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ályázat\Desktop\"/>
    </mc:Choice>
  </mc:AlternateContent>
  <bookViews>
    <workbookView xWindow="0" yWindow="0" windowWidth="19200" windowHeight="11370" firstSheet="31" activeTab="44"/>
  </bookViews>
  <sheets>
    <sheet name="1.a" sheetId="47" r:id="rId1"/>
    <sheet name="1b" sheetId="41" r:id="rId2"/>
    <sheet name="1c" sheetId="36" r:id="rId3"/>
    <sheet name="2a" sheetId="56" r:id="rId4"/>
    <sheet name="2b" sheetId="57" r:id="rId5"/>
    <sheet name="2d" sheetId="42" r:id="rId6"/>
    <sheet name="2e" sheetId="37" r:id="rId7"/>
    <sheet name="3a" sheetId="28" r:id="rId8"/>
    <sheet name="3b" sheetId="29" r:id="rId9"/>
    <sheet name="3.c" sheetId="30" r:id="rId10"/>
    <sheet name="4.a" sheetId="27" r:id="rId11"/>
    <sheet name="4.b" sheetId="40" r:id="rId12"/>
    <sheet name="5.mell" sheetId="43" r:id="rId13"/>
    <sheet name="6.mell" sheetId="46" r:id="rId14"/>
    <sheet name="7" sheetId="34" r:id="rId15"/>
    <sheet name="8" sheetId="33" r:id="rId16"/>
    <sheet name="9" sheetId="31" r:id="rId17"/>
    <sheet name="10" sheetId="32" r:id="rId18"/>
    <sheet name="11" sheetId="48" r:id="rId19"/>
    <sheet name="12. mell" sheetId="49" r:id="rId20"/>
    <sheet name="13" sheetId="23" r:id="rId21"/>
    <sheet name="14" sheetId="24" r:id="rId22"/>
    <sheet name="15" sheetId="38" r:id="rId23"/>
    <sheet name="16" sheetId="39" r:id="rId24"/>
    <sheet name="17" sheetId="2" r:id="rId25"/>
    <sheet name="18" sheetId="1" r:id="rId26"/>
    <sheet name="18a" sheetId="5" r:id="rId27"/>
    <sheet name="18b" sheetId="6" r:id="rId28"/>
    <sheet name="19" sheetId="9" r:id="rId29"/>
    <sheet name="20" sheetId="10" r:id="rId30"/>
    <sheet name="21a" sheetId="22" r:id="rId31"/>
    <sheet name="21b" sheetId="21" r:id="rId32"/>
    <sheet name="21c" sheetId="20" r:id="rId33"/>
    <sheet name="22" sheetId="14" r:id="rId34"/>
    <sheet name="23a" sheetId="53" r:id="rId35"/>
    <sheet name="23b" sheetId="54" r:id="rId36"/>
    <sheet name="23c" sheetId="55" r:id="rId37"/>
    <sheet name="24" sheetId="50" r:id="rId38"/>
    <sheet name="25" sheetId="64" r:id="rId39"/>
    <sheet name="26" sheetId="58" r:id="rId40"/>
    <sheet name="27" sheetId="59" r:id="rId41"/>
    <sheet name="28" sheetId="60" r:id="rId42"/>
    <sheet name="29" sheetId="61" r:id="rId43"/>
    <sheet name="30" sheetId="62" r:id="rId44"/>
    <sheet name="31" sheetId="65" r:id="rId45"/>
  </sheets>
  <definedNames>
    <definedName name="_xlnm.Print_Area" localSheetId="33">'22'!$B$1:$O$32</definedName>
    <definedName name="_xlnm.Print_Area">'18'!$A$6:$U$27</definedName>
  </definedNames>
  <calcPr calcId="171027"/>
</workbook>
</file>

<file path=xl/calcChain.xml><?xml version="1.0" encoding="utf-8"?>
<calcChain xmlns="http://schemas.openxmlformats.org/spreadsheetml/2006/main">
  <c r="F16" i="64" l="1"/>
  <c r="H10" i="64"/>
  <c r="G10" i="64"/>
  <c r="F10" i="64"/>
  <c r="E10" i="64"/>
  <c r="D10" i="64"/>
  <c r="C10" i="64"/>
  <c r="I9" i="64"/>
  <c r="I8" i="64"/>
  <c r="I7" i="64"/>
  <c r="I10" i="64" s="1"/>
  <c r="E61" i="57" l="1"/>
  <c r="D61" i="57"/>
  <c r="C61" i="57"/>
  <c r="E42" i="56"/>
  <c r="D42" i="56"/>
  <c r="C42" i="56"/>
  <c r="C14" i="14" l="1"/>
  <c r="G23" i="9"/>
  <c r="E39" i="6"/>
  <c r="E38" i="6"/>
  <c r="E58" i="40"/>
  <c r="F58" i="40"/>
  <c r="G58" i="40"/>
  <c r="H58" i="40"/>
  <c r="I58" i="40"/>
  <c r="J58" i="40"/>
  <c r="K58" i="40"/>
  <c r="L58" i="40"/>
  <c r="M58" i="40"/>
  <c r="N58" i="40"/>
  <c r="O58" i="40"/>
  <c r="D58" i="40"/>
  <c r="E30" i="6"/>
  <c r="E31" i="6"/>
  <c r="E32" i="6"/>
  <c r="E33" i="6"/>
  <c r="E34" i="6"/>
  <c r="E35" i="6"/>
  <c r="E36" i="6"/>
  <c r="E37" i="6"/>
  <c r="E29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41" i="6"/>
  <c r="E6" i="6"/>
  <c r="D42" i="6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6" i="5"/>
  <c r="D27" i="5"/>
  <c r="E42" i="6" l="1"/>
  <c r="E27" i="5"/>
  <c r="I91" i="53" l="1"/>
  <c r="I92" i="53"/>
  <c r="I93" i="53"/>
  <c r="I94" i="53"/>
  <c r="I95" i="53"/>
  <c r="I96" i="53"/>
  <c r="I97" i="53"/>
  <c r="I98" i="53"/>
  <c r="I99" i="53"/>
  <c r="I100" i="53"/>
  <c r="I101" i="53"/>
  <c r="I102" i="53"/>
  <c r="I103" i="53"/>
  <c r="I104" i="53"/>
  <c r="I105" i="53"/>
  <c r="I106" i="53"/>
  <c r="I107" i="53"/>
  <c r="I108" i="53"/>
  <c r="I109" i="53"/>
  <c r="I110" i="53"/>
  <c r="I111" i="53"/>
  <c r="I112" i="53"/>
  <c r="I113" i="53"/>
  <c r="I114" i="53"/>
  <c r="I115" i="53"/>
  <c r="I116" i="53"/>
  <c r="I117" i="53"/>
  <c r="I118" i="53"/>
  <c r="I119" i="53"/>
  <c r="I120" i="53"/>
  <c r="I121" i="53"/>
  <c r="I122" i="53"/>
  <c r="I123" i="53"/>
  <c r="I124" i="53"/>
  <c r="I125" i="53"/>
  <c r="I126" i="53"/>
  <c r="I127" i="53"/>
  <c r="I128" i="53"/>
  <c r="I129" i="53"/>
  <c r="I130" i="53"/>
  <c r="I131" i="53"/>
  <c r="I132" i="53"/>
  <c r="I133" i="53"/>
  <c r="I134" i="53"/>
  <c r="I135" i="53"/>
  <c r="I136" i="53"/>
  <c r="I137" i="53"/>
  <c r="I138" i="53"/>
  <c r="I139" i="53"/>
  <c r="I140" i="53"/>
  <c r="I141" i="53"/>
  <c r="I142" i="53"/>
  <c r="I143" i="53"/>
  <c r="I144" i="53"/>
  <c r="I145" i="53"/>
  <c r="I146" i="53"/>
  <c r="I147" i="53"/>
  <c r="I148" i="53"/>
  <c r="I149" i="53"/>
  <c r="I150" i="53"/>
  <c r="I151" i="53"/>
  <c r="I152" i="53"/>
  <c r="I153" i="53"/>
  <c r="I154" i="53"/>
  <c r="I155" i="53"/>
  <c r="I156" i="53"/>
  <c r="I157" i="53"/>
  <c r="H91" i="53"/>
  <c r="H92" i="53"/>
  <c r="H93" i="53"/>
  <c r="H94" i="53"/>
  <c r="H95" i="53"/>
  <c r="H96" i="53"/>
  <c r="H97" i="53"/>
  <c r="H98" i="53"/>
  <c r="H99" i="53"/>
  <c r="H100" i="53"/>
  <c r="H101" i="53"/>
  <c r="H102" i="53"/>
  <c r="H103" i="53"/>
  <c r="H104" i="53"/>
  <c r="H105" i="53"/>
  <c r="H106" i="53"/>
  <c r="H107" i="53"/>
  <c r="H108" i="53"/>
  <c r="H109" i="53"/>
  <c r="H110" i="53"/>
  <c r="H111" i="53"/>
  <c r="H112" i="53"/>
  <c r="H113" i="53"/>
  <c r="H114" i="53"/>
  <c r="H115" i="53"/>
  <c r="H116" i="53"/>
  <c r="H117" i="53"/>
  <c r="H118" i="53"/>
  <c r="H119" i="53"/>
  <c r="H120" i="53"/>
  <c r="H121" i="53"/>
  <c r="H122" i="53"/>
  <c r="H123" i="53"/>
  <c r="H124" i="53"/>
  <c r="H125" i="53"/>
  <c r="H126" i="53"/>
  <c r="H127" i="53"/>
  <c r="H128" i="53"/>
  <c r="H129" i="53"/>
  <c r="H130" i="53"/>
  <c r="H131" i="53"/>
  <c r="H132" i="53"/>
  <c r="H133" i="53"/>
  <c r="H134" i="53"/>
  <c r="H135" i="53"/>
  <c r="H136" i="53"/>
  <c r="H137" i="53"/>
  <c r="H138" i="53"/>
  <c r="H139" i="53"/>
  <c r="H140" i="53"/>
  <c r="H141" i="53"/>
  <c r="H142" i="53"/>
  <c r="H143" i="53"/>
  <c r="H144" i="53"/>
  <c r="H145" i="53"/>
  <c r="H146" i="53"/>
  <c r="H147" i="53"/>
  <c r="H148" i="53"/>
  <c r="H149" i="53"/>
  <c r="H150" i="53"/>
  <c r="H151" i="53"/>
  <c r="H152" i="53"/>
  <c r="H153" i="53"/>
  <c r="H154" i="53"/>
  <c r="H155" i="53"/>
  <c r="H156" i="53"/>
  <c r="H157" i="53"/>
  <c r="G91" i="53"/>
  <c r="G92" i="53"/>
  <c r="G93" i="53"/>
  <c r="G94" i="53"/>
  <c r="G95" i="53"/>
  <c r="G96" i="53"/>
  <c r="G97" i="53"/>
  <c r="G98" i="53"/>
  <c r="G99" i="53"/>
  <c r="G100" i="53"/>
  <c r="G101" i="53"/>
  <c r="G102" i="53"/>
  <c r="G103" i="53"/>
  <c r="G104" i="53"/>
  <c r="G105" i="53"/>
  <c r="G106" i="53"/>
  <c r="G107" i="53"/>
  <c r="G108" i="53"/>
  <c r="G109" i="53"/>
  <c r="G110" i="53"/>
  <c r="G111" i="53"/>
  <c r="G112" i="53"/>
  <c r="G113" i="53"/>
  <c r="G114" i="53"/>
  <c r="G115" i="53"/>
  <c r="G116" i="53"/>
  <c r="G117" i="53"/>
  <c r="G118" i="53"/>
  <c r="G119" i="53"/>
  <c r="G120" i="53"/>
  <c r="G121" i="53"/>
  <c r="G122" i="53"/>
  <c r="G123" i="53"/>
  <c r="G124" i="53"/>
  <c r="G125" i="53"/>
  <c r="G126" i="53"/>
  <c r="G127" i="53"/>
  <c r="G128" i="53"/>
  <c r="G129" i="53"/>
  <c r="G131" i="53"/>
  <c r="G132" i="53"/>
  <c r="G133" i="53"/>
  <c r="G134" i="53"/>
  <c r="G135" i="53"/>
  <c r="G136" i="53"/>
  <c r="G137" i="53"/>
  <c r="G138" i="53"/>
  <c r="G139" i="53"/>
  <c r="G140" i="53"/>
  <c r="G141" i="53"/>
  <c r="G142" i="53"/>
  <c r="G143" i="53"/>
  <c r="G144" i="53"/>
  <c r="G146" i="53"/>
  <c r="G147" i="53"/>
  <c r="G148" i="53"/>
  <c r="G149" i="53"/>
  <c r="G150" i="53"/>
  <c r="G151" i="53"/>
  <c r="G152" i="53"/>
  <c r="G153" i="53"/>
  <c r="G154" i="53"/>
  <c r="G155" i="53"/>
  <c r="G156" i="53"/>
  <c r="F91" i="53"/>
  <c r="F92" i="53"/>
  <c r="F93" i="53"/>
  <c r="F94" i="53"/>
  <c r="F95" i="53"/>
  <c r="F96" i="53"/>
  <c r="F97" i="53"/>
  <c r="F98" i="53"/>
  <c r="F99" i="53"/>
  <c r="F100" i="53"/>
  <c r="F101" i="53"/>
  <c r="F102" i="53"/>
  <c r="F103" i="53"/>
  <c r="F104" i="53"/>
  <c r="F105" i="53"/>
  <c r="F106" i="53"/>
  <c r="F107" i="53"/>
  <c r="F108" i="53"/>
  <c r="F109" i="53"/>
  <c r="F110" i="53"/>
  <c r="F111" i="53"/>
  <c r="F112" i="53"/>
  <c r="F113" i="53"/>
  <c r="F114" i="53"/>
  <c r="F115" i="53"/>
  <c r="F116" i="53"/>
  <c r="F117" i="53"/>
  <c r="F118" i="53"/>
  <c r="F119" i="53"/>
  <c r="F120" i="53"/>
  <c r="F121" i="53"/>
  <c r="F122" i="53"/>
  <c r="F123" i="53"/>
  <c r="F124" i="53"/>
  <c r="F125" i="53"/>
  <c r="F126" i="53"/>
  <c r="F127" i="53"/>
  <c r="F128" i="53"/>
  <c r="F129" i="53"/>
  <c r="F131" i="53"/>
  <c r="F132" i="53"/>
  <c r="F133" i="53"/>
  <c r="F134" i="53"/>
  <c r="F135" i="53"/>
  <c r="F136" i="53"/>
  <c r="F137" i="53"/>
  <c r="F138" i="53"/>
  <c r="F139" i="53"/>
  <c r="F140" i="53"/>
  <c r="F141" i="53"/>
  <c r="F142" i="53"/>
  <c r="F143" i="53"/>
  <c r="F144" i="53"/>
  <c r="F146" i="53"/>
  <c r="F147" i="53"/>
  <c r="F148" i="53"/>
  <c r="F149" i="53"/>
  <c r="F150" i="53"/>
  <c r="F151" i="53"/>
  <c r="F152" i="53"/>
  <c r="F153" i="53"/>
  <c r="F154" i="53"/>
  <c r="F155" i="53"/>
  <c r="F156" i="53"/>
  <c r="E91" i="53"/>
  <c r="E92" i="53"/>
  <c r="E93" i="53"/>
  <c r="E94" i="53"/>
  <c r="E95" i="53"/>
  <c r="E96" i="53"/>
  <c r="E97" i="53"/>
  <c r="E98" i="53"/>
  <c r="E99" i="53"/>
  <c r="E100" i="53"/>
  <c r="E101" i="53"/>
  <c r="E102" i="53"/>
  <c r="E103" i="53"/>
  <c r="E104" i="53"/>
  <c r="E105" i="53"/>
  <c r="E106" i="53"/>
  <c r="E108" i="53"/>
  <c r="E109" i="53"/>
  <c r="E110" i="53"/>
  <c r="E111" i="53"/>
  <c r="E112" i="53"/>
  <c r="E113" i="53"/>
  <c r="E114" i="53"/>
  <c r="E115" i="53"/>
  <c r="E116" i="53"/>
  <c r="E117" i="53"/>
  <c r="E118" i="53"/>
  <c r="E119" i="53"/>
  <c r="E120" i="53"/>
  <c r="E121" i="53"/>
  <c r="E123" i="53"/>
  <c r="E124" i="53"/>
  <c r="E125" i="53"/>
  <c r="E126" i="53"/>
  <c r="E127" i="53"/>
  <c r="E128" i="53"/>
  <c r="E129" i="53"/>
  <c r="E131" i="53"/>
  <c r="E132" i="53"/>
  <c r="E133" i="53"/>
  <c r="E134" i="53"/>
  <c r="E136" i="53"/>
  <c r="E137" i="53"/>
  <c r="E138" i="53"/>
  <c r="E139" i="53"/>
  <c r="E140" i="53"/>
  <c r="E141" i="53"/>
  <c r="E142" i="53"/>
  <c r="E143" i="53"/>
  <c r="E144" i="53"/>
  <c r="E146" i="53"/>
  <c r="E147" i="53"/>
  <c r="E148" i="53"/>
  <c r="E149" i="53"/>
  <c r="E150" i="53"/>
  <c r="E151" i="53"/>
  <c r="E152" i="53"/>
  <c r="E153" i="53"/>
  <c r="E155" i="53"/>
  <c r="D93" i="53"/>
  <c r="D94" i="53"/>
  <c r="D95" i="53"/>
  <c r="D96" i="53"/>
  <c r="D97" i="53"/>
  <c r="D98" i="53"/>
  <c r="D99" i="53"/>
  <c r="D100" i="53"/>
  <c r="D101" i="53"/>
  <c r="D102" i="53"/>
  <c r="D103" i="53"/>
  <c r="D104" i="53"/>
  <c r="D105" i="53"/>
  <c r="D106" i="53"/>
  <c r="D108" i="53"/>
  <c r="D109" i="53"/>
  <c r="D110" i="53"/>
  <c r="D111" i="53"/>
  <c r="D115" i="53"/>
  <c r="D116" i="53"/>
  <c r="D117" i="53"/>
  <c r="D118" i="53"/>
  <c r="D119" i="53"/>
  <c r="D121" i="53"/>
  <c r="D123" i="53"/>
  <c r="D127" i="53"/>
  <c r="D128" i="53"/>
  <c r="D132" i="53"/>
  <c r="D133" i="53"/>
  <c r="D136" i="53"/>
  <c r="D137" i="53"/>
  <c r="D138" i="53"/>
  <c r="D139" i="53"/>
  <c r="D140" i="53"/>
  <c r="D141" i="53"/>
  <c r="D142" i="53"/>
  <c r="D143" i="53"/>
  <c r="D144" i="53"/>
  <c r="D146" i="53"/>
  <c r="D147" i="53"/>
  <c r="D148" i="53"/>
  <c r="D149" i="53"/>
  <c r="D151" i="53"/>
  <c r="D152" i="53"/>
  <c r="D153" i="53"/>
  <c r="D155" i="53"/>
  <c r="E90" i="53"/>
  <c r="F90" i="53"/>
  <c r="G90" i="53"/>
  <c r="H90" i="53"/>
  <c r="I90" i="53"/>
  <c r="I9" i="53"/>
  <c r="I10" i="53"/>
  <c r="I11" i="53"/>
  <c r="I12" i="53"/>
  <c r="I13" i="53"/>
  <c r="I14" i="53"/>
  <c r="I15" i="53"/>
  <c r="I16" i="53"/>
  <c r="I17" i="53"/>
  <c r="I18" i="53"/>
  <c r="I19" i="53"/>
  <c r="I20" i="53"/>
  <c r="I21" i="53"/>
  <c r="I22" i="53"/>
  <c r="I23" i="53"/>
  <c r="I24" i="53"/>
  <c r="I25" i="53"/>
  <c r="I26" i="53"/>
  <c r="I27" i="53"/>
  <c r="I28" i="53"/>
  <c r="I29" i="53"/>
  <c r="I30" i="53"/>
  <c r="I31" i="53"/>
  <c r="I32" i="53"/>
  <c r="I33" i="53"/>
  <c r="I34" i="53"/>
  <c r="I35" i="53"/>
  <c r="I36" i="53"/>
  <c r="I37" i="53"/>
  <c r="I38" i="53"/>
  <c r="I39" i="53"/>
  <c r="I40" i="53"/>
  <c r="I41" i="53"/>
  <c r="I42" i="53"/>
  <c r="I43" i="53"/>
  <c r="I44" i="53"/>
  <c r="I45" i="53"/>
  <c r="I46" i="53"/>
  <c r="I47" i="53"/>
  <c r="I48" i="53"/>
  <c r="I49" i="53"/>
  <c r="I50" i="53"/>
  <c r="I51" i="53"/>
  <c r="I52" i="53"/>
  <c r="I53" i="53"/>
  <c r="I54" i="53"/>
  <c r="I55" i="53"/>
  <c r="I56" i="53"/>
  <c r="I57" i="53"/>
  <c r="I58" i="53"/>
  <c r="I59" i="53"/>
  <c r="I60" i="53"/>
  <c r="I61" i="53"/>
  <c r="I62" i="53"/>
  <c r="I63" i="53"/>
  <c r="I64" i="53"/>
  <c r="I65" i="53"/>
  <c r="I66" i="53"/>
  <c r="I67" i="53"/>
  <c r="I68" i="53"/>
  <c r="I69" i="53"/>
  <c r="I70" i="53"/>
  <c r="I71" i="53"/>
  <c r="I72" i="53"/>
  <c r="I73" i="53"/>
  <c r="I74" i="53"/>
  <c r="I75" i="53"/>
  <c r="I76" i="53"/>
  <c r="I77" i="53"/>
  <c r="I78" i="53"/>
  <c r="I79" i="53"/>
  <c r="I80" i="53"/>
  <c r="I81" i="53"/>
  <c r="I82" i="53"/>
  <c r="I83" i="53"/>
  <c r="I84" i="53"/>
  <c r="I85" i="53"/>
  <c r="I86" i="53"/>
  <c r="I87" i="53"/>
  <c r="I88" i="53"/>
  <c r="I89" i="53"/>
  <c r="H9" i="53"/>
  <c r="H10" i="53"/>
  <c r="H11" i="53"/>
  <c r="H12" i="53"/>
  <c r="H13" i="53"/>
  <c r="H14" i="53"/>
  <c r="H15" i="53"/>
  <c r="H16" i="53"/>
  <c r="H17" i="53"/>
  <c r="H18" i="53"/>
  <c r="H19" i="53"/>
  <c r="H20" i="53"/>
  <c r="H21" i="53"/>
  <c r="H22" i="53"/>
  <c r="H23" i="53"/>
  <c r="H24" i="53"/>
  <c r="H25" i="53"/>
  <c r="H26" i="53"/>
  <c r="H27" i="53"/>
  <c r="H28" i="53"/>
  <c r="H29" i="53"/>
  <c r="H30" i="53"/>
  <c r="H31" i="53"/>
  <c r="H32" i="53"/>
  <c r="H33" i="53"/>
  <c r="H34" i="53"/>
  <c r="H35" i="53"/>
  <c r="H36" i="53"/>
  <c r="H37" i="53"/>
  <c r="H38" i="53"/>
  <c r="H39" i="53"/>
  <c r="H40" i="53"/>
  <c r="H41" i="53"/>
  <c r="H42" i="53"/>
  <c r="H43" i="53"/>
  <c r="H44" i="53"/>
  <c r="H45" i="53"/>
  <c r="H46" i="53"/>
  <c r="H47" i="53"/>
  <c r="H48" i="53"/>
  <c r="H49" i="53"/>
  <c r="H50" i="53"/>
  <c r="H51" i="53"/>
  <c r="H52" i="53"/>
  <c r="H53" i="53"/>
  <c r="H54" i="53"/>
  <c r="H55" i="53"/>
  <c r="H56" i="53"/>
  <c r="H57" i="53"/>
  <c r="H58" i="53"/>
  <c r="H59" i="53"/>
  <c r="H60" i="53"/>
  <c r="H61" i="53"/>
  <c r="H62" i="53"/>
  <c r="H63" i="53"/>
  <c r="H64" i="53"/>
  <c r="H65" i="53"/>
  <c r="H66" i="53"/>
  <c r="H67" i="53"/>
  <c r="H68" i="53"/>
  <c r="H69" i="53"/>
  <c r="H70" i="53"/>
  <c r="H71" i="53"/>
  <c r="H72" i="53"/>
  <c r="H73" i="53"/>
  <c r="H74" i="53"/>
  <c r="H75" i="53"/>
  <c r="H76" i="53"/>
  <c r="H77" i="53"/>
  <c r="H78" i="53"/>
  <c r="H79" i="53"/>
  <c r="H80" i="53"/>
  <c r="H81" i="53"/>
  <c r="H82" i="53"/>
  <c r="H83" i="53"/>
  <c r="H84" i="53"/>
  <c r="H85" i="53"/>
  <c r="H86" i="53"/>
  <c r="H87" i="53"/>
  <c r="H88" i="53"/>
  <c r="H89" i="53"/>
  <c r="G9" i="53"/>
  <c r="G10" i="53"/>
  <c r="G11" i="53"/>
  <c r="G12" i="53"/>
  <c r="G13" i="53"/>
  <c r="G14" i="53"/>
  <c r="G15" i="53"/>
  <c r="G16" i="53"/>
  <c r="G17" i="53"/>
  <c r="G18" i="53"/>
  <c r="G19" i="53"/>
  <c r="G20" i="53"/>
  <c r="G21" i="53"/>
  <c r="G22" i="53"/>
  <c r="G23" i="53"/>
  <c r="G24" i="53"/>
  <c r="G25" i="53"/>
  <c r="G26" i="53"/>
  <c r="G27" i="53"/>
  <c r="G28" i="53"/>
  <c r="G29" i="53"/>
  <c r="G30" i="53"/>
  <c r="G31" i="53"/>
  <c r="G32" i="53"/>
  <c r="G33" i="53"/>
  <c r="G34" i="53"/>
  <c r="G35" i="53"/>
  <c r="G36" i="53"/>
  <c r="G37" i="53"/>
  <c r="G38" i="53"/>
  <c r="G39" i="53"/>
  <c r="G40" i="53"/>
  <c r="G41" i="53"/>
  <c r="G42" i="53"/>
  <c r="G43" i="53"/>
  <c r="G44" i="53"/>
  <c r="G45" i="53"/>
  <c r="G46" i="53"/>
  <c r="G47" i="53"/>
  <c r="G48" i="53"/>
  <c r="G49" i="53"/>
  <c r="G51" i="53"/>
  <c r="G52" i="53"/>
  <c r="G53" i="53"/>
  <c r="G54" i="53"/>
  <c r="G55" i="53"/>
  <c r="G56" i="53"/>
  <c r="G57" i="53"/>
  <c r="G58" i="53"/>
  <c r="G59" i="53"/>
  <c r="G61" i="53"/>
  <c r="G62" i="53"/>
  <c r="G63" i="53"/>
  <c r="G64" i="53"/>
  <c r="G65" i="53"/>
  <c r="G66" i="53"/>
  <c r="G67" i="53"/>
  <c r="G68" i="53"/>
  <c r="G69" i="53"/>
  <c r="G71" i="53"/>
  <c r="G72" i="53"/>
  <c r="G73" i="53"/>
  <c r="G74" i="53"/>
  <c r="G76" i="53"/>
  <c r="G77" i="53"/>
  <c r="G78" i="53"/>
  <c r="G79" i="53"/>
  <c r="G80" i="53"/>
  <c r="G81" i="53"/>
  <c r="G82" i="53"/>
  <c r="G83" i="53"/>
  <c r="G84" i="53"/>
  <c r="G85" i="53"/>
  <c r="G86" i="53"/>
  <c r="G87" i="53"/>
  <c r="F9" i="53"/>
  <c r="F10" i="53"/>
  <c r="F11" i="53"/>
  <c r="F12" i="53"/>
  <c r="F13" i="53"/>
  <c r="F14" i="53"/>
  <c r="F15" i="53"/>
  <c r="F16" i="53"/>
  <c r="F17" i="53"/>
  <c r="F18" i="53"/>
  <c r="F19" i="53"/>
  <c r="F20" i="53"/>
  <c r="F21" i="53"/>
  <c r="F22" i="53"/>
  <c r="F23" i="53"/>
  <c r="F24" i="53"/>
  <c r="F25" i="53"/>
  <c r="F26" i="53"/>
  <c r="F27" i="53"/>
  <c r="F28" i="53"/>
  <c r="F29" i="53"/>
  <c r="F30" i="53"/>
  <c r="F31" i="53"/>
  <c r="F32" i="53"/>
  <c r="F33" i="53"/>
  <c r="F34" i="53"/>
  <c r="F35" i="53"/>
  <c r="F36" i="53"/>
  <c r="F37" i="53"/>
  <c r="F38" i="53"/>
  <c r="F39" i="53"/>
  <c r="F40" i="53"/>
  <c r="F41" i="53"/>
  <c r="F42" i="53"/>
  <c r="F43" i="53"/>
  <c r="F44" i="53"/>
  <c r="F45" i="53"/>
  <c r="F46" i="53"/>
  <c r="F47" i="53"/>
  <c r="F48" i="53"/>
  <c r="F49" i="53"/>
  <c r="F50" i="53"/>
  <c r="F51" i="53"/>
  <c r="F52" i="53"/>
  <c r="F53" i="53"/>
  <c r="F54" i="53"/>
  <c r="F55" i="53"/>
  <c r="F56" i="53"/>
  <c r="F57" i="53"/>
  <c r="F58" i="53"/>
  <c r="F59" i="53"/>
  <c r="F60" i="53"/>
  <c r="F61" i="53"/>
  <c r="F62" i="53"/>
  <c r="F63" i="53"/>
  <c r="F64" i="53"/>
  <c r="F65" i="53"/>
  <c r="F66" i="53"/>
  <c r="F67" i="53"/>
  <c r="F68" i="53"/>
  <c r="F69" i="53"/>
  <c r="F70" i="53"/>
  <c r="F71" i="53"/>
  <c r="F72" i="53"/>
  <c r="F73" i="53"/>
  <c r="F74" i="53"/>
  <c r="F75" i="53"/>
  <c r="F76" i="53"/>
  <c r="F77" i="53"/>
  <c r="F78" i="53"/>
  <c r="F79" i="53"/>
  <c r="F80" i="53"/>
  <c r="F81" i="53"/>
  <c r="F82" i="53"/>
  <c r="F83" i="53"/>
  <c r="F84" i="53"/>
  <c r="F85" i="53"/>
  <c r="F86" i="53"/>
  <c r="F87" i="53"/>
  <c r="F88" i="53"/>
  <c r="E9" i="53"/>
  <c r="E10" i="53"/>
  <c r="E11" i="53"/>
  <c r="E12" i="53"/>
  <c r="E13" i="53"/>
  <c r="E15" i="53"/>
  <c r="E16" i="53"/>
  <c r="E17" i="53"/>
  <c r="E18" i="53"/>
  <c r="E20" i="53"/>
  <c r="E21" i="53"/>
  <c r="E22" i="53"/>
  <c r="E23" i="53"/>
  <c r="E24" i="53"/>
  <c r="E25" i="53"/>
  <c r="E26" i="53"/>
  <c r="E28" i="53"/>
  <c r="E29" i="53"/>
  <c r="E30" i="53"/>
  <c r="E31" i="53"/>
  <c r="E32" i="53"/>
  <c r="E33" i="53"/>
  <c r="E34" i="53"/>
  <c r="E35" i="53"/>
  <c r="E36" i="53"/>
  <c r="E37" i="53"/>
  <c r="E38" i="53"/>
  <c r="E39" i="53"/>
  <c r="E40" i="53"/>
  <c r="E41" i="53"/>
  <c r="E42" i="53"/>
  <c r="E43" i="53"/>
  <c r="E44" i="53"/>
  <c r="E45" i="53"/>
  <c r="E46" i="53"/>
  <c r="E48" i="53"/>
  <c r="E49" i="53"/>
  <c r="E50" i="53"/>
  <c r="E51" i="53"/>
  <c r="E52" i="53"/>
  <c r="E53" i="53"/>
  <c r="E54" i="53"/>
  <c r="E55" i="53"/>
  <c r="E56" i="53"/>
  <c r="E57" i="53"/>
  <c r="E58" i="53"/>
  <c r="E59" i="53"/>
  <c r="E61" i="53"/>
  <c r="E62" i="53"/>
  <c r="E63" i="53"/>
  <c r="E64" i="53"/>
  <c r="E65" i="53"/>
  <c r="E67" i="53"/>
  <c r="E68" i="53"/>
  <c r="E69" i="53"/>
  <c r="E70" i="53"/>
  <c r="E71" i="53"/>
  <c r="E72" i="53"/>
  <c r="E73" i="53"/>
  <c r="E76" i="53"/>
  <c r="E77" i="53"/>
  <c r="E78" i="53"/>
  <c r="E79" i="53"/>
  <c r="E80" i="53"/>
  <c r="E81" i="53"/>
  <c r="E82" i="53"/>
  <c r="E83" i="53"/>
  <c r="E84" i="53"/>
  <c r="E85" i="53"/>
  <c r="E86" i="53"/>
  <c r="E87" i="53"/>
  <c r="E88" i="53"/>
  <c r="D9" i="53"/>
  <c r="D11" i="53"/>
  <c r="D12" i="53"/>
  <c r="D13" i="53"/>
  <c r="D15" i="53"/>
  <c r="D16" i="53"/>
  <c r="D17" i="53"/>
  <c r="D18" i="53"/>
  <c r="D20" i="53"/>
  <c r="D21" i="53"/>
  <c r="D22" i="53"/>
  <c r="D23" i="53"/>
  <c r="D24" i="53"/>
  <c r="D25" i="53"/>
  <c r="D28" i="53"/>
  <c r="D29" i="53"/>
  <c r="D30" i="53"/>
  <c r="D31" i="53"/>
  <c r="D32" i="53"/>
  <c r="D33" i="53"/>
  <c r="D34" i="53"/>
  <c r="D35" i="53"/>
  <c r="D36" i="53"/>
  <c r="D37" i="53"/>
  <c r="D38" i="53"/>
  <c r="D40" i="53"/>
  <c r="D41" i="53"/>
  <c r="D42" i="53"/>
  <c r="D43" i="53"/>
  <c r="D44" i="53"/>
  <c r="D45" i="53"/>
  <c r="D46" i="53"/>
  <c r="D49" i="53"/>
  <c r="D54" i="53"/>
  <c r="D58" i="53"/>
  <c r="D61" i="53"/>
  <c r="D63" i="53"/>
  <c r="D64" i="53"/>
  <c r="D65" i="53"/>
  <c r="D67" i="53"/>
  <c r="D68" i="53"/>
  <c r="D71" i="53"/>
  <c r="D76" i="53"/>
  <c r="D77" i="53"/>
  <c r="D78" i="53"/>
  <c r="D79" i="53"/>
  <c r="D80" i="53"/>
  <c r="D81" i="53"/>
  <c r="D82" i="53"/>
  <c r="D84" i="53"/>
  <c r="D85" i="53"/>
  <c r="D87" i="53"/>
  <c r="E8" i="53"/>
  <c r="F8" i="53"/>
  <c r="G8" i="53"/>
  <c r="H8" i="53"/>
  <c r="I8" i="53"/>
  <c r="H156" i="55"/>
  <c r="F156" i="55"/>
  <c r="D155" i="55"/>
  <c r="I154" i="55"/>
  <c r="I156" i="55" s="1"/>
  <c r="H154" i="55"/>
  <c r="G154" i="55"/>
  <c r="G156" i="55" s="1"/>
  <c r="F154" i="55"/>
  <c r="E154" i="55"/>
  <c r="E156" i="55" s="1"/>
  <c r="D153" i="55"/>
  <c r="D152" i="55"/>
  <c r="D151" i="55"/>
  <c r="D150" i="55"/>
  <c r="D149" i="55"/>
  <c r="D148" i="55"/>
  <c r="D147" i="55"/>
  <c r="D146" i="55"/>
  <c r="I144" i="55"/>
  <c r="H144" i="55"/>
  <c r="G144" i="55"/>
  <c r="F144" i="55"/>
  <c r="E144" i="55"/>
  <c r="D144" i="55" s="1"/>
  <c r="D143" i="55"/>
  <c r="D142" i="55"/>
  <c r="D141" i="55"/>
  <c r="D140" i="55"/>
  <c r="D139" i="55"/>
  <c r="D138" i="55"/>
  <c r="D137" i="55"/>
  <c r="D136" i="55"/>
  <c r="I135" i="55"/>
  <c r="H135" i="55"/>
  <c r="G135" i="55"/>
  <c r="F135" i="55"/>
  <c r="E135" i="55"/>
  <c r="D135" i="55" s="1"/>
  <c r="D134" i="55"/>
  <c r="D133" i="55"/>
  <c r="D132" i="55"/>
  <c r="D131" i="55"/>
  <c r="I130" i="55"/>
  <c r="H130" i="55"/>
  <c r="G130" i="55"/>
  <c r="F130" i="55"/>
  <c r="F130" i="53" s="1"/>
  <c r="E130" i="55"/>
  <c r="D129" i="55"/>
  <c r="D128" i="55"/>
  <c r="D127" i="55"/>
  <c r="D126" i="55"/>
  <c r="D125" i="55"/>
  <c r="D125" i="53" s="1"/>
  <c r="D124" i="55"/>
  <c r="D123" i="55"/>
  <c r="D121" i="55"/>
  <c r="D120" i="55"/>
  <c r="D119" i="55"/>
  <c r="D118" i="55"/>
  <c r="D117" i="55"/>
  <c r="D116" i="55"/>
  <c r="D115" i="55"/>
  <c r="D114" i="55"/>
  <c r="D113" i="55"/>
  <c r="D112" i="55"/>
  <c r="D111" i="55"/>
  <c r="D110" i="55"/>
  <c r="D109" i="55"/>
  <c r="D108" i="55"/>
  <c r="I107" i="55"/>
  <c r="I122" i="55" s="1"/>
  <c r="I145" i="55" s="1"/>
  <c r="H107" i="55"/>
  <c r="H122" i="55" s="1"/>
  <c r="G107" i="55"/>
  <c r="G122" i="55" s="1"/>
  <c r="F107" i="55"/>
  <c r="F122" i="55" s="1"/>
  <c r="E107" i="55"/>
  <c r="E122" i="55" s="1"/>
  <c r="D107" i="55"/>
  <c r="D106" i="55"/>
  <c r="D105" i="55"/>
  <c r="D104" i="55"/>
  <c r="D103" i="55"/>
  <c r="D102" i="55"/>
  <c r="I101" i="55"/>
  <c r="H101" i="55"/>
  <c r="G101" i="55"/>
  <c r="G145" i="55" s="1"/>
  <c r="F101" i="55"/>
  <c r="E101" i="55"/>
  <c r="D100" i="55"/>
  <c r="D99" i="55"/>
  <c r="D98" i="55"/>
  <c r="D97" i="55"/>
  <c r="D96" i="55"/>
  <c r="D95" i="55"/>
  <c r="D94" i="55"/>
  <c r="D93" i="55"/>
  <c r="D92" i="55"/>
  <c r="D91" i="55"/>
  <c r="D91" i="53" s="1"/>
  <c r="D90" i="55"/>
  <c r="D87" i="55"/>
  <c r="I86" i="55"/>
  <c r="I88" i="55" s="1"/>
  <c r="G86" i="55"/>
  <c r="G88" i="55" s="1"/>
  <c r="E86" i="55"/>
  <c r="E88" i="55" s="1"/>
  <c r="D85" i="55"/>
  <c r="D84" i="55"/>
  <c r="D83" i="55"/>
  <c r="D82" i="55"/>
  <c r="D81" i="55"/>
  <c r="I80" i="55"/>
  <c r="H80" i="55"/>
  <c r="H86" i="55" s="1"/>
  <c r="H88" i="55" s="1"/>
  <c r="G80" i="55"/>
  <c r="F80" i="55"/>
  <c r="F88" i="55" s="1"/>
  <c r="E80" i="55"/>
  <c r="D80" i="55"/>
  <c r="D79" i="55"/>
  <c r="D78" i="55"/>
  <c r="D77" i="55"/>
  <c r="D76" i="55"/>
  <c r="I74" i="55"/>
  <c r="H74" i="55"/>
  <c r="G74" i="55"/>
  <c r="F74" i="55"/>
  <c r="E74" i="55"/>
  <c r="D74" i="55"/>
  <c r="D73" i="55"/>
  <c r="D72" i="55"/>
  <c r="D71" i="55"/>
  <c r="I70" i="55"/>
  <c r="H70" i="55"/>
  <c r="G70" i="55"/>
  <c r="F70" i="55"/>
  <c r="E70" i="55"/>
  <c r="D70" i="55" s="1"/>
  <c r="D69" i="55"/>
  <c r="D68" i="55"/>
  <c r="D67" i="55"/>
  <c r="I66" i="55"/>
  <c r="H66" i="55"/>
  <c r="G66" i="55"/>
  <c r="F66" i="55"/>
  <c r="D66" i="55" s="1"/>
  <c r="E66" i="55"/>
  <c r="D65" i="55"/>
  <c r="D64" i="55"/>
  <c r="D63" i="55"/>
  <c r="D62" i="55"/>
  <c r="D61" i="55"/>
  <c r="I60" i="55"/>
  <c r="E60" i="55"/>
  <c r="D59" i="55"/>
  <c r="D58" i="55"/>
  <c r="D57" i="55"/>
  <c r="D56" i="55"/>
  <c r="D55" i="55"/>
  <c r="D54" i="55"/>
  <c r="D53" i="55"/>
  <c r="D52" i="55"/>
  <c r="D51" i="55"/>
  <c r="I50" i="55"/>
  <c r="H50" i="55"/>
  <c r="H60" i="55" s="1"/>
  <c r="G50" i="55"/>
  <c r="G60" i="55" s="1"/>
  <c r="F50" i="55"/>
  <c r="F60" i="55" s="1"/>
  <c r="E50" i="55"/>
  <c r="D50" i="55"/>
  <c r="D49" i="55"/>
  <c r="D48" i="55"/>
  <c r="H47" i="55"/>
  <c r="D46" i="55"/>
  <c r="I45" i="55"/>
  <c r="H45" i="55"/>
  <c r="G45" i="55"/>
  <c r="F45" i="55"/>
  <c r="E45" i="55"/>
  <c r="D45" i="55" s="1"/>
  <c r="D44" i="55"/>
  <c r="D43" i="55"/>
  <c r="D42" i="55"/>
  <c r="D41" i="55"/>
  <c r="D40" i="55"/>
  <c r="D39" i="55"/>
  <c r="D38" i="55"/>
  <c r="D37" i="55"/>
  <c r="I36" i="55"/>
  <c r="I47" i="55" s="1"/>
  <c r="H36" i="55"/>
  <c r="G36" i="55"/>
  <c r="G47" i="55" s="1"/>
  <c r="F36" i="55"/>
  <c r="F47" i="55" s="1"/>
  <c r="E36" i="55"/>
  <c r="D36" i="55" s="1"/>
  <c r="D35" i="55"/>
  <c r="D34" i="55"/>
  <c r="I33" i="55"/>
  <c r="H33" i="55"/>
  <c r="G33" i="55"/>
  <c r="F33" i="55"/>
  <c r="E33" i="55"/>
  <c r="D33" i="55" s="1"/>
  <c r="D32" i="55"/>
  <c r="D31" i="55"/>
  <c r="D30" i="55"/>
  <c r="D29" i="55"/>
  <c r="D28" i="55"/>
  <c r="H27" i="55"/>
  <c r="D26" i="55"/>
  <c r="D25" i="55"/>
  <c r="D24" i="55"/>
  <c r="D23" i="55"/>
  <c r="D22" i="55"/>
  <c r="D21" i="55"/>
  <c r="D20" i="55"/>
  <c r="I19" i="55"/>
  <c r="H19" i="55"/>
  <c r="G19" i="55"/>
  <c r="F19" i="55"/>
  <c r="E19" i="55"/>
  <c r="D19" i="55" s="1"/>
  <c r="D18" i="55"/>
  <c r="D17" i="55"/>
  <c r="D16" i="55"/>
  <c r="D15" i="55"/>
  <c r="I14" i="55"/>
  <c r="I27" i="55" s="1"/>
  <c r="I75" i="55" s="1"/>
  <c r="I89" i="55" s="1"/>
  <c r="H14" i="55"/>
  <c r="G14" i="55"/>
  <c r="G27" i="55" s="1"/>
  <c r="F14" i="55"/>
  <c r="F27" i="55" s="1"/>
  <c r="E14" i="55"/>
  <c r="E27" i="55" s="1"/>
  <c r="D13" i="55"/>
  <c r="D12" i="55"/>
  <c r="D11" i="55"/>
  <c r="D10" i="55"/>
  <c r="D9" i="55"/>
  <c r="D8" i="55"/>
  <c r="D8" i="53" s="1"/>
  <c r="F156" i="54"/>
  <c r="D155" i="54"/>
  <c r="I154" i="54"/>
  <c r="I156" i="54" s="1"/>
  <c r="H154" i="54"/>
  <c r="H156" i="54" s="1"/>
  <c r="G154" i="54"/>
  <c r="G156" i="54" s="1"/>
  <c r="F154" i="54"/>
  <c r="E154" i="54"/>
  <c r="E156" i="54" s="1"/>
  <c r="D156" i="54" s="1"/>
  <c r="D153" i="54"/>
  <c r="D152" i="54"/>
  <c r="D151" i="54"/>
  <c r="D150" i="54"/>
  <c r="D149" i="54"/>
  <c r="D148" i="54"/>
  <c r="D147" i="54"/>
  <c r="D146" i="54"/>
  <c r="I144" i="54"/>
  <c r="H144" i="54"/>
  <c r="G144" i="54"/>
  <c r="F144" i="54"/>
  <c r="E144" i="54"/>
  <c r="D144" i="54" s="1"/>
  <c r="D143" i="54"/>
  <c r="D142" i="54"/>
  <c r="D141" i="54"/>
  <c r="D140" i="54"/>
  <c r="D139" i="54"/>
  <c r="D138" i="54"/>
  <c r="D137" i="54"/>
  <c r="D136" i="54"/>
  <c r="I135" i="54"/>
  <c r="H135" i="54"/>
  <c r="G135" i="54"/>
  <c r="F135" i="54"/>
  <c r="E135" i="54"/>
  <c r="D135" i="54" s="1"/>
  <c r="D135" i="53" s="1"/>
  <c r="D134" i="54"/>
  <c r="D134" i="53" s="1"/>
  <c r="D133" i="54"/>
  <c r="D132" i="54"/>
  <c r="D131" i="54"/>
  <c r="D131" i="53" s="1"/>
  <c r="I130" i="54"/>
  <c r="H130" i="54"/>
  <c r="G130" i="54"/>
  <c r="G130" i="53" s="1"/>
  <c r="F130" i="54"/>
  <c r="E130" i="54"/>
  <c r="D130" i="54" s="1"/>
  <c r="D129" i="54"/>
  <c r="D128" i="54"/>
  <c r="D127" i="54"/>
  <c r="D126" i="54"/>
  <c r="D126" i="53" s="1"/>
  <c r="D125" i="54"/>
  <c r="D124" i="54"/>
  <c r="D124" i="53" s="1"/>
  <c r="D123" i="54"/>
  <c r="D121" i="54"/>
  <c r="D120" i="54"/>
  <c r="D120" i="53" s="1"/>
  <c r="D119" i="54"/>
  <c r="D118" i="54"/>
  <c r="D117" i="54"/>
  <c r="D116" i="54"/>
  <c r="D115" i="54"/>
  <c r="D114" i="54"/>
  <c r="D113" i="54"/>
  <c r="D112" i="54"/>
  <c r="D111" i="54"/>
  <c r="D110" i="54"/>
  <c r="D109" i="54"/>
  <c r="D108" i="54"/>
  <c r="I107" i="54"/>
  <c r="I122" i="54" s="1"/>
  <c r="H107" i="54"/>
  <c r="H122" i="54" s="1"/>
  <c r="G107" i="54"/>
  <c r="G122" i="54" s="1"/>
  <c r="G145" i="54" s="1"/>
  <c r="G157" i="54" s="1"/>
  <c r="G157" i="53" s="1"/>
  <c r="F107" i="54"/>
  <c r="F122" i="54" s="1"/>
  <c r="E107" i="54"/>
  <c r="E122" i="54" s="1"/>
  <c r="D106" i="54"/>
  <c r="D105" i="54"/>
  <c r="D104" i="54"/>
  <c r="D103" i="54"/>
  <c r="D102" i="54"/>
  <c r="I101" i="54"/>
  <c r="I145" i="54" s="1"/>
  <c r="H101" i="54"/>
  <c r="H145" i="54" s="1"/>
  <c r="H157" i="54" s="1"/>
  <c r="G101" i="54"/>
  <c r="F101" i="54"/>
  <c r="E101" i="54"/>
  <c r="D101" i="54" s="1"/>
  <c r="D100" i="54"/>
  <c r="D99" i="54"/>
  <c r="D98" i="54"/>
  <c r="D97" i="54"/>
  <c r="D96" i="54"/>
  <c r="D95" i="54"/>
  <c r="D94" i="54"/>
  <c r="D93" i="54"/>
  <c r="D92" i="54"/>
  <c r="D91" i="54"/>
  <c r="D90" i="54"/>
  <c r="D90" i="53" s="1"/>
  <c r="D87" i="54"/>
  <c r="G86" i="54"/>
  <c r="G88" i="54" s="1"/>
  <c r="G88" i="53" s="1"/>
  <c r="D85" i="54"/>
  <c r="D84" i="54"/>
  <c r="D83" i="54"/>
  <c r="D83" i="53" s="1"/>
  <c r="D82" i="54"/>
  <c r="D81" i="54"/>
  <c r="I80" i="54"/>
  <c r="I86" i="54" s="1"/>
  <c r="I88" i="54" s="1"/>
  <c r="H80" i="54"/>
  <c r="H86" i="54" s="1"/>
  <c r="H88" i="54" s="1"/>
  <c r="G80" i="54"/>
  <c r="F80" i="54"/>
  <c r="F86" i="54" s="1"/>
  <c r="F88" i="54" s="1"/>
  <c r="E80" i="54"/>
  <c r="E86" i="54" s="1"/>
  <c r="D79" i="54"/>
  <c r="D78" i="54"/>
  <c r="D77" i="54"/>
  <c r="D76" i="54"/>
  <c r="I74" i="54"/>
  <c r="H74" i="54"/>
  <c r="G74" i="54"/>
  <c r="F74" i="54"/>
  <c r="E74" i="54"/>
  <c r="E74" i="53" s="1"/>
  <c r="D73" i="54"/>
  <c r="D73" i="53" s="1"/>
  <c r="D72" i="54"/>
  <c r="D72" i="53" s="1"/>
  <c r="D71" i="54"/>
  <c r="I70" i="54"/>
  <c r="H70" i="54"/>
  <c r="G70" i="54"/>
  <c r="G70" i="53" s="1"/>
  <c r="F70" i="54"/>
  <c r="E70" i="54"/>
  <c r="D70" i="54" s="1"/>
  <c r="D70" i="53" s="1"/>
  <c r="D69" i="54"/>
  <c r="D69" i="53" s="1"/>
  <c r="D68" i="54"/>
  <c r="D67" i="54"/>
  <c r="I66" i="54"/>
  <c r="H66" i="54"/>
  <c r="G66" i="54"/>
  <c r="F66" i="54"/>
  <c r="E66" i="54"/>
  <c r="D66" i="54" s="1"/>
  <c r="D66" i="53" s="1"/>
  <c r="D65" i="54"/>
  <c r="D64" i="54"/>
  <c r="D63" i="54"/>
  <c r="D62" i="54"/>
  <c r="D62" i="53" s="1"/>
  <c r="D61" i="54"/>
  <c r="D59" i="54"/>
  <c r="D59" i="53" s="1"/>
  <c r="D58" i="54"/>
  <c r="D57" i="54"/>
  <c r="D57" i="53" s="1"/>
  <c r="D56" i="54"/>
  <c r="D56" i="53" s="1"/>
  <c r="D55" i="54"/>
  <c r="D55" i="53" s="1"/>
  <c r="D54" i="54"/>
  <c r="D53" i="54"/>
  <c r="D53" i="53" s="1"/>
  <c r="D52" i="54"/>
  <c r="D52" i="53" s="1"/>
  <c r="D51" i="54"/>
  <c r="D51" i="53" s="1"/>
  <c r="I50" i="54"/>
  <c r="I60" i="54" s="1"/>
  <c r="H50" i="54"/>
  <c r="H60" i="54" s="1"/>
  <c r="G50" i="54"/>
  <c r="G60" i="54" s="1"/>
  <c r="G60" i="53" s="1"/>
  <c r="F50" i="54"/>
  <c r="F60" i="54" s="1"/>
  <c r="E50" i="54"/>
  <c r="E60" i="54" s="1"/>
  <c r="E60" i="53" s="1"/>
  <c r="D49" i="54"/>
  <c r="D48" i="54"/>
  <c r="D48" i="53" s="1"/>
  <c r="F47" i="54"/>
  <c r="D46" i="54"/>
  <c r="I45" i="54"/>
  <c r="H45" i="54"/>
  <c r="G45" i="54"/>
  <c r="F45" i="54"/>
  <c r="E45" i="54"/>
  <c r="E47" i="54" s="1"/>
  <c r="D44" i="54"/>
  <c r="D43" i="54"/>
  <c r="D42" i="54"/>
  <c r="D41" i="54"/>
  <c r="D40" i="54"/>
  <c r="D39" i="54"/>
  <c r="D38" i="54"/>
  <c r="D37" i="54"/>
  <c r="I36" i="54"/>
  <c r="I47" i="54" s="1"/>
  <c r="H36" i="54"/>
  <c r="H47" i="54" s="1"/>
  <c r="G36" i="54"/>
  <c r="G47" i="54" s="1"/>
  <c r="F36" i="54"/>
  <c r="D35" i="54"/>
  <c r="D34" i="54"/>
  <c r="I33" i="54"/>
  <c r="H33" i="54"/>
  <c r="G33" i="54"/>
  <c r="F33" i="54"/>
  <c r="D33" i="54" s="1"/>
  <c r="E33" i="54"/>
  <c r="D32" i="54"/>
  <c r="D31" i="54"/>
  <c r="D30" i="54"/>
  <c r="D29" i="54"/>
  <c r="D28" i="54"/>
  <c r="I27" i="54"/>
  <c r="D26" i="54"/>
  <c r="D25" i="54"/>
  <c r="D24" i="54"/>
  <c r="D23" i="54"/>
  <c r="D22" i="54"/>
  <c r="D21" i="54"/>
  <c r="D20" i="54"/>
  <c r="I19" i="54"/>
  <c r="H19" i="54"/>
  <c r="G19" i="54"/>
  <c r="F19" i="54"/>
  <c r="E19" i="54"/>
  <c r="D18" i="54"/>
  <c r="D17" i="54"/>
  <c r="D16" i="54"/>
  <c r="D15" i="54"/>
  <c r="I14" i="54"/>
  <c r="H14" i="54"/>
  <c r="H27" i="54" s="1"/>
  <c r="G14" i="54"/>
  <c r="G27" i="54" s="1"/>
  <c r="F14" i="54"/>
  <c r="F27" i="54" s="1"/>
  <c r="F75" i="54" s="1"/>
  <c r="F89" i="54" s="1"/>
  <c r="E14" i="54"/>
  <c r="D14" i="54" s="1"/>
  <c r="D13" i="54"/>
  <c r="D12" i="54"/>
  <c r="D11" i="54"/>
  <c r="D10" i="54"/>
  <c r="D10" i="53" s="1"/>
  <c r="D9" i="54"/>
  <c r="D8" i="54"/>
  <c r="D150" i="53" l="1"/>
  <c r="E156" i="53"/>
  <c r="E27" i="54"/>
  <c r="D74" i="54"/>
  <c r="D74" i="53" s="1"/>
  <c r="E66" i="53"/>
  <c r="D39" i="53"/>
  <c r="E27" i="53"/>
  <c r="D26" i="53"/>
  <c r="D19" i="54"/>
  <c r="D19" i="53" s="1"/>
  <c r="E130" i="53"/>
  <c r="E135" i="53"/>
  <c r="G50" i="53"/>
  <c r="D60" i="54"/>
  <c r="D60" i="53" s="1"/>
  <c r="D129" i="53"/>
  <c r="D92" i="53"/>
  <c r="G145" i="53"/>
  <c r="E19" i="53"/>
  <c r="E14" i="53"/>
  <c r="E154" i="53"/>
  <c r="D130" i="55"/>
  <c r="D130" i="53" s="1"/>
  <c r="G75" i="55"/>
  <c r="G89" i="55" s="1"/>
  <c r="D156" i="55"/>
  <c r="D156" i="53" s="1"/>
  <c r="D60" i="55"/>
  <c r="D88" i="55"/>
  <c r="F145" i="55"/>
  <c r="D27" i="55"/>
  <c r="G157" i="55"/>
  <c r="F75" i="55"/>
  <c r="F89" i="55" s="1"/>
  <c r="F89" i="53" s="1"/>
  <c r="H75" i="55"/>
  <c r="H89" i="55" s="1"/>
  <c r="H145" i="55"/>
  <c r="H157" i="55" s="1"/>
  <c r="E145" i="55"/>
  <c r="D122" i="55"/>
  <c r="I157" i="55"/>
  <c r="D14" i="55"/>
  <c r="D14" i="53" s="1"/>
  <c r="E47" i="55"/>
  <c r="D101" i="55"/>
  <c r="D154" i="55"/>
  <c r="D154" i="53" s="1"/>
  <c r="D86" i="55"/>
  <c r="D86" i="53" s="1"/>
  <c r="H75" i="54"/>
  <c r="H89" i="54" s="1"/>
  <c r="D47" i="54"/>
  <c r="D122" i="54"/>
  <c r="E75" i="54"/>
  <c r="I157" i="54"/>
  <c r="G75" i="54"/>
  <c r="I75" i="54"/>
  <c r="I89" i="54" s="1"/>
  <c r="E88" i="54"/>
  <c r="D88" i="54" s="1"/>
  <c r="D86" i="54"/>
  <c r="F145" i="54"/>
  <c r="F157" i="54" s="1"/>
  <c r="D36" i="54"/>
  <c r="D50" i="54"/>
  <c r="D50" i="53" s="1"/>
  <c r="D80" i="54"/>
  <c r="D107" i="54"/>
  <c r="E145" i="54"/>
  <c r="D27" i="54"/>
  <c r="D45" i="54"/>
  <c r="D154" i="54"/>
  <c r="C19" i="50"/>
  <c r="C13" i="50"/>
  <c r="M178" i="40"/>
  <c r="D27" i="53" l="1"/>
  <c r="D88" i="53"/>
  <c r="G89" i="54"/>
  <c r="G89" i="53" s="1"/>
  <c r="G75" i="53"/>
  <c r="D47" i="55"/>
  <c r="D47" i="53" s="1"/>
  <c r="E47" i="53"/>
  <c r="E75" i="55"/>
  <c r="E75" i="53" s="1"/>
  <c r="F157" i="55"/>
  <c r="F157" i="53" s="1"/>
  <c r="F145" i="53"/>
  <c r="E89" i="55"/>
  <c r="E157" i="55"/>
  <c r="D145" i="55"/>
  <c r="E89" i="54"/>
  <c r="D75" i="54"/>
  <c r="E157" i="54"/>
  <c r="D157" i="54" s="1"/>
  <c r="D145" i="54"/>
  <c r="K23" i="49"/>
  <c r="J23" i="49"/>
  <c r="I23" i="49"/>
  <c r="H23" i="49"/>
  <c r="G23" i="49"/>
  <c r="F23" i="49"/>
  <c r="E23" i="49"/>
  <c r="L23" i="49" s="1"/>
  <c r="L22" i="49"/>
  <c r="L21" i="49"/>
  <c r="L20" i="49"/>
  <c r="L19" i="49"/>
  <c r="D22" i="48"/>
  <c r="C22" i="48"/>
  <c r="G10" i="46"/>
  <c r="G11" i="46"/>
  <c r="G12" i="46"/>
  <c r="G13" i="46"/>
  <c r="G14" i="46"/>
  <c r="G15" i="46"/>
  <c r="G9" i="46"/>
  <c r="I52" i="47"/>
  <c r="I49" i="47"/>
  <c r="I46" i="47"/>
  <c r="I45" i="47" s="1"/>
  <c r="E46" i="47"/>
  <c r="F45" i="47"/>
  <c r="E45" i="47"/>
  <c r="I42" i="47"/>
  <c r="I41" i="47"/>
  <c r="I40" i="47"/>
  <c r="I34" i="47"/>
  <c r="I33" i="47"/>
  <c r="I27" i="47" s="1"/>
  <c r="I29" i="47"/>
  <c r="E27" i="47"/>
  <c r="I22" i="47"/>
  <c r="I21" i="47"/>
  <c r="I19" i="47"/>
  <c r="I17" i="47"/>
  <c r="I16" i="47" s="1"/>
  <c r="J16" i="47"/>
  <c r="E16" i="47"/>
  <c r="I8" i="47"/>
  <c r="I7" i="47" s="1"/>
  <c r="I6" i="47" s="1"/>
  <c r="I55" i="47" s="1"/>
  <c r="J7" i="47"/>
  <c r="F7" i="47"/>
  <c r="E7" i="47"/>
  <c r="E6" i="47" s="1"/>
  <c r="D89" i="54" l="1"/>
  <c r="D75" i="55"/>
  <c r="D75" i="53" s="1"/>
  <c r="D89" i="55"/>
  <c r="E89" i="53"/>
  <c r="D157" i="55"/>
  <c r="I8" i="46"/>
  <c r="F8" i="46"/>
  <c r="E8" i="46"/>
  <c r="D8" i="46"/>
  <c r="C8" i="46"/>
  <c r="D27" i="43"/>
  <c r="D31" i="43" s="1"/>
  <c r="D42" i="43"/>
  <c r="D35" i="43"/>
  <c r="D14" i="43"/>
  <c r="H74" i="42"/>
  <c r="D73" i="42"/>
  <c r="I72" i="42"/>
  <c r="I74" i="42" s="1"/>
  <c r="H72" i="42"/>
  <c r="G72" i="42"/>
  <c r="G74" i="42" s="1"/>
  <c r="F72" i="42"/>
  <c r="F74" i="42" s="1"/>
  <c r="E72" i="42"/>
  <c r="E74" i="42" s="1"/>
  <c r="D71" i="42"/>
  <c r="D70" i="42"/>
  <c r="D69" i="42"/>
  <c r="D68" i="42"/>
  <c r="D67" i="42"/>
  <c r="D66" i="42"/>
  <c r="D65" i="42"/>
  <c r="D64" i="42"/>
  <c r="I62" i="42"/>
  <c r="H62" i="42"/>
  <c r="G62" i="42"/>
  <c r="F62" i="42"/>
  <c r="D62" i="42" s="1"/>
  <c r="E62" i="42"/>
  <c r="D61" i="42"/>
  <c r="D60" i="42"/>
  <c r="D59" i="42"/>
  <c r="D58" i="42"/>
  <c r="D57" i="42"/>
  <c r="D56" i="42"/>
  <c r="D55" i="42"/>
  <c r="D54" i="42"/>
  <c r="I53" i="42"/>
  <c r="H53" i="42"/>
  <c r="G53" i="42"/>
  <c r="F53" i="42"/>
  <c r="E53" i="42"/>
  <c r="D53" i="42" s="1"/>
  <c r="D52" i="42"/>
  <c r="D51" i="42"/>
  <c r="D50" i="42"/>
  <c r="D49" i="42"/>
  <c r="I48" i="42"/>
  <c r="H48" i="42"/>
  <c r="G48" i="42"/>
  <c r="F48" i="42"/>
  <c r="E48" i="42"/>
  <c r="D48" i="42" s="1"/>
  <c r="D47" i="42"/>
  <c r="D46" i="42"/>
  <c r="D45" i="42"/>
  <c r="D44" i="42"/>
  <c r="D43" i="42"/>
  <c r="D42" i="42"/>
  <c r="D41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I25" i="42"/>
  <c r="I40" i="42" s="1"/>
  <c r="I63" i="42" s="1"/>
  <c r="I75" i="42" s="1"/>
  <c r="H25" i="42"/>
  <c r="H40" i="42" s="1"/>
  <c r="H63" i="42" s="1"/>
  <c r="H75" i="42" s="1"/>
  <c r="G25" i="42"/>
  <c r="G40" i="42" s="1"/>
  <c r="F25" i="42"/>
  <c r="F40" i="42" s="1"/>
  <c r="E25" i="42"/>
  <c r="E40" i="42" s="1"/>
  <c r="D25" i="42"/>
  <c r="D24" i="42"/>
  <c r="D23" i="42"/>
  <c r="D22" i="42"/>
  <c r="D21" i="42"/>
  <c r="D20" i="42"/>
  <c r="I19" i="42"/>
  <c r="H19" i="42"/>
  <c r="G19" i="42"/>
  <c r="G63" i="42" s="1"/>
  <c r="G75" i="42" s="1"/>
  <c r="F19" i="42"/>
  <c r="F63" i="42" s="1"/>
  <c r="F75" i="42" s="1"/>
  <c r="E19" i="42"/>
  <c r="D19" i="42" s="1"/>
  <c r="D18" i="42"/>
  <c r="D17" i="42"/>
  <c r="D16" i="42"/>
  <c r="D15" i="42"/>
  <c r="D14" i="42"/>
  <c r="D13" i="42"/>
  <c r="D12" i="42"/>
  <c r="D11" i="42"/>
  <c r="D10" i="42"/>
  <c r="D9" i="42"/>
  <c r="D8" i="42"/>
  <c r="D87" i="41"/>
  <c r="F86" i="41"/>
  <c r="F88" i="41" s="1"/>
  <c r="D85" i="41"/>
  <c r="D84" i="41"/>
  <c r="D83" i="41"/>
  <c r="D82" i="41"/>
  <c r="D81" i="41"/>
  <c r="I80" i="41"/>
  <c r="I86" i="41" s="1"/>
  <c r="I88" i="41" s="1"/>
  <c r="H80" i="41"/>
  <c r="H86" i="41" s="1"/>
  <c r="H88" i="41" s="1"/>
  <c r="G80" i="41"/>
  <c r="G86" i="41" s="1"/>
  <c r="G88" i="41" s="1"/>
  <c r="F80" i="41"/>
  <c r="E80" i="41"/>
  <c r="E86" i="41" s="1"/>
  <c r="D79" i="41"/>
  <c r="D78" i="41"/>
  <c r="D77" i="41"/>
  <c r="D76" i="41"/>
  <c r="I74" i="41"/>
  <c r="H74" i="41"/>
  <c r="G74" i="41"/>
  <c r="F74" i="41"/>
  <c r="E74" i="41"/>
  <c r="D74" i="41" s="1"/>
  <c r="D73" i="41"/>
  <c r="D72" i="41"/>
  <c r="D71" i="41"/>
  <c r="I70" i="41"/>
  <c r="H70" i="41"/>
  <c r="G70" i="41"/>
  <c r="F70" i="41"/>
  <c r="E70" i="41"/>
  <c r="D70" i="41" s="1"/>
  <c r="D69" i="41"/>
  <c r="D68" i="41"/>
  <c r="D67" i="41"/>
  <c r="I66" i="41"/>
  <c r="H66" i="41"/>
  <c r="G66" i="41"/>
  <c r="F66" i="41"/>
  <c r="E66" i="41"/>
  <c r="D66" i="41" s="1"/>
  <c r="D65" i="41"/>
  <c r="D64" i="41"/>
  <c r="D63" i="41"/>
  <c r="D62" i="41"/>
  <c r="D61" i="41"/>
  <c r="F60" i="41"/>
  <c r="D59" i="41"/>
  <c r="D58" i="41"/>
  <c r="D57" i="41"/>
  <c r="D56" i="41"/>
  <c r="D55" i="41"/>
  <c r="D54" i="41"/>
  <c r="D53" i="41"/>
  <c r="D52" i="41"/>
  <c r="D51" i="41"/>
  <c r="I50" i="41"/>
  <c r="I60" i="41" s="1"/>
  <c r="H50" i="41"/>
  <c r="H60" i="41" s="1"/>
  <c r="G50" i="41"/>
  <c r="G60" i="41" s="1"/>
  <c r="F50" i="41"/>
  <c r="E50" i="41"/>
  <c r="E60" i="41" s="1"/>
  <c r="D60" i="41" s="1"/>
  <c r="D49" i="41"/>
  <c r="D48" i="41"/>
  <c r="I47" i="41"/>
  <c r="E47" i="41"/>
  <c r="D46" i="41"/>
  <c r="I45" i="41"/>
  <c r="H45" i="41"/>
  <c r="G45" i="41"/>
  <c r="F45" i="41"/>
  <c r="E45" i="41"/>
  <c r="D45" i="41"/>
  <c r="D44" i="41"/>
  <c r="D43" i="41"/>
  <c r="D42" i="41"/>
  <c r="D41" i="41"/>
  <c r="D40" i="41"/>
  <c r="D39" i="41"/>
  <c r="D38" i="41"/>
  <c r="D37" i="41"/>
  <c r="I36" i="41"/>
  <c r="H36" i="41"/>
  <c r="H47" i="41" s="1"/>
  <c r="G36" i="41"/>
  <c r="G47" i="41" s="1"/>
  <c r="F36" i="41"/>
  <c r="D36" i="41" s="1"/>
  <c r="E36" i="41"/>
  <c r="D35" i="41"/>
  <c r="D34" i="41"/>
  <c r="I33" i="41"/>
  <c r="H33" i="41"/>
  <c r="G33" i="41"/>
  <c r="F33" i="41"/>
  <c r="D33" i="41" s="1"/>
  <c r="E33" i="41"/>
  <c r="D32" i="41"/>
  <c r="D31" i="41"/>
  <c r="D30" i="41"/>
  <c r="D29" i="41"/>
  <c r="D28" i="41"/>
  <c r="I27" i="41"/>
  <c r="E27" i="41"/>
  <c r="D26" i="41"/>
  <c r="D25" i="41"/>
  <c r="D24" i="41"/>
  <c r="D23" i="41"/>
  <c r="D22" i="41"/>
  <c r="D21" i="41"/>
  <c r="D20" i="41"/>
  <c r="I19" i="41"/>
  <c r="H19" i="41"/>
  <c r="G19" i="41"/>
  <c r="F19" i="41"/>
  <c r="D19" i="41" s="1"/>
  <c r="E19" i="41"/>
  <c r="D18" i="41"/>
  <c r="D17" i="41"/>
  <c r="D16" i="41"/>
  <c r="D15" i="41"/>
  <c r="I14" i="41"/>
  <c r="H14" i="41"/>
  <c r="H27" i="41" s="1"/>
  <c r="H75" i="41" s="1"/>
  <c r="H89" i="41" s="1"/>
  <c r="G14" i="41"/>
  <c r="G27" i="41" s="1"/>
  <c r="G75" i="41" s="1"/>
  <c r="G89" i="41" s="1"/>
  <c r="F14" i="41"/>
  <c r="F27" i="41" s="1"/>
  <c r="E14" i="41"/>
  <c r="D14" i="41"/>
  <c r="D13" i="41"/>
  <c r="D12" i="41"/>
  <c r="D11" i="41"/>
  <c r="D10" i="41"/>
  <c r="D9" i="41"/>
  <c r="D8" i="41"/>
  <c r="G50" i="36"/>
  <c r="O177" i="40"/>
  <c r="N175" i="40"/>
  <c r="M175" i="40"/>
  <c r="L175" i="40"/>
  <c r="K175" i="40"/>
  <c r="J175" i="40"/>
  <c r="I175" i="40"/>
  <c r="H175" i="40"/>
  <c r="G175" i="40"/>
  <c r="F175" i="40"/>
  <c r="E175" i="40"/>
  <c r="D175" i="40"/>
  <c r="C174" i="40"/>
  <c r="O174" i="40" s="1"/>
  <c r="C173" i="40"/>
  <c r="O173" i="40" s="1"/>
  <c r="O172" i="40"/>
  <c r="C172" i="40"/>
  <c r="C171" i="40"/>
  <c r="O171" i="40" s="1"/>
  <c r="C170" i="40"/>
  <c r="O170" i="40" s="1"/>
  <c r="C169" i="40"/>
  <c r="O169" i="40" s="1"/>
  <c r="C168" i="40"/>
  <c r="O168" i="40" s="1"/>
  <c r="C167" i="40"/>
  <c r="O167" i="40" s="1"/>
  <c r="C166" i="40"/>
  <c r="O166" i="40" s="1"/>
  <c r="C165" i="40"/>
  <c r="O165" i="40" s="1"/>
  <c r="C164" i="40"/>
  <c r="O164" i="40" s="1"/>
  <c r="C163" i="40"/>
  <c r="O163" i="40" s="1"/>
  <c r="C162" i="40"/>
  <c r="O162" i="40" s="1"/>
  <c r="C161" i="40"/>
  <c r="O161" i="40" s="1"/>
  <c r="C160" i="40"/>
  <c r="O160" i="40" s="1"/>
  <c r="C159" i="40"/>
  <c r="O159" i="40" s="1"/>
  <c r="C158" i="40"/>
  <c r="O158" i="40" s="1"/>
  <c r="C157" i="40"/>
  <c r="O157" i="40" s="1"/>
  <c r="O156" i="40"/>
  <c r="C156" i="40"/>
  <c r="C155" i="40"/>
  <c r="O155" i="40" s="1"/>
  <c r="C154" i="40"/>
  <c r="O154" i="40" s="1"/>
  <c r="C153" i="40"/>
  <c r="O153" i="40" s="1"/>
  <c r="C152" i="40"/>
  <c r="O152" i="40" s="1"/>
  <c r="C151" i="40"/>
  <c r="O151" i="40" s="1"/>
  <c r="C150" i="40"/>
  <c r="O150" i="40" s="1"/>
  <c r="C149" i="40"/>
  <c r="O149" i="40" s="1"/>
  <c r="C148" i="40"/>
  <c r="O148" i="40" s="1"/>
  <c r="C147" i="40"/>
  <c r="O147" i="40" s="1"/>
  <c r="C146" i="40"/>
  <c r="O146" i="40" s="1"/>
  <c r="C145" i="40"/>
  <c r="O145" i="40" s="1"/>
  <c r="C144" i="40"/>
  <c r="O144" i="40" s="1"/>
  <c r="C143" i="40"/>
  <c r="O143" i="40" s="1"/>
  <c r="C142" i="40"/>
  <c r="O142" i="40" s="1"/>
  <c r="C141" i="40"/>
  <c r="O141" i="40" s="1"/>
  <c r="O140" i="40"/>
  <c r="C140" i="40"/>
  <c r="C139" i="40"/>
  <c r="O139" i="40" s="1"/>
  <c r="C138" i="40"/>
  <c r="O138" i="40" s="1"/>
  <c r="C137" i="40"/>
  <c r="O137" i="40" s="1"/>
  <c r="C136" i="40"/>
  <c r="O136" i="40" s="1"/>
  <c r="C135" i="40"/>
  <c r="O135" i="40" s="1"/>
  <c r="C134" i="40"/>
  <c r="O134" i="40" s="1"/>
  <c r="C133" i="40"/>
  <c r="O133" i="40" s="1"/>
  <c r="C132" i="40"/>
  <c r="O132" i="40" s="1"/>
  <c r="C131" i="40"/>
  <c r="O131" i="40" s="1"/>
  <c r="C130" i="40"/>
  <c r="O130" i="40" s="1"/>
  <c r="C129" i="40"/>
  <c r="O129" i="40" s="1"/>
  <c r="C128" i="40"/>
  <c r="O128" i="40" s="1"/>
  <c r="C127" i="40"/>
  <c r="O127" i="40" s="1"/>
  <c r="C126" i="40"/>
  <c r="O126" i="40" s="1"/>
  <c r="C125" i="40"/>
  <c r="C123" i="40"/>
  <c r="O123" i="40" s="1"/>
  <c r="C122" i="40"/>
  <c r="O122" i="40" s="1"/>
  <c r="C121" i="40"/>
  <c r="O121" i="40" s="1"/>
  <c r="C120" i="40"/>
  <c r="O120" i="40" s="1"/>
  <c r="C119" i="40"/>
  <c r="O119" i="40" s="1"/>
  <c r="C118" i="40"/>
  <c r="O118" i="40" s="1"/>
  <c r="C117" i="40"/>
  <c r="O117" i="40" s="1"/>
  <c r="O116" i="40"/>
  <c r="C116" i="40"/>
  <c r="C115" i="40"/>
  <c r="O115" i="40" s="1"/>
  <c r="C114" i="40"/>
  <c r="O114" i="40" s="1"/>
  <c r="C113" i="40"/>
  <c r="O113" i="40" s="1"/>
  <c r="C112" i="40"/>
  <c r="O112" i="40" s="1"/>
  <c r="C111" i="40"/>
  <c r="O111" i="40" s="1"/>
  <c r="C110" i="40"/>
  <c r="O110" i="40" s="1"/>
  <c r="C109" i="40"/>
  <c r="O109" i="40" s="1"/>
  <c r="C108" i="40"/>
  <c r="O108" i="40" s="1"/>
  <c r="C107" i="40"/>
  <c r="O107" i="40" s="1"/>
  <c r="N106" i="40"/>
  <c r="M106" i="40"/>
  <c r="L106" i="40"/>
  <c r="K106" i="40"/>
  <c r="J106" i="40"/>
  <c r="I106" i="40"/>
  <c r="H106" i="40"/>
  <c r="G106" i="40"/>
  <c r="F106" i="40"/>
  <c r="E106" i="40"/>
  <c r="D106" i="40"/>
  <c r="C106" i="40"/>
  <c r="C105" i="40"/>
  <c r="O105" i="40" s="1"/>
  <c r="C104" i="40"/>
  <c r="O104" i="40" s="1"/>
  <c r="O103" i="40" s="1"/>
  <c r="N103" i="40"/>
  <c r="M103" i="40"/>
  <c r="L103" i="40"/>
  <c r="K103" i="40"/>
  <c r="J103" i="40"/>
  <c r="I103" i="40"/>
  <c r="H103" i="40"/>
  <c r="G103" i="40"/>
  <c r="F103" i="40"/>
  <c r="E103" i="40"/>
  <c r="D103" i="40"/>
  <c r="C102" i="40"/>
  <c r="O102" i="40" s="1"/>
  <c r="C101" i="40"/>
  <c r="O101" i="40" s="1"/>
  <c r="C100" i="40"/>
  <c r="O100" i="40" s="1"/>
  <c r="C99" i="40"/>
  <c r="O99" i="40" s="1"/>
  <c r="C98" i="40"/>
  <c r="O98" i="40" s="1"/>
  <c r="C97" i="40"/>
  <c r="O97" i="40" s="1"/>
  <c r="N96" i="40"/>
  <c r="M96" i="40"/>
  <c r="L96" i="40"/>
  <c r="K96" i="40"/>
  <c r="J96" i="40"/>
  <c r="I96" i="40"/>
  <c r="H96" i="40"/>
  <c r="G96" i="40"/>
  <c r="F96" i="40"/>
  <c r="E96" i="40"/>
  <c r="D96" i="40"/>
  <c r="C95" i="40"/>
  <c r="O95" i="40" s="1"/>
  <c r="O94" i="40" s="1"/>
  <c r="N94" i="40"/>
  <c r="M94" i="40"/>
  <c r="L94" i="40"/>
  <c r="K94" i="40"/>
  <c r="J94" i="40"/>
  <c r="I94" i="40"/>
  <c r="H94" i="40"/>
  <c r="G94" i="40"/>
  <c r="F94" i="40"/>
  <c r="E94" i="40"/>
  <c r="D94" i="40"/>
  <c r="C93" i="40"/>
  <c r="O93" i="40" s="1"/>
  <c r="C92" i="40"/>
  <c r="O92" i="40" s="1"/>
  <c r="N91" i="40"/>
  <c r="M91" i="40"/>
  <c r="L91" i="40"/>
  <c r="K91" i="40"/>
  <c r="J91" i="40"/>
  <c r="I91" i="40"/>
  <c r="H91" i="40"/>
  <c r="G91" i="40"/>
  <c r="F91" i="40"/>
  <c r="E91" i="40"/>
  <c r="D91" i="40"/>
  <c r="C90" i="40"/>
  <c r="O90" i="40" s="1"/>
  <c r="C89" i="40"/>
  <c r="O89" i="40" s="1"/>
  <c r="C88" i="40"/>
  <c r="O88" i="40" s="1"/>
  <c r="N87" i="40"/>
  <c r="M87" i="40"/>
  <c r="L87" i="40"/>
  <c r="K87" i="40"/>
  <c r="J87" i="40"/>
  <c r="I87" i="40"/>
  <c r="H87" i="40"/>
  <c r="G87" i="40"/>
  <c r="F87" i="40"/>
  <c r="E87" i="40"/>
  <c r="D87" i="40"/>
  <c r="C86" i="40"/>
  <c r="O86" i="40" s="1"/>
  <c r="C85" i="40"/>
  <c r="C83" i="40" s="1"/>
  <c r="C84" i="40"/>
  <c r="O84" i="40" s="1"/>
  <c r="N83" i="40"/>
  <c r="M83" i="40"/>
  <c r="L83" i="40"/>
  <c r="K83" i="40"/>
  <c r="J83" i="40"/>
  <c r="I83" i="40"/>
  <c r="H83" i="40"/>
  <c r="G83" i="40"/>
  <c r="F83" i="40"/>
  <c r="E83" i="40"/>
  <c r="D83" i="40"/>
  <c r="C82" i="40"/>
  <c r="O82" i="40" s="1"/>
  <c r="C81" i="40"/>
  <c r="O81" i="40" s="1"/>
  <c r="C80" i="40"/>
  <c r="O80" i="40" s="1"/>
  <c r="C79" i="40"/>
  <c r="O79" i="40" s="1"/>
  <c r="C78" i="40"/>
  <c r="O78" i="40" s="1"/>
  <c r="C77" i="40"/>
  <c r="O77" i="40" s="1"/>
  <c r="C76" i="40"/>
  <c r="O76" i="40" s="1"/>
  <c r="C75" i="40"/>
  <c r="O75" i="40" s="1"/>
  <c r="C74" i="40"/>
  <c r="O74" i="40" s="1"/>
  <c r="C73" i="40"/>
  <c r="O73" i="40" s="1"/>
  <c r="C72" i="40"/>
  <c r="O72" i="40" s="1"/>
  <c r="N71" i="40"/>
  <c r="M71" i="40"/>
  <c r="L71" i="40"/>
  <c r="K71" i="40"/>
  <c r="J71" i="40"/>
  <c r="I71" i="40"/>
  <c r="H71" i="40"/>
  <c r="G71" i="40"/>
  <c r="F71" i="40"/>
  <c r="E71" i="40"/>
  <c r="D71" i="40"/>
  <c r="C70" i="40"/>
  <c r="O70" i="40" s="1"/>
  <c r="C69" i="40"/>
  <c r="O69" i="40" s="1"/>
  <c r="N68" i="40"/>
  <c r="M68" i="40"/>
  <c r="L68" i="40"/>
  <c r="K68" i="40"/>
  <c r="J68" i="40"/>
  <c r="I68" i="40"/>
  <c r="H68" i="40"/>
  <c r="G68" i="40"/>
  <c r="F68" i="40"/>
  <c r="E68" i="40"/>
  <c r="D68" i="40"/>
  <c r="C67" i="40"/>
  <c r="O67" i="40" s="1"/>
  <c r="C66" i="40"/>
  <c r="O66" i="40" s="1"/>
  <c r="N65" i="40"/>
  <c r="M65" i="40"/>
  <c r="L65" i="40"/>
  <c r="K65" i="40"/>
  <c r="J65" i="40"/>
  <c r="I65" i="40"/>
  <c r="H65" i="40"/>
  <c r="G65" i="40"/>
  <c r="F65" i="40"/>
  <c r="E65" i="40"/>
  <c r="D65" i="40"/>
  <c r="C64" i="40"/>
  <c r="O64" i="40" s="1"/>
  <c r="O63" i="40"/>
  <c r="C63" i="40"/>
  <c r="N62" i="40"/>
  <c r="M62" i="40"/>
  <c r="L62" i="40"/>
  <c r="K62" i="40"/>
  <c r="J62" i="40"/>
  <c r="I62" i="40"/>
  <c r="H62" i="40"/>
  <c r="G62" i="40"/>
  <c r="F62" i="40"/>
  <c r="E62" i="40"/>
  <c r="D62" i="40"/>
  <c r="C61" i="40"/>
  <c r="O61" i="40" s="1"/>
  <c r="O60" i="40"/>
  <c r="C60" i="40"/>
  <c r="N59" i="40"/>
  <c r="M59" i="40"/>
  <c r="L59" i="40"/>
  <c r="K59" i="40"/>
  <c r="J59" i="40"/>
  <c r="I59" i="40"/>
  <c r="H59" i="40"/>
  <c r="G59" i="40"/>
  <c r="F59" i="40"/>
  <c r="E59" i="40"/>
  <c r="D59" i="40"/>
  <c r="C59" i="40" s="1"/>
  <c r="C57" i="40"/>
  <c r="O57" i="40" s="1"/>
  <c r="C56" i="40"/>
  <c r="O56" i="40" s="1"/>
  <c r="C55" i="40"/>
  <c r="O55" i="40" s="1"/>
  <c r="C54" i="40"/>
  <c r="O54" i="40" s="1"/>
  <c r="C53" i="40"/>
  <c r="O53" i="40" s="1"/>
  <c r="C52" i="40"/>
  <c r="O52" i="40" s="1"/>
  <c r="O51" i="40"/>
  <c r="C51" i="40"/>
  <c r="C50" i="40"/>
  <c r="O50" i="40" s="1"/>
  <c r="N49" i="40"/>
  <c r="M49" i="40"/>
  <c r="L49" i="40"/>
  <c r="K49" i="40"/>
  <c r="J49" i="40"/>
  <c r="I49" i="40"/>
  <c r="H49" i="40"/>
  <c r="G49" i="40"/>
  <c r="F49" i="40"/>
  <c r="E49" i="40"/>
  <c r="C49" i="40" s="1"/>
  <c r="O49" i="40" s="1"/>
  <c r="D49" i="40"/>
  <c r="C48" i="40"/>
  <c r="O48" i="40" s="1"/>
  <c r="C47" i="40"/>
  <c r="O47" i="40" s="1"/>
  <c r="O46" i="40"/>
  <c r="C46" i="40"/>
  <c r="C45" i="40"/>
  <c r="O45" i="40" s="1"/>
  <c r="C44" i="40"/>
  <c r="O44" i="40" s="1"/>
  <c r="C43" i="40"/>
  <c r="O43" i="40" s="1"/>
  <c r="C42" i="40"/>
  <c r="O42" i="40" s="1"/>
  <c r="C41" i="40"/>
  <c r="O41" i="40" s="1"/>
  <c r="C40" i="40"/>
  <c r="O40" i="40" s="1"/>
  <c r="C39" i="40"/>
  <c r="O39" i="40" s="1"/>
  <c r="O38" i="40"/>
  <c r="C38" i="40"/>
  <c r="C37" i="40"/>
  <c r="O37" i="40" s="1"/>
  <c r="C36" i="40"/>
  <c r="O36" i="40" s="1"/>
  <c r="P35" i="40"/>
  <c r="C35" i="40"/>
  <c r="O35" i="40" s="1"/>
  <c r="O34" i="40"/>
  <c r="C34" i="40"/>
  <c r="N33" i="40"/>
  <c r="M33" i="40"/>
  <c r="L33" i="40"/>
  <c r="K33" i="40"/>
  <c r="J33" i="40"/>
  <c r="I33" i="40"/>
  <c r="H33" i="40"/>
  <c r="G33" i="40"/>
  <c r="F33" i="40"/>
  <c r="E33" i="40"/>
  <c r="D33" i="40"/>
  <c r="O32" i="40"/>
  <c r="C32" i="40"/>
  <c r="C31" i="40"/>
  <c r="O31" i="40" s="1"/>
  <c r="C30" i="40"/>
  <c r="O30" i="40" s="1"/>
  <c r="C29" i="40"/>
  <c r="O29" i="40" s="1"/>
  <c r="C28" i="40"/>
  <c r="O28" i="40" s="1"/>
  <c r="C27" i="40"/>
  <c r="O27" i="40" s="1"/>
  <c r="N26" i="40"/>
  <c r="M26" i="40"/>
  <c r="M14" i="40" s="1"/>
  <c r="L26" i="40"/>
  <c r="L14" i="40" s="1"/>
  <c r="K26" i="40"/>
  <c r="K14" i="40" s="1"/>
  <c r="J26" i="40"/>
  <c r="I26" i="40"/>
  <c r="I14" i="40" s="1"/>
  <c r="H26" i="40"/>
  <c r="H14" i="40" s="1"/>
  <c r="G26" i="40"/>
  <c r="G14" i="40" s="1"/>
  <c r="F26" i="40"/>
  <c r="E26" i="40"/>
  <c r="E14" i="40" s="1"/>
  <c r="D26" i="40"/>
  <c r="D14" i="40" s="1"/>
  <c r="C25" i="40"/>
  <c r="O25" i="40" s="1"/>
  <c r="C24" i="40"/>
  <c r="O24" i="40" s="1"/>
  <c r="C23" i="40"/>
  <c r="O23" i="40" s="1"/>
  <c r="O22" i="40"/>
  <c r="C22" i="40"/>
  <c r="C21" i="40"/>
  <c r="O21" i="40" s="1"/>
  <c r="C20" i="40"/>
  <c r="O20" i="40" s="1"/>
  <c r="C19" i="40"/>
  <c r="O19" i="40" s="1"/>
  <c r="O18" i="40"/>
  <c r="C18" i="40"/>
  <c r="O17" i="40"/>
  <c r="C16" i="40"/>
  <c r="O16" i="40" s="1"/>
  <c r="O15" i="40"/>
  <c r="C15" i="40"/>
  <c r="N14" i="40"/>
  <c r="J14" i="40"/>
  <c r="F14" i="40"/>
  <c r="C13" i="40"/>
  <c r="O13" i="40" s="1"/>
  <c r="C12" i="40"/>
  <c r="O12" i="40" s="1"/>
  <c r="C11" i="40"/>
  <c r="O11" i="40" s="1"/>
  <c r="C10" i="40"/>
  <c r="O10" i="40" s="1"/>
  <c r="C9" i="40"/>
  <c r="O9" i="40" s="1"/>
  <c r="N8" i="40"/>
  <c r="M8" i="40"/>
  <c r="L8" i="40"/>
  <c r="K8" i="40"/>
  <c r="J8" i="40"/>
  <c r="I8" i="40"/>
  <c r="H8" i="40"/>
  <c r="G8" i="40"/>
  <c r="F8" i="40"/>
  <c r="E8" i="40"/>
  <c r="D8" i="40"/>
  <c r="E89" i="31"/>
  <c r="H75" i="39"/>
  <c r="D74" i="39"/>
  <c r="I73" i="39"/>
  <c r="I75" i="39" s="1"/>
  <c r="H73" i="39"/>
  <c r="G73" i="39"/>
  <c r="G75" i="39" s="1"/>
  <c r="F73" i="39"/>
  <c r="F75" i="39" s="1"/>
  <c r="E73" i="39"/>
  <c r="E75" i="39" s="1"/>
  <c r="D72" i="39"/>
  <c r="D71" i="39"/>
  <c r="D70" i="39"/>
  <c r="D69" i="39"/>
  <c r="D68" i="39"/>
  <c r="D67" i="39"/>
  <c r="D66" i="39"/>
  <c r="D65" i="39"/>
  <c r="I63" i="39"/>
  <c r="H63" i="39"/>
  <c r="G63" i="39"/>
  <c r="D63" i="39" s="1"/>
  <c r="F63" i="39"/>
  <c r="E63" i="39"/>
  <c r="D62" i="39"/>
  <c r="D61" i="39"/>
  <c r="D60" i="39"/>
  <c r="D59" i="39"/>
  <c r="D58" i="39"/>
  <c r="D57" i="39"/>
  <c r="D56" i="39"/>
  <c r="D55" i="39"/>
  <c r="I54" i="39"/>
  <c r="H54" i="39"/>
  <c r="G54" i="39"/>
  <c r="F54" i="39"/>
  <c r="E54" i="39"/>
  <c r="D54" i="39" s="1"/>
  <c r="D53" i="39"/>
  <c r="D52" i="39"/>
  <c r="D51" i="39"/>
  <c r="D50" i="39"/>
  <c r="I49" i="39"/>
  <c r="H49" i="39"/>
  <c r="G49" i="39"/>
  <c r="D49" i="39" s="1"/>
  <c r="F49" i="39"/>
  <c r="E49" i="39"/>
  <c r="D48" i="39"/>
  <c r="D47" i="39"/>
  <c r="D46" i="39"/>
  <c r="D45" i="39"/>
  <c r="D44" i="39"/>
  <c r="D43" i="39"/>
  <c r="D42" i="39"/>
  <c r="D40" i="39"/>
  <c r="D39" i="39"/>
  <c r="D38" i="39"/>
  <c r="D37" i="39"/>
  <c r="D36" i="39"/>
  <c r="D35" i="39"/>
  <c r="D34" i="39"/>
  <c r="D33" i="39"/>
  <c r="D32" i="39"/>
  <c r="D31" i="39"/>
  <c r="D30" i="39"/>
  <c r="D28" i="39"/>
  <c r="D27" i="39"/>
  <c r="D26" i="39"/>
  <c r="I25" i="39"/>
  <c r="I41" i="39" s="1"/>
  <c r="I64" i="39" s="1"/>
  <c r="I76" i="39" s="1"/>
  <c r="H25" i="39"/>
  <c r="H41" i="39" s="1"/>
  <c r="G25" i="39"/>
  <c r="G41" i="39" s="1"/>
  <c r="F25" i="39"/>
  <c r="F41" i="39" s="1"/>
  <c r="E25" i="39"/>
  <c r="E41" i="39" s="1"/>
  <c r="D25" i="39"/>
  <c r="D24" i="39"/>
  <c r="D23" i="39"/>
  <c r="D22" i="39"/>
  <c r="D21" i="39"/>
  <c r="D20" i="39"/>
  <c r="I19" i="39"/>
  <c r="H19" i="39"/>
  <c r="H64" i="39" s="1"/>
  <c r="H76" i="39" s="1"/>
  <c r="G19" i="39"/>
  <c r="G64" i="39" s="1"/>
  <c r="G76" i="39" s="1"/>
  <c r="F19" i="39"/>
  <c r="F64" i="39" s="1"/>
  <c r="F76" i="39" s="1"/>
  <c r="E19" i="39"/>
  <c r="D18" i="39"/>
  <c r="D17" i="39"/>
  <c r="D16" i="39"/>
  <c r="D15" i="39"/>
  <c r="D14" i="39"/>
  <c r="D13" i="39"/>
  <c r="D12" i="39"/>
  <c r="D11" i="39"/>
  <c r="D10" i="39"/>
  <c r="D9" i="39"/>
  <c r="D8" i="39"/>
  <c r="I88" i="38"/>
  <c r="F88" i="38"/>
  <c r="E88" i="38"/>
  <c r="D87" i="38"/>
  <c r="I86" i="38"/>
  <c r="H86" i="38"/>
  <c r="H88" i="38" s="1"/>
  <c r="F86" i="38"/>
  <c r="E86" i="38"/>
  <c r="D85" i="38"/>
  <c r="D84" i="38"/>
  <c r="D83" i="38"/>
  <c r="D82" i="38"/>
  <c r="D81" i="38"/>
  <c r="I80" i="38"/>
  <c r="H80" i="38"/>
  <c r="G80" i="38"/>
  <c r="D80" i="38" s="1"/>
  <c r="F80" i="38"/>
  <c r="E80" i="38"/>
  <c r="D79" i="38"/>
  <c r="D78" i="38"/>
  <c r="D77" i="38"/>
  <c r="D76" i="38"/>
  <c r="I74" i="38"/>
  <c r="H74" i="38"/>
  <c r="G74" i="38"/>
  <c r="D74" i="38" s="1"/>
  <c r="F74" i="38"/>
  <c r="E74" i="38"/>
  <c r="D73" i="38"/>
  <c r="D72" i="38"/>
  <c r="D71" i="38"/>
  <c r="I70" i="38"/>
  <c r="H70" i="38"/>
  <c r="G70" i="38"/>
  <c r="F70" i="38"/>
  <c r="E70" i="38"/>
  <c r="D70" i="38"/>
  <c r="D69" i="38"/>
  <c r="D68" i="38"/>
  <c r="D67" i="38"/>
  <c r="I66" i="38"/>
  <c r="H66" i="38"/>
  <c r="G66" i="38"/>
  <c r="F66" i="38"/>
  <c r="E66" i="38"/>
  <c r="D66" i="38" s="1"/>
  <c r="D65" i="38"/>
  <c r="D64" i="38"/>
  <c r="D63" i="38"/>
  <c r="D62" i="38"/>
  <c r="D61" i="38"/>
  <c r="I60" i="38"/>
  <c r="H60" i="38"/>
  <c r="F60" i="38"/>
  <c r="E60" i="38"/>
  <c r="D59" i="38"/>
  <c r="D58" i="38"/>
  <c r="D57" i="38"/>
  <c r="D56" i="38"/>
  <c r="D55" i="38"/>
  <c r="D54" i="38"/>
  <c r="D53" i="38"/>
  <c r="D52" i="38"/>
  <c r="D51" i="38"/>
  <c r="I50" i="38"/>
  <c r="H50" i="38"/>
  <c r="G50" i="38"/>
  <c r="D50" i="38" s="1"/>
  <c r="F50" i="38"/>
  <c r="E50" i="38"/>
  <c r="D49" i="38"/>
  <c r="D48" i="38"/>
  <c r="G47" i="38"/>
  <c r="D46" i="38"/>
  <c r="I45" i="38"/>
  <c r="H45" i="38"/>
  <c r="G45" i="38"/>
  <c r="F45" i="38"/>
  <c r="D45" i="38" s="1"/>
  <c r="E45" i="38"/>
  <c r="D44" i="38"/>
  <c r="D43" i="38"/>
  <c r="D42" i="38"/>
  <c r="D41" i="38"/>
  <c r="D40" i="38"/>
  <c r="D39" i="38"/>
  <c r="D38" i="38"/>
  <c r="D37" i="38"/>
  <c r="I36" i="38"/>
  <c r="I47" i="38" s="1"/>
  <c r="H36" i="38"/>
  <c r="H47" i="38" s="1"/>
  <c r="G36" i="38"/>
  <c r="F36" i="38"/>
  <c r="F47" i="38" s="1"/>
  <c r="E36" i="38"/>
  <c r="E47" i="38" s="1"/>
  <c r="D36" i="38"/>
  <c r="D35" i="38"/>
  <c r="D34" i="38"/>
  <c r="I33" i="38"/>
  <c r="H33" i="38"/>
  <c r="G33" i="38"/>
  <c r="F33" i="38"/>
  <c r="E33" i="38"/>
  <c r="D33" i="38"/>
  <c r="D32" i="38"/>
  <c r="D31" i="38"/>
  <c r="D30" i="38"/>
  <c r="D29" i="38"/>
  <c r="D28" i="38"/>
  <c r="G27" i="38"/>
  <c r="D26" i="38"/>
  <c r="D25" i="38"/>
  <c r="D24" i="38"/>
  <c r="D23" i="38"/>
  <c r="D22" i="38"/>
  <c r="D21" i="38"/>
  <c r="D20" i="38"/>
  <c r="I19" i="38"/>
  <c r="I27" i="38" s="1"/>
  <c r="I75" i="38" s="1"/>
  <c r="I89" i="38" s="1"/>
  <c r="H19" i="38"/>
  <c r="D19" i="38" s="1"/>
  <c r="G19" i="38"/>
  <c r="F19" i="38"/>
  <c r="E19" i="38"/>
  <c r="E27" i="38" s="1"/>
  <c r="D18" i="38"/>
  <c r="D17" i="38"/>
  <c r="D16" i="38"/>
  <c r="D15" i="38"/>
  <c r="I14" i="38"/>
  <c r="H14" i="38"/>
  <c r="G14" i="38"/>
  <c r="F14" i="38"/>
  <c r="D14" i="38" s="1"/>
  <c r="E14" i="38"/>
  <c r="D13" i="38"/>
  <c r="D12" i="38"/>
  <c r="D11" i="38"/>
  <c r="D10" i="38"/>
  <c r="D9" i="38"/>
  <c r="D8" i="38"/>
  <c r="I74" i="37"/>
  <c r="D73" i="37"/>
  <c r="I72" i="37"/>
  <c r="H72" i="37"/>
  <c r="H74" i="37" s="1"/>
  <c r="G72" i="37"/>
  <c r="G74" i="37" s="1"/>
  <c r="F72" i="37"/>
  <c r="F74" i="37" s="1"/>
  <c r="E72" i="37"/>
  <c r="E74" i="37" s="1"/>
  <c r="D71" i="37"/>
  <c r="D70" i="37"/>
  <c r="D69" i="37"/>
  <c r="D68" i="37"/>
  <c r="D67" i="37"/>
  <c r="D66" i="37"/>
  <c r="D65" i="37"/>
  <c r="D64" i="37"/>
  <c r="I62" i="37"/>
  <c r="H62" i="37"/>
  <c r="G62" i="37"/>
  <c r="F62" i="37"/>
  <c r="E62" i="37"/>
  <c r="D61" i="37"/>
  <c r="D60" i="37"/>
  <c r="D59" i="37"/>
  <c r="D58" i="37"/>
  <c r="D57" i="37"/>
  <c r="D56" i="37"/>
  <c r="D55" i="37"/>
  <c r="D54" i="37"/>
  <c r="I53" i="37"/>
  <c r="H53" i="37"/>
  <c r="G53" i="37"/>
  <c r="F53" i="37"/>
  <c r="E53" i="37"/>
  <c r="D52" i="37"/>
  <c r="D51" i="37"/>
  <c r="D50" i="37"/>
  <c r="D49" i="37"/>
  <c r="I48" i="37"/>
  <c r="H48" i="37"/>
  <c r="G48" i="37"/>
  <c r="F48" i="37"/>
  <c r="E48" i="37"/>
  <c r="D47" i="37"/>
  <c r="D46" i="37"/>
  <c r="D45" i="37"/>
  <c r="D44" i="37"/>
  <c r="D43" i="37"/>
  <c r="D42" i="37"/>
  <c r="D41" i="37"/>
  <c r="D39" i="37"/>
  <c r="D38" i="37"/>
  <c r="D37" i="37"/>
  <c r="D36" i="37"/>
  <c r="D35" i="37"/>
  <c r="D34" i="37"/>
  <c r="D33" i="37"/>
  <c r="D32" i="37"/>
  <c r="D114" i="53" s="1"/>
  <c r="D31" i="37"/>
  <c r="D113" i="53" s="1"/>
  <c r="D30" i="37"/>
  <c r="D112" i="53" s="1"/>
  <c r="D29" i="37"/>
  <c r="D28" i="37"/>
  <c r="D27" i="37"/>
  <c r="D26" i="37"/>
  <c r="I25" i="37"/>
  <c r="I40" i="37" s="1"/>
  <c r="H25" i="37"/>
  <c r="H40" i="37" s="1"/>
  <c r="G25" i="37"/>
  <c r="G40" i="37" s="1"/>
  <c r="F25" i="37"/>
  <c r="F40" i="37" s="1"/>
  <c r="E25" i="37"/>
  <c r="D24" i="37"/>
  <c r="D23" i="37"/>
  <c r="D22" i="37"/>
  <c r="D21" i="37"/>
  <c r="D20" i="37"/>
  <c r="I19" i="37"/>
  <c r="H19" i="37"/>
  <c r="G19" i="37"/>
  <c r="F19" i="37"/>
  <c r="E19" i="37"/>
  <c r="D18" i="37"/>
  <c r="D17" i="37"/>
  <c r="D16" i="37"/>
  <c r="D15" i="37"/>
  <c r="D14" i="37"/>
  <c r="D13" i="37"/>
  <c r="D12" i="37"/>
  <c r="D11" i="37"/>
  <c r="D10" i="37"/>
  <c r="D9" i="37"/>
  <c r="D8" i="37"/>
  <c r="D87" i="36"/>
  <c r="D85" i="36"/>
  <c r="D84" i="36"/>
  <c r="D83" i="36"/>
  <c r="D82" i="36"/>
  <c r="D81" i="36"/>
  <c r="I80" i="36"/>
  <c r="I86" i="36" s="1"/>
  <c r="I88" i="36" s="1"/>
  <c r="H80" i="36"/>
  <c r="H86" i="36" s="1"/>
  <c r="H88" i="36" s="1"/>
  <c r="G80" i="36"/>
  <c r="G86" i="36" s="1"/>
  <c r="G88" i="36" s="1"/>
  <c r="F80" i="36"/>
  <c r="F86" i="36" s="1"/>
  <c r="F88" i="36" s="1"/>
  <c r="E80" i="36"/>
  <c r="E86" i="36" s="1"/>
  <c r="D79" i="36"/>
  <c r="D78" i="36"/>
  <c r="D77" i="36"/>
  <c r="D76" i="36"/>
  <c r="I74" i="36"/>
  <c r="H74" i="36"/>
  <c r="G74" i="36"/>
  <c r="F74" i="36"/>
  <c r="E74" i="36"/>
  <c r="D74" i="36" s="1"/>
  <c r="D73" i="36"/>
  <c r="D72" i="36"/>
  <c r="D71" i="36"/>
  <c r="I70" i="36"/>
  <c r="H70" i="36"/>
  <c r="G70" i="36"/>
  <c r="F70" i="36"/>
  <c r="E70" i="36"/>
  <c r="D69" i="36"/>
  <c r="D68" i="36"/>
  <c r="D67" i="36"/>
  <c r="I66" i="36"/>
  <c r="H66" i="36"/>
  <c r="G66" i="36"/>
  <c r="F66" i="36"/>
  <c r="E66" i="36"/>
  <c r="D65" i="36"/>
  <c r="D64" i="36"/>
  <c r="D63" i="36"/>
  <c r="D62" i="36"/>
  <c r="D61" i="36"/>
  <c r="D59" i="36"/>
  <c r="D58" i="36"/>
  <c r="D57" i="36"/>
  <c r="D56" i="36"/>
  <c r="D55" i="36"/>
  <c r="D54" i="36"/>
  <c r="D53" i="36"/>
  <c r="D52" i="36"/>
  <c r="D51" i="36"/>
  <c r="I50" i="36"/>
  <c r="I60" i="36" s="1"/>
  <c r="H50" i="36"/>
  <c r="H60" i="36" s="1"/>
  <c r="G60" i="36"/>
  <c r="F50" i="36"/>
  <c r="F60" i="36" s="1"/>
  <c r="E50" i="36"/>
  <c r="E60" i="36" s="1"/>
  <c r="D49" i="36"/>
  <c r="D48" i="36"/>
  <c r="F47" i="36"/>
  <c r="D46" i="36"/>
  <c r="I45" i="36"/>
  <c r="I47" i="36" s="1"/>
  <c r="H45" i="36"/>
  <c r="G45" i="36"/>
  <c r="F45" i="36"/>
  <c r="E45" i="36"/>
  <c r="E47" i="36" s="1"/>
  <c r="D44" i="36"/>
  <c r="D43" i="36"/>
  <c r="D42" i="36"/>
  <c r="D41" i="36"/>
  <c r="D40" i="36"/>
  <c r="D39" i="36"/>
  <c r="D38" i="36"/>
  <c r="D37" i="36"/>
  <c r="I36" i="36"/>
  <c r="H36" i="36"/>
  <c r="H47" i="36" s="1"/>
  <c r="G36" i="36"/>
  <c r="G47" i="36" s="1"/>
  <c r="F36" i="36"/>
  <c r="E36" i="36"/>
  <c r="D36" i="36" s="1"/>
  <c r="D35" i="36"/>
  <c r="D34" i="36"/>
  <c r="I33" i="36"/>
  <c r="H33" i="36"/>
  <c r="G33" i="36"/>
  <c r="F33" i="36"/>
  <c r="E33" i="36"/>
  <c r="D32" i="36"/>
  <c r="D31" i="36"/>
  <c r="D30" i="36"/>
  <c r="D29" i="36"/>
  <c r="D28" i="36"/>
  <c r="D26" i="36"/>
  <c r="D25" i="36"/>
  <c r="D24" i="36"/>
  <c r="D23" i="36"/>
  <c r="D22" i="36"/>
  <c r="D21" i="36"/>
  <c r="D20" i="36"/>
  <c r="I19" i="36"/>
  <c r="H19" i="36"/>
  <c r="G19" i="36"/>
  <c r="F19" i="36"/>
  <c r="F27" i="36" s="1"/>
  <c r="E19" i="36"/>
  <c r="D18" i="36"/>
  <c r="D17" i="36"/>
  <c r="D16" i="36"/>
  <c r="D15" i="36"/>
  <c r="I14" i="36"/>
  <c r="H14" i="36"/>
  <c r="G14" i="36"/>
  <c r="F14" i="36"/>
  <c r="E14" i="36"/>
  <c r="D13" i="36"/>
  <c r="D12" i="36"/>
  <c r="D11" i="36"/>
  <c r="D10" i="36"/>
  <c r="D9" i="36"/>
  <c r="D8" i="36"/>
  <c r="C33" i="40" l="1"/>
  <c r="O33" i="40" s="1"/>
  <c r="C62" i="40"/>
  <c r="O59" i="40"/>
  <c r="C8" i="40"/>
  <c r="O96" i="40"/>
  <c r="L124" i="40"/>
  <c r="L176" i="40" s="1"/>
  <c r="L179" i="40" s="1"/>
  <c r="L181" i="40" s="1"/>
  <c r="E124" i="40"/>
  <c r="E176" i="40" s="1"/>
  <c r="E178" i="40" s="1"/>
  <c r="E181" i="40" s="1"/>
  <c r="C68" i="40"/>
  <c r="O68" i="40" s="1"/>
  <c r="O85" i="40"/>
  <c r="O83" i="40" s="1"/>
  <c r="C94" i="40"/>
  <c r="C96" i="40"/>
  <c r="C175" i="40"/>
  <c r="F124" i="40"/>
  <c r="F176" i="40" s="1"/>
  <c r="F178" i="40" s="1"/>
  <c r="F181" i="40" s="1"/>
  <c r="C103" i="40"/>
  <c r="J124" i="40"/>
  <c r="J176" i="40" s="1"/>
  <c r="J179" i="40" s="1"/>
  <c r="O62" i="40"/>
  <c r="G124" i="40"/>
  <c r="G176" i="40" s="1"/>
  <c r="G178" i="40" s="1"/>
  <c r="G181" i="40" s="1"/>
  <c r="K124" i="40"/>
  <c r="K176" i="40" s="1"/>
  <c r="K179" i="40" s="1"/>
  <c r="K181" i="40" s="1"/>
  <c r="C65" i="40"/>
  <c r="O65" i="40" s="1"/>
  <c r="C71" i="40"/>
  <c r="O71" i="40" s="1"/>
  <c r="O87" i="40"/>
  <c r="N124" i="40"/>
  <c r="N176" i="40" s="1"/>
  <c r="N180" i="40" s="1"/>
  <c r="E40" i="37"/>
  <c r="E122" i="53" s="1"/>
  <c r="E107" i="53"/>
  <c r="D89" i="53"/>
  <c r="H124" i="40"/>
  <c r="H176" i="40" s="1"/>
  <c r="H178" i="40" s="1"/>
  <c r="H181" i="40" s="1"/>
  <c r="O106" i="40"/>
  <c r="D48" i="43"/>
  <c r="G8" i="46"/>
  <c r="D33" i="43"/>
  <c r="D74" i="42"/>
  <c r="E63" i="42"/>
  <c r="D40" i="42"/>
  <c r="D72" i="42"/>
  <c r="E88" i="41"/>
  <c r="D88" i="41" s="1"/>
  <c r="D86" i="41"/>
  <c r="F75" i="41"/>
  <c r="F89" i="41" s="1"/>
  <c r="D27" i="41"/>
  <c r="I75" i="41"/>
  <c r="I89" i="41" s="1"/>
  <c r="F47" i="41"/>
  <c r="D47" i="41" s="1"/>
  <c r="E75" i="41"/>
  <c r="D50" i="41"/>
  <c r="D80" i="41"/>
  <c r="D19" i="37"/>
  <c r="D66" i="36"/>
  <c r="I63" i="37"/>
  <c r="I75" i="37" s="1"/>
  <c r="D33" i="36"/>
  <c r="H27" i="36"/>
  <c r="O8" i="40"/>
  <c r="I124" i="40"/>
  <c r="I176" i="40" s="1"/>
  <c r="I178" i="40" s="1"/>
  <c r="I181" i="40" s="1"/>
  <c r="M124" i="40"/>
  <c r="M176" i="40" s="1"/>
  <c r="M179" i="40" s="1"/>
  <c r="M181" i="40" s="1"/>
  <c r="C14" i="40"/>
  <c r="O14" i="40" s="1"/>
  <c r="O91" i="40"/>
  <c r="C26" i="40"/>
  <c r="O26" i="40" s="1"/>
  <c r="C87" i="40"/>
  <c r="O125" i="40"/>
  <c r="O175" i="40" s="1"/>
  <c r="C58" i="40"/>
  <c r="D48" i="37"/>
  <c r="D70" i="36"/>
  <c r="F75" i="36"/>
  <c r="F89" i="36" s="1"/>
  <c r="G27" i="36"/>
  <c r="G75" i="36" s="1"/>
  <c r="G89" i="36" s="1"/>
  <c r="D19" i="36"/>
  <c r="E27" i="36"/>
  <c r="D27" i="36" s="1"/>
  <c r="I27" i="36"/>
  <c r="D74" i="37"/>
  <c r="D62" i="37"/>
  <c r="D53" i="37"/>
  <c r="F63" i="37"/>
  <c r="F75" i="37" s="1"/>
  <c r="D75" i="39"/>
  <c r="E64" i="39"/>
  <c r="D41" i="39"/>
  <c r="D19" i="39"/>
  <c r="D73" i="39"/>
  <c r="E75" i="38"/>
  <c r="D47" i="38"/>
  <c r="F27" i="38"/>
  <c r="F75" i="38" s="1"/>
  <c r="F89" i="38" s="1"/>
  <c r="G60" i="38"/>
  <c r="D60" i="38" s="1"/>
  <c r="G86" i="38"/>
  <c r="H27" i="38"/>
  <c r="H75" i="38" s="1"/>
  <c r="H89" i="38" s="1"/>
  <c r="H63" i="37"/>
  <c r="H75" i="37" s="1"/>
  <c r="D25" i="37"/>
  <c r="D107" i="53" s="1"/>
  <c r="D72" i="37"/>
  <c r="G63" i="37"/>
  <c r="G75" i="37" s="1"/>
  <c r="E88" i="36"/>
  <c r="D88" i="36" s="1"/>
  <c r="D86" i="36"/>
  <c r="H75" i="36"/>
  <c r="H89" i="36" s="1"/>
  <c r="D47" i="36"/>
  <c r="I75" i="36"/>
  <c r="I89" i="36" s="1"/>
  <c r="D60" i="36"/>
  <c r="D50" i="36"/>
  <c r="D80" i="36"/>
  <c r="D14" i="36"/>
  <c r="D45" i="36"/>
  <c r="I76" i="24"/>
  <c r="E76" i="24"/>
  <c r="D75" i="24"/>
  <c r="I74" i="24"/>
  <c r="H74" i="24"/>
  <c r="H76" i="24" s="1"/>
  <c r="G74" i="24"/>
  <c r="G76" i="24" s="1"/>
  <c r="F74" i="24"/>
  <c r="F76" i="24" s="1"/>
  <c r="E74" i="24"/>
  <c r="D74" i="24"/>
  <c r="D73" i="24"/>
  <c r="D72" i="24"/>
  <c r="D71" i="24"/>
  <c r="D70" i="24"/>
  <c r="D69" i="24"/>
  <c r="D68" i="24"/>
  <c r="D67" i="24"/>
  <c r="D66" i="24"/>
  <c r="I64" i="24"/>
  <c r="H64" i="24"/>
  <c r="G64" i="24"/>
  <c r="F64" i="24"/>
  <c r="E64" i="24"/>
  <c r="D64" i="24"/>
  <c r="D63" i="24"/>
  <c r="D62" i="24"/>
  <c r="D61" i="24"/>
  <c r="D60" i="24"/>
  <c r="D59" i="24"/>
  <c r="D58" i="24"/>
  <c r="D57" i="24"/>
  <c r="D56" i="24"/>
  <c r="I55" i="24"/>
  <c r="H55" i="24"/>
  <c r="G55" i="24"/>
  <c r="F55" i="24"/>
  <c r="E55" i="24"/>
  <c r="D55" i="24" s="1"/>
  <c r="D54" i="24"/>
  <c r="D53" i="24"/>
  <c r="D52" i="24"/>
  <c r="D51" i="24"/>
  <c r="I50" i="24"/>
  <c r="H50" i="24"/>
  <c r="G50" i="24"/>
  <c r="F50" i="24"/>
  <c r="E50" i="24"/>
  <c r="D50" i="24"/>
  <c r="D49" i="24"/>
  <c r="D48" i="24"/>
  <c r="D47" i="24"/>
  <c r="D46" i="24"/>
  <c r="D45" i="24"/>
  <c r="D44" i="24"/>
  <c r="D43" i="24"/>
  <c r="I42" i="24"/>
  <c r="E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I25" i="24"/>
  <c r="H25" i="24"/>
  <c r="H42" i="24" s="1"/>
  <c r="G25" i="24"/>
  <c r="G42" i="24" s="1"/>
  <c r="F25" i="24"/>
  <c r="F42" i="24" s="1"/>
  <c r="E25" i="24"/>
  <c r="D24" i="24"/>
  <c r="D23" i="24"/>
  <c r="D22" i="24"/>
  <c r="D21" i="24"/>
  <c r="D20" i="24"/>
  <c r="I19" i="24"/>
  <c r="I65" i="24" s="1"/>
  <c r="I77" i="24" s="1"/>
  <c r="H19" i="24"/>
  <c r="H65" i="24" s="1"/>
  <c r="H77" i="24" s="1"/>
  <c r="G19" i="24"/>
  <c r="F19" i="24"/>
  <c r="E19" i="24"/>
  <c r="D19" i="24" s="1"/>
  <c r="D18" i="24"/>
  <c r="D17" i="24"/>
  <c r="D16" i="24"/>
  <c r="D15" i="24"/>
  <c r="D14" i="24"/>
  <c r="D13" i="24"/>
  <c r="D12" i="24"/>
  <c r="D11" i="24"/>
  <c r="D10" i="24"/>
  <c r="D9" i="24"/>
  <c r="D8" i="24"/>
  <c r="F89" i="23"/>
  <c r="D88" i="23"/>
  <c r="I87" i="23"/>
  <c r="I89" i="23" s="1"/>
  <c r="F87" i="23"/>
  <c r="E87" i="23"/>
  <c r="E89" i="23" s="1"/>
  <c r="D86" i="23"/>
  <c r="D85" i="23"/>
  <c r="D84" i="23"/>
  <c r="D83" i="23"/>
  <c r="D82" i="23"/>
  <c r="I81" i="23"/>
  <c r="H81" i="23"/>
  <c r="H87" i="23" s="1"/>
  <c r="H89" i="23" s="1"/>
  <c r="G81" i="23"/>
  <c r="G87" i="23" s="1"/>
  <c r="G89" i="23" s="1"/>
  <c r="F81" i="23"/>
  <c r="E81" i="23"/>
  <c r="D81" i="23"/>
  <c r="D80" i="23"/>
  <c r="D79" i="23"/>
  <c r="D78" i="23"/>
  <c r="D77" i="23"/>
  <c r="I75" i="23"/>
  <c r="H75" i="23"/>
  <c r="G75" i="23"/>
  <c r="F75" i="23"/>
  <c r="E75" i="23"/>
  <c r="D75" i="23"/>
  <c r="D74" i="23"/>
  <c r="D73" i="23"/>
  <c r="D72" i="23"/>
  <c r="I71" i="23"/>
  <c r="H71" i="23"/>
  <c r="G71" i="23"/>
  <c r="F71" i="23"/>
  <c r="E71" i="23"/>
  <c r="D71" i="23" s="1"/>
  <c r="D70" i="23"/>
  <c r="D69" i="23"/>
  <c r="D68" i="23"/>
  <c r="I67" i="23"/>
  <c r="H67" i="23"/>
  <c r="G67" i="23"/>
  <c r="F67" i="23"/>
  <c r="E67" i="23"/>
  <c r="D67" i="23" s="1"/>
  <c r="D66" i="23"/>
  <c r="D65" i="23"/>
  <c r="D64" i="23"/>
  <c r="D63" i="23"/>
  <c r="D62" i="23"/>
  <c r="I61" i="23"/>
  <c r="F61" i="23"/>
  <c r="E61" i="23"/>
  <c r="D60" i="23"/>
  <c r="D59" i="23"/>
  <c r="D58" i="23"/>
  <c r="D57" i="23"/>
  <c r="D56" i="23"/>
  <c r="D55" i="23"/>
  <c r="D54" i="23"/>
  <c r="D53" i="23"/>
  <c r="D52" i="23"/>
  <c r="I51" i="23"/>
  <c r="H51" i="23"/>
  <c r="H61" i="23" s="1"/>
  <c r="G51" i="23"/>
  <c r="G61" i="23" s="1"/>
  <c r="F51" i="23"/>
  <c r="E51" i="23"/>
  <c r="D51" i="23"/>
  <c r="D50" i="23"/>
  <c r="D49" i="23"/>
  <c r="H48" i="23"/>
  <c r="D47" i="23"/>
  <c r="I46" i="23"/>
  <c r="H46" i="23"/>
  <c r="G46" i="23"/>
  <c r="D46" i="23" s="1"/>
  <c r="F46" i="23"/>
  <c r="E46" i="23"/>
  <c r="D45" i="23"/>
  <c r="D44" i="23"/>
  <c r="D43" i="23"/>
  <c r="D42" i="23"/>
  <c r="D41" i="23"/>
  <c r="D40" i="23"/>
  <c r="D39" i="23"/>
  <c r="D38" i="23"/>
  <c r="I37" i="23"/>
  <c r="I48" i="23" s="1"/>
  <c r="H37" i="23"/>
  <c r="G37" i="23"/>
  <c r="G48" i="23" s="1"/>
  <c r="F37" i="23"/>
  <c r="F48" i="23" s="1"/>
  <c r="E37" i="23"/>
  <c r="E48" i="23" s="1"/>
  <c r="D48" i="23" s="1"/>
  <c r="D36" i="23"/>
  <c r="D35" i="23"/>
  <c r="I34" i="23"/>
  <c r="H34" i="23"/>
  <c r="G34" i="23"/>
  <c r="F34" i="23"/>
  <c r="E34" i="23"/>
  <c r="D34" i="23" s="1"/>
  <c r="D33" i="23"/>
  <c r="D32" i="23"/>
  <c r="D31" i="23"/>
  <c r="D30" i="23"/>
  <c r="D29" i="23"/>
  <c r="D27" i="23"/>
  <c r="D26" i="23"/>
  <c r="D25" i="23"/>
  <c r="D24" i="23"/>
  <c r="D23" i="23"/>
  <c r="D22" i="23"/>
  <c r="D21" i="23"/>
  <c r="D20" i="23"/>
  <c r="I19" i="23"/>
  <c r="H19" i="23"/>
  <c r="G19" i="23"/>
  <c r="F19" i="23"/>
  <c r="D19" i="23" s="1"/>
  <c r="E19" i="23"/>
  <c r="D18" i="23"/>
  <c r="D17" i="23"/>
  <c r="D16" i="23"/>
  <c r="D15" i="23"/>
  <c r="I14" i="23"/>
  <c r="I28" i="23" s="1"/>
  <c r="H14" i="23"/>
  <c r="H28" i="23" s="1"/>
  <c r="H76" i="23" s="1"/>
  <c r="G14" i="23"/>
  <c r="G28" i="23" s="1"/>
  <c r="G76" i="23" s="1"/>
  <c r="G90" i="23" s="1"/>
  <c r="F14" i="23"/>
  <c r="F28" i="23" s="1"/>
  <c r="F76" i="23" s="1"/>
  <c r="F90" i="23" s="1"/>
  <c r="E14" i="23"/>
  <c r="E28" i="23" s="1"/>
  <c r="D14" i="23"/>
  <c r="D13" i="23"/>
  <c r="D12" i="23"/>
  <c r="D11" i="23"/>
  <c r="D10" i="23"/>
  <c r="D9" i="23"/>
  <c r="D8" i="23"/>
  <c r="O180" i="40" l="1"/>
  <c r="N181" i="40"/>
  <c r="J181" i="40"/>
  <c r="O179" i="40"/>
  <c r="C91" i="40"/>
  <c r="E63" i="37"/>
  <c r="E145" i="53" s="1"/>
  <c r="D40" i="37"/>
  <c r="D122" i="53" s="1"/>
  <c r="P60" i="40"/>
  <c r="E75" i="36"/>
  <c r="E89" i="36" s="1"/>
  <c r="D89" i="36" s="1"/>
  <c r="E75" i="42"/>
  <c r="D75" i="42" s="1"/>
  <c r="D63" i="42"/>
  <c r="E89" i="41"/>
  <c r="D89" i="41" s="1"/>
  <c r="D75" i="41"/>
  <c r="D124" i="40"/>
  <c r="D176" i="40" s="1"/>
  <c r="D178" i="40" s="1"/>
  <c r="C124" i="40"/>
  <c r="C176" i="40" s="1"/>
  <c r="E76" i="39"/>
  <c r="D76" i="39" s="1"/>
  <c r="D64" i="39"/>
  <c r="G88" i="38"/>
  <c r="D88" i="38" s="1"/>
  <c r="D86" i="38"/>
  <c r="G75" i="38"/>
  <c r="G89" i="38" s="1"/>
  <c r="E89" i="38"/>
  <c r="D27" i="38"/>
  <c r="G65" i="24"/>
  <c r="G77" i="24" s="1"/>
  <c r="D42" i="24"/>
  <c r="D76" i="24"/>
  <c r="F65" i="24"/>
  <c r="F77" i="24" s="1"/>
  <c r="E65" i="24"/>
  <c r="D25" i="24"/>
  <c r="H90" i="23"/>
  <c r="D61" i="23"/>
  <c r="D28" i="23"/>
  <c r="E76" i="23"/>
  <c r="I76" i="23"/>
  <c r="I90" i="23" s="1"/>
  <c r="D89" i="23"/>
  <c r="D37" i="23"/>
  <c r="D87" i="23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100" i="22"/>
  <c r="H101" i="22"/>
  <c r="H102" i="22"/>
  <c r="H103" i="22"/>
  <c r="H105" i="22"/>
  <c r="H106" i="22"/>
  <c r="H107" i="22"/>
  <c r="H108" i="22"/>
  <c r="H109" i="22"/>
  <c r="H111" i="22"/>
  <c r="H112" i="22"/>
  <c r="H113" i="22"/>
  <c r="H114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100" i="22"/>
  <c r="G101" i="22"/>
  <c r="G102" i="22"/>
  <c r="G103" i="22"/>
  <c r="G104" i="22"/>
  <c r="G105" i="22"/>
  <c r="G106" i="22"/>
  <c r="G107" i="22"/>
  <c r="G108" i="22"/>
  <c r="G109" i="22"/>
  <c r="G111" i="22"/>
  <c r="G112" i="22"/>
  <c r="G113" i="22"/>
  <c r="G114" i="22"/>
  <c r="F74" i="22"/>
  <c r="F75" i="22"/>
  <c r="F76" i="22"/>
  <c r="F77" i="22"/>
  <c r="F78" i="22"/>
  <c r="F79" i="22"/>
  <c r="F80" i="22"/>
  <c r="F81" i="22"/>
  <c r="F82" i="22"/>
  <c r="F83" i="22"/>
  <c r="F84" i="22"/>
  <c r="F85" i="22"/>
  <c r="F86" i="22"/>
  <c r="F87" i="22"/>
  <c r="F88" i="22"/>
  <c r="F89" i="22"/>
  <c r="F90" i="22"/>
  <c r="F91" i="22"/>
  <c r="F92" i="22"/>
  <c r="F93" i="22"/>
  <c r="F94" i="22"/>
  <c r="F95" i="22"/>
  <c r="F96" i="22"/>
  <c r="F97" i="22"/>
  <c r="F100" i="22"/>
  <c r="F101" i="22"/>
  <c r="F102" i="22"/>
  <c r="F103" i="22"/>
  <c r="F105" i="22"/>
  <c r="F106" i="22"/>
  <c r="F107" i="22"/>
  <c r="F108" i="22"/>
  <c r="F109" i="22"/>
  <c r="F111" i="22"/>
  <c r="F112" i="22"/>
  <c r="F113" i="22"/>
  <c r="F114" i="22"/>
  <c r="E74" i="22"/>
  <c r="E75" i="22"/>
  <c r="E76" i="22"/>
  <c r="E77" i="22"/>
  <c r="E78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100" i="22"/>
  <c r="E101" i="22"/>
  <c r="E102" i="22"/>
  <c r="E103" i="22"/>
  <c r="E105" i="22"/>
  <c r="E106" i="22"/>
  <c r="E107" i="22"/>
  <c r="E108" i="22"/>
  <c r="E109" i="22"/>
  <c r="E111" i="22"/>
  <c r="E112" i="22"/>
  <c r="E113" i="22"/>
  <c r="E114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7" i="22"/>
  <c r="D88" i="22"/>
  <c r="D89" i="22"/>
  <c r="D90" i="22"/>
  <c r="D91" i="22"/>
  <c r="D92" i="22"/>
  <c r="D94" i="22"/>
  <c r="D95" i="22"/>
  <c r="D96" i="22"/>
  <c r="D97" i="22"/>
  <c r="D98" i="22"/>
  <c r="D100" i="22"/>
  <c r="D101" i="22"/>
  <c r="D102" i="22"/>
  <c r="D103" i="22"/>
  <c r="D106" i="22"/>
  <c r="D107" i="22"/>
  <c r="D108" i="22"/>
  <c r="D111" i="22"/>
  <c r="C76" i="22"/>
  <c r="C77" i="22"/>
  <c r="C78" i="22"/>
  <c r="C79" i="22"/>
  <c r="C80" i="22"/>
  <c r="C81" i="22"/>
  <c r="C82" i="22"/>
  <c r="C83" i="22"/>
  <c r="C84" i="22"/>
  <c r="C87" i="22"/>
  <c r="C88" i="22"/>
  <c r="C89" i="22"/>
  <c r="C101" i="22"/>
  <c r="C106" i="22"/>
  <c r="C108" i="22"/>
  <c r="C111" i="22"/>
  <c r="D73" i="22"/>
  <c r="E73" i="22"/>
  <c r="F73" i="22"/>
  <c r="G73" i="22"/>
  <c r="H73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60" i="22"/>
  <c r="H61" i="22"/>
  <c r="H62" i="22"/>
  <c r="H63" i="22"/>
  <c r="H64" i="22"/>
  <c r="H65" i="22"/>
  <c r="H67" i="22"/>
  <c r="H68" i="22"/>
  <c r="H69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54" i="22"/>
  <c r="F55" i="22"/>
  <c r="F56" i="22"/>
  <c r="F57" i="22"/>
  <c r="F58" i="22"/>
  <c r="F60" i="22"/>
  <c r="F61" i="22"/>
  <c r="F62" i="22"/>
  <c r="F63" i="22"/>
  <c r="F64" i="22"/>
  <c r="F65" i="22"/>
  <c r="F67" i="22"/>
  <c r="F68" i="22"/>
  <c r="F69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6" i="22"/>
  <c r="E67" i="22"/>
  <c r="E68" i="22"/>
  <c r="E69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2" i="22"/>
  <c r="C53" i="22"/>
  <c r="C54" i="22"/>
  <c r="C55" i="22"/>
  <c r="C56" i="22"/>
  <c r="C57" i="22"/>
  <c r="C58" i="22"/>
  <c r="C60" i="22"/>
  <c r="C61" i="22"/>
  <c r="C62" i="22"/>
  <c r="C63" i="22"/>
  <c r="C64" i="22"/>
  <c r="C65" i="22"/>
  <c r="C68" i="22"/>
  <c r="D7" i="22"/>
  <c r="E7" i="22"/>
  <c r="F7" i="22"/>
  <c r="G7" i="22"/>
  <c r="H7" i="22"/>
  <c r="C7" i="22"/>
  <c r="O178" i="40" l="1"/>
  <c r="D181" i="40"/>
  <c r="O181" i="40" s="1"/>
  <c r="D63" i="37"/>
  <c r="D145" i="53" s="1"/>
  <c r="E75" i="37"/>
  <c r="O124" i="40"/>
  <c r="O176" i="40" s="1"/>
  <c r="D75" i="36"/>
  <c r="D89" i="38"/>
  <c r="D75" i="38"/>
  <c r="E77" i="24"/>
  <c r="D77" i="24" s="1"/>
  <c r="D65" i="24"/>
  <c r="E90" i="23"/>
  <c r="D90" i="23" s="1"/>
  <c r="D76" i="23"/>
  <c r="H114" i="21"/>
  <c r="H113" i="21"/>
  <c r="G113" i="21"/>
  <c r="G114" i="21" s="1"/>
  <c r="F113" i="21"/>
  <c r="F114" i="21" s="1"/>
  <c r="E113" i="21"/>
  <c r="E114" i="21" s="1"/>
  <c r="D113" i="21"/>
  <c r="C111" i="21"/>
  <c r="G109" i="21"/>
  <c r="E109" i="21"/>
  <c r="C108" i="21"/>
  <c r="C107" i="21"/>
  <c r="C106" i="21"/>
  <c r="H105" i="21"/>
  <c r="H109" i="21" s="1"/>
  <c r="G105" i="21"/>
  <c r="F105" i="21"/>
  <c r="F109" i="21" s="1"/>
  <c r="E105" i="21"/>
  <c r="D105" i="21"/>
  <c r="C105" i="21" s="1"/>
  <c r="H104" i="21"/>
  <c r="G104" i="21"/>
  <c r="F104" i="21"/>
  <c r="E104" i="21"/>
  <c r="D104" i="21"/>
  <c r="C104" i="21" s="1"/>
  <c r="C103" i="21"/>
  <c r="C102" i="21"/>
  <c r="C101" i="21"/>
  <c r="C100" i="21"/>
  <c r="H99" i="21"/>
  <c r="G99" i="21"/>
  <c r="F99" i="21"/>
  <c r="E99" i="21"/>
  <c r="D99" i="21"/>
  <c r="C98" i="21"/>
  <c r="C97" i="21"/>
  <c r="C96" i="21"/>
  <c r="C95" i="21"/>
  <c r="C94" i="21"/>
  <c r="C92" i="21"/>
  <c r="C91" i="21"/>
  <c r="C90" i="21"/>
  <c r="C89" i="21"/>
  <c r="C88" i="21"/>
  <c r="C87" i="21"/>
  <c r="H86" i="21"/>
  <c r="H93" i="21" s="1"/>
  <c r="G86" i="21"/>
  <c r="G93" i="21" s="1"/>
  <c r="F86" i="21"/>
  <c r="F93" i="21" s="1"/>
  <c r="E86" i="21"/>
  <c r="C86" i="21" s="1"/>
  <c r="D86" i="21"/>
  <c r="D93" i="21" s="1"/>
  <c r="C85" i="21"/>
  <c r="C83" i="21"/>
  <c r="C82" i="21"/>
  <c r="C81" i="21"/>
  <c r="H80" i="21"/>
  <c r="G80" i="21"/>
  <c r="F80" i="21"/>
  <c r="E80" i="21"/>
  <c r="C80" i="21" s="1"/>
  <c r="D80" i="21"/>
  <c r="C79" i="21"/>
  <c r="H78" i="21"/>
  <c r="H84" i="21" s="1"/>
  <c r="G78" i="21"/>
  <c r="F78" i="21"/>
  <c r="F84" i="21" s="1"/>
  <c r="F110" i="21" s="1"/>
  <c r="F115" i="21" s="1"/>
  <c r="E78" i="21"/>
  <c r="D78" i="21"/>
  <c r="D84" i="21" s="1"/>
  <c r="C77" i="21"/>
  <c r="H76" i="21"/>
  <c r="G76" i="21"/>
  <c r="G84" i="21" s="1"/>
  <c r="F76" i="21"/>
  <c r="E76" i="21"/>
  <c r="E84" i="21" s="1"/>
  <c r="D76" i="21"/>
  <c r="C76" i="21"/>
  <c r="C75" i="21"/>
  <c r="C74" i="21"/>
  <c r="C73" i="21"/>
  <c r="H70" i="21"/>
  <c r="H71" i="21" s="1"/>
  <c r="G70" i="21"/>
  <c r="G71" i="21" s="1"/>
  <c r="F70" i="21"/>
  <c r="F71" i="21" s="1"/>
  <c r="E70" i="21"/>
  <c r="E71" i="21" s="1"/>
  <c r="D70" i="21"/>
  <c r="D71" i="21" s="1"/>
  <c r="C69" i="21"/>
  <c r="C68" i="21"/>
  <c r="C67" i="21"/>
  <c r="H65" i="21"/>
  <c r="G65" i="21"/>
  <c r="F65" i="21"/>
  <c r="E65" i="21"/>
  <c r="D65" i="21"/>
  <c r="C65" i="21"/>
  <c r="C64" i="21"/>
  <c r="C63" i="21"/>
  <c r="C62" i="21"/>
  <c r="H61" i="21"/>
  <c r="G61" i="21"/>
  <c r="F61" i="21"/>
  <c r="E61" i="21"/>
  <c r="D61" i="21"/>
  <c r="C61" i="21" s="1"/>
  <c r="C60" i="21"/>
  <c r="C58" i="21"/>
  <c r="C57" i="21"/>
  <c r="C56" i="21"/>
  <c r="C55" i="21"/>
  <c r="C54" i="21"/>
  <c r="C53" i="21"/>
  <c r="C52" i="21"/>
  <c r="H51" i="21"/>
  <c r="C50" i="21"/>
  <c r="C49" i="21"/>
  <c r="C48" i="21"/>
  <c r="C47" i="21"/>
  <c r="C46" i="21"/>
  <c r="C45" i="21"/>
  <c r="H44" i="21"/>
  <c r="G44" i="21"/>
  <c r="F44" i="21"/>
  <c r="E44" i="21"/>
  <c r="D44" i="21"/>
  <c r="C44" i="21" s="1"/>
  <c r="C43" i="21"/>
  <c r="C42" i="21"/>
  <c r="H41" i="21"/>
  <c r="G41" i="21"/>
  <c r="F41" i="21"/>
  <c r="E41" i="21"/>
  <c r="D41" i="21"/>
  <c r="C41" i="21" s="1"/>
  <c r="C40" i="21"/>
  <c r="C39" i="21"/>
  <c r="C38" i="21"/>
  <c r="H37" i="21"/>
  <c r="H59" i="21" s="1"/>
  <c r="G37" i="21"/>
  <c r="G59" i="21" s="1"/>
  <c r="F37" i="21"/>
  <c r="E37" i="21"/>
  <c r="D37" i="21"/>
  <c r="C37" i="21"/>
  <c r="E36" i="21"/>
  <c r="C35" i="21"/>
  <c r="C34" i="21"/>
  <c r="C33" i="21"/>
  <c r="H32" i="21"/>
  <c r="G32" i="21"/>
  <c r="F32" i="21"/>
  <c r="E32" i="21"/>
  <c r="D32" i="21"/>
  <c r="C32" i="21" s="1"/>
  <c r="H31" i="21"/>
  <c r="G31" i="21"/>
  <c r="F31" i="21"/>
  <c r="E31" i="21"/>
  <c r="D31" i="21"/>
  <c r="C31" i="21" s="1"/>
  <c r="C30" i="21"/>
  <c r="C29" i="21"/>
  <c r="C28" i="21"/>
  <c r="C27" i="21"/>
  <c r="C26" i="21"/>
  <c r="H25" i="21"/>
  <c r="H36" i="21" s="1"/>
  <c r="G25" i="21"/>
  <c r="G36" i="21" s="1"/>
  <c r="F25" i="21"/>
  <c r="F36" i="21" s="1"/>
  <c r="E25" i="21"/>
  <c r="D25" i="21"/>
  <c r="D36" i="21" s="1"/>
  <c r="E24" i="21"/>
  <c r="C23" i="21"/>
  <c r="C22" i="21"/>
  <c r="C21" i="21"/>
  <c r="C20" i="21"/>
  <c r="H19" i="21"/>
  <c r="H24" i="21" s="1"/>
  <c r="G19" i="21"/>
  <c r="G24" i="21" s="1"/>
  <c r="F19" i="21"/>
  <c r="F24" i="21" s="1"/>
  <c r="E19" i="21"/>
  <c r="D19" i="21"/>
  <c r="D24" i="21" s="1"/>
  <c r="C19" i="21"/>
  <c r="C17" i="21"/>
  <c r="C16" i="21"/>
  <c r="C15" i="21"/>
  <c r="C14" i="21"/>
  <c r="H13" i="21"/>
  <c r="G13" i="21"/>
  <c r="F13" i="21"/>
  <c r="E13" i="21"/>
  <c r="D13" i="21"/>
  <c r="C13" i="21"/>
  <c r="H12" i="21"/>
  <c r="H18" i="21" s="1"/>
  <c r="G12" i="21"/>
  <c r="G18" i="21" s="1"/>
  <c r="F12" i="21"/>
  <c r="F18" i="21" s="1"/>
  <c r="E12" i="21"/>
  <c r="C12" i="21" s="1"/>
  <c r="D12" i="21"/>
  <c r="D18" i="21" s="1"/>
  <c r="C11" i="21"/>
  <c r="C10" i="21"/>
  <c r="C9" i="21"/>
  <c r="C8" i="21"/>
  <c r="C7" i="21"/>
  <c r="D80" i="20"/>
  <c r="E114" i="20"/>
  <c r="H113" i="20"/>
  <c r="H114" i="20" s="1"/>
  <c r="G113" i="20"/>
  <c r="G114" i="20" s="1"/>
  <c r="F113" i="20"/>
  <c r="F114" i="20" s="1"/>
  <c r="E113" i="20"/>
  <c r="D112" i="20"/>
  <c r="D113" i="20" s="1"/>
  <c r="C112" i="20"/>
  <c r="C111" i="20"/>
  <c r="H109" i="20"/>
  <c r="F109" i="20"/>
  <c r="D109" i="20"/>
  <c r="C109" i="20" s="1"/>
  <c r="C108" i="20"/>
  <c r="C107" i="20"/>
  <c r="C106" i="20"/>
  <c r="H105" i="20"/>
  <c r="G105" i="20"/>
  <c r="G109" i="20" s="1"/>
  <c r="F105" i="20"/>
  <c r="E105" i="20"/>
  <c r="E109" i="20" s="1"/>
  <c r="D105" i="20"/>
  <c r="E104" i="20"/>
  <c r="D104" i="20"/>
  <c r="H104" i="20"/>
  <c r="G104" i="20"/>
  <c r="F104" i="20"/>
  <c r="C103" i="20"/>
  <c r="C102" i="20"/>
  <c r="C101" i="20"/>
  <c r="C100" i="20"/>
  <c r="G99" i="20"/>
  <c r="E99" i="20"/>
  <c r="D99" i="20"/>
  <c r="H99" i="20"/>
  <c r="F99" i="20"/>
  <c r="C98" i="20"/>
  <c r="C97" i="20"/>
  <c r="C96" i="20"/>
  <c r="C95" i="20"/>
  <c r="C94" i="20"/>
  <c r="C92" i="20"/>
  <c r="C91" i="20"/>
  <c r="C90" i="20"/>
  <c r="C89" i="20"/>
  <c r="C88" i="20"/>
  <c r="C87" i="20"/>
  <c r="H86" i="20"/>
  <c r="H93" i="20" s="1"/>
  <c r="G86" i="20"/>
  <c r="G93" i="20" s="1"/>
  <c r="F86" i="20"/>
  <c r="F93" i="20" s="1"/>
  <c r="E86" i="20"/>
  <c r="E93" i="20" s="1"/>
  <c r="D86" i="20"/>
  <c r="D93" i="20" s="1"/>
  <c r="C85" i="20"/>
  <c r="C83" i="20"/>
  <c r="C82" i="20"/>
  <c r="C81" i="20"/>
  <c r="H80" i="20"/>
  <c r="G80" i="20"/>
  <c r="F80" i="20"/>
  <c r="E80" i="20"/>
  <c r="C80" i="20" s="1"/>
  <c r="C79" i="20"/>
  <c r="H78" i="20"/>
  <c r="H84" i="20" s="1"/>
  <c r="G78" i="20"/>
  <c r="F78" i="20"/>
  <c r="E78" i="20"/>
  <c r="D78" i="20"/>
  <c r="C78" i="20" s="1"/>
  <c r="C77" i="20"/>
  <c r="H76" i="20"/>
  <c r="G76" i="20"/>
  <c r="G84" i="20" s="1"/>
  <c r="F76" i="20"/>
  <c r="F84" i="20" s="1"/>
  <c r="F110" i="20" s="1"/>
  <c r="F115" i="20" s="1"/>
  <c r="E76" i="20"/>
  <c r="E84" i="20" s="1"/>
  <c r="E110" i="20" s="1"/>
  <c r="E115" i="20" s="1"/>
  <c r="D76" i="20"/>
  <c r="C76" i="20"/>
  <c r="C75" i="20"/>
  <c r="C74" i="20"/>
  <c r="C73" i="20"/>
  <c r="F71" i="20"/>
  <c r="H70" i="20"/>
  <c r="H71" i="20" s="1"/>
  <c r="G70" i="20"/>
  <c r="G71" i="20" s="1"/>
  <c r="F70" i="20"/>
  <c r="E70" i="20"/>
  <c r="E71" i="20" s="1"/>
  <c r="D70" i="20"/>
  <c r="C69" i="20"/>
  <c r="C68" i="20"/>
  <c r="C67" i="20"/>
  <c r="H65" i="20"/>
  <c r="G65" i="20"/>
  <c r="F65" i="20"/>
  <c r="E65" i="20"/>
  <c r="D65" i="20"/>
  <c r="C65" i="20" s="1"/>
  <c r="C64" i="20"/>
  <c r="C63" i="20"/>
  <c r="C62" i="20"/>
  <c r="H61" i="20"/>
  <c r="G61" i="20"/>
  <c r="F61" i="20"/>
  <c r="E61" i="20"/>
  <c r="D61" i="20"/>
  <c r="C61" i="20" s="1"/>
  <c r="C60" i="20"/>
  <c r="C58" i="20"/>
  <c r="C57" i="20"/>
  <c r="C56" i="20"/>
  <c r="C55" i="20"/>
  <c r="C54" i="20"/>
  <c r="C53" i="20"/>
  <c r="C52" i="20"/>
  <c r="C50" i="20"/>
  <c r="C49" i="20"/>
  <c r="C48" i="20"/>
  <c r="C47" i="20"/>
  <c r="C46" i="20"/>
  <c r="C45" i="20"/>
  <c r="H44" i="20"/>
  <c r="G44" i="20"/>
  <c r="F44" i="20"/>
  <c r="E44" i="20"/>
  <c r="D44" i="20"/>
  <c r="C43" i="20"/>
  <c r="C42" i="20"/>
  <c r="H41" i="20"/>
  <c r="G41" i="20"/>
  <c r="F41" i="20"/>
  <c r="E41" i="20"/>
  <c r="D41" i="20"/>
  <c r="C40" i="20"/>
  <c r="C39" i="20"/>
  <c r="C38" i="20"/>
  <c r="H37" i="20"/>
  <c r="H51" i="20" s="1"/>
  <c r="G37" i="20"/>
  <c r="F37" i="20"/>
  <c r="E37" i="20"/>
  <c r="D37" i="20"/>
  <c r="D59" i="20" s="1"/>
  <c r="E36" i="20"/>
  <c r="C35" i="20"/>
  <c r="C34" i="20"/>
  <c r="C33" i="20"/>
  <c r="H32" i="20"/>
  <c r="G32" i="20"/>
  <c r="F32" i="20"/>
  <c r="C32" i="20" s="1"/>
  <c r="E32" i="20"/>
  <c r="D32" i="20"/>
  <c r="H31" i="20"/>
  <c r="G31" i="20"/>
  <c r="F31" i="20"/>
  <c r="E31" i="20"/>
  <c r="D31" i="20"/>
  <c r="C31" i="20" s="1"/>
  <c r="C30" i="20"/>
  <c r="C29" i="20"/>
  <c r="C28" i="20"/>
  <c r="C27" i="20"/>
  <c r="C26" i="20"/>
  <c r="H25" i="20"/>
  <c r="H36" i="20" s="1"/>
  <c r="G25" i="20"/>
  <c r="G36" i="20" s="1"/>
  <c r="F25" i="20"/>
  <c r="F36" i="20" s="1"/>
  <c r="E25" i="20"/>
  <c r="D25" i="20"/>
  <c r="C25" i="20"/>
  <c r="E24" i="20"/>
  <c r="C23" i="20"/>
  <c r="C22" i="20"/>
  <c r="C21" i="20"/>
  <c r="C20" i="20"/>
  <c r="H19" i="20"/>
  <c r="H24" i="20" s="1"/>
  <c r="G19" i="20"/>
  <c r="G24" i="20" s="1"/>
  <c r="F19" i="20"/>
  <c r="F24" i="20" s="1"/>
  <c r="E19" i="20"/>
  <c r="D19" i="20"/>
  <c r="D24" i="20" s="1"/>
  <c r="C19" i="20"/>
  <c r="C17" i="20"/>
  <c r="C16" i="20"/>
  <c r="C15" i="20"/>
  <c r="C14" i="20"/>
  <c r="H13" i="20"/>
  <c r="G13" i="20"/>
  <c r="F13" i="20"/>
  <c r="E13" i="20"/>
  <c r="D13" i="20"/>
  <c r="H12" i="20"/>
  <c r="H18" i="20" s="1"/>
  <c r="G12" i="20"/>
  <c r="G18" i="20" s="1"/>
  <c r="F12" i="20"/>
  <c r="F18" i="20" s="1"/>
  <c r="E12" i="20"/>
  <c r="D12" i="20"/>
  <c r="D18" i="20" s="1"/>
  <c r="C11" i="20"/>
  <c r="C10" i="20"/>
  <c r="C9" i="20"/>
  <c r="C8" i="20"/>
  <c r="C7" i="20"/>
  <c r="D75" i="37" l="1"/>
  <c r="D157" i="53" s="1"/>
  <c r="E157" i="53"/>
  <c r="C99" i="21"/>
  <c r="D59" i="21"/>
  <c r="D66" i="21" s="1"/>
  <c r="C36" i="21"/>
  <c r="G66" i="21"/>
  <c r="G72" i="21" s="1"/>
  <c r="C71" i="21"/>
  <c r="C84" i="21"/>
  <c r="H110" i="21"/>
  <c r="H115" i="21" s="1"/>
  <c r="D114" i="21"/>
  <c r="C114" i="21" s="1"/>
  <c r="C113" i="21"/>
  <c r="H66" i="21"/>
  <c r="H72" i="21" s="1"/>
  <c r="C24" i="21"/>
  <c r="G110" i="21"/>
  <c r="G115" i="21" s="1"/>
  <c r="F59" i="21"/>
  <c r="C70" i="21"/>
  <c r="C78" i="21"/>
  <c r="D109" i="21"/>
  <c r="C109" i="21" s="1"/>
  <c r="C112" i="21"/>
  <c r="E18" i="21"/>
  <c r="C25" i="21"/>
  <c r="E93" i="21"/>
  <c r="E110" i="21" s="1"/>
  <c r="E115" i="21" s="1"/>
  <c r="E51" i="21"/>
  <c r="C51" i="21" s="1"/>
  <c r="C70" i="20"/>
  <c r="C44" i="20"/>
  <c r="G59" i="20"/>
  <c r="C41" i="20"/>
  <c r="C37" i="20"/>
  <c r="H59" i="20"/>
  <c r="D36" i="20"/>
  <c r="D66" i="20" s="1"/>
  <c r="C13" i="20"/>
  <c r="E18" i="20"/>
  <c r="C18" i="20" s="1"/>
  <c r="H66" i="20"/>
  <c r="H72" i="20" s="1"/>
  <c r="G110" i="20"/>
  <c r="G115" i="20" s="1"/>
  <c r="C104" i="20"/>
  <c r="C93" i="20"/>
  <c r="D114" i="20"/>
  <c r="C114" i="20" s="1"/>
  <c r="C113" i="20"/>
  <c r="G66" i="20"/>
  <c r="G72" i="20" s="1"/>
  <c r="C24" i="20"/>
  <c r="H110" i="20"/>
  <c r="H115" i="20" s="1"/>
  <c r="C99" i="20"/>
  <c r="C105" i="20"/>
  <c r="C12" i="20"/>
  <c r="E51" i="20"/>
  <c r="E59" i="20" s="1"/>
  <c r="D71" i="20"/>
  <c r="C71" i="20" s="1"/>
  <c r="C86" i="20"/>
  <c r="D84" i="20"/>
  <c r="F51" i="20"/>
  <c r="F59" i="20" s="1"/>
  <c r="F66" i="20" s="1"/>
  <c r="F72" i="20" s="1"/>
  <c r="O25" i="14"/>
  <c r="N25" i="14"/>
  <c r="M25" i="14"/>
  <c r="L25" i="14"/>
  <c r="K25" i="14"/>
  <c r="J25" i="14"/>
  <c r="I25" i="14"/>
  <c r="H25" i="14"/>
  <c r="G25" i="14"/>
  <c r="F25" i="14"/>
  <c r="E25" i="14"/>
  <c r="D25" i="14"/>
  <c r="P25" i="14" s="1"/>
  <c r="O21" i="14"/>
  <c r="N21" i="14"/>
  <c r="M21" i="14"/>
  <c r="L21" i="14"/>
  <c r="K21" i="14"/>
  <c r="J21" i="14"/>
  <c r="I21" i="14"/>
  <c r="H21" i="14"/>
  <c r="G21" i="14"/>
  <c r="F21" i="14"/>
  <c r="E21" i="14"/>
  <c r="D21" i="14"/>
  <c r="P21" i="14"/>
  <c r="P14" i="14"/>
  <c r="C13" i="10"/>
  <c r="G37" i="1"/>
  <c r="C42" i="6"/>
  <c r="C27" i="5"/>
  <c r="G36" i="1"/>
  <c r="C36" i="1" s="1"/>
  <c r="C103" i="22" s="1"/>
  <c r="H37" i="1"/>
  <c r="H104" i="22" s="1"/>
  <c r="C69" i="2"/>
  <c r="C7" i="1"/>
  <c r="C74" i="22" s="1"/>
  <c r="C8" i="1"/>
  <c r="C10" i="1"/>
  <c r="C12" i="1"/>
  <c r="C14" i="1"/>
  <c r="C15" i="1"/>
  <c r="C16" i="1"/>
  <c r="C18" i="1"/>
  <c r="C85" i="22" s="1"/>
  <c r="C20" i="1"/>
  <c r="C21" i="1"/>
  <c r="C22" i="1"/>
  <c r="C23" i="1"/>
  <c r="C90" i="22" s="1"/>
  <c r="C24" i="1"/>
  <c r="C91" i="22" s="1"/>
  <c r="C25" i="1"/>
  <c r="C92" i="22" s="1"/>
  <c r="C27" i="1"/>
  <c r="C94" i="22" s="1"/>
  <c r="C28" i="1"/>
  <c r="C95" i="22" s="1"/>
  <c r="C29" i="1"/>
  <c r="C96" i="22" s="1"/>
  <c r="C30" i="1"/>
  <c r="C97" i="22" s="1"/>
  <c r="C33" i="1"/>
  <c r="C100" i="22" s="1"/>
  <c r="C34" i="1"/>
  <c r="C35" i="1"/>
  <c r="C102" i="22" s="1"/>
  <c r="C39" i="1"/>
  <c r="C40" i="1"/>
  <c r="C107" i="22" s="1"/>
  <c r="C41" i="1"/>
  <c r="C44" i="1"/>
  <c r="C6" i="1"/>
  <c r="C8" i="2"/>
  <c r="C9" i="2"/>
  <c r="C10" i="2"/>
  <c r="C11" i="2"/>
  <c r="C14" i="2"/>
  <c r="C15" i="2"/>
  <c r="C16" i="2"/>
  <c r="C17" i="2"/>
  <c r="C20" i="2"/>
  <c r="C21" i="2"/>
  <c r="C22" i="2"/>
  <c r="C23" i="2"/>
  <c r="C26" i="2"/>
  <c r="C27" i="2"/>
  <c r="C28" i="2"/>
  <c r="C29" i="2"/>
  <c r="C30" i="2"/>
  <c r="C33" i="2"/>
  <c r="C34" i="2"/>
  <c r="C35" i="2"/>
  <c r="C38" i="2"/>
  <c r="C39" i="2"/>
  <c r="C40" i="2"/>
  <c r="C42" i="2"/>
  <c r="C43" i="2"/>
  <c r="C45" i="2"/>
  <c r="C46" i="2"/>
  <c r="C47" i="2"/>
  <c r="C48" i="2"/>
  <c r="C49" i="2"/>
  <c r="C50" i="2"/>
  <c r="C52" i="2"/>
  <c r="C53" i="2"/>
  <c r="C54" i="2"/>
  <c r="C55" i="2"/>
  <c r="C56" i="2"/>
  <c r="C57" i="2"/>
  <c r="C58" i="2"/>
  <c r="C60" i="2"/>
  <c r="C62" i="2"/>
  <c r="C63" i="2"/>
  <c r="C64" i="2"/>
  <c r="C67" i="2"/>
  <c r="C68" i="2"/>
  <c r="C7" i="2"/>
  <c r="H70" i="2"/>
  <c r="H70" i="22" s="1"/>
  <c r="H65" i="2"/>
  <c r="H61" i="2"/>
  <c r="H44" i="2"/>
  <c r="H41" i="2"/>
  <c r="H37" i="2"/>
  <c r="H32" i="2"/>
  <c r="H31" i="2"/>
  <c r="H25" i="2"/>
  <c r="H36" i="2" s="1"/>
  <c r="H19" i="2"/>
  <c r="H24" i="2"/>
  <c r="H13" i="2"/>
  <c r="H12" i="2"/>
  <c r="H18" i="2" s="1"/>
  <c r="G70" i="2"/>
  <c r="G70" i="22" s="1"/>
  <c r="G65" i="2"/>
  <c r="G61" i="2"/>
  <c r="G44" i="2"/>
  <c r="G41" i="2"/>
  <c r="G37" i="2"/>
  <c r="G32" i="2"/>
  <c r="G36" i="2" s="1"/>
  <c r="G31" i="2"/>
  <c r="G25" i="2"/>
  <c r="G19" i="2"/>
  <c r="G24" i="2"/>
  <c r="G13" i="2"/>
  <c r="G12" i="2"/>
  <c r="F70" i="2"/>
  <c r="F70" i="22" s="1"/>
  <c r="F65" i="2"/>
  <c r="F61" i="2"/>
  <c r="F44" i="2"/>
  <c r="F41" i="2"/>
  <c r="F37" i="2"/>
  <c r="F32" i="2"/>
  <c r="F31" i="2"/>
  <c r="F25" i="2"/>
  <c r="C25" i="2" s="1"/>
  <c r="F19" i="2"/>
  <c r="F24" i="2"/>
  <c r="F13" i="2"/>
  <c r="F12" i="2"/>
  <c r="C12" i="2" s="1"/>
  <c r="E70" i="2"/>
  <c r="E70" i="22" s="1"/>
  <c r="E65" i="2"/>
  <c r="E61" i="2"/>
  <c r="C61" i="2" s="1"/>
  <c r="E44" i="2"/>
  <c r="E41" i="2"/>
  <c r="E37" i="2"/>
  <c r="E32" i="2"/>
  <c r="E31" i="2"/>
  <c r="E25" i="2"/>
  <c r="E19" i="2"/>
  <c r="E24" i="2"/>
  <c r="E13" i="2"/>
  <c r="E12" i="2"/>
  <c r="D70" i="2"/>
  <c r="D70" i="22" s="1"/>
  <c r="D71" i="2"/>
  <c r="D65" i="2"/>
  <c r="D61" i="2"/>
  <c r="D44" i="2"/>
  <c r="D41" i="2"/>
  <c r="C41" i="2" s="1"/>
  <c r="D37" i="2"/>
  <c r="D32" i="2"/>
  <c r="C32" i="2" s="1"/>
  <c r="D31" i="2"/>
  <c r="D25" i="2"/>
  <c r="D19" i="2"/>
  <c r="D24" i="2" s="1"/>
  <c r="C24" i="2" s="1"/>
  <c r="D13" i="2"/>
  <c r="C13" i="2" s="1"/>
  <c r="D12" i="2"/>
  <c r="H46" i="1"/>
  <c r="H47" i="1" s="1"/>
  <c r="H38" i="1"/>
  <c r="H32" i="1"/>
  <c r="H99" i="22" s="1"/>
  <c r="H19" i="1"/>
  <c r="H13" i="1"/>
  <c r="H11" i="1"/>
  <c r="H9" i="1"/>
  <c r="H17" i="1" s="1"/>
  <c r="G46" i="1"/>
  <c r="G47" i="1"/>
  <c r="G38" i="1"/>
  <c r="G42" i="1"/>
  <c r="G32" i="1"/>
  <c r="G99" i="22" s="1"/>
  <c r="G19" i="1"/>
  <c r="G26" i="1" s="1"/>
  <c r="G13" i="1"/>
  <c r="G17" i="1" s="1"/>
  <c r="G11" i="1"/>
  <c r="G9" i="1"/>
  <c r="F46" i="1"/>
  <c r="F47" i="1"/>
  <c r="F38" i="1"/>
  <c r="F42" i="1"/>
  <c r="F37" i="1"/>
  <c r="F104" i="22" s="1"/>
  <c r="F19" i="1"/>
  <c r="F26" i="1" s="1"/>
  <c r="F13" i="1"/>
  <c r="F17" i="1" s="1"/>
  <c r="F11" i="1"/>
  <c r="F9" i="1"/>
  <c r="E46" i="1"/>
  <c r="E47" i="1"/>
  <c r="E38" i="1"/>
  <c r="E42" i="1"/>
  <c r="E37" i="1"/>
  <c r="E104" i="22" s="1"/>
  <c r="E19" i="1"/>
  <c r="E26" i="1"/>
  <c r="E13" i="1"/>
  <c r="E17" i="1" s="1"/>
  <c r="E11" i="1"/>
  <c r="E9" i="1"/>
  <c r="D38" i="1"/>
  <c r="D105" i="22" s="1"/>
  <c r="D37" i="1"/>
  <c r="D104" i="22" s="1"/>
  <c r="D32" i="1"/>
  <c r="D99" i="22" s="1"/>
  <c r="D19" i="1"/>
  <c r="D86" i="22" s="1"/>
  <c r="D13" i="1"/>
  <c r="D11" i="1"/>
  <c r="D9" i="1"/>
  <c r="C9" i="1"/>
  <c r="C11" i="1"/>
  <c r="G18" i="2"/>
  <c r="G66" i="2" s="1"/>
  <c r="F36" i="2"/>
  <c r="C44" i="2"/>
  <c r="F18" i="2"/>
  <c r="C37" i="2"/>
  <c r="C65" i="2"/>
  <c r="C19" i="2"/>
  <c r="E18" i="2"/>
  <c r="E36" i="2"/>
  <c r="D18" i="2"/>
  <c r="C18" i="2" s="1"/>
  <c r="G59" i="2"/>
  <c r="E51" i="2"/>
  <c r="D59" i="2"/>
  <c r="D42" i="1" l="1"/>
  <c r="D109" i="22" s="1"/>
  <c r="D26" i="1"/>
  <c r="D93" i="22" s="1"/>
  <c r="F32" i="1"/>
  <c r="F99" i="22" s="1"/>
  <c r="F98" i="22"/>
  <c r="C30" i="14"/>
  <c r="N30" i="14" s="1"/>
  <c r="D45" i="1"/>
  <c r="G43" i="1"/>
  <c r="G110" i="22" s="1"/>
  <c r="G71" i="2"/>
  <c r="G71" i="22" s="1"/>
  <c r="C69" i="22"/>
  <c r="C9" i="14"/>
  <c r="D9" i="14" s="1"/>
  <c r="C75" i="22"/>
  <c r="C7" i="14"/>
  <c r="G7" i="14" s="1"/>
  <c r="C73" i="22"/>
  <c r="G8" i="9"/>
  <c r="H71" i="2"/>
  <c r="H71" i="22" s="1"/>
  <c r="G72" i="2"/>
  <c r="G72" i="22" s="1"/>
  <c r="C70" i="2"/>
  <c r="C70" i="22" s="1"/>
  <c r="F71" i="2"/>
  <c r="F71" i="22" s="1"/>
  <c r="E71" i="2"/>
  <c r="E71" i="22" s="1"/>
  <c r="D71" i="22"/>
  <c r="C29" i="14"/>
  <c r="O29" i="14" s="1"/>
  <c r="C67" i="22"/>
  <c r="C37" i="1"/>
  <c r="C104" i="22" s="1"/>
  <c r="F66" i="21"/>
  <c r="F59" i="22"/>
  <c r="C93" i="21"/>
  <c r="D72" i="21"/>
  <c r="D110" i="21"/>
  <c r="E59" i="21"/>
  <c r="C59" i="21" s="1"/>
  <c r="C18" i="21"/>
  <c r="C36" i="20"/>
  <c r="C59" i="20"/>
  <c r="E66" i="20"/>
  <c r="E72" i="20" s="1"/>
  <c r="C84" i="20"/>
  <c r="D110" i="20"/>
  <c r="C51" i="20"/>
  <c r="D72" i="20"/>
  <c r="C26" i="14"/>
  <c r="D23" i="9"/>
  <c r="C13" i="1"/>
  <c r="D17" i="1"/>
  <c r="H42" i="1"/>
  <c r="C38" i="1"/>
  <c r="C105" i="22" s="1"/>
  <c r="C42" i="1"/>
  <c r="C109" i="22" s="1"/>
  <c r="C24" i="14"/>
  <c r="D22" i="9"/>
  <c r="F51" i="2"/>
  <c r="F59" i="2"/>
  <c r="H59" i="2"/>
  <c r="H59" i="22" s="1"/>
  <c r="G35" i="9"/>
  <c r="C17" i="14"/>
  <c r="C8" i="14"/>
  <c r="G9" i="9"/>
  <c r="E59" i="2"/>
  <c r="C51" i="2"/>
  <c r="C51" i="22" s="1"/>
  <c r="C20" i="14"/>
  <c r="D8" i="9"/>
  <c r="E66" i="2"/>
  <c r="F66" i="2"/>
  <c r="E32" i="1"/>
  <c r="C31" i="1"/>
  <c r="C98" i="22" s="1"/>
  <c r="F43" i="1"/>
  <c r="H26" i="1"/>
  <c r="H43" i="1" s="1"/>
  <c r="C19" i="1"/>
  <c r="C86" i="22" s="1"/>
  <c r="C31" i="2"/>
  <c r="D36" i="2"/>
  <c r="C36" i="2" s="1"/>
  <c r="G10" i="9"/>
  <c r="D30" i="14"/>
  <c r="D34" i="9"/>
  <c r="E30" i="14"/>
  <c r="J30" i="14"/>
  <c r="K30" i="14"/>
  <c r="H30" i="14"/>
  <c r="I30" i="14"/>
  <c r="C13" i="14" l="1"/>
  <c r="H9" i="14"/>
  <c r="M30" i="14"/>
  <c r="F30" i="14"/>
  <c r="O30" i="14"/>
  <c r="G30" i="14"/>
  <c r="L30" i="14"/>
  <c r="G48" i="1"/>
  <c r="G115" i="22" s="1"/>
  <c r="L9" i="14"/>
  <c r="E9" i="14"/>
  <c r="F9" i="14"/>
  <c r="O28" i="14"/>
  <c r="C45" i="1"/>
  <c r="D112" i="22"/>
  <c r="D46" i="1"/>
  <c r="G9" i="14"/>
  <c r="K9" i="14"/>
  <c r="M9" i="14"/>
  <c r="J9" i="14"/>
  <c r="O9" i="14"/>
  <c r="I9" i="14"/>
  <c r="N9" i="14"/>
  <c r="D7" i="14"/>
  <c r="L7" i="14"/>
  <c r="O7" i="14"/>
  <c r="K7" i="14"/>
  <c r="E7" i="14"/>
  <c r="N7" i="14"/>
  <c r="J7" i="14"/>
  <c r="F7" i="14"/>
  <c r="H7" i="14"/>
  <c r="M7" i="14"/>
  <c r="I7" i="14"/>
  <c r="M29" i="14"/>
  <c r="F29" i="14"/>
  <c r="F28" i="14" s="1"/>
  <c r="D29" i="14"/>
  <c r="N29" i="14"/>
  <c r="N28" i="14" s="1"/>
  <c r="F72" i="2"/>
  <c r="C28" i="14"/>
  <c r="L29" i="14"/>
  <c r="L28" i="14" s="1"/>
  <c r="J29" i="14"/>
  <c r="G29" i="14"/>
  <c r="G28" i="14" s="1"/>
  <c r="E29" i="14"/>
  <c r="E28" i="14" s="1"/>
  <c r="E72" i="2"/>
  <c r="E72" i="22" s="1"/>
  <c r="K29" i="14"/>
  <c r="H29" i="14"/>
  <c r="H28" i="14" s="1"/>
  <c r="I29" i="14"/>
  <c r="I28" i="14" s="1"/>
  <c r="C71" i="2"/>
  <c r="C71" i="22" s="1"/>
  <c r="C32" i="1"/>
  <c r="C99" i="22" s="1"/>
  <c r="E99" i="22"/>
  <c r="H66" i="2"/>
  <c r="C59" i="2"/>
  <c r="C59" i="22" s="1"/>
  <c r="H48" i="1"/>
  <c r="H115" i="22" s="1"/>
  <c r="H110" i="22"/>
  <c r="F48" i="1"/>
  <c r="F115" i="22" s="1"/>
  <c r="F110" i="22"/>
  <c r="G22" i="9"/>
  <c r="F72" i="21"/>
  <c r="F72" i="22" s="1"/>
  <c r="F66" i="22"/>
  <c r="D115" i="21"/>
  <c r="C110" i="21"/>
  <c r="E66" i="21"/>
  <c r="C66" i="20"/>
  <c r="C72" i="20"/>
  <c r="D115" i="20"/>
  <c r="C115" i="20" s="1"/>
  <c r="C110" i="20"/>
  <c r="J28" i="14"/>
  <c r="O24" i="14"/>
  <c r="I24" i="14"/>
  <c r="D24" i="14"/>
  <c r="J24" i="14"/>
  <c r="N24" i="14"/>
  <c r="M24" i="14"/>
  <c r="H24" i="14"/>
  <c r="L24" i="14"/>
  <c r="G24" i="14"/>
  <c r="K24" i="14"/>
  <c r="F24" i="14"/>
  <c r="E24" i="14"/>
  <c r="P30" i="14"/>
  <c r="O20" i="14"/>
  <c r="H20" i="14"/>
  <c r="I20" i="14"/>
  <c r="K20" i="14"/>
  <c r="F20" i="14"/>
  <c r="G20" i="14"/>
  <c r="E20" i="14"/>
  <c r="J20" i="14"/>
  <c r="M20" i="14"/>
  <c r="D20" i="14"/>
  <c r="N20" i="14"/>
  <c r="L20" i="14"/>
  <c r="D10" i="9"/>
  <c r="K28" i="14"/>
  <c r="C26" i="1"/>
  <c r="C93" i="22" s="1"/>
  <c r="O26" i="14"/>
  <c r="K26" i="14"/>
  <c r="G26" i="14"/>
  <c r="N26" i="14"/>
  <c r="J26" i="14"/>
  <c r="F26" i="14"/>
  <c r="M26" i="14"/>
  <c r="I26" i="14"/>
  <c r="E26" i="14"/>
  <c r="D26" i="14"/>
  <c r="H26" i="14"/>
  <c r="L26" i="14"/>
  <c r="C22" i="14"/>
  <c r="D9" i="9"/>
  <c r="L8" i="14"/>
  <c r="H8" i="14"/>
  <c r="D8" i="14"/>
  <c r="O8" i="14"/>
  <c r="K8" i="14"/>
  <c r="G8" i="14"/>
  <c r="N8" i="14"/>
  <c r="J8" i="14"/>
  <c r="F8" i="14"/>
  <c r="M8" i="14"/>
  <c r="E8" i="14"/>
  <c r="I8" i="14"/>
  <c r="M28" i="14"/>
  <c r="D66" i="2"/>
  <c r="E43" i="1"/>
  <c r="D43" i="1"/>
  <c r="D110" i="22" s="1"/>
  <c r="C17" i="1"/>
  <c r="D29" i="9"/>
  <c r="G30" i="9" s="1"/>
  <c r="O13" i="14"/>
  <c r="K13" i="14"/>
  <c r="G13" i="14"/>
  <c r="N13" i="14"/>
  <c r="J13" i="14"/>
  <c r="F13" i="14"/>
  <c r="M13" i="14"/>
  <c r="I13" i="14"/>
  <c r="E13" i="14"/>
  <c r="D13" i="14"/>
  <c r="H13" i="14"/>
  <c r="L13" i="14"/>
  <c r="G21" i="9" l="1"/>
  <c r="G29" i="9" s="1"/>
  <c r="G31" i="9" s="1"/>
  <c r="P9" i="14"/>
  <c r="P7" i="14"/>
  <c r="D113" i="22"/>
  <c r="D47" i="1"/>
  <c r="D48" i="1" s="1"/>
  <c r="C46" i="1"/>
  <c r="C113" i="22" s="1"/>
  <c r="C18" i="14"/>
  <c r="C112" i="22"/>
  <c r="G34" i="9"/>
  <c r="P29" i="14"/>
  <c r="D28" i="14"/>
  <c r="P28" i="14" s="1"/>
  <c r="C115" i="21"/>
  <c r="C12" i="14"/>
  <c r="O12" i="14" s="1"/>
  <c r="H72" i="2"/>
  <c r="H72" i="22" s="1"/>
  <c r="H66" i="22"/>
  <c r="C23" i="14"/>
  <c r="C27" i="14" s="1"/>
  <c r="C31" i="14" s="1"/>
  <c r="D16" i="9"/>
  <c r="D33" i="9" s="1"/>
  <c r="D36" i="9" s="1"/>
  <c r="E48" i="1"/>
  <c r="E115" i="22" s="1"/>
  <c r="E110" i="22"/>
  <c r="E72" i="21"/>
  <c r="C72" i="21" s="1"/>
  <c r="C66" i="21"/>
  <c r="C66" i="22" s="1"/>
  <c r="C43" i="1"/>
  <c r="C110" i="22" s="1"/>
  <c r="C66" i="2"/>
  <c r="D72" i="2"/>
  <c r="C11" i="14"/>
  <c r="G12" i="9"/>
  <c r="C10" i="14"/>
  <c r="G11" i="9"/>
  <c r="P26" i="14"/>
  <c r="D23" i="14"/>
  <c r="I23" i="14"/>
  <c r="H23" i="14"/>
  <c r="H27" i="14" s="1"/>
  <c r="H31" i="14" s="1"/>
  <c r="M23" i="14"/>
  <c r="J23" i="14"/>
  <c r="L23" i="14"/>
  <c r="G23" i="14"/>
  <c r="K23" i="14"/>
  <c r="F23" i="14"/>
  <c r="O23" i="14"/>
  <c r="E23" i="14"/>
  <c r="O27" i="14"/>
  <c r="O31" i="14" s="1"/>
  <c r="P8" i="14"/>
  <c r="O22" i="14"/>
  <c r="J22" i="14"/>
  <c r="F22" i="14"/>
  <c r="L22" i="14"/>
  <c r="L27" i="14" s="1"/>
  <c r="L31" i="14" s="1"/>
  <c r="N22" i="14"/>
  <c r="I22" i="14"/>
  <c r="E22" i="14"/>
  <c r="M22" i="14"/>
  <c r="M27" i="14" s="1"/>
  <c r="M31" i="14" s="1"/>
  <c r="H22" i="14"/>
  <c r="D22" i="14"/>
  <c r="P22" i="14" s="1"/>
  <c r="K22" i="14"/>
  <c r="K27" i="14" s="1"/>
  <c r="K31" i="14" s="1"/>
  <c r="G22" i="14"/>
  <c r="G27" i="14" s="1"/>
  <c r="G31" i="14" s="1"/>
  <c r="E27" i="14"/>
  <c r="E31" i="14" s="1"/>
  <c r="P24" i="14"/>
  <c r="P13" i="14"/>
  <c r="P20" i="14"/>
  <c r="G16" i="9" l="1"/>
  <c r="G33" i="9" s="1"/>
  <c r="G36" i="9" s="1"/>
  <c r="C48" i="1"/>
  <c r="C115" i="22" s="1"/>
  <c r="H12" i="14"/>
  <c r="F12" i="14"/>
  <c r="N12" i="14"/>
  <c r="K12" i="14"/>
  <c r="D12" i="14"/>
  <c r="I12" i="14"/>
  <c r="O18" i="14"/>
  <c r="O16" i="14" s="1"/>
  <c r="E18" i="14"/>
  <c r="E16" i="14" s="1"/>
  <c r="L18" i="14"/>
  <c r="L16" i="14" s="1"/>
  <c r="D18" i="14"/>
  <c r="H18" i="14"/>
  <c r="H16" i="14" s="1"/>
  <c r="I18" i="14"/>
  <c r="I16" i="14" s="1"/>
  <c r="N18" i="14"/>
  <c r="N16" i="14" s="1"/>
  <c r="G18" i="14"/>
  <c r="G16" i="14" s="1"/>
  <c r="M18" i="14"/>
  <c r="M16" i="14" s="1"/>
  <c r="K18" i="14"/>
  <c r="K16" i="14" s="1"/>
  <c r="F18" i="14"/>
  <c r="F16" i="14" s="1"/>
  <c r="J18" i="14"/>
  <c r="J16" i="14" s="1"/>
  <c r="C16" i="14"/>
  <c r="D115" i="22"/>
  <c r="D114" i="22"/>
  <c r="C47" i="1"/>
  <c r="C114" i="22" s="1"/>
  <c r="C72" i="2"/>
  <c r="C72" i="22" s="1"/>
  <c r="D72" i="22"/>
  <c r="L12" i="14"/>
  <c r="M12" i="14"/>
  <c r="G12" i="14"/>
  <c r="E12" i="14"/>
  <c r="J12" i="14"/>
  <c r="G17" i="9"/>
  <c r="F27" i="14"/>
  <c r="F31" i="14" s="1"/>
  <c r="I27" i="14"/>
  <c r="I31" i="14" s="1"/>
  <c r="J27" i="14"/>
  <c r="J31" i="14" s="1"/>
  <c r="N23" i="14"/>
  <c r="N27" i="14" s="1"/>
  <c r="N31" i="14" s="1"/>
  <c r="N11" i="14"/>
  <c r="F11" i="14"/>
  <c r="G11" i="14"/>
  <c r="H11" i="14"/>
  <c r="M11" i="14"/>
  <c r="E11" i="14"/>
  <c r="K11" i="14"/>
  <c r="J11" i="14"/>
  <c r="O11" i="14"/>
  <c r="L11" i="14"/>
  <c r="I11" i="14"/>
  <c r="D11" i="14"/>
  <c r="E10" i="14"/>
  <c r="F10" i="14"/>
  <c r="D10" i="14"/>
  <c r="L10" i="14"/>
  <c r="M10" i="14"/>
  <c r="N10" i="14"/>
  <c r="O10" i="14"/>
  <c r="K10" i="14"/>
  <c r="H10" i="14"/>
  <c r="I10" i="14"/>
  <c r="J10" i="14"/>
  <c r="G10" i="14"/>
  <c r="C15" i="14"/>
  <c r="D27" i="14"/>
  <c r="P23" i="14"/>
  <c r="F15" i="14" l="1"/>
  <c r="F19" i="14" s="1"/>
  <c r="G18" i="9"/>
  <c r="K15" i="14"/>
  <c r="K19" i="14" s="1"/>
  <c r="O15" i="14"/>
  <c r="O19" i="14" s="1"/>
  <c r="I15" i="14"/>
  <c r="I19" i="14" s="1"/>
  <c r="P11" i="14"/>
  <c r="N15" i="14"/>
  <c r="N19" i="14" s="1"/>
  <c r="L15" i="14"/>
  <c r="L19" i="14" s="1"/>
  <c r="P12" i="14"/>
  <c r="M15" i="14"/>
  <c r="M19" i="14" s="1"/>
  <c r="E15" i="14"/>
  <c r="E19" i="14" s="1"/>
  <c r="C19" i="14"/>
  <c r="D16" i="14"/>
  <c r="P16" i="14" s="1"/>
  <c r="P18" i="14"/>
  <c r="G15" i="14"/>
  <c r="G19" i="14" s="1"/>
  <c r="H15" i="14"/>
  <c r="H19" i="14" s="1"/>
  <c r="J15" i="14"/>
  <c r="J19" i="14" s="1"/>
  <c r="P10" i="14"/>
  <c r="D15" i="14"/>
  <c r="D31" i="14"/>
  <c r="P31" i="14" s="1"/>
  <c r="P27" i="14"/>
  <c r="D19" i="14" l="1"/>
  <c r="P19" i="14" s="1"/>
  <c r="P15" i="14"/>
</calcChain>
</file>

<file path=xl/sharedStrings.xml><?xml version="1.0" encoding="utf-8"?>
<sst xmlns="http://schemas.openxmlformats.org/spreadsheetml/2006/main" count="4612" uniqueCount="1490">
  <si>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</si>
  <si>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</si>
  <si>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</si>
  <si>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</si>
  <si>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</si>
  <si>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</si>
  <si>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</si>
  <si>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</si>
  <si>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</si>
  <si>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</si>
  <si>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</si>
  <si>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</si>
  <si>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</si>
  <si>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</si>
  <si>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</si>
  <si>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</si>
  <si>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</si>
  <si>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</si>
  <si>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</si>
  <si>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</si>
  <si>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</si>
  <si>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</si>
  <si>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</si>
  <si>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</si>
  <si>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</si>
  <si>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</si>
  <si>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</si>
  <si>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</si>
  <si>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</si>
  <si>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</si>
  <si>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</si>
  <si>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</si>
  <si>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</si>
  <si>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</si>
  <si>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</si>
  <si>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</si>
  <si>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</si>
  <si>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</si>
  <si>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</si>
  <si>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</si>
  <si>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</si>
  <si>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</si>
  <si>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</si>
  <si>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</si>
  <si>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</si>
  <si>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</si>
  <si>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</si>
  <si>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</si>
  <si>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</si>
  <si>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</si>
  <si>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</si>
  <si>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</si>
  <si>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</si>
  <si>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</si>
  <si>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</si>
  <si>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</si>
  <si>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</si>
  <si>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</si>
  <si>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</si>
  <si>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</si>
  <si>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</si>
  <si>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</si>
  <si>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</si>
  <si>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</si>
  <si>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</si>
  <si>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</si>
  <si>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</si>
  <si>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</si>
  <si>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</si>
  <si>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</si>
  <si>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</si>
  <si>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</si>
  <si>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</si>
  <si>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</si>
  <si>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</si>
  <si>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</si>
  <si>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</si>
  <si>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</si>
  <si>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</si>
  <si>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</si>
  <si>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</si>
  <si>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</si>
  <si>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</si>
  <si>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</si>
  <si>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</si>
  <si>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</si>
  <si>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</si>
  <si>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</si>
  <si>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</si>
  <si>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</si>
  <si>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</si>
  <si>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</si>
  <si>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</si>
  <si>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</si>
  <si>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</si>
  <si>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</si>
  <si>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</si>
  <si>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</si>
  <si>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</si>
  <si>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</si>
  <si>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</si>
  <si>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</si>
  <si>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</si>
  <si>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</si>
  <si>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</si>
  <si>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</si>
  <si>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</si>
  <si>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</si>
  <si>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</si>
  <si>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</si>
  <si>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</si>
  <si>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</si>
  <si>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</si>
  <si>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</si>
  <si>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</si>
  <si>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</si>
  <si>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</si>
  <si>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</si>
  <si>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Bevételek</t>
  </si>
  <si>
    <t>Kiadások</t>
  </si>
  <si>
    <t>Ft-ban</t>
  </si>
  <si>
    <t>Irányító szervi támogatás B816</t>
  </si>
  <si>
    <t>1.a melléklet</t>
  </si>
  <si>
    <t>Önkorm</t>
  </si>
  <si>
    <t>beszámítás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</si>
  <si>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</si>
  <si>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</si>
  <si>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</si>
  <si>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</si>
  <si>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B111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</si>
  <si>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</si>
  <si>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</si>
  <si>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</si>
  <si>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</si>
  <si>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</si>
  <si>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</si>
  <si>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</si>
  <si>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2015. évről áthúzódó bérkompenzáció</t>
  </si>
  <si>
    <t>2.)Települési önkorm. Egyes köznevelési feladatainak támoga</t>
  </si>
  <si>
    <t>B112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</si>
  <si>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</si>
  <si>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</si>
  <si>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</si>
  <si>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</si>
  <si>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</si>
  <si>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</si>
  <si>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</si>
  <si>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</si>
  <si>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</si>
  <si>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Köznevelési intézmények m űködt kapcs támogatás</t>
  </si>
  <si>
    <t>3.) Tel önk szociális, gyermekjóléti és gyermekétk fel tám</t>
  </si>
  <si>
    <t>B113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</si>
  <si>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</si>
  <si>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</si>
  <si>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</si>
  <si>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</si>
  <si>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</si>
  <si>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</si>
  <si>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</si>
  <si>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</si>
  <si>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</si>
  <si>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</si>
  <si>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</si>
  <si>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</si>
  <si>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házi segítségnyújtás</t>
  </si>
  <si>
    <t>időskorúak nappali ellátása</t>
  </si>
  <si>
    <t>4.) Tel önk kulturális feladatainak támogatása</t>
  </si>
  <si>
    <t>B114</t>
  </si>
  <si>
    <t>könyvtári és közművelődési feladat tám Berhida: 6118 fő</t>
  </si>
  <si>
    <t>2017. évi költségvetés</t>
  </si>
  <si>
    <t>B</t>
  </si>
  <si>
    <t>C</t>
  </si>
  <si>
    <t>F</t>
  </si>
  <si>
    <t>Kultúrház</t>
  </si>
  <si>
    <t>ÖSSZESEN</t>
  </si>
  <si>
    <t>Felújítások</t>
  </si>
  <si>
    <t>Eredeti előir</t>
  </si>
  <si>
    <t>ÖNK Süni óvoda tető felújítás adósságkonsz pály+kieg kv-i m</t>
  </si>
  <si>
    <t>ÖNK Önk Hivatal vizesblokk felújítás kv-i mar</t>
  </si>
  <si>
    <t>TESZ jármű felújítás</t>
  </si>
  <si>
    <t>ÖH informatikai eszköz felújítás</t>
  </si>
  <si>
    <t>ÖNK Pgytp 1848-49 emlékmű felújítás</t>
  </si>
  <si>
    <t>Beruházások</t>
  </si>
  <si>
    <t>ÖNK intézményi beruházásokhoz kapcs tervek   kv-i m</t>
  </si>
  <si>
    <t>ÖNK Veszprémi-Orgona út között telkek villamosterv  kv-i m</t>
  </si>
  <si>
    <t>ÖNK TESZ telephely vásárlás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</si>
  <si>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</si>
  <si>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</si>
  <si>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</si>
  <si>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</si>
  <si>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</si>
  <si>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</si>
  <si>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ÖNK önkormányzati WEB lap készítés</t>
  </si>
  <si>
    <t>ÖNK Péti úti temető urnafal építés</t>
  </si>
  <si>
    <t>TESZ hosszú közfoglalkoztatás eszközbeszerzés</t>
  </si>
  <si>
    <t>ÖNK közkutak vízmérő kialakítási munkák HKA</t>
  </si>
  <si>
    <t>ÖNK út-járda felújítások+műsz ell kv-i m ad. Konsz II.pály</t>
  </si>
  <si>
    <t>adatok Ft-ban</t>
  </si>
  <si>
    <t>ÖNK Jázmin 1.. szolg. Lakás ablakcsere</t>
  </si>
  <si>
    <t xml:space="preserve">ÖNK Jázmin u. 2 db garázsajtó </t>
  </si>
  <si>
    <t>ÖNK Ady régi isk vizesblokk felújítás áthúzódó</t>
  </si>
  <si>
    <t>ÖNK Hunyadi tér orvosi rendelő felújítás</t>
  </si>
  <si>
    <t>ÖNK pályázatokhoz kapcsolódó tervek</t>
  </si>
  <si>
    <t>ÖNK közvilágítás korszerűsítés kiviteli terv</t>
  </si>
  <si>
    <t xml:space="preserve">ÖNK külterületi utak pályázat tervek </t>
  </si>
  <si>
    <t xml:space="preserve">Süni Óvoda konyhai eszközök </t>
  </si>
  <si>
    <t>Süni egyéb tárgyi eszköz felújítás</t>
  </si>
  <si>
    <t>Süni egyéb óvodai tárgyi eszköz + áfa</t>
  </si>
  <si>
    <t>Kultúrház egyéb tárgyi eszköz  pály-hoz önrész</t>
  </si>
  <si>
    <t>ÖNK közvilágítási lámpatestek beszerzése (napelemes stb…)</t>
  </si>
  <si>
    <t xml:space="preserve">TESZ egyéb tárgyi eszközök beszerz út-híd </t>
  </si>
  <si>
    <t>TESZ egyéb te+áfa zöldterület (padok, kerékgumi stb)</t>
  </si>
  <si>
    <t>TESZ padok, kuka köztemető</t>
  </si>
  <si>
    <t>TESZ egyéb gép, berendezés szekrények + áfa</t>
  </si>
  <si>
    <t>ÖNK inform eszköz  modem</t>
  </si>
  <si>
    <t>ÖNK egyéb tárgyi eszköz (vérszáll. hűtőtáska)</t>
  </si>
  <si>
    <t>adatok ezer Ft-ban</t>
  </si>
  <si>
    <t xml:space="preserve">                                    BERHIDA VÁROS ÖNKORMÁNYZATA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</si>
  <si>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</si>
  <si>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</si>
  <si>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</si>
  <si>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</si>
  <si>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</si>
  <si>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</si>
  <si>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</si>
  <si>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</si>
  <si>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</si>
  <si>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</si>
  <si>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</si>
  <si>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</si>
  <si>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</si>
  <si>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</si>
  <si>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</si>
  <si>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</si>
  <si>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</si>
  <si>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</si>
  <si>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</si>
  <si>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</si>
  <si>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</si>
  <si>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</si>
  <si>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</si>
  <si>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</si>
  <si>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</si>
  <si>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</si>
  <si>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</si>
  <si>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</si>
  <si>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</si>
  <si>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</si>
  <si>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</si>
  <si>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</si>
  <si>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</si>
  <si>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</si>
  <si>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</si>
  <si>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</si>
  <si>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</si>
  <si>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</si>
  <si>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</si>
  <si>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</si>
  <si>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</si>
  <si>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</si>
  <si>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</si>
  <si>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</si>
  <si>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</si>
  <si>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</si>
  <si>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</si>
  <si>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</si>
  <si>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</si>
  <si>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</si>
  <si>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</si>
  <si>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</si>
  <si>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</si>
  <si>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</si>
  <si>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</si>
  <si>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</si>
  <si>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>5. melléklet</t>
  </si>
  <si>
    <t xml:space="preserve">               Közösségi szolgáltatások támogatása </t>
  </si>
  <si>
    <t>I.)   Sporttámogatás működési célú</t>
  </si>
  <si>
    <t>2016. Év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</si>
  <si>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</si>
  <si>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</si>
  <si>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</si>
  <si>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</si>
  <si>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</si>
  <si>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2017 évi költségvetés</t>
  </si>
  <si>
    <t>2017.évi MÉRLEGTERV</t>
  </si>
  <si>
    <t>adatok  Ft-ban</t>
  </si>
  <si>
    <t>kv-i mar finansz célú</t>
  </si>
  <si>
    <t>Berhida Város Önkormányzatának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</si>
  <si>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</si>
  <si>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</si>
  <si>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</si>
  <si>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</si>
  <si>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</si>
  <si>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</si>
  <si>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</si>
  <si>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</si>
  <si>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</si>
  <si>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</si>
  <si>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</si>
  <si>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</si>
  <si>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</si>
  <si>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</si>
  <si>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</si>
  <si>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</si>
  <si>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</si>
  <si>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</si>
  <si>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</si>
  <si>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</si>
  <si>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</si>
  <si>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</si>
  <si>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</si>
  <si>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</si>
  <si>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</si>
  <si>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</si>
  <si>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</si>
  <si>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</si>
  <si>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</si>
  <si>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</si>
  <si>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</si>
  <si>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</si>
  <si>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</si>
  <si>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</si>
  <si>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</si>
  <si>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</si>
  <si>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</si>
  <si>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</si>
  <si>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</si>
  <si>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</si>
  <si>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</si>
  <si>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</si>
  <si>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</si>
  <si>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2017. Évi költségvetéséhez</t>
  </si>
  <si>
    <t>Rovat
száma</t>
  </si>
  <si>
    <t>01</t>
  </si>
  <si>
    <t>Helyi önkormányzatok működésének általános támogatása</t>
  </si>
  <si>
    <t>02</t>
  </si>
  <si>
    <t>Települési önkormányzatok egyes köznevelési feladatainak támogatása</t>
  </si>
  <si>
    <t>03</t>
  </si>
  <si>
    <t>04</t>
  </si>
  <si>
    <t>Települési önkormányzatok kulturális feladatainak támogatása</t>
  </si>
  <si>
    <t>05</t>
  </si>
  <si>
    <t>Működési célú költségvetési támogatások és kiegészítő támogatások</t>
  </si>
  <si>
    <t>B115</t>
  </si>
  <si>
    <t>06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</si>
  <si>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</si>
  <si>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</si>
  <si>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</si>
  <si>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</si>
  <si>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</si>
  <si>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</si>
  <si>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</si>
  <si>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</si>
  <si>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</si>
  <si>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</si>
  <si>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</si>
  <si>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</si>
  <si>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</si>
  <si>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</si>
  <si>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</si>
  <si>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</si>
  <si>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</si>
  <si>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</si>
  <si>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</si>
  <si>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</si>
  <si>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</si>
  <si>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</si>
  <si>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</si>
  <si>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</si>
  <si>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</si>
  <si>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</si>
  <si>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</si>
  <si>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</si>
  <si>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</si>
  <si>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</si>
  <si>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</si>
  <si>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</si>
  <si>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</si>
  <si>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</si>
  <si>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</si>
  <si>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</si>
  <si>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</si>
  <si>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</si>
  <si>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</si>
  <si>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</si>
  <si>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</si>
  <si>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</si>
  <si>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</si>
  <si>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</si>
  <si>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</si>
  <si>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</si>
  <si>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</si>
  <si>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</si>
  <si>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</si>
  <si>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</si>
  <si>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</si>
  <si>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</si>
  <si>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</si>
  <si>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</si>
  <si>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</si>
  <si>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</si>
  <si>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</si>
  <si>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</si>
  <si>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</si>
  <si>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</si>
  <si>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</si>
  <si>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</si>
  <si>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</si>
  <si>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</si>
  <si>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</si>
  <si>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</si>
  <si>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</si>
  <si>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</si>
  <si>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</si>
  <si>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</si>
  <si>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</si>
  <si>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</si>
  <si>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</si>
  <si>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</si>
  <si>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</si>
  <si>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</si>
  <si>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</si>
  <si>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</si>
  <si>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</si>
  <si>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</si>
  <si>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</si>
  <si>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</si>
  <si>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</si>
  <si>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</si>
  <si>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</si>
  <si>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</si>
  <si>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</si>
  <si>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</si>
  <si>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</si>
  <si>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</si>
  <si>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</si>
  <si>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</si>
  <si>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</si>
  <si>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</si>
  <si>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</si>
  <si>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</si>
  <si>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</si>
  <si>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</si>
  <si>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</si>
  <si>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</si>
  <si>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</si>
  <si>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</si>
  <si>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</si>
  <si>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</si>
  <si>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</si>
  <si>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</si>
  <si>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</si>
  <si>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</si>
  <si>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</si>
  <si>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</si>
  <si>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</si>
  <si>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</si>
  <si>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</si>
  <si>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</si>
  <si>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</si>
  <si>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</si>
  <si>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</si>
  <si>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</si>
  <si>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</si>
  <si>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</si>
  <si>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</si>
  <si>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</si>
  <si>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</si>
  <si>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</si>
  <si>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</si>
  <si>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</si>
  <si>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</si>
  <si>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</si>
  <si>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</si>
  <si>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</si>
  <si>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</si>
  <si>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</si>
  <si>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</si>
  <si>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</si>
  <si>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</si>
  <si>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</si>
  <si>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</si>
  <si>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</si>
  <si>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</si>
  <si>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</si>
  <si>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</si>
  <si>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</si>
  <si>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</si>
  <si>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</si>
  <si>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</si>
  <si>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</si>
  <si>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</si>
  <si>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</si>
  <si>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</si>
  <si>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</si>
  <si>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</si>
  <si>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</si>
  <si>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</si>
  <si>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</si>
  <si>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</si>
  <si>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</si>
  <si>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</si>
  <si>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</si>
  <si>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</si>
  <si>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</si>
  <si>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</si>
  <si>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</si>
  <si>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</si>
  <si>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</si>
  <si>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</si>
  <si>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</si>
  <si>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</si>
  <si>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</si>
  <si>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</si>
  <si>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</si>
  <si>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</si>
  <si>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</si>
  <si>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</si>
  <si>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</si>
  <si>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</si>
  <si>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</si>
  <si>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</si>
  <si>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</si>
  <si>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</si>
  <si>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</si>
  <si>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</si>
  <si>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</si>
  <si>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</si>
  <si>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</si>
  <si>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</si>
  <si>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</si>
  <si>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</si>
  <si>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</si>
  <si>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</si>
  <si>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</si>
  <si>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</si>
  <si>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</si>
  <si>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</si>
  <si>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</si>
  <si>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</si>
  <si>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</si>
  <si>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</si>
  <si>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</si>
  <si>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</si>
  <si>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</si>
  <si>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</si>
  <si>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</si>
  <si>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</si>
  <si>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</si>
  <si>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</si>
  <si>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</si>
  <si>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</si>
  <si>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</si>
  <si>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</si>
  <si>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</si>
  <si>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</si>
  <si>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</si>
  <si>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</si>
  <si>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</si>
  <si>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</si>
  <si>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</si>
  <si>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</si>
  <si>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</si>
  <si>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</si>
  <si>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</si>
  <si>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</si>
  <si>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</si>
  <si>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</si>
  <si>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</si>
  <si>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</si>
  <si>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</si>
  <si>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 xml:space="preserve">  - ebből elkülönített állami alapok</t>
  </si>
  <si>
    <t>K5063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</si>
  <si>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</si>
  <si>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</si>
  <si>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</si>
  <si>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</si>
  <si>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</si>
  <si>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</si>
  <si>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</si>
  <si>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</si>
  <si>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</si>
  <si>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</si>
  <si>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</si>
  <si>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</si>
  <si>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</si>
  <si>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</si>
  <si>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</si>
  <si>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</si>
  <si>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</si>
  <si>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</si>
  <si>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</si>
  <si>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</si>
  <si>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</si>
  <si>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javak, vagy jogok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</si>
  <si>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</si>
  <si>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</si>
  <si>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</si>
  <si>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</si>
  <si>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</si>
  <si>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</si>
  <si>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</si>
  <si>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</si>
  <si>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</si>
  <si>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</si>
  <si>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</si>
  <si>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</si>
  <si>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</si>
  <si>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</si>
  <si>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</si>
  <si>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</si>
  <si>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</si>
  <si>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</si>
  <si>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</si>
  <si>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</si>
  <si>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</si>
  <si>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</si>
  <si>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</si>
  <si>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</si>
  <si>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</si>
  <si>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</si>
  <si>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</si>
  <si>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</si>
  <si>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</si>
  <si>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</si>
  <si>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</si>
  <si>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</si>
  <si>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</si>
  <si>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</si>
  <si>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</si>
  <si>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</si>
  <si>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</si>
  <si>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</si>
  <si>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</si>
  <si>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</si>
  <si>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</si>
  <si>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</si>
  <si>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</si>
  <si>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</si>
  <si>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</si>
  <si>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</si>
  <si>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</si>
  <si>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</si>
  <si>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</si>
  <si>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</si>
  <si>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</si>
  <si>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</si>
  <si>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</si>
  <si>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</si>
  <si>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</si>
  <si>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</si>
  <si>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</si>
  <si>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</si>
  <si>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</si>
  <si>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</si>
  <si>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</si>
  <si>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</si>
  <si>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</si>
  <si>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>K9</t>
  </si>
  <si>
    <t xml:space="preserve">Összes kiadás </t>
  </si>
  <si>
    <t>ÁLLAMIGAZGATÁSI feladatok</t>
  </si>
  <si>
    <t>KÖTELEZŐ feladatok</t>
  </si>
  <si>
    <t>ÖNKÉNT VÁLLALT feladatok</t>
  </si>
  <si>
    <t>2014. évi költségvetés</t>
  </si>
  <si>
    <t>Teljesítés 12.31</t>
  </si>
  <si>
    <t>Teljesítés</t>
  </si>
  <si>
    <t>Települési önkormányzatok szociális és gyermekjóléti  feladatainak támogatása</t>
  </si>
  <si>
    <t>Működési célú központosított előirányzatok</t>
  </si>
  <si>
    <t>Helyi önkormányzatok kiegészítő támogatásai</t>
  </si>
  <si>
    <t xml:space="preserve">  - ebből helyi helyi önkorm.tól átvett kv-i mardból</t>
  </si>
  <si>
    <t xml:space="preserve">  - ebből fejezeti kezelésű kv-i szervnek</t>
  </si>
  <si>
    <t xml:space="preserve">  - ebből Várpalotai TC társulás </t>
  </si>
  <si>
    <t>Immateriális javak beszerzése, létesítése</t>
  </si>
  <si>
    <t>2015. évi költségvetés</t>
  </si>
  <si>
    <t>Elszámolásból származó bevételek</t>
  </si>
  <si>
    <t>B63-65</t>
  </si>
  <si>
    <t>B73-74</t>
  </si>
  <si>
    <t>2.e. melléklet</t>
  </si>
  <si>
    <t xml:space="preserve">  - ebből fejezeti kezelésű kv-i sz-nek (Rendőrség)</t>
  </si>
  <si>
    <t xml:space="preserve">  - ebből társulások és költségvetési szerveik </t>
  </si>
  <si>
    <t>Megnevezés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</si>
  <si>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</si>
  <si>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</si>
  <si>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</si>
  <si>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</si>
  <si>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</si>
  <si>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</si>
  <si>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</si>
  <si>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</si>
  <si>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</si>
  <si>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D)        Alaptevékenység kötelezettségvállalással terhelt maradványa</t>
  </si>
  <si>
    <t>E)        Alaptevékenység szabad maradványa (=A-D)</t>
  </si>
  <si>
    <t>A központi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</si>
  <si>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</si>
  <si>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</si>
  <si>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Eltérés (=3-4-5)</t>
  </si>
  <si>
    <t>Közművelődési érdekeltségnövelő támogatás</t>
  </si>
  <si>
    <t>Adósságkonszolidációban nem részesült települési önkormányzatok fejlesztéseinek támogatása</t>
  </si>
  <si>
    <t>Helyi önkormányzatok felhalmozási célú költségvetési támogatásai összesen (=10+11+16+17+…+24)</t>
  </si>
  <si>
    <t>Helyi önkormányzatok kiegészítő támogatásai összesen (=9+25+26+….+35)</t>
  </si>
  <si>
    <t>A 2015. évről áthúzódó bérkompenzáció támogatása</t>
  </si>
  <si>
    <t>A köznevelési intézmények működtetéséhez kapcsolódó támogatás</t>
  </si>
  <si>
    <t>A települési önkormányzatok szociális feladatainak egyéb támogatása</t>
  </si>
  <si>
    <t>Szociális ágazati pótlék</t>
  </si>
  <si>
    <t>Települési önkormányzatok nyilvános könyvtári és közművelődési feladatainak támogatása</t>
  </si>
  <si>
    <t>A települési önkormányzatok könyvtári célú érdekeltségnövelő támogatása</t>
  </si>
  <si>
    <t>Könyvtári, közművelődési és múzeumi feladatok támogatása (=42+…+50)</t>
  </si>
  <si>
    <t>4. Szociális kiegészítő pótlék támogatása</t>
  </si>
  <si>
    <t>5. A költségvetési szerveknél foglalkoztatottak 2016. évi kompenzációja (1047/2016. (II. 15.) Korm. hat.)</t>
  </si>
  <si>
    <t>Összesen 38. sor kivételével (=36+37+39+40+41+51+58+59+…+87)</t>
  </si>
  <si>
    <t>Mindösszesen (=36+37+...+41+51+58+59+…+87)</t>
  </si>
  <si>
    <t>Költségvetési törvény alapján feladatátvétellel/feladatátadással korrigált támogatás</t>
  </si>
  <si>
    <t>Támogatás évközi változása - Május 15.</t>
  </si>
  <si>
    <t>Támogatás évközi változása - Október 1.</t>
  </si>
  <si>
    <t>Tényleges támogatás</t>
  </si>
  <si>
    <t>Évvégi eltérés (+,-) mutatószám szerinti támogatás (=6-(3+4+5))</t>
  </si>
  <si>
    <t>A 05. űrlap alapján a támogatási jogcímhez kapcsolódó kormányzati funkció szerinti kiadások összege</t>
  </si>
  <si>
    <t>Az önkormányzat által az adott célra december 31-ig ténylegesen felhasznált összeg</t>
  </si>
  <si>
    <t>Többlettámogatás (ha a 7-6+9 &gt;0, akkor 7-6+9; egyébként 0)</t>
  </si>
  <si>
    <t>Visszafizetési kötelezettség (ha a 7-6+9 &lt;0, akkor 7-6+9 abszolútértéke; egyébként 0)</t>
  </si>
  <si>
    <t>I.1. A települési  önkormányzatok működésének támogatása (09 01 01 01 00)</t>
  </si>
  <si>
    <t>I.2. Nem közművel összegyűjtött háztartási szennyvíz ártalmatlanítása (09 01 01 02 00)</t>
  </si>
  <si>
    <t>I.4. Határátkelőhelyek fenntartásának támogatása (09 01 01 04 00)</t>
  </si>
  <si>
    <t>II. A települési önkormányzatok egyes köznevelési feladatainak támogatása, a II.4. jogcím kivételével (09 01 02 00 00)</t>
  </si>
  <si>
    <t>III.3. Egyes szociális és gyermekjóléti feladatok támogatása és III.7. Kiegészítő támogatás a bölcsődében foglalkoztatott, felsőfokú végzettségű kisgyermeknevelők béréhez (09 01 03 03 00)</t>
  </si>
  <si>
    <t>III.5. a) és b) Intézményi gyermekétkeztetés támogatása (09 01 03 05 00)</t>
  </si>
  <si>
    <t>III.5. c) Rászoruló gyermekek szünidei étkeztetése (09 01 03 06 00)</t>
  </si>
  <si>
    <t>Ávr. 111. § a) szerinti valamennyi támogatás pótlólagos összege (11/C űrlap 12. sor 10. és 11. oszlopok figyelembe vétele mellett)</t>
  </si>
  <si>
    <t>A szociális ágazati pótlék összege és a szociális ágazati kiegészítő pótlék támogatása visszafizetendő összege (Ávr. 111. § h))</t>
  </si>
  <si>
    <t>A 11.c űrlap 6. során elszámolt 2. melléklet II.5. az óvodapedagógusok minősítéséhez kapcsolódó támogatás összege</t>
  </si>
  <si>
    <t>Kamatalapba számító rendelkezésre bocsátott támogatások összege (a 11/C űrlap 2,6,7,8,9,10 és 11. sor 3. oszlop értékeinek összege csökkentve ezen űrlap 10. és 14. sor 3. oszlop szerinti összegekkel)</t>
  </si>
  <si>
    <t>Önkormányzat tőketartozása összesen (=1+3+…+9)</t>
  </si>
  <si>
    <t>A 25. sor szerinti tőketartozás 10032000-01031496 számlára fizetendő része (1+3+4+5+6-visszafizetendő vis maior támogatás+7+8+9)</t>
  </si>
  <si>
    <t>Önkormányzat visszafizetési kötelezettsége és fizetendő kamat összesen (=24+25)</t>
  </si>
  <si>
    <t>Önkormányzatot megillető pótlólagos támogatás (=2)</t>
  </si>
  <si>
    <t>Előző időszak</t>
  </si>
  <si>
    <t>Módosítások (+/-)</t>
  </si>
  <si>
    <t>Tárgyi időszak</t>
  </si>
  <si>
    <t>A/I/1 Vagyoni értékű jogok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</si>
  <si>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</si>
  <si>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</si>
  <si>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</si>
  <si>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</si>
  <si>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</si>
  <si>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</si>
  <si>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A/III/1 Tartós részesedések (=A/III/1a+…+A/III/1e)</t>
  </si>
  <si>
    <t>A/III/1b - ebből: tartós részesedések nem pénzügyi vállalkozásban</t>
  </si>
  <si>
    <t>A/III Befektetett pénzügyi eszközök (=A/III/1+A/III/2+A/III/3)</t>
  </si>
  <si>
    <t>A/IV/1 Koncesszióba, vagyonkezelésbe adott eszközök (=A/IV/1a+A/IV/1b+A/IV/1c)</t>
  </si>
  <si>
    <t>A/IV/1b - ebből: tárgyi eszközök</t>
  </si>
  <si>
    <t>A/IV Koncesszióba, vagyonkezelésbe adott eszközök (=A/IV/1+A/IV/2)</t>
  </si>
  <si>
    <t>A) NEMZETI VAGYONBA TARTOZÓ BEFEKTETETT ESZKÖZÖK (=A/I+A/II+A/III+A/IV)</t>
  </si>
  <si>
    <t>B/I/1 Vásárolt készletek</t>
  </si>
  <si>
    <t>B/I Készletek (=B/I/1+…+B/I/5)</t>
  </si>
  <si>
    <t>B) NEMZETI VAGYONBA TARTOZÓ FORGÓESZKÖZÖK (= B/I+B/II)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</si>
  <si>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</si>
  <si>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</si>
  <si>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</si>
  <si>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</si>
  <si>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</si>
  <si>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</si>
  <si>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</si>
  <si>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</si>
  <si>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</si>
  <si>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</si>
  <si>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</si>
  <si>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D/I/4b - ebből: költségvetési évben esedékes követelések tulajdonosi bevételekre</t>
  </si>
  <si>
    <t>D/I/4c - ebből: költségvetési évben esedékes követelések ellátási díjakra</t>
  </si>
  <si>
    <t>D/I/4d - ebből: költségvetési évben esedékes követelések kiszámlázott általános forgalmi adóra</t>
  </si>
  <si>
    <t>D/I/4e - ebből: költségvetési évben esedékes követelések általános forgalmi adó visszatérítésére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</si>
  <si>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</si>
  <si>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</si>
  <si>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D/I/5b - ebből: költségvetési évben esedékes követelések ingatlanok értékesítésére</t>
  </si>
  <si>
    <t>D/I/7 Költségvetési évben esedékes követelések felhalmozási célú átvett pénzeszközre (&gt;=D/I/7a+D/I/7b+D/I/7c)</t>
  </si>
  <si>
    <t>D/I/7c - ebből: költségvetési évben esedékes követelések felhalmozási célú visszatérítendő támogatások, kölcsönök visszatérülésére államháztartáson kívülről</t>
  </si>
  <si>
    <t>D/I Költségvetési évben esedékes követelések (=D/I/1+…+D/I/8)</t>
  </si>
  <si>
    <t>D/II/5 Költségvetési évet követően esedékes követelések felhalmozási bevételre (=D/II/5a+…+D/II/5e)</t>
  </si>
  <si>
    <t>D/II/5b - ebből: költségvetési évet követően esedékes követelések ingatlanok értékesítésére</t>
  </si>
  <si>
    <t>D/II/7 Költségvetési évet követően esedékes követelések felhalmozási célú átvett pénzeszközre (&gt;=D/II/7a+D/II/7b+D/II/7c)</t>
  </si>
  <si>
    <t>D/II/7c - ebből: költségvetési évet követően esedékes követelések felhalmozási célú visszatérítendő támogatások, kölcsönök visszatérülésére államháztartáson kívülről</t>
  </si>
  <si>
    <t>D/II Költségvetési évet követően esedékes követelések (=D/II/1+…+D/II/8)</t>
  </si>
  <si>
    <t>D/III/1 Adott előlegek (=D/III/1a+…+D/III/1f)</t>
  </si>
  <si>
    <t>D/III/1f - ebből: túlfizetések, téves és visszajáró kifizetések</t>
  </si>
  <si>
    <t>D/III/4 Forgótőke elszámolása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</si>
  <si>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</si>
  <si>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</si>
  <si>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</si>
  <si>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</si>
  <si>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</si>
  <si>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E/II Fizetendő általános forgalmi adó elszámolása (=E/II/1+E/II/2)</t>
  </si>
  <si>
    <t>E/III/1 December havi illetmények, munkabérek elszámolása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</si>
  <si>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</si>
  <si>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</si>
  <si>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E) EGYÉB SAJÁTOS ELSZÁMOLÁSOK (=E/I+E/II+E/III)</t>
  </si>
  <si>
    <t>F/1  Eredményszemléletű bevételek aktív időbeli elhatárolása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</si>
  <si>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</si>
  <si>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</si>
  <si>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</si>
  <si>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</si>
  <si>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G/III/3 Pénzeszközön kívüli egyéb eszközök induláskori értéke és változásai</t>
  </si>
  <si>
    <t>G/III Egyéb eszközök induláskori értéke és változásai (=G/III/1+G/III/2+G/III/3)</t>
  </si>
  <si>
    <t>G/IV Felhalmozott eredmény</t>
  </si>
  <si>
    <t>G/VI Mérleg szerinti eredmény</t>
  </si>
  <si>
    <t>G/ SAJÁT TŐKE  (= G/I+…+G/VI)</t>
  </si>
  <si>
    <t>H/I/2 Költségvetési évben esedékes kötelezettségek munkaadókat terhelő járulékokra és szociális hozzájárulási adóra</t>
  </si>
  <si>
    <t>H/I/3 Költségvetési évben esedékes kötelezettségek dologi kiadásokra</t>
  </si>
  <si>
    <t>H/I/6 Költségvetési évben esedékes kötelezettségek beruházásokra</t>
  </si>
  <si>
    <t>H/I Költségvetési évben esedékes kötelezettségek (=H/I/1+…+H/I/9)</t>
  </si>
  <si>
    <t>H/II/9 Költségvetési évet követően esedékes kötelezettségek finanszírozási kiadásokra (&gt;=H/II/9a+…+H/II/9j)</t>
  </si>
  <si>
    <t>H/II/9e - ebből: költségvetési évet követően esedékes kötelezettségek államháztartáson belüli megelőlegezések visszafizetésére</t>
  </si>
  <si>
    <t>H/II Költségvetési évet követően esedékes kötelezettségek (=H/II/1+…+H/II/9)</t>
  </si>
  <si>
    <t>H/III/1 Kapott előlegek</t>
  </si>
  <si>
    <t>H/III/3 Más szervezetet megillető bevételek elszámolása</t>
  </si>
  <si>
    <t>H/III/8 Letétre, megőrzésre, fedezetkezelésre átvett pénzeszközök, biztosítékok</t>
  </si>
  <si>
    <t>H/III Kötelezettség jellegű sajátos elszámolások (=H/III/1+…+H/III/10)</t>
  </si>
  <si>
    <t>H) KÖTELEZETTSÉGEK (=H/I+H/II+H/III)</t>
  </si>
  <si>
    <t>J/1 Eredményszemléletű bevételek passzív időbeli elhatárolása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</si>
  <si>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</si>
  <si>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</si>
  <si>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</si>
  <si>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</si>
  <si>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</si>
  <si>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</si>
  <si>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</si>
  <si>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</si>
  <si>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</si>
  <si>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</si>
  <si>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</si>
  <si>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</si>
  <si>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</si>
  <si>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</si>
  <si>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</si>
  <si>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</si>
  <si>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</si>
  <si>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</si>
  <si>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</si>
  <si>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</si>
  <si>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</si>
  <si>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</si>
  <si>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</si>
  <si>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</si>
  <si>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18 Részesedésekből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</si>
  <si>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</si>
  <si>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</si>
  <si>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VIII Pénzügyi műveletek eredményszemléletű bevételei (=17+18+19+20+21)</t>
  </si>
  <si>
    <t>24 Fizetendő kamatok és kamatjellegű ráfordítások</t>
  </si>
  <si>
    <t>26 Pénzügyi műveletek egyéb ráfordításai (&gt;=26a+26b)</t>
  </si>
  <si>
    <t>IX Pénzügyi műveletek ráfordításai (=22+23+24+25+26)</t>
  </si>
  <si>
    <t>B)  PÉNZÜGYI MŰVELETEK EREDMÉNYE (=VIII-IX)</t>
  </si>
  <si>
    <t>C)  MÉRLEG SZERINTI EREDMÉNY (=±A±B)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</si>
  <si>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</si>
  <si>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</si>
  <si>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</si>
  <si>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</si>
  <si>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</si>
  <si>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</si>
  <si>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</si>
  <si>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</si>
  <si>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</si>
  <si>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</si>
  <si>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</si>
  <si>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Térítésmentes átvétel</t>
  </si>
  <si>
    <t>Egyéb növekedés</t>
  </si>
  <si>
    <t>Összes növekedés  (=02+…+07)</t>
  </si>
  <si>
    <t>Értékesítés</t>
  </si>
  <si>
    <t>Térítésmentes átadás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</si>
  <si>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</si>
  <si>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</si>
  <si>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</si>
  <si>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</si>
  <si>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</si>
  <si>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csökkenése</t>
  </si>
  <si>
    <t>Terv szerinti értékcsökkenés záró állománya  (=16+17-18)</t>
  </si>
  <si>
    <t>Értékcsökkenés összesen (=19+23)</t>
  </si>
  <si>
    <t>Eszközök nettó értéke (=15-24)</t>
  </si>
  <si>
    <t>Teljesen (0-ig) leírt eszközök bruttó értéke</t>
  </si>
  <si>
    <t>Nyitó adatok, bekerülési érték</t>
  </si>
  <si>
    <t>Nyitó adatok, értékvesztés</t>
  </si>
  <si>
    <t>Tárgyidőszakban elszámolt értékvesztés</t>
  </si>
  <si>
    <t>Tárgyidőszakban visszaírt értékvesztés</t>
  </si>
  <si>
    <t>Záró adatok, bekerülési érték</t>
  </si>
  <si>
    <t>Záró adatok, értékvesztés</t>
  </si>
  <si>
    <t>Adott előlegek</t>
  </si>
  <si>
    <t>Tartós részesedések</t>
  </si>
  <si>
    <t>Készletek</t>
  </si>
  <si>
    <t>Kincstáron kívüli forintszámlák</t>
  </si>
  <si>
    <t>Követelések a követelés jellegű sajátos elszámolások kivételével</t>
  </si>
  <si>
    <t>Összesen (=01+…+10)</t>
  </si>
  <si>
    <t>2016. évi költségvetés</t>
  </si>
  <si>
    <t>Tel önkorm szociális és gyermekjóléti, gyermekétk  feladatainak támogatása</t>
  </si>
  <si>
    <t xml:space="preserve">Elszámolásból származó  bevételek 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</si>
  <si>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</si>
  <si>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>1.b. melléklet</t>
  </si>
  <si>
    <t>Módosított előirányzat</t>
  </si>
  <si>
    <t>Módosított ei</t>
  </si>
  <si>
    <t>2.d. melléklet</t>
  </si>
  <si>
    <t>Mód ei</t>
  </si>
  <si>
    <t xml:space="preserve">  - ebből fejezeti kez közp Rendőrség tám</t>
  </si>
  <si>
    <t>Teljesítés 12.31.</t>
  </si>
  <si>
    <t xml:space="preserve">              -ebből forgalomképtelen</t>
  </si>
  <si>
    <t xml:space="preserve">              - ebből korlátozottan forgalomképes</t>
  </si>
  <si>
    <t xml:space="preserve">              - ebből forgalomképes, üzleti vagyon</t>
  </si>
  <si>
    <t>a.) 0-ra leírt eszközök</t>
  </si>
  <si>
    <t>b.) használatban lévő kisértékű immateriális javak és tárgyi eszközök</t>
  </si>
  <si>
    <t>c.) kulturális javak állománya</t>
  </si>
  <si>
    <t>Maradványból történő feladatok finanszírozása</t>
  </si>
  <si>
    <t>4.b melléklet</t>
  </si>
  <si>
    <t>2016. évi</t>
  </si>
  <si>
    <t>A</t>
  </si>
  <si>
    <t>D</t>
  </si>
  <si>
    <t>E</t>
  </si>
  <si>
    <t>G</t>
  </si>
  <si>
    <t>I</t>
  </si>
  <si>
    <t>J</t>
  </si>
  <si>
    <t>K</t>
  </si>
  <si>
    <t>L</t>
  </si>
  <si>
    <t>Működési</t>
  </si>
  <si>
    <t>SZJ</t>
  </si>
  <si>
    <t>Járulék</t>
  </si>
  <si>
    <t>Dologi</t>
  </si>
  <si>
    <t>Központi költségv elvonás, befiz</t>
  </si>
  <si>
    <t>Áht belül műk tám</t>
  </si>
  <si>
    <t>áht kív pe műk.c</t>
  </si>
  <si>
    <t>áht kív. Pe felhalm célú</t>
  </si>
  <si>
    <t>Felújítás</t>
  </si>
  <si>
    <t>Beruházás</t>
  </si>
  <si>
    <t>Tartalék</t>
  </si>
  <si>
    <t>finanszírozási kiad</t>
  </si>
  <si>
    <t>Süni Óvoda</t>
  </si>
  <si>
    <t>bérkeret</t>
  </si>
  <si>
    <t>2016. decemberi erzsébet utalvány áthúzódó</t>
  </si>
  <si>
    <t>áfa befizetési köt áthúzódó</t>
  </si>
  <si>
    <t>karbantartás + áfa</t>
  </si>
  <si>
    <t xml:space="preserve">Kultúrház és könyvtár  </t>
  </si>
  <si>
    <t>nyugdíjazáshoz kapcsolódó személyi kieg.</t>
  </si>
  <si>
    <t>cégtelefon</t>
  </si>
  <si>
    <t>reprezentáció egészségügyi hozzájárulás</t>
  </si>
  <si>
    <t>áthúzódó Erzsébet utalvány</t>
  </si>
  <si>
    <t>szakmai szolg. Beiskolázás+áfa</t>
  </si>
  <si>
    <t>egyéb üzemeltetési szolg. Áthúzódó hull elh díj +áfa</t>
  </si>
  <si>
    <t>karbantartási anyag+áfa</t>
  </si>
  <si>
    <t>bérleti díj (mobil WC stb)+áfa</t>
  </si>
  <si>
    <t>könyvvásárlás+áfa</t>
  </si>
  <si>
    <t xml:space="preserve">karbantartási szolg + áfa </t>
  </si>
  <si>
    <t>Kultúrház és kt tagint. Művelődési  ház és kt</t>
  </si>
  <si>
    <t>érintésvédelem +áfa</t>
  </si>
  <si>
    <t>Tesz  összesen</t>
  </si>
  <si>
    <t>Út-híd karbantartás+áfa</t>
  </si>
  <si>
    <t>Hulladékgazdálkodás szolg. Áfa</t>
  </si>
  <si>
    <t>Út-híd üzemelt feladat  + áfa síkosságment</t>
  </si>
  <si>
    <t>sportfeladatok villamos energia</t>
  </si>
  <si>
    <t>B1 kút üzembehelyezése kieg.</t>
  </si>
  <si>
    <t>zöldterületkezelés karbantartási szolg + áfa</t>
  </si>
  <si>
    <t>zöldterület fásítás (üz.anyag+áfa)</t>
  </si>
  <si>
    <t>hosszú közfoglalk Dologi karbantartási szolg. + áfa</t>
  </si>
  <si>
    <t>vagyongazdálkodás karbantartási szolg.+áfa Hunyadi tér rend</t>
  </si>
  <si>
    <t>köztemető karb szolg+áfa (sírhely rendb Péti u+múrvázás Kiskov)</t>
  </si>
  <si>
    <t xml:space="preserve">vagyongazdálkodás érintésvédelem </t>
  </si>
  <si>
    <t>város és községgazdálkodás érintésvédelem</t>
  </si>
  <si>
    <t>vagyongazdálkodás áfa befizetés</t>
  </si>
  <si>
    <t>Berhidai Közös Önkormányzati Hivatal</t>
  </si>
  <si>
    <t>áfa befizetés áthúzódó</t>
  </si>
  <si>
    <t>közúthálózati adatbázis felmérés, adatfeltöltés I. ütem</t>
  </si>
  <si>
    <t>Önk Hivatal választás  HVI tagok december áthúzódó</t>
  </si>
  <si>
    <t>rehabilitációs hozzájárulás</t>
  </si>
  <si>
    <t>Dologi informatikai szoftver üz szolg.</t>
  </si>
  <si>
    <t>érintésvédelem</t>
  </si>
  <si>
    <t>ÖNKORMÁNYZAT</t>
  </si>
  <si>
    <t>Város és községgazdálkodási feladat</t>
  </si>
  <si>
    <t>Többcélú Kistérségi Társulás feladat kieg. Tám</t>
  </si>
  <si>
    <t>központi elszámolási feladat</t>
  </si>
  <si>
    <t>Beszámoló állami elszám befizetési kötelezettség</t>
  </si>
  <si>
    <t>programok, rendezvények szervezése</t>
  </si>
  <si>
    <t>reprezentáció</t>
  </si>
  <si>
    <t>Civil szervezetek támogatása</t>
  </si>
  <si>
    <t>Közösségi  támogatás</t>
  </si>
  <si>
    <t>Sporttámogatás</t>
  </si>
  <si>
    <t>vagyongazdálkodás</t>
  </si>
  <si>
    <t>ÖNK vagyongazdálk ingatlan területrend</t>
  </si>
  <si>
    <t xml:space="preserve">ÖNK városközpont zöldpark kial munk, tervek </t>
  </si>
  <si>
    <t>ÖNK Petőfi műv ház  lapostető szigetelés, javítás</t>
  </si>
  <si>
    <t>ÖNK Petőfi Műv ház színpadi kapcsoló szekrény cseréje</t>
  </si>
  <si>
    <t>ÖNK Hivatal Keleti szárny tetőszigetelés, kapcsolódó munkák</t>
  </si>
  <si>
    <t>intézményi kieg tartalék</t>
  </si>
  <si>
    <t>pályázati tartalék</t>
  </si>
  <si>
    <t>ingatlan beruh, karbant havaria céltart</t>
  </si>
  <si>
    <t>ÖNK Pgytp 1848-49 emlékmű felújítás (zászlótartó)</t>
  </si>
  <si>
    <t>család és védőnői szolg.</t>
  </si>
  <si>
    <t>Út-híd építési feladat</t>
  </si>
  <si>
    <t>ÖNK Péti uton buszmegálló beszerzés</t>
  </si>
  <si>
    <t>ÖNK Péti uton buszmegálló alépítmény</t>
  </si>
  <si>
    <t xml:space="preserve">Közvilágítás   </t>
  </si>
  <si>
    <t>ÖNK közvilágítás korszerűsítés I. ütem céltart</t>
  </si>
  <si>
    <t>ÖNK napelemes közvilágítási lámpák pgytp benzinkút</t>
  </si>
  <si>
    <t>Iskolai köznevelési gyermekétkeztetés</t>
  </si>
  <si>
    <t xml:space="preserve">Köztemető    </t>
  </si>
  <si>
    <t xml:space="preserve">ÖNK Péti úti temetőnél útöböl térkövezés </t>
  </si>
  <si>
    <t>ÖNK Péti úti temető új kapu Csokonai u.</t>
  </si>
  <si>
    <t>ÖNK Kiskovácsi temető múrvázott útépítés</t>
  </si>
  <si>
    <t>ÖNK Péti úti temető ravatalozó utcai homlokzat felújítás</t>
  </si>
  <si>
    <t>ÖNK Kiskovácsi temető ravatalozó bővítés</t>
  </si>
  <si>
    <t xml:space="preserve">ÖNK urnafal, temetkezési hely kialakítás </t>
  </si>
  <si>
    <t>Óvodai nevelés</t>
  </si>
  <si>
    <t>Támogatás elszámolás Vilonya Köznevelési Társulás</t>
  </si>
  <si>
    <t>ÖNK Hétszínvirág Óvoda felújítás (nyílászáró,tető)</t>
  </si>
  <si>
    <t>finanszírozási feladat összesen</t>
  </si>
  <si>
    <t>Kultúrház mikrofonok, egyéb gép, eszköz beszerzés+áfa</t>
  </si>
  <si>
    <t>Kultúrház és könyvtár bérkieg.</t>
  </si>
  <si>
    <t>Köznev Társ Hétszínvirág Óv nyári napközi vásárolt étk tám</t>
  </si>
  <si>
    <t>Köznev. Társ Hétszínvirág Óvoda szünidei étk kieg.</t>
  </si>
  <si>
    <t>Süni szünidei étkeztetés kieg.</t>
  </si>
  <si>
    <t>Kultúrház gyermeknap reprezentáció</t>
  </si>
  <si>
    <t>Köznev. Társ Hétszínvirág Óvoda iskolai étteremrész Dologi</t>
  </si>
  <si>
    <t>Süni iskola kieg. Iskolai étteremrész Dologi</t>
  </si>
  <si>
    <t>TESZ városüzemeltetési feladat jutalom (bérkiegészítés) +jár</t>
  </si>
  <si>
    <t>Kultúrház szakkörök működési feladatai</t>
  </si>
  <si>
    <t>Süni óvodai nevelés feladat bérkeret</t>
  </si>
  <si>
    <t>Köznevelési Társulás Hétszínvirág Óvoda bérker.kieg.</t>
  </si>
  <si>
    <t>Szociális Társulás Szociális és Gyermekjóléti Szolg. Bérker.kieg.</t>
  </si>
  <si>
    <t>Kultúrház Petőfi csapadékvíz elvezetés, szikkasztó 2 db U alakban</t>
  </si>
  <si>
    <t>TESZ Kossuth u. 26. szolg. Lakás szivárgó ép, csapadékvíz elvez</t>
  </si>
  <si>
    <t>Hivatal házasságkötés esetén anyakönyvvezető díj rendelet sz</t>
  </si>
  <si>
    <t>Költségvetési maradvány végrehajtási rend</t>
  </si>
  <si>
    <t>HKA</t>
  </si>
  <si>
    <t>tc társulási 2016</t>
  </si>
  <si>
    <t>külterületi utak önrész céltartba</t>
  </si>
  <si>
    <t>Süni Óvoda tető felúj</t>
  </si>
  <si>
    <t>Adósságkonsz pály út-járda felúj+műsz ell</t>
  </si>
  <si>
    <t>állami támogatás elszám. Étkeztetés</t>
  </si>
  <si>
    <t>ingatlan havaria céltartalékba</t>
  </si>
  <si>
    <t>iskola egészségügy Dankáné 2016</t>
  </si>
  <si>
    <t>Hivatal vizesblokk felúj</t>
  </si>
  <si>
    <t>Hunyaditér orvosi rendelő felúj</t>
  </si>
  <si>
    <t>Ady vizesblokk felúj</t>
  </si>
  <si>
    <t>Jázmin u. szolg. Lakás ablakcsere</t>
  </si>
  <si>
    <t>Jázmin u. 2 db garázs ajtó csere</t>
  </si>
  <si>
    <t>Pgytp emlékmű felúj</t>
  </si>
  <si>
    <t>felújítás tervek</t>
  </si>
  <si>
    <t>beruházás tervek</t>
  </si>
  <si>
    <t>közvilágítás kiviteli tervek</t>
  </si>
  <si>
    <t>külterületi utak felúj pály tervek</t>
  </si>
  <si>
    <t>telkek villamosterv</t>
  </si>
  <si>
    <t>TESZ telephely vásárlás</t>
  </si>
  <si>
    <t>betegség megel inf modem</t>
  </si>
  <si>
    <t>betegség megel hűtőtáska</t>
  </si>
  <si>
    <t>WEB lap készítés</t>
  </si>
  <si>
    <t>TOPOS pályázat Megyei önk díj</t>
  </si>
  <si>
    <t>védőnői szolg. Egyéb eszköz beszerzés</t>
  </si>
  <si>
    <t>Süni eszköz felújítás</t>
  </si>
  <si>
    <t>Hivatal inform eszköz felúj</t>
  </si>
  <si>
    <t>TESZ jármű felúj</t>
  </si>
  <si>
    <t>állami megelőlegezés</t>
  </si>
  <si>
    <t>Lieder 2017 támogatás</t>
  </si>
  <si>
    <t>város üzemeltetési feladat</t>
  </si>
  <si>
    <t>TESZ közfoglak</t>
  </si>
  <si>
    <t>2017. évi tervben jóváh költségv maradv</t>
  </si>
  <si>
    <t>Költségvetési maradvány együttesen:</t>
  </si>
  <si>
    <t>ÖNK Kultúrház homlokzat felújítás, nyílászáró csere</t>
  </si>
  <si>
    <t>M</t>
  </si>
  <si>
    <t>N</t>
  </si>
  <si>
    <t>3.a. melléklet</t>
  </si>
  <si>
    <t>3.b. melléklet</t>
  </si>
  <si>
    <t>3.c. melléklet</t>
  </si>
  <si>
    <t>Közösségi támogatások</t>
  </si>
  <si>
    <t>I. Sporttámogatás Berhida működési célú</t>
  </si>
  <si>
    <t>előirányzat</t>
  </si>
  <si>
    <t>teljesítés 12.31</t>
  </si>
  <si>
    <t xml:space="preserve">Peremartoni Sport Club Berhida </t>
  </si>
  <si>
    <t>Berhida Lovasok KSE</t>
  </si>
  <si>
    <t xml:space="preserve"> Pearl Dance R.S.E.</t>
  </si>
  <si>
    <t>2012 Berhida Szabadidő és Tömegsport Egyesület</t>
  </si>
  <si>
    <t xml:space="preserve">              KID Rock and Roll sportegyesület</t>
  </si>
  <si>
    <t>II. Közösségi támogatás  működési célú</t>
  </si>
  <si>
    <t>teljesítés</t>
  </si>
  <si>
    <t xml:space="preserve">      Nyugdíjas Klub Berhida</t>
  </si>
  <si>
    <t>Nyugd Klub tiszt díj</t>
  </si>
  <si>
    <t xml:space="preserve">      Nyugdíjas Klub Berhida Népt. és Mazs.cs.</t>
  </si>
  <si>
    <t xml:space="preserve">      Búzavirág Népdalkör</t>
  </si>
  <si>
    <t xml:space="preserve">      Kertbarát Kör</t>
  </si>
  <si>
    <t xml:space="preserve">   Berhida Táncegyüttes</t>
  </si>
  <si>
    <t>2.) Műv.Ház keretében</t>
  </si>
  <si>
    <t xml:space="preserve">     Őszi Napfény Nyugdíjas Klub   </t>
  </si>
  <si>
    <t xml:space="preserve">     Őszi Napfény Néptánc Csoport </t>
  </si>
  <si>
    <t xml:space="preserve">      PERSZE színjátszó</t>
  </si>
  <si>
    <t xml:space="preserve">     Őszi Napfény Népdalkör</t>
  </si>
  <si>
    <t>Összes közösségi</t>
  </si>
  <si>
    <t>Felhalmozási célú támogatás</t>
  </si>
  <si>
    <t>Összes előirányzat</t>
  </si>
  <si>
    <t>2016 évi költségvetés</t>
  </si>
  <si>
    <t>Közösségi támogatások 2016 évre</t>
  </si>
  <si>
    <t>ellátottak pénzbeli juttatásai</t>
  </si>
  <si>
    <t>6. melléklet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</si>
  <si>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</si>
  <si>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</si>
  <si>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</si>
  <si>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</si>
  <si>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</si>
  <si>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</si>
  <si>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</si>
  <si>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</si>
  <si>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Pénzbeli ellátások összesen</t>
  </si>
  <si>
    <t>Települési támogatás</t>
  </si>
  <si>
    <t>Bursa Hung. (ösztöndíj tám)</t>
  </si>
  <si>
    <t>Köztemetés</t>
  </si>
  <si>
    <t>2016. év</t>
  </si>
  <si>
    <t>7 - Az eszközök értékvesztésének alakulása</t>
  </si>
  <si>
    <t>7. melléklet</t>
  </si>
  <si>
    <t xml:space="preserve">kiegészítő ágazati pótlék </t>
  </si>
  <si>
    <t xml:space="preserve">ÁGAZATI PÓTLÉK </t>
  </si>
  <si>
    <t>könyvtári érdekeltségnövelő fel támog</t>
  </si>
  <si>
    <t>5.)Helyi önkorm. Kiegészítő támogatásai</t>
  </si>
  <si>
    <t>2016. évi bérkompenzáció</t>
  </si>
  <si>
    <t>Felhalmozási célú tám</t>
  </si>
  <si>
    <t>Közművelődés érdekeltségnövelő támogatás</t>
  </si>
  <si>
    <t>2016. évi adósságkonsz nem részesülő önk tám.</t>
  </si>
  <si>
    <t xml:space="preserve">Mindösszesen költségvetési támogatás </t>
  </si>
  <si>
    <t>Mindösszesen</t>
  </si>
  <si>
    <t>1.) Kultúrház keretében szakkörök</t>
  </si>
  <si>
    <t>1.) Öregdiákok az Ady Iskola jövőjéért</t>
  </si>
  <si>
    <t xml:space="preserve">2.) Peremartonért Egyesület </t>
  </si>
  <si>
    <t>3.) Mozgássérültek Veszprém Megyei    Egyesülete Berhidai Csoportja</t>
  </si>
  <si>
    <t>4.) Összefogással Berhidáért Egyesület</t>
  </si>
  <si>
    <t>5.) Berhida Városi Polgárőrség Egyesület</t>
  </si>
  <si>
    <t>6.) Gyermekeinkért Alapítvány</t>
  </si>
  <si>
    <t>7.) Séd Völgye Túraegyesület</t>
  </si>
  <si>
    <t xml:space="preserve">8.) Süni Óvodáért Alapítvány </t>
  </si>
  <si>
    <t xml:space="preserve">9.) Óvodánkért Alapítvány </t>
  </si>
  <si>
    <t>10.) Berhidai Iskoláért Alapítvány</t>
  </si>
  <si>
    <r>
      <t xml:space="preserve">Berhida Öregfiúk </t>
    </r>
    <r>
      <rPr>
        <sz val="8"/>
        <rFont val="Arial CE"/>
        <family val="2"/>
        <charset val="238"/>
      </rPr>
      <t>(PSCB- keresztül)</t>
    </r>
  </si>
  <si>
    <t>11. Református Egyház Berhida templom felújítás</t>
  </si>
  <si>
    <t>Szakkörök összesen</t>
  </si>
  <si>
    <t>Gyermekvéd.támog. Családtám</t>
  </si>
  <si>
    <t>Fenőtt oktatásban résztvevő tám</t>
  </si>
  <si>
    <t>Középfokú okt résztv tám</t>
  </si>
  <si>
    <t>Saját hatáskörben megáll. (krízis hely. tűzifa jutt)</t>
  </si>
  <si>
    <t>4.a - Maradványkimutatás</t>
  </si>
  <si>
    <t>8 - Kimutatás az immateriális javak, tárgyi eszközök koncesszióba, vagyonkezelésbe adott eszközök állományának alakulásáról</t>
  </si>
  <si>
    <t>8. melléklet</t>
  </si>
  <si>
    <t>4.a melléklet</t>
  </si>
  <si>
    <t>9 - Mérleg</t>
  </si>
  <si>
    <t>9 melléklet</t>
  </si>
  <si>
    <t>10. melléklet</t>
  </si>
  <si>
    <t>10 - Eredménykimutatás</t>
  </si>
  <si>
    <t>2016. Évi költségvetéséhez</t>
  </si>
  <si>
    <t>Az önkormányzat által adott közvetett támogatások, kedvezmények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</si>
  <si>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</si>
  <si>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</si>
  <si>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</si>
  <si>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</si>
  <si>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</si>
  <si>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</si>
  <si>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bevétel  e/Ft</t>
  </si>
  <si>
    <t>e/Ft</t>
  </si>
  <si>
    <t>házi gondozás térítési díj</t>
  </si>
  <si>
    <t>idősek nappali ell térítési díj</t>
  </si>
  <si>
    <t>szoc. étkeztetés térítési díj</t>
  </si>
  <si>
    <t>gépjármű adó bevétel</t>
  </si>
  <si>
    <t>magánsz kommunális adó bev</t>
  </si>
  <si>
    <t>27.</t>
  </si>
  <si>
    <t>Összesen:</t>
  </si>
  <si>
    <t>11. melléklet</t>
  </si>
  <si>
    <t>12. melléklet</t>
  </si>
  <si>
    <t>Több éves kihatással járó döntésekből származó kötelezettségek célok szerint, évenkénti bontásban</t>
  </si>
  <si>
    <t>Lejárat és eszközök szerinti bontásban (e/Ft-ban)</t>
  </si>
  <si>
    <t>H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</si>
  <si>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</si>
  <si>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</si>
  <si>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</si>
  <si>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</si>
  <si>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</si>
  <si>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</si>
  <si>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2015.</t>
  </si>
  <si>
    <t>2016.</t>
  </si>
  <si>
    <t>2017.</t>
  </si>
  <si>
    <t>2018.</t>
  </si>
  <si>
    <t>2019.</t>
  </si>
  <si>
    <t>2019. után</t>
  </si>
  <si>
    <t>kifizetés</t>
  </si>
  <si>
    <t>Működési célú</t>
  </si>
  <si>
    <t>Felhalmozási célú hitel áll.</t>
  </si>
  <si>
    <t>*7.</t>
  </si>
  <si>
    <t>10.</t>
  </si>
  <si>
    <t>11.</t>
  </si>
  <si>
    <t>Összesen: (1+6)</t>
  </si>
  <si>
    <t>16. melléklet</t>
  </si>
  <si>
    <t>17. melléklet</t>
  </si>
  <si>
    <t>18. melléklet</t>
  </si>
  <si>
    <t>18/a. melléklet</t>
  </si>
  <si>
    <t>18/b. melléklet</t>
  </si>
  <si>
    <t>19. melléklet</t>
  </si>
  <si>
    <t>20. melléklet</t>
  </si>
  <si>
    <t>21/a. melléklet</t>
  </si>
  <si>
    <t>21/b. melléklet</t>
  </si>
  <si>
    <t>21/c. melléklet</t>
  </si>
  <si>
    <t>22. melléklet</t>
  </si>
  <si>
    <t>13 melléklet</t>
  </si>
  <si>
    <t>14. melléklet</t>
  </si>
  <si>
    <t>15. melléklet</t>
  </si>
  <si>
    <t>ebből: nonprofit</t>
  </si>
  <si>
    <t>Felhalmozási célú</t>
  </si>
  <si>
    <t>Finanszírozási célú</t>
  </si>
  <si>
    <t>3/a - A helyi önkormányzatok kiegészítő támogatásainak és egyéb kötött felhasználású támogatásainak elszámolása</t>
  </si>
  <si>
    <t>3/b - Az önkormányzatok általános, köznevelési és szociális feladataihoz kapcsolódó támogatások elszámolása</t>
  </si>
  <si>
    <t>3/c - A helyi önkormányzatok visszafizetési kötelezettsége, pótlólagos támogatása (Ávr. 111. §), és a jogtalan igénybevétele után fizetendő ügyleti kamata (Ávr. 112. §)</t>
  </si>
  <si>
    <t>Berhida Város Önkormányzat</t>
  </si>
  <si>
    <t>Pénzeszközök változása</t>
  </si>
  <si>
    <t>- Forintban vezetett költségvetési pénzforgalmi számlák egyenlege (Előirányzat-felhasználási keretszámlák egyenlege)</t>
  </si>
  <si>
    <t>- Devizabetét számlák egyenlege</t>
  </si>
  <si>
    <t>- Forintpénztárak és betétkönyvek egyenlege</t>
  </si>
  <si>
    <t xml:space="preserve">    Idegen pénzeszközök</t>
  </si>
  <si>
    <t xml:space="preserve">Pénzkészlet összesen </t>
  </si>
  <si>
    <t>Pénzkészlet t.idősz végén összesen:</t>
  </si>
  <si>
    <t>24. melléklet</t>
  </si>
  <si>
    <t>Pénzkészlet tárgyidőszak elején 2015.12.31.</t>
  </si>
  <si>
    <t>Pénzkészlet tárgyidőszak végén 2016.12.31.</t>
  </si>
  <si>
    <t>Összeg  (  Ft )</t>
  </si>
  <si>
    <t>Bevételek és kiadások</t>
  </si>
  <si>
    <t>Kötelezően ellátandó feladatok</t>
  </si>
  <si>
    <t>Önként vállalt feladatok</t>
  </si>
  <si>
    <t>Eredeti ei</t>
  </si>
  <si>
    <t>Államigazgatási feladatok</t>
  </si>
  <si>
    <t>23.a. melléklet</t>
  </si>
  <si>
    <t>23.b. melléklet</t>
  </si>
  <si>
    <t>23.c. melléklet</t>
  </si>
  <si>
    <t>változás</t>
  </si>
  <si>
    <t>mód javaslat</t>
  </si>
  <si>
    <t>ÖNK Iskola szék, asztal, egyéb eszköz vásárlás</t>
  </si>
  <si>
    <t>ÖNK Péti uton buszmegálló beszerzés+ alépítmény</t>
  </si>
  <si>
    <t>ÖNK védőnői szolg. egyéb eszközbeszerzés</t>
  </si>
  <si>
    <t xml:space="preserve">ÖNK védőnői szolg. Egyéb eszközbeszerzés  </t>
  </si>
  <si>
    <t>Hivatal egyéb eszköz beszerzés + áfa</t>
  </si>
  <si>
    <t>Kultúrház egyéb tárgyi eszköz beszerzés+áfa</t>
  </si>
  <si>
    <t>Süni kisértékű egyéb gép, berendezés + éfa</t>
  </si>
  <si>
    <t>TESZ vagyongazdálkodás egyéb tárgyi eszköz beszerzés+áfa</t>
  </si>
  <si>
    <t>TESZ út-híd kisértékűegyéb  tárgyi eszköz</t>
  </si>
  <si>
    <t>Kultúrház szakkörök kisértékű tárgyi eszk beszerz</t>
  </si>
  <si>
    <t>2/a. melléklet</t>
  </si>
  <si>
    <t>ÖNK út-járda felújítások adosságkonsz pály +műsz ell kv-i m,</t>
  </si>
  <si>
    <t>ÖNK intézményi felújításokhoz kapcs tervek  kv-i m</t>
  </si>
  <si>
    <t>ÖNK Mesteriskola pályázat tervek  kv-i m</t>
  </si>
  <si>
    <t>ÖNK Kossuth u. 26. szolg.Lakás nyílászáró,homlokzat II.ütem</t>
  </si>
  <si>
    <t>ÖNK Süni Óvoda nyílászáró csere kv-i m</t>
  </si>
  <si>
    <t>ÖNK Hétszín Óvoda átalakítási, felúj enged és kivit terv kv-i m</t>
  </si>
  <si>
    <t>ÖNK Hétszín Óvoda konyhatechnológiai terv kv-i m</t>
  </si>
  <si>
    <t>ÖNK Kiskovácsi szennyvízátemelő szivattyú csere</t>
  </si>
  <si>
    <t>ÖNK hulladékudvar kerítés felújítás  kv-i mar</t>
  </si>
  <si>
    <t>ÖNK Pgytp Orgona u. 1/1 üzlet burkolási munkák</t>
  </si>
  <si>
    <t>ÖH egyéb gép, berendezés felújítás</t>
  </si>
  <si>
    <t>ÖNK Hétszínv bölcsőde műk eng.kerítés, homokozó</t>
  </si>
  <si>
    <t>ÖNK térfigyelő kamerák felújítása</t>
  </si>
  <si>
    <t>ÖNK Kossuth u. 26. szolg. Lakás nyílászáró csere, kémény</t>
  </si>
  <si>
    <t>ÖNK Ady tanári szoba gipsz karton fal</t>
  </si>
  <si>
    <t>ÖNK Ady régi isk vizesblokk felújítás</t>
  </si>
  <si>
    <t xml:space="preserve">ÖNK Rezeda 19. szolg. Lakás parkettázás, beázás </t>
  </si>
  <si>
    <t>ÖNK kultúrház homlokzat felújítás</t>
  </si>
  <si>
    <t>ÖNK Arany J u. felújítás süllyedés, kereszteződés</t>
  </si>
  <si>
    <t>ÖNK járdalapos járdák felújítása Dankó u…</t>
  </si>
  <si>
    <t>ÖNK Orgona-Szegfű utca útkereszteződés felújítás</t>
  </si>
  <si>
    <t>ÖNK Süni Óvoda 6 cs szoba parkettázés műk. Enged.</t>
  </si>
  <si>
    <t>ÖNK Süni Óvoda ablakcsere</t>
  </si>
  <si>
    <t>ÖNK Süni Óvoda konyha-nevelő hely. Közötti tető felúj</t>
  </si>
  <si>
    <t>ÖNK Ibolya u. 23. szolg. Lakás redőny elhelyezés</t>
  </si>
  <si>
    <t>ÖNK ép. Villamos főelosztó-szekrény, mérőhely szabványosítás</t>
  </si>
  <si>
    <t>TESZ egyéb gép, berendezés felújítás (közf)</t>
  </si>
  <si>
    <t>ÖNK Vis maior József A u. Cinca patak áteresz csere</t>
  </si>
  <si>
    <t>ÖNK Berhida III. József A u.átemelőszennyv szivattyú HKA</t>
  </si>
  <si>
    <t>ÖNK Ady Informatika terem felújítás</t>
  </si>
  <si>
    <t>ÖNK Adósságkonsz nem rész. Önk támog 2016 út-járda pály</t>
  </si>
  <si>
    <t>2/b. melléklet</t>
  </si>
  <si>
    <t>ÖNK út-járda felújítások adosságkonsz pály +műsz ell kv-i m</t>
  </si>
  <si>
    <t>ÖNK városközpont zöldpark kial munk, tervek  kv-i m</t>
  </si>
  <si>
    <t>ÖNK integrált településfejlesztési stratégia  kv-i m</t>
  </si>
  <si>
    <t>ÖNK elkerülő út eng-kiviteli terv   kv-i m</t>
  </si>
  <si>
    <t>ÖNK köznevelési intézmények egyéb eszközbeszerzés  kv-i m</t>
  </si>
  <si>
    <t>ÖNK védőnői szolg. Egyéb eszközbeszerzés   kv-i m</t>
  </si>
  <si>
    <t>ÖNK Pgytp üzletsor mellett vízmérő kialakítási munkák k-vi mar</t>
  </si>
  <si>
    <t>TESZ egyéb tárgyi eszközök beszerz (mód)út-híd egyéb gép</t>
  </si>
  <si>
    <t>Süni inform eszköz + áfa</t>
  </si>
  <si>
    <t>Kultúrház egyéb tárgyi eszköz, polc, hangtechnika stb</t>
  </si>
  <si>
    <t xml:space="preserve">Kultúrház egyéb tárgyi eszköz </t>
  </si>
  <si>
    <t>Kultúrház informatikai eszköz beszerzés+áfa</t>
  </si>
  <si>
    <t>Süni Óvoda konyhai robotgép</t>
  </si>
  <si>
    <t>Süni egyéb tárgyi eszköz + áfa</t>
  </si>
  <si>
    <t>TESZ padok beszerzése (egyéb te+áfa) zöldter</t>
  </si>
  <si>
    <t>TESZ szekrény, berend beszerzés + áfa</t>
  </si>
  <si>
    <t>TESZ B1 kút üzembehelyezése</t>
  </si>
  <si>
    <t>ÖH digitális temetőtérkép nyt program</t>
  </si>
  <si>
    <t>ÖNK hulladékudvar kiszolgáló épület építés</t>
  </si>
  <si>
    <t>ÖNK Ady sportpálya ivókút beszerzés</t>
  </si>
  <si>
    <t>ÖNK Ady sportpálya alkonykapcsoló, kamera</t>
  </si>
  <si>
    <t>ÖNK Hivatal, Családsegítő KP, TESZ klíma kiépítés</t>
  </si>
  <si>
    <t>ÖNK Arany J. -Dankó u. kerítés építés (régi játszótér)</t>
  </si>
  <si>
    <t>ÖNK napelemes közvilágítási lámpák beszerzése</t>
  </si>
  <si>
    <t>ÖNK Kiskovácsi temető ravatalozó bővítés ÁNTSZ előír</t>
  </si>
  <si>
    <t>TESZ teherautó vásárlás (Mazda helyett)</t>
  </si>
  <si>
    <t xml:space="preserve">ÖNK Orgona u. üzlet fűtéskorszer térítmentes átvétel ÁFA </t>
  </si>
  <si>
    <t>ÖNK 0102/5 hrsz-ú út ingyenes átvét áfa</t>
  </si>
  <si>
    <t>ÖNK Pgytp benzinkúttal sz buszmegálló alatti földter vásárlás</t>
  </si>
  <si>
    <t>ÖNK Kiskovácsi buszforduló földterület vásárlás+kapcs  ktg</t>
  </si>
  <si>
    <t>TESZ zöldter öntözőszivattyú vásárlás egyéb gép+áfa</t>
  </si>
  <si>
    <t>ÖNK Ibolya 1756 Hétszínv Óvoda előtt szennyvíz csatorn HKA</t>
  </si>
  <si>
    <t>Kultúrház könyvvásárlás+áfa érd.növ. Tám</t>
  </si>
  <si>
    <t>ÖNK Tulipán u. szennyvízcsatornázási munkák</t>
  </si>
  <si>
    <t>ÖNK rendezési terv, szabályozási tervet ábrázoló táblák</t>
  </si>
  <si>
    <t>TESZ kisért tárgyi eszközök beszerz zöldter pavilon, üléshuzat</t>
  </si>
  <si>
    <t>Kultúrház szakkörök kisértékű tárgyi eszk</t>
  </si>
  <si>
    <t>Kultúrház internetkapcsolat kiépítés</t>
  </si>
  <si>
    <t>ÖNK földterület vásárlás Berhida 0112/13 hrsz buszford</t>
  </si>
  <si>
    <t>ÖNK polgárőr autóra forgó tükrös fényhíd</t>
  </si>
  <si>
    <t xml:space="preserve">ÖNK Telekkialakítás villamosenergia hálózat kiépítése  25 </t>
  </si>
  <si>
    <t xml:space="preserve">ÖNK egyéb inform eszköz beszerzés </t>
  </si>
  <si>
    <t>Konszolidálás előtti összeg</t>
  </si>
  <si>
    <t>Konszolidálás</t>
  </si>
  <si>
    <t>Konszolidált összeg</t>
  </si>
  <si>
    <t>Törvény szerinti illetmények, munkabérek (K1101)</t>
  </si>
  <si>
    <t>Normatív jutalmak (K1102)</t>
  </si>
  <si>
    <t>Céljuttatás, projektprémium (K1103)</t>
  </si>
  <si>
    <t>Jubileumi jutalom (K1106)</t>
  </si>
  <si>
    <t>Béren kívüli juttatások (K1107)</t>
  </si>
  <si>
    <t>Közlekedési költségtérítés (K1109)</t>
  </si>
  <si>
    <t>Egyéb költségtérítések (K1110)</t>
  </si>
  <si>
    <t>Szociális támogatások (K1112)</t>
  </si>
  <si>
    <t>Foglalkoztatottak egyéb személyi juttatásai (&gt;=14)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</si>
  <si>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</si>
  <si>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</si>
  <si>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</si>
  <si>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</si>
  <si>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</si>
  <si>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</si>
  <si>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</si>
  <si>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</si>
  <si>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</si>
  <si>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</si>
  <si>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</si>
  <si>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munkáltatót terhelő személyi jövedelemadó (K2)</t>
  </si>
  <si>
    <t>Szakmai anyagok beszerzése (K311)</t>
  </si>
  <si>
    <t>Üzemeltetési anyagok beszerzése (K312)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</si>
  <si>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</si>
  <si>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</si>
  <si>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</si>
  <si>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</si>
  <si>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</si>
  <si>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</si>
  <si>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</si>
  <si>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</si>
  <si>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</si>
  <si>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</si>
  <si>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</si>
  <si>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</si>
  <si>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</si>
  <si>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</si>
  <si>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</si>
  <si>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</si>
  <si>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</si>
  <si>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</si>
  <si>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</si>
  <si>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Egyéb dologi kiadások (K355)</t>
  </si>
  <si>
    <t>Különféle befizetések és egyéb dologi kiadások (=50+51+52+55+59) (K35)</t>
  </si>
  <si>
    <t>Dologi kiadások (=32+35+46+49+60) (K3)</t>
  </si>
  <si>
    <t>Családi támogatások (=64+…+73) (K42)</t>
  </si>
  <si>
    <t>ebből:  az egyéb pénzbeli és természetbeni gyermekvédelmi támogatások  (K42)</t>
  </si>
  <si>
    <t>Intézményi ellátottak pénzbeli juttatásai (&gt;=99+100) (K47)</t>
  </si>
  <si>
    <t>ebből: oktatásban résztvevők pénzbeli juttatásai (K47)</t>
  </si>
  <si>
    <t>Egyéb nem intézményi ellátások (&gt;=102+…+120) (K48)</t>
  </si>
  <si>
    <t>ebből: köztemetés [Szoctv. 48.§] (K48)</t>
  </si>
  <si>
    <t>ebből: települési támogatás [Szoctv. 45. §],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</si>
  <si>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</si>
  <si>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</si>
  <si>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A helyi önkormányzatok előző évi elszámolásából származó kiadások (K5021)</t>
  </si>
  <si>
    <t>Egyéb elvonások, befizetések (K5023)</t>
  </si>
  <si>
    <t>Elvonások és befizetések (=124+125+126) (K502)</t>
  </si>
  <si>
    <t>Egyéb működési célú támogatások államháztartáson belülre (=152+…+161) (K506)</t>
  </si>
  <si>
    <t>ebből: egyéb fejezeti kezelésű előirányzatok (K506)</t>
  </si>
  <si>
    <t>ebből: társulások és költségvetési szerveik (K506)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</si>
  <si>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</si>
  <si>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</si>
  <si>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</si>
  <si>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</si>
  <si>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</si>
  <si>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</si>
  <si>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</si>
  <si>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</si>
  <si>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</si>
  <si>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</si>
  <si>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</si>
  <si>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</si>
  <si>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</si>
  <si>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</si>
  <si>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</si>
  <si>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</si>
  <si>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Egyéb felhalmozási célú támogatások államháztartáson belülre (=230+…+239) (K84)</t>
  </si>
  <si>
    <t>ebből: társulások és költségvetési szerveik (K84)</t>
  </si>
  <si>
    <t>Egyéb felhalmozási célú támogatások államháztartáson kívülre (=257+…+266) (K89)</t>
  </si>
  <si>
    <t>Egyéb felhalmozási célú kiadások (=206+207+218+229+240+242+254+255+256) (K8)</t>
  </si>
  <si>
    <t>Költségvetési kiadások (=20+21+61+121+191+200+205+267) (K1-K8)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</si>
  <si>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</si>
  <si>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</si>
  <si>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</si>
  <si>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</si>
  <si>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</si>
  <si>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Önkormányzatok működési támogatásai (=01+…+06) (B11)</t>
  </si>
  <si>
    <t>Egyéb működési célú támogatások bevételei államháztartáson belülről (=33+…+42) (B16)</t>
  </si>
  <si>
    <t>ebből: egyéb fejezeti kezelésű előirányzatok (B16)</t>
  </si>
  <si>
    <t>ebből: társadalombiztosítás pénzügyi alapjai (B16)</t>
  </si>
  <si>
    <t>ebből: elkülönített állami pénzalapok (B16)</t>
  </si>
  <si>
    <t>Működési célú támogatások államháztartáson belülről (=07+...+10+21+32) (B1)</t>
  </si>
  <si>
    <t>Egyéb felhalmozási célú támogatások bevételei államháztartáson belülről (=69+…+78) (B25)</t>
  </si>
  <si>
    <t>ebből: elkülönített állami pénzalapok (B25)</t>
  </si>
  <si>
    <t>Felhalmozási célú támogatások államháztartáson belülről (=44+45+46+57+68) (B2)</t>
  </si>
  <si>
    <t>Vagyoni tipusú adók (=110+…+116) (B34)</t>
  </si>
  <si>
    <t>ebből: építményadó  (B34)</t>
  </si>
  <si>
    <t>ebből: magánszemélyek kommunális adója (B34)</t>
  </si>
  <si>
    <t>Értékesítési és forgalmi adók (=118+…+139) (B351)</t>
  </si>
  <si>
    <t>ebből: állandó jeleggel végzett iparűzési tevékenység után fizetett helyi iparűzési adó (B351)</t>
  </si>
  <si>
    <t>Gépjárműadók (=146+…+149) (B354)</t>
  </si>
  <si>
    <t>ebből: belföldi gépjárművek adójának a helyi önkormányzatot megillető része (B354)</t>
  </si>
  <si>
    <t>Termékek és szolgáltatások adói (=117+140+144+145+150)  (B35)</t>
  </si>
  <si>
    <t>Egyéb közhatalmi bevételek (&gt;=170+…+184) (B36)</t>
  </si>
  <si>
    <t>ebből: igazgatási szolgáltatási díjak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</si>
  <si>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</si>
  <si>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</si>
  <si>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</si>
  <si>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</si>
  <si>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</si>
  <si>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</si>
  <si>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</si>
  <si>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</si>
  <si>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</si>
  <si>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</si>
  <si>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</si>
  <si>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</si>
  <si>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</si>
  <si>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Ellátási díjak (B405)</t>
  </si>
  <si>
    <t>Kiszámlázott általános forgalmi adó (B406)</t>
  </si>
  <si>
    <t>Általános forgalmi adó visszatérítése (B407)</t>
  </si>
  <si>
    <t>Egyéb kapott (járó) kamatok és kamatjellegű bevételek (&gt;=206+207) (B4082)</t>
  </si>
  <si>
    <t>Kamatbevételek és más nyereségjellegű bevételek (=202+205) (B408)</t>
  </si>
  <si>
    <t>Más egyéb pénzügyi műveletek bevételei (&gt;=211+…+215) (B4092)</t>
  </si>
  <si>
    <t>Egyéb pénzügyi műveletek bevételei (=209+210) (B409)</t>
  </si>
  <si>
    <t>Biztosító által fizetett kártérítés (B410)</t>
  </si>
  <si>
    <t>Egyéb működési bevételek (&gt;=219+220) (B411)</t>
  </si>
  <si>
    <t>Működési bevételek (=186+187+190+192+199+…+201+208+216+217+218) (B4)</t>
  </si>
  <si>
    <t>Ingatlanok értékesítése (&gt;=225) (B52)</t>
  </si>
  <si>
    <t>Egyéb tárgyi eszközök értékesítése (B53)</t>
  </si>
  <si>
    <t>Felhalmozási bevételek (=222+224+226+227+229) (B5)</t>
  </si>
  <si>
    <t>Egyéb működési célú átvett pénzeszközök (=244+…+255) (B65)</t>
  </si>
  <si>
    <t>ebből: egyéb civil szervezetek (B65)</t>
  </si>
  <si>
    <t>ebből: egyéb vállalkozások (B65)</t>
  </si>
  <si>
    <t>Működési célú átvett pénzeszközök (=231+...+234+244) (B6)</t>
  </si>
  <si>
    <t>Felhalmozási célú visszatérítendő támogatások, kölcsönök visszatérülése államháztartáson kívülről (=261+…+269) (B74)</t>
  </si>
  <si>
    <t>Felhalmozási célú átvett pénzeszközök (=257+…+260+270) (B7)</t>
  </si>
  <si>
    <t>Költségvetési bevételek (=43+79+185+221+230+256+282) (B1-B7)</t>
  </si>
  <si>
    <t>Belföldi finanszírozás kiadásai (=06+19+…+25+28) (K91)</t>
  </si>
  <si>
    <t>Finanszírozási kiadások (=29+37+38+39) (K9)</t>
  </si>
  <si>
    <t>Maradvány igénybevétele (=12+13) (B813)</t>
  </si>
  <si>
    <t>Központi, irányító szervi támogatás (B816)</t>
  </si>
  <si>
    <t>Belföldi finanszírozás bevételei (=04+11+14+…+19+22) (B81)</t>
  </si>
  <si>
    <t>Finanszírozási bevételek (=23+29+30+31) (B8)</t>
  </si>
  <si>
    <t>C/III-IV. Forintszámlák és Devizaszámlák (=C/III/1+C/III/2+CIV/1+C/IV/2)</t>
  </si>
  <si>
    <t>E) EGYÉB SAJÁTOS ELSZÁMOLÁSOK (=E/I+…+E/II)</t>
  </si>
  <si>
    <t>G/I-III Nemzeti vagyon és egyéb eszközök induláskori értéke és változásai</t>
  </si>
  <si>
    <t>26 - Önkormányzati (irányító szervi) konszolidált beszámoló - K1-K8. Költségvetési kiadások</t>
  </si>
  <si>
    <t>27 - Önkormányzati (irányító szervi) konszolidált beszámoló - B1-B7. költségvetési bevételek</t>
  </si>
  <si>
    <t>28 - Önkormányzati (irányító szervi) konszolidált beszámoló - K9. Finanszírozási kiadások</t>
  </si>
  <si>
    <t>29 - Önkormányzati (irányító szervi) konszolidált beszámoló -  B8. Finanszírozási bevételek</t>
  </si>
  <si>
    <t>30 - Önkormányzati (irányító szervi) konszolidált beszámoló - Konszolidált mérleg</t>
  </si>
  <si>
    <t>31 - Önkormányzati (irányító szervi) konszolidált beszámoló - Konszolidált eredménykimutatás</t>
  </si>
  <si>
    <t>31. melléklet</t>
  </si>
  <si>
    <t>30. melléklet</t>
  </si>
  <si>
    <t>29. melléklet</t>
  </si>
  <si>
    <t>28. melléklet</t>
  </si>
  <si>
    <t>27. melléklet</t>
  </si>
  <si>
    <t>26. melléklet</t>
  </si>
  <si>
    <t xml:space="preserve">Költségvetési szervek engedélyezett létszám kerete </t>
  </si>
  <si>
    <t>BEVÉTELI JOGCÍMEK</t>
  </si>
  <si>
    <t>Műv.ház</t>
  </si>
  <si>
    <t>TESZ, közf.</t>
  </si>
  <si>
    <t>Köz Önk.Hiv.</t>
  </si>
  <si>
    <t>Intézm.létszámkeret  fő:</t>
  </si>
  <si>
    <t>2017.03.20-10.31-ig párhuz fogl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</si>
  <si>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</si>
  <si>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</si>
  <si>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</si>
  <si>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</si>
  <si>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fő</t>
  </si>
  <si>
    <t>b.) alpolgármester</t>
  </si>
  <si>
    <t>c.) önkormányzati képviselők</t>
  </si>
  <si>
    <t>d.) védőnők</t>
  </si>
  <si>
    <t>25.  melléklet</t>
  </si>
  <si>
    <t>a 9/2017. (V.31.) önkormányzati rendelethez</t>
  </si>
  <si>
    <t>a 9/2017. 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</si>
</sst>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  <numFmt numFmtId="168" formatCode="\ ##########"/>
    <numFmt numFmtId="169" formatCode="0.0"/>
    <numFmt numFmtId="170" formatCode="[$-40E]mmmm\ d\.;@"/>
    <numFmt numFmtId="171" formatCode="#,###__"/>
  </numFmts>
  <fonts count="8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12"/>
      <name val="Arial"/>
    </font>
    <font>
      <sz val="10"/>
      <name val="Arial"/>
    </font>
    <font>
      <b/>
      <sz val="10"/>
      <name val="Arial"/>
    </font>
    <font>
      <b/>
      <sz val="12"/>
      <color theme="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b/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5">
    <xf numFmtId="0" fontId="0" fillId="0" borderId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7" fillId="0" borderId="0"/>
    <xf numFmtId="0" fontId="32" fillId="0" borderId="0"/>
    <xf numFmtId="0" fontId="17" fillId="0" borderId="0"/>
    <xf numFmtId="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0" fontId="45" fillId="0" borderId="0"/>
    <xf numFmtId="0" fontId="46" fillId="0" borderId="0"/>
    <xf numFmtId="0" fontId="17" fillId="0" borderId="0"/>
    <xf numFmtId="0" fontId="11" fillId="0" borderId="0"/>
    <xf numFmtId="43" fontId="5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0" fontId="13" fillId="0" borderId="0"/>
    <xf numFmtId="0" fontId="11" fillId="0" borderId="0"/>
    <xf numFmtId="43" fontId="17" fillId="0" borderId="0" applyFont="0" applyFill="0" applyBorder="0" applyAlignment="0" applyProtection="0"/>
    <xf numFmtId="0" fontId="32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017">
    <xf numFmtId="0" fontId="0" fillId="0" borderId="0" xfId="0"/>
    <xf numFmtId="0" fontId="0" fillId="0" borderId="1" xfId="0" applyBorder="1"/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right" vertical="top" wrapText="1"/>
    </xf>
    <xf numFmtId="3" fontId="11" fillId="2" borderId="1" xfId="0" applyNumberFormat="1" applyFont="1" applyFill="1" applyBorder="1" applyAlignment="1">
      <alignment horizontal="right" vertical="top" wrapText="1"/>
    </xf>
    <xf numFmtId="3" fontId="11" fillId="3" borderId="1" xfId="0" applyNumberFormat="1" applyFont="1" applyFill="1" applyBorder="1" applyAlignment="1">
      <alignment horizontal="right" vertical="top" wrapText="1"/>
    </xf>
    <xf numFmtId="3" fontId="11" fillId="4" borderId="1" xfId="0" applyNumberFormat="1" applyFont="1" applyFill="1" applyBorder="1" applyAlignment="1">
      <alignment horizontal="right" vertical="top" wrapText="1"/>
    </xf>
    <xf numFmtId="3" fontId="10" fillId="5" borderId="1" xfId="0" applyNumberFormat="1" applyFont="1" applyFill="1" applyBorder="1" applyAlignment="1">
      <alignment horizontal="right" vertical="top" wrapText="1"/>
    </xf>
    <xf numFmtId="3" fontId="10" fillId="6" borderId="1" xfId="0" applyNumberFormat="1" applyFont="1" applyFill="1" applyBorder="1" applyAlignment="1">
      <alignment horizontal="right" vertical="top" wrapText="1"/>
    </xf>
    <xf numFmtId="3" fontId="10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8" fillId="3" borderId="1" xfId="0" applyFont="1" applyFill="1" applyBorder="1"/>
    <xf numFmtId="3" fontId="11" fillId="7" borderId="1" xfId="0" applyNumberFormat="1" applyFont="1" applyFill="1" applyBorder="1" applyAlignment="1">
      <alignment horizontal="right" vertical="top" wrapText="1"/>
    </xf>
    <xf numFmtId="3" fontId="10" fillId="7" borderId="1" xfId="0" applyNumberFormat="1" applyFont="1" applyFill="1" applyBorder="1" applyAlignment="1">
      <alignment horizontal="right" vertical="top" wrapText="1"/>
    </xf>
    <xf numFmtId="3" fontId="11" fillId="8" borderId="1" xfId="0" applyNumberFormat="1" applyFont="1" applyFill="1" applyBorder="1" applyAlignment="1">
      <alignment horizontal="right" vertical="top" wrapText="1"/>
    </xf>
    <xf numFmtId="3" fontId="10" fillId="2" borderId="1" xfId="0" applyNumberFormat="1" applyFont="1" applyFill="1" applyBorder="1" applyAlignment="1">
      <alignment horizontal="right" vertical="top" wrapText="1"/>
    </xf>
    <xf numFmtId="3" fontId="11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2" fillId="3" borderId="1" xfId="0" applyFont="1" applyFill="1" applyBorder="1"/>
    <xf numFmtId="0" fontId="9" fillId="0" borderId="2" xfId="0" applyFont="1" applyFill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 vertical="top" wrapText="1"/>
    </xf>
    <xf numFmtId="3" fontId="10" fillId="5" borderId="5" xfId="0" applyNumberFormat="1" applyFont="1" applyFill="1" applyBorder="1" applyAlignment="1">
      <alignment horizontal="right" vertical="top" wrapText="1"/>
    </xf>
    <xf numFmtId="0" fontId="14" fillId="0" borderId="0" xfId="8" applyFont="1"/>
    <xf numFmtId="0" fontId="15" fillId="3" borderId="6" xfId="0" applyFont="1" applyFill="1" applyBorder="1"/>
    <xf numFmtId="0" fontId="16" fillId="0" borderId="0" xfId="0" applyFont="1"/>
    <xf numFmtId="0" fontId="0" fillId="8" borderId="1" xfId="0" applyFill="1" applyBorder="1"/>
    <xf numFmtId="0" fontId="11" fillId="0" borderId="7" xfId="0" applyFont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10" fillId="6" borderId="7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11" fillId="0" borderId="11" xfId="0" applyNumberFormat="1" applyFont="1" applyBorder="1" applyAlignment="1">
      <alignment horizontal="right" vertical="top" wrapText="1"/>
    </xf>
    <xf numFmtId="3" fontId="11" fillId="7" borderId="11" xfId="0" applyNumberFormat="1" applyFont="1" applyFill="1" applyBorder="1" applyAlignment="1">
      <alignment horizontal="right" vertical="top" wrapText="1"/>
    </xf>
    <xf numFmtId="3" fontId="11" fillId="2" borderId="11" xfId="0" applyNumberFormat="1" applyFont="1" applyFill="1" applyBorder="1" applyAlignment="1">
      <alignment horizontal="right" vertical="top" wrapText="1"/>
    </xf>
    <xf numFmtId="3" fontId="10" fillId="7" borderId="11" xfId="0" applyNumberFormat="1" applyFont="1" applyFill="1" applyBorder="1" applyAlignment="1">
      <alignment horizontal="right" vertical="top" wrapText="1"/>
    </xf>
    <xf numFmtId="3" fontId="10" fillId="0" borderId="11" xfId="0" applyNumberFormat="1" applyFont="1" applyBorder="1" applyAlignment="1">
      <alignment horizontal="right" vertical="top" wrapText="1"/>
    </xf>
    <xf numFmtId="3" fontId="11" fillId="8" borderId="11" xfId="0" applyNumberFormat="1" applyFont="1" applyFill="1" applyBorder="1" applyAlignment="1">
      <alignment horizontal="right" vertical="top" wrapText="1"/>
    </xf>
    <xf numFmtId="3" fontId="11" fillId="3" borderId="11" xfId="0" applyNumberFormat="1" applyFont="1" applyFill="1" applyBorder="1" applyAlignment="1">
      <alignment horizontal="right" vertical="top" wrapText="1"/>
    </xf>
    <xf numFmtId="3" fontId="11" fillId="4" borderId="11" xfId="0" applyNumberFormat="1" applyFont="1" applyFill="1" applyBorder="1" applyAlignment="1">
      <alignment horizontal="right" vertical="top" wrapText="1"/>
    </xf>
    <xf numFmtId="3" fontId="10" fillId="2" borderId="11" xfId="0" applyNumberFormat="1" applyFont="1" applyFill="1" applyBorder="1" applyAlignment="1">
      <alignment horizontal="right" vertical="top" wrapText="1"/>
    </xf>
    <xf numFmtId="3" fontId="11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10" fillId="5" borderId="7" xfId="0" applyFont="1" applyFill="1" applyBorder="1" applyAlignment="1">
      <alignment horizontal="left" vertical="top" wrapText="1"/>
    </xf>
    <xf numFmtId="0" fontId="10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10" fillId="5" borderId="11" xfId="0" applyNumberFormat="1" applyFont="1" applyFill="1" applyBorder="1" applyAlignment="1">
      <alignment horizontal="right" vertical="top" wrapText="1"/>
    </xf>
    <xf numFmtId="3" fontId="10" fillId="5" borderId="15" xfId="0" applyNumberFormat="1" applyFont="1" applyFill="1" applyBorder="1" applyAlignment="1">
      <alignment horizontal="right" vertical="top" wrapText="1"/>
    </xf>
    <xf numFmtId="3" fontId="10" fillId="6" borderId="11" xfId="0" applyNumberFormat="1" applyFont="1" applyFill="1" applyBorder="1" applyAlignment="1">
      <alignment horizontal="right" vertical="top" wrapText="1"/>
    </xf>
    <xf numFmtId="3" fontId="10" fillId="6" borderId="12" xfId="0" applyNumberFormat="1" applyFont="1" applyFill="1" applyBorder="1" applyAlignment="1">
      <alignment horizontal="right" vertical="top" wrapText="1"/>
    </xf>
    <xf numFmtId="3" fontId="10" fillId="8" borderId="16" xfId="0" applyNumberFormat="1" applyFont="1" applyFill="1" applyBorder="1" applyAlignment="1">
      <alignment horizontal="right" vertical="top" wrapText="1"/>
    </xf>
    <xf numFmtId="3" fontId="10" fillId="8" borderId="17" xfId="0" applyNumberFormat="1" applyFont="1" applyFill="1" applyBorder="1" applyAlignment="1">
      <alignment horizontal="right" vertical="top" wrapText="1"/>
    </xf>
    <xf numFmtId="3" fontId="10" fillId="8" borderId="18" xfId="0" applyNumberFormat="1" applyFont="1" applyFill="1" applyBorder="1" applyAlignment="1">
      <alignment horizontal="right" vertical="top" wrapText="1"/>
    </xf>
    <xf numFmtId="3" fontId="11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8" fillId="0" borderId="0" xfId="8" applyFont="1" applyAlignment="1"/>
    <xf numFmtId="0" fontId="13" fillId="0" borderId="0" xfId="8" applyAlignment="1"/>
    <xf numFmtId="0" fontId="11" fillId="0" borderId="0" xfId="18" applyFont="1"/>
    <xf numFmtId="0" fontId="40" fillId="0" borderId="0" xfId="9"/>
    <xf numFmtId="0" fontId="18" fillId="0" borderId="0" xfId="8" applyFont="1" applyBorder="1" applyAlignment="1"/>
    <xf numFmtId="0" fontId="13" fillId="3" borderId="0" xfId="8" applyFill="1"/>
    <xf numFmtId="0" fontId="11" fillId="0" borderId="0" xfId="9" applyFont="1" applyAlignment="1">
      <alignment horizontal="left"/>
    </xf>
    <xf numFmtId="0" fontId="13" fillId="0" borderId="0" xfId="8"/>
    <xf numFmtId="0" fontId="22" fillId="0" borderId="0" xfId="8" applyFont="1" applyAlignment="1">
      <alignment horizontal="center"/>
    </xf>
    <xf numFmtId="0" fontId="12" fillId="0" borderId="24" xfId="23" applyFont="1" applyBorder="1"/>
    <xf numFmtId="0" fontId="12" fillId="0" borderId="0" xfId="23" applyFont="1" applyBorder="1"/>
    <xf numFmtId="0" fontId="20" fillId="0" borderId="0" xfId="8" applyFont="1"/>
    <xf numFmtId="0" fontId="20" fillId="0" borderId="9" xfId="8" applyFont="1" applyBorder="1"/>
    <xf numFmtId="0" fontId="20" fillId="0" borderId="2" xfId="8" applyFont="1" applyBorder="1"/>
    <xf numFmtId="0" fontId="20" fillId="0" borderId="25" xfId="8" applyFont="1" applyBorder="1"/>
    <xf numFmtId="0" fontId="20" fillId="0" borderId="26" xfId="8" applyFont="1" applyBorder="1"/>
    <xf numFmtId="0" fontId="13" fillId="0" borderId="2" xfId="8" applyBorder="1" applyAlignment="1">
      <alignment horizontal="center"/>
    </xf>
    <xf numFmtId="0" fontId="20" fillId="0" borderId="27" xfId="8" applyFont="1" applyBorder="1"/>
    <xf numFmtId="0" fontId="20" fillId="0" borderId="28" xfId="8" applyFont="1" applyBorder="1"/>
    <xf numFmtId="0" fontId="13" fillId="0" borderId="29" xfId="8" applyBorder="1"/>
    <xf numFmtId="0" fontId="13" fillId="0" borderId="27" xfId="8" applyBorder="1"/>
    <xf numFmtId="3" fontId="20" fillId="10" borderId="30" xfId="3" applyNumberFormat="1" applyFont="1" applyFill="1" applyBorder="1" applyProtection="1"/>
    <xf numFmtId="0" fontId="20" fillId="0" borderId="31" xfId="8" applyFont="1" applyBorder="1"/>
    <xf numFmtId="0" fontId="24" fillId="0" borderId="32" xfId="16" applyFont="1" applyFill="1" applyBorder="1"/>
    <xf numFmtId="165" fontId="25" fillId="0" borderId="33" xfId="3" applyNumberFormat="1" applyFont="1" applyFill="1" applyBorder="1" applyProtection="1"/>
    <xf numFmtId="166" fontId="25" fillId="0" borderId="34" xfId="3" applyNumberFormat="1" applyFont="1" applyFill="1" applyBorder="1" applyProtection="1"/>
    <xf numFmtId="3" fontId="13" fillId="4" borderId="35" xfId="3" applyNumberFormat="1" applyFill="1" applyBorder="1" applyProtection="1"/>
    <xf numFmtId="165" fontId="25" fillId="0" borderId="34" xfId="3" applyNumberFormat="1" applyFont="1" applyFill="1" applyBorder="1" applyProtection="1"/>
    <xf numFmtId="3" fontId="13" fillId="4" borderId="36" xfId="3" applyNumberFormat="1" applyFill="1" applyBorder="1" applyProtection="1"/>
    <xf numFmtId="165" fontId="25" fillId="3" borderId="34" xfId="3" applyNumberFormat="1" applyFont="1" applyFill="1" applyBorder="1" applyProtection="1"/>
    <xf numFmtId="166" fontId="25" fillId="3" borderId="34" xfId="3" applyNumberFormat="1" applyFont="1" applyFill="1" applyBorder="1" applyProtection="1"/>
    <xf numFmtId="165" fontId="25" fillId="3" borderId="33" xfId="3" applyNumberFormat="1" applyFont="1" applyFill="1" applyBorder="1" applyProtection="1"/>
    <xf numFmtId="0" fontId="24" fillId="3" borderId="37" xfId="8" applyFont="1" applyFill="1" applyBorder="1"/>
    <xf numFmtId="0" fontId="24" fillId="0" borderId="32" xfId="8" applyFont="1" applyFill="1" applyBorder="1"/>
    <xf numFmtId="0" fontId="24" fillId="0" borderId="37" xfId="8" applyFont="1" applyFill="1" applyBorder="1"/>
    <xf numFmtId="165" fontId="13" fillId="0" borderId="24" xfId="3" applyNumberFormat="1" applyFont="1" applyFill="1" applyBorder="1" applyProtection="1"/>
    <xf numFmtId="165" fontId="13" fillId="0" borderId="0" xfId="3" applyNumberFormat="1" applyFont="1" applyFill="1" applyBorder="1" applyProtection="1"/>
    <xf numFmtId="3" fontId="24" fillId="4" borderId="38" xfId="3" applyNumberFormat="1" applyFont="1" applyFill="1" applyBorder="1" applyProtection="1"/>
    <xf numFmtId="0" fontId="20" fillId="0" borderId="31" xfId="8" applyFont="1" applyFill="1" applyBorder="1"/>
    <xf numFmtId="0" fontId="20" fillId="0" borderId="28" xfId="8" applyFont="1" applyFill="1" applyBorder="1"/>
    <xf numFmtId="165" fontId="20" fillId="0" borderId="29" xfId="3" applyNumberFormat="1" applyFont="1" applyFill="1" applyBorder="1" applyProtection="1"/>
    <xf numFmtId="165" fontId="20" fillId="0" borderId="27" xfId="3" applyNumberFormat="1" applyFont="1" applyFill="1" applyBorder="1" applyProtection="1"/>
    <xf numFmtId="3" fontId="20" fillId="10" borderId="39" xfId="3" applyNumberFormat="1" applyFont="1" applyFill="1" applyBorder="1" applyProtection="1"/>
    <xf numFmtId="0" fontId="13" fillId="0" borderId="21" xfId="8" applyFont="1" applyFill="1" applyBorder="1"/>
    <xf numFmtId="0" fontId="13" fillId="0" borderId="32" xfId="8" applyFont="1" applyFill="1" applyBorder="1"/>
    <xf numFmtId="165" fontId="25" fillId="4" borderId="35" xfId="3" applyNumberFormat="1" applyFont="1" applyFill="1" applyBorder="1"/>
    <xf numFmtId="165" fontId="27" fillId="3" borderId="33" xfId="3" applyNumberFormat="1" applyFont="1" applyFill="1" applyBorder="1" applyProtection="1"/>
    <xf numFmtId="0" fontId="13" fillId="0" borderId="40" xfId="8" applyFont="1" applyFill="1" applyBorder="1"/>
    <xf numFmtId="0" fontId="13" fillId="0" borderId="41" xfId="8" applyFont="1" applyFill="1" applyBorder="1"/>
    <xf numFmtId="165" fontId="25" fillId="3" borderId="42" xfId="3" applyNumberFormat="1" applyFont="1" applyFill="1" applyBorder="1" applyProtection="1"/>
    <xf numFmtId="165" fontId="25" fillId="4" borderId="36" xfId="3" applyNumberFormat="1" applyFont="1" applyFill="1" applyBorder="1"/>
    <xf numFmtId="165" fontId="27" fillId="3" borderId="42" xfId="3" applyNumberFormat="1" applyFont="1" applyFill="1" applyBorder="1" applyProtection="1"/>
    <xf numFmtId="165" fontId="25" fillId="4" borderId="43" xfId="3" applyNumberFormat="1" applyFont="1" applyFill="1" applyBorder="1"/>
    <xf numFmtId="165" fontId="25" fillId="4" borderId="1" xfId="3" applyNumberFormat="1" applyFont="1" applyFill="1" applyBorder="1"/>
    <xf numFmtId="165" fontId="25" fillId="4" borderId="44" xfId="3" applyNumberFormat="1" applyFont="1" applyFill="1" applyBorder="1"/>
    <xf numFmtId="165" fontId="27" fillId="0" borderId="46" xfId="3" applyNumberFormat="1" applyFont="1" applyFill="1" applyBorder="1" applyProtection="1"/>
    <xf numFmtId="165" fontId="27" fillId="0" borderId="27" xfId="3" applyNumberFormat="1" applyFont="1" applyFill="1" applyBorder="1" applyProtection="1"/>
    <xf numFmtId="165" fontId="20" fillId="10" borderId="39" xfId="3" applyNumberFormat="1" applyFont="1" applyFill="1" applyBorder="1"/>
    <xf numFmtId="0" fontId="13" fillId="0" borderId="47" xfId="8" applyFont="1" applyFill="1" applyBorder="1"/>
    <xf numFmtId="0" fontId="13" fillId="0" borderId="48" xfId="8" applyFont="1" applyFill="1" applyBorder="1"/>
    <xf numFmtId="165" fontId="25" fillId="0" borderId="49" xfId="3" applyNumberFormat="1" applyFont="1" applyFill="1" applyBorder="1" applyProtection="1"/>
    <xf numFmtId="165" fontId="25" fillId="4" borderId="32" xfId="3" applyNumberFormat="1" applyFont="1" applyFill="1" applyBorder="1"/>
    <xf numFmtId="0" fontId="13" fillId="0" borderId="50" xfId="8" applyFont="1" applyFill="1" applyBorder="1"/>
    <xf numFmtId="0" fontId="13" fillId="0" borderId="51" xfId="8" applyFont="1" applyFill="1" applyBorder="1"/>
    <xf numFmtId="165" fontId="25" fillId="0" borderId="52" xfId="3" applyNumberFormat="1" applyFont="1" applyFill="1" applyBorder="1" applyProtection="1"/>
    <xf numFmtId="165" fontId="25" fillId="4" borderId="53" xfId="3" applyNumberFormat="1" applyFont="1" applyFill="1" applyBorder="1"/>
    <xf numFmtId="165" fontId="25" fillId="0" borderId="0" xfId="3" applyNumberFormat="1" applyFont="1" applyFill="1" applyBorder="1" applyProtection="1"/>
    <xf numFmtId="0" fontId="13" fillId="3" borderId="50" xfId="8" applyFont="1" applyFill="1" applyBorder="1"/>
    <xf numFmtId="165" fontId="25" fillId="0" borderId="42" xfId="3" applyNumberFormat="1" applyFont="1" applyFill="1" applyBorder="1" applyProtection="1"/>
    <xf numFmtId="0" fontId="20" fillId="0" borderId="54" xfId="8" applyFont="1" applyFill="1" applyBorder="1"/>
    <xf numFmtId="165" fontId="27" fillId="0" borderId="55" xfId="3" applyNumberFormat="1" applyFont="1" applyFill="1" applyBorder="1" applyProtection="1"/>
    <xf numFmtId="165" fontId="27" fillId="0" borderId="56" xfId="3" applyNumberFormat="1" applyFont="1" applyFill="1" applyBorder="1" applyProtection="1"/>
    <xf numFmtId="0" fontId="20" fillId="0" borderId="1" xfId="8" applyFont="1" applyFill="1" applyBorder="1"/>
    <xf numFmtId="165" fontId="27" fillId="0" borderId="23" xfId="3" applyNumberFormat="1" applyFont="1" applyFill="1" applyBorder="1" applyProtection="1"/>
    <xf numFmtId="165" fontId="27" fillId="0" borderId="11" xfId="3" applyNumberFormat="1" applyFont="1" applyFill="1" applyBorder="1" applyProtection="1"/>
    <xf numFmtId="0" fontId="11" fillId="0" borderId="0" xfId="17" applyFont="1"/>
    <xf numFmtId="0" fontId="28" fillId="0" borderId="0" xfId="17" applyFont="1"/>
    <xf numFmtId="0" fontId="11" fillId="0" borderId="0" xfId="10"/>
    <xf numFmtId="0" fontId="22" fillId="0" borderId="0" xfId="9" applyFont="1"/>
    <xf numFmtId="0" fontId="29" fillId="0" borderId="0" xfId="9" applyFont="1" applyBorder="1"/>
    <xf numFmtId="0" fontId="22" fillId="0" borderId="0" xfId="18" applyFont="1"/>
    <xf numFmtId="0" fontId="30" fillId="0" borderId="0" xfId="9" applyFont="1"/>
    <xf numFmtId="0" fontId="22" fillId="0" borderId="0" xfId="9" applyFont="1" applyBorder="1"/>
    <xf numFmtId="0" fontId="14" fillId="3" borderId="0" xfId="9" applyFont="1" applyFill="1" applyBorder="1"/>
    <xf numFmtId="0" fontId="22" fillId="0" borderId="0" xfId="9" applyFont="1" applyAlignment="1">
      <alignment horizontal="left"/>
    </xf>
    <xf numFmtId="0" fontId="16" fillId="10" borderId="1" xfId="9" applyFont="1" applyFill="1" applyBorder="1"/>
    <xf numFmtId="0" fontId="22" fillId="10" borderId="1" xfId="9" applyFont="1" applyFill="1" applyBorder="1"/>
    <xf numFmtId="0" fontId="22" fillId="0" borderId="1" xfId="9" applyFont="1" applyBorder="1"/>
    <xf numFmtId="0" fontId="22" fillId="0" borderId="1" xfId="12" applyFont="1" applyBorder="1"/>
    <xf numFmtId="165" fontId="22" fillId="0" borderId="1" xfId="7" applyNumberFormat="1" applyFont="1" applyBorder="1"/>
    <xf numFmtId="0" fontId="22" fillId="0" borderId="1" xfId="9" applyFont="1" applyFill="1" applyBorder="1"/>
    <xf numFmtId="165" fontId="22" fillId="0" borderId="1" xfId="7" applyNumberFormat="1" applyFont="1" applyFill="1" applyBorder="1"/>
    <xf numFmtId="165" fontId="16" fillId="10" borderId="1" xfId="7" applyNumberFormat="1" applyFont="1" applyFill="1" applyBorder="1"/>
    <xf numFmtId="0" fontId="22" fillId="0" borderId="1" xfId="20" applyFont="1" applyBorder="1"/>
    <xf numFmtId="0" fontId="22" fillId="0" borderId="1" xfId="20" applyFont="1" applyFill="1" applyBorder="1"/>
    <xf numFmtId="0" fontId="31" fillId="0" borderId="1" xfId="9" applyFont="1" applyBorder="1"/>
    <xf numFmtId="0" fontId="22" fillId="0" borderId="1" xfId="0" applyFont="1" applyFill="1" applyBorder="1"/>
    <xf numFmtId="0" fontId="17" fillId="0" borderId="0" xfId="21" applyBorder="1"/>
    <xf numFmtId="0" fontId="17" fillId="0" borderId="0" xfId="21" applyFill="1" applyBorder="1"/>
    <xf numFmtId="0" fontId="10" fillId="0" borderId="0" xfId="10" applyFont="1"/>
    <xf numFmtId="0" fontId="28" fillId="0" borderId="0" xfId="18" applyFont="1"/>
    <xf numFmtId="0" fontId="11" fillId="0" borderId="0" xfId="14"/>
    <xf numFmtId="0" fontId="10" fillId="0" borderId="0" xfId="14" applyFont="1" applyAlignment="1">
      <alignment horizontal="left"/>
    </xf>
    <xf numFmtId="0" fontId="10" fillId="0" borderId="0" xfId="14" applyFont="1"/>
    <xf numFmtId="0" fontId="28" fillId="0" borderId="0" xfId="14" applyFont="1"/>
    <xf numFmtId="0" fontId="11" fillId="8" borderId="32" xfId="14" applyFill="1" applyBorder="1"/>
    <xf numFmtId="0" fontId="11" fillId="0" borderId="32" xfId="14" applyBorder="1"/>
    <xf numFmtId="0" fontId="11" fillId="0" borderId="32" xfId="14" applyFont="1" applyBorder="1"/>
    <xf numFmtId="0" fontId="11" fillId="8" borderId="1" xfId="14" applyFill="1" applyBorder="1"/>
    <xf numFmtId="0" fontId="11" fillId="0" borderId="5" xfId="14" applyBorder="1"/>
    <xf numFmtId="0" fontId="11" fillId="0" borderId="32" xfId="14" applyFill="1" applyBorder="1"/>
    <xf numFmtId="0" fontId="11" fillId="9" borderId="1" xfId="14" applyFill="1" applyBorder="1"/>
    <xf numFmtId="0" fontId="11" fillId="0" borderId="0" xfId="14" applyBorder="1"/>
    <xf numFmtId="0" fontId="11" fillId="0" borderId="0" xfId="14" applyFont="1" applyBorder="1"/>
    <xf numFmtId="0" fontId="10" fillId="0" borderId="0" xfId="14" applyFont="1" applyAlignment="1">
      <alignment horizontal="center"/>
    </xf>
    <xf numFmtId="0" fontId="11" fillId="0" borderId="0" xfId="19" applyFont="1"/>
    <xf numFmtId="0" fontId="28" fillId="0" borderId="0" xfId="19" applyFont="1"/>
    <xf numFmtId="0" fontId="11" fillId="9" borderId="1" xfId="14" applyFont="1" applyFill="1" applyBorder="1"/>
    <xf numFmtId="0" fontId="10" fillId="9" borderId="57" xfId="14" applyFont="1" applyFill="1" applyBorder="1"/>
    <xf numFmtId="0" fontId="10" fillId="8" borderId="5" xfId="14" applyFont="1" applyFill="1" applyBorder="1"/>
    <xf numFmtId="0" fontId="10" fillId="0" borderId="28" xfId="14" applyFont="1" applyBorder="1"/>
    <xf numFmtId="0" fontId="11" fillId="12" borderId="28" xfId="14" applyFont="1" applyFill="1" applyBorder="1"/>
    <xf numFmtId="165" fontId="10" fillId="9" borderId="57" xfId="1" applyNumberFormat="1" applyFont="1" applyFill="1" applyBorder="1"/>
    <xf numFmtId="165" fontId="10" fillId="8" borderId="5" xfId="1" applyNumberFormat="1" applyFont="1" applyFill="1" applyBorder="1"/>
    <xf numFmtId="165" fontId="11" fillId="0" borderId="32" xfId="1" applyNumberFormat="1" applyFont="1" applyBorder="1"/>
    <xf numFmtId="165" fontId="10" fillId="0" borderId="28" xfId="1" applyNumberFormat="1" applyFont="1" applyBorder="1"/>
    <xf numFmtId="165" fontId="11" fillId="12" borderId="28" xfId="1" applyNumberFormat="1" applyFont="1" applyFill="1" applyBorder="1"/>
    <xf numFmtId="165" fontId="11" fillId="3" borderId="32" xfId="1" applyNumberFormat="1" applyFont="1" applyFill="1" applyBorder="1"/>
    <xf numFmtId="165" fontId="11" fillId="8" borderId="1" xfId="1" applyNumberFormat="1" applyFont="1" applyFill="1" applyBorder="1"/>
    <xf numFmtId="165" fontId="11" fillId="9" borderId="1" xfId="1" applyNumberFormat="1" applyFont="1" applyFill="1" applyBorder="1"/>
    <xf numFmtId="165" fontId="11" fillId="0" borderId="0" xfId="1" applyNumberFormat="1" applyFont="1"/>
    <xf numFmtId="165" fontId="11" fillId="0" borderId="0" xfId="1" applyNumberFormat="1" applyFont="1" applyBorder="1"/>
    <xf numFmtId="0" fontId="25" fillId="0" borderId="0" xfId="10" applyFont="1"/>
    <xf numFmtId="0" fontId="27" fillId="0" borderId="0" xfId="10" applyFont="1"/>
    <xf numFmtId="0" fontId="27" fillId="10" borderId="1" xfId="10" applyFont="1" applyFill="1" applyBorder="1"/>
    <xf numFmtId="0" fontId="25" fillId="10" borderId="32" xfId="10" applyFont="1" applyFill="1" applyBorder="1"/>
    <xf numFmtId="0" fontId="25" fillId="0" borderId="1" xfId="10" applyFont="1" applyBorder="1" applyAlignment="1">
      <alignment horizontal="justify" wrapText="1"/>
    </xf>
    <xf numFmtId="165" fontId="25" fillId="0" borderId="1" xfId="4" applyNumberFormat="1" applyFont="1" applyBorder="1" applyAlignment="1">
      <alignment horizontal="right" wrapText="1"/>
    </xf>
    <xf numFmtId="1" fontId="11" fillId="0" borderId="0" xfId="10" applyNumberFormat="1" applyFont="1"/>
    <xf numFmtId="0" fontId="25" fillId="0" borderId="1" xfId="10" applyFont="1" applyFill="1" applyBorder="1" applyAlignment="1">
      <alignment horizontal="justify" wrapText="1"/>
    </xf>
    <xf numFmtId="165" fontId="25" fillId="0" borderId="1" xfId="4" applyNumberFormat="1" applyFont="1" applyFill="1" applyBorder="1" applyAlignment="1">
      <alignment horizontal="right" wrapText="1"/>
    </xf>
    <xf numFmtId="0" fontId="27" fillId="11" borderId="1" xfId="10" applyFont="1" applyFill="1" applyBorder="1" applyAlignment="1">
      <alignment horizontal="justify" wrapText="1"/>
    </xf>
    <xf numFmtId="165" fontId="25" fillId="11" borderId="1" xfId="4" applyNumberFormat="1" applyFont="1" applyFill="1" applyBorder="1" applyAlignment="1">
      <alignment horizontal="right" wrapText="1"/>
    </xf>
    <xf numFmtId="0" fontId="27" fillId="11" borderId="1" xfId="10" applyFont="1" applyFill="1" applyBorder="1" applyAlignment="1">
      <alignment wrapText="1"/>
    </xf>
    <xf numFmtId="165" fontId="27" fillId="11" borderId="1" xfId="4" applyNumberFormat="1" applyFont="1" applyFill="1" applyBorder="1" applyAlignment="1">
      <alignment horizontal="right" wrapText="1"/>
    </xf>
    <xf numFmtId="1" fontId="11" fillId="0" borderId="0" xfId="10" applyNumberFormat="1"/>
    <xf numFmtId="0" fontId="17" fillId="3" borderId="0" xfId="21" applyFont="1" applyFill="1" applyBorder="1"/>
    <xf numFmtId="0" fontId="25" fillId="3" borderId="1" xfId="10" applyFont="1" applyFill="1" applyBorder="1" applyAlignment="1">
      <alignment wrapText="1"/>
    </xf>
    <xf numFmtId="165" fontId="25" fillId="3" borderId="1" xfId="4" applyNumberFormat="1" applyFont="1" applyFill="1" applyBorder="1" applyAlignment="1">
      <alignment horizontal="right" wrapText="1"/>
    </xf>
    <xf numFmtId="1" fontId="11" fillId="3" borderId="0" xfId="10" applyNumberFormat="1" applyFont="1" applyFill="1"/>
    <xf numFmtId="0" fontId="11" fillId="3" borderId="0" xfId="10" applyFont="1" applyFill="1"/>
    <xf numFmtId="0" fontId="25" fillId="0" borderId="1" xfId="10" applyFont="1" applyBorder="1" applyAlignment="1">
      <alignment wrapText="1"/>
    </xf>
    <xf numFmtId="165" fontId="27" fillId="0" borderId="1" xfId="4" applyNumberFormat="1" applyFont="1" applyBorder="1" applyAlignment="1">
      <alignment horizontal="right" wrapText="1"/>
    </xf>
    <xf numFmtId="0" fontId="27" fillId="10" borderId="1" xfId="10" applyFont="1" applyFill="1" applyBorder="1" applyAlignment="1">
      <alignment wrapText="1"/>
    </xf>
    <xf numFmtId="165" fontId="27" fillId="10" borderId="1" xfId="4" applyNumberFormat="1" applyFont="1" applyFill="1" applyBorder="1" applyAlignment="1">
      <alignment horizontal="right" wrapText="1"/>
    </xf>
    <xf numFmtId="0" fontId="25" fillId="0" borderId="1" xfId="10" applyFont="1" applyFill="1" applyBorder="1" applyAlignment="1">
      <alignment wrapText="1"/>
    </xf>
    <xf numFmtId="167" fontId="33" fillId="0" borderId="1" xfId="22" applyNumberFormat="1" applyFont="1" applyFill="1" applyBorder="1" applyAlignment="1">
      <alignment horizontal="left" vertical="center" wrapText="1"/>
    </xf>
    <xf numFmtId="165" fontId="33" fillId="0" borderId="1" xfId="4" applyNumberFormat="1" applyFont="1" applyFill="1" applyBorder="1" applyAlignment="1">
      <alignment horizontal="right" vertical="center" wrapText="1"/>
    </xf>
    <xf numFmtId="0" fontId="12" fillId="0" borderId="0" xfId="21" applyFont="1" applyFill="1" applyBorder="1"/>
    <xf numFmtId="167" fontId="34" fillId="11" borderId="1" xfId="22" applyNumberFormat="1" applyFont="1" applyFill="1" applyBorder="1" applyAlignment="1">
      <alignment horizontal="left" vertical="center" wrapText="1"/>
    </xf>
    <xf numFmtId="165" fontId="34" fillId="11" borderId="1" xfId="4" applyNumberFormat="1" applyFont="1" applyFill="1" applyBorder="1" applyAlignment="1">
      <alignment horizontal="right" vertical="center" wrapText="1"/>
    </xf>
    <xf numFmtId="1" fontId="10" fillId="0" borderId="0" xfId="10" applyNumberFormat="1" applyFont="1"/>
    <xf numFmtId="0" fontId="17" fillId="0" borderId="0" xfId="21" applyFont="1" applyFill="1" applyBorder="1"/>
    <xf numFmtId="0" fontId="11" fillId="0" borderId="0" xfId="10" applyFont="1"/>
    <xf numFmtId="165" fontId="34" fillId="0" borderId="1" xfId="4" applyNumberFormat="1" applyFont="1" applyFill="1" applyBorder="1" applyAlignment="1">
      <alignment horizontal="right" vertical="center" wrapText="1"/>
    </xf>
    <xf numFmtId="167" fontId="34" fillId="10" borderId="1" xfId="22" applyNumberFormat="1" applyFont="1" applyFill="1" applyBorder="1" applyAlignment="1">
      <alignment horizontal="left" vertical="center" wrapText="1"/>
    </xf>
    <xf numFmtId="165" fontId="34" fillId="10" borderId="1" xfId="4" applyNumberFormat="1" applyFont="1" applyFill="1" applyBorder="1" applyAlignment="1">
      <alignment horizontal="right" vertical="center" wrapText="1"/>
    </xf>
    <xf numFmtId="165" fontId="25" fillId="0" borderId="0" xfId="1" applyNumberFormat="1" applyFont="1"/>
    <xf numFmtId="165" fontId="11" fillId="0" borderId="0" xfId="1" applyNumberFormat="1" applyFont="1" applyAlignment="1">
      <alignment horizontal="center"/>
    </xf>
    <xf numFmtId="165" fontId="11" fillId="0" borderId="0" xfId="1" applyNumberFormat="1" applyFont="1" applyAlignment="1">
      <alignment horizontal="left"/>
    </xf>
    <xf numFmtId="165" fontId="28" fillId="0" borderId="0" xfId="1" applyNumberFormat="1" applyFont="1"/>
    <xf numFmtId="165" fontId="25" fillId="10" borderId="1" xfId="1" applyNumberFormat="1" applyFont="1" applyFill="1" applyBorder="1"/>
    <xf numFmtId="165" fontId="25" fillId="0" borderId="1" xfId="1" applyNumberFormat="1" applyFont="1" applyBorder="1"/>
    <xf numFmtId="165" fontId="25" fillId="11" borderId="1" xfId="1" applyNumberFormat="1" applyFont="1" applyFill="1" applyBorder="1" applyAlignment="1">
      <alignment horizontal="right" wrapText="1"/>
    </xf>
    <xf numFmtId="165" fontId="27" fillId="11" borderId="1" xfId="1" applyNumberFormat="1" applyFont="1" applyFill="1" applyBorder="1" applyAlignment="1">
      <alignment horizontal="right" wrapText="1"/>
    </xf>
    <xf numFmtId="165" fontId="25" fillId="3" borderId="1" xfId="1" applyNumberFormat="1" applyFont="1" applyFill="1" applyBorder="1" applyAlignment="1">
      <alignment horizontal="right" wrapText="1"/>
    </xf>
    <xf numFmtId="165" fontId="27" fillId="10" borderId="1" xfId="1" applyNumberFormat="1" applyFont="1" applyFill="1" applyBorder="1" applyAlignment="1">
      <alignment horizontal="right" wrapText="1"/>
    </xf>
    <xf numFmtId="165" fontId="34" fillId="11" borderId="1" xfId="1" applyNumberFormat="1" applyFont="1" applyFill="1" applyBorder="1" applyAlignment="1">
      <alignment horizontal="right" vertical="center" wrapText="1"/>
    </xf>
    <xf numFmtId="165" fontId="34" fillId="10" borderId="1" xfId="1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top" wrapText="1"/>
    </xf>
    <xf numFmtId="0" fontId="12" fillId="0" borderId="10" xfId="0" applyFont="1" applyBorder="1"/>
    <xf numFmtId="3" fontId="12" fillId="0" borderId="4" xfId="0" applyNumberFormat="1" applyFont="1" applyBorder="1"/>
    <xf numFmtId="3" fontId="11" fillId="13" borderId="16" xfId="0" applyNumberFormat="1" applyFont="1" applyFill="1" applyBorder="1" applyAlignment="1">
      <alignment horizontal="right" vertical="top" wrapText="1"/>
    </xf>
    <xf numFmtId="0" fontId="12" fillId="0" borderId="14" xfId="0" applyFont="1" applyBorder="1"/>
    <xf numFmtId="3" fontId="12" fillId="0" borderId="3" xfId="0" applyNumberFormat="1" applyFont="1" applyBorder="1"/>
    <xf numFmtId="3" fontId="0" fillId="0" borderId="0" xfId="0" applyNumberFormat="1"/>
    <xf numFmtId="3" fontId="10" fillId="14" borderId="16" xfId="0" applyNumberFormat="1" applyFont="1" applyFill="1" applyBorder="1" applyAlignment="1">
      <alignment horizontal="right" vertical="top" wrapText="1"/>
    </xf>
    <xf numFmtId="0" fontId="11" fillId="14" borderId="7" xfId="0" applyFont="1" applyFill="1" applyBorder="1" applyAlignment="1">
      <alignment horizontal="left" vertical="top" wrapText="1"/>
    </xf>
    <xf numFmtId="0" fontId="11" fillId="14" borderId="13" xfId="0" applyFont="1" applyFill="1" applyBorder="1" applyAlignment="1">
      <alignment horizontal="left" vertical="top" wrapText="1"/>
    </xf>
    <xf numFmtId="3" fontId="11" fillId="14" borderId="16" xfId="0" applyNumberFormat="1" applyFont="1" applyFill="1" applyBorder="1" applyAlignment="1">
      <alignment horizontal="right" vertical="top" wrapText="1"/>
    </xf>
    <xf numFmtId="3" fontId="11" fillId="14" borderId="11" xfId="0" applyNumberFormat="1" applyFont="1" applyFill="1" applyBorder="1" applyAlignment="1">
      <alignment horizontal="right" vertical="top" wrapText="1"/>
    </xf>
    <xf numFmtId="3" fontId="11" fillId="14" borderId="1" xfId="0" applyNumberFormat="1" applyFont="1" applyFill="1" applyBorder="1" applyAlignment="1">
      <alignment horizontal="right" vertical="top" wrapText="1"/>
    </xf>
    <xf numFmtId="3" fontId="11" fillId="14" borderId="17" xfId="0" applyNumberFormat="1" applyFont="1" applyFill="1" applyBorder="1" applyAlignment="1">
      <alignment horizontal="right" vertical="top" wrapText="1"/>
    </xf>
    <xf numFmtId="3" fontId="11" fillId="14" borderId="15" xfId="0" applyNumberFormat="1" applyFont="1" applyFill="1" applyBorder="1" applyAlignment="1">
      <alignment horizontal="right" vertical="top" wrapText="1"/>
    </xf>
    <xf numFmtId="3" fontId="11" fillId="14" borderId="5" xfId="0" applyNumberFormat="1" applyFont="1" applyFill="1" applyBorder="1" applyAlignment="1">
      <alignment horizontal="right" vertical="top" wrapText="1"/>
    </xf>
    <xf numFmtId="0" fontId="6" fillId="0" borderId="0" xfId="24"/>
    <xf numFmtId="0" fontId="35" fillId="0" borderId="59" xfId="24" applyFont="1" applyBorder="1"/>
    <xf numFmtId="169" fontId="6" fillId="0" borderId="0" xfId="24" applyNumberFormat="1"/>
    <xf numFmtId="0" fontId="15" fillId="3" borderId="6" xfId="24" applyFont="1" applyFill="1" applyBorder="1"/>
    <xf numFmtId="0" fontId="23" fillId="0" borderId="60" xfId="24" applyFont="1" applyBorder="1"/>
    <xf numFmtId="0" fontId="23" fillId="0" borderId="0" xfId="24" applyFont="1"/>
    <xf numFmtId="0" fontId="15" fillId="0" borderId="61" xfId="24" applyFont="1" applyBorder="1"/>
    <xf numFmtId="0" fontId="15" fillId="0" borderId="0" xfId="24" applyFont="1" applyBorder="1"/>
    <xf numFmtId="0" fontId="36" fillId="0" borderId="0" xfId="24" applyFont="1"/>
    <xf numFmtId="164" fontId="9" fillId="0" borderId="1" xfId="24" applyNumberFormat="1" applyFont="1" applyFill="1" applyBorder="1" applyAlignment="1">
      <alignment horizontal="center" vertical="center" wrapText="1"/>
    </xf>
    <xf numFmtId="0" fontId="9" fillId="0" borderId="1" xfId="24" applyFont="1" applyFill="1" applyBorder="1" applyAlignment="1">
      <alignment horizontal="center" vertical="center"/>
    </xf>
    <xf numFmtId="0" fontId="9" fillId="0" borderId="1" xfId="24" applyFont="1" applyFill="1" applyBorder="1" applyAlignment="1">
      <alignment horizontal="center" vertical="center" wrapText="1"/>
    </xf>
    <xf numFmtId="0" fontId="10" fillId="0" borderId="1" xfId="24" applyFont="1" applyBorder="1" applyAlignment="1">
      <alignment horizontal="center" vertical="center" wrapText="1"/>
    </xf>
    <xf numFmtId="1" fontId="37" fillId="0" borderId="7" xfId="24" applyNumberFormat="1" applyFont="1" applyFill="1" applyBorder="1" applyAlignment="1">
      <alignment horizontal="center" vertical="center"/>
    </xf>
    <xf numFmtId="0" fontId="37" fillId="0" borderId="7" xfId="24" applyFont="1" applyFill="1" applyBorder="1" applyAlignment="1">
      <alignment horizontal="center" vertical="center"/>
    </xf>
    <xf numFmtId="0" fontId="37" fillId="0" borderId="1" xfId="24" applyFont="1" applyFill="1" applyBorder="1" applyAlignment="1">
      <alignment horizontal="center" vertical="center"/>
    </xf>
    <xf numFmtId="0" fontId="37" fillId="0" borderId="7" xfId="24" quotePrefix="1" applyFont="1" applyFill="1" applyBorder="1" applyAlignment="1">
      <alignment horizontal="center" vertical="center"/>
    </xf>
    <xf numFmtId="0" fontId="37" fillId="0" borderId="7" xfId="24" applyFont="1" applyFill="1" applyBorder="1" applyAlignment="1">
      <alignment vertical="center" wrapText="1"/>
    </xf>
    <xf numFmtId="0" fontId="37" fillId="0" borderId="7" xfId="24" applyFont="1" applyFill="1" applyBorder="1" applyAlignment="1">
      <alignment horizontal="left" vertical="center"/>
    </xf>
    <xf numFmtId="3" fontId="37" fillId="2" borderId="1" xfId="24" applyNumberFormat="1" applyFont="1" applyFill="1" applyBorder="1" applyAlignment="1">
      <alignment horizontal="center" vertical="center"/>
    </xf>
    <xf numFmtId="3" fontId="37" fillId="0" borderId="1" xfId="24" applyNumberFormat="1" applyFont="1" applyFill="1" applyBorder="1" applyAlignment="1">
      <alignment horizontal="center" vertical="center"/>
    </xf>
    <xf numFmtId="0" fontId="37" fillId="0" borderId="7" xfId="24" applyFont="1" applyFill="1" applyBorder="1" applyAlignment="1">
      <alignment horizontal="left" vertical="center" wrapText="1"/>
    </xf>
    <xf numFmtId="0" fontId="9" fillId="0" borderId="7" xfId="24" quotePrefix="1" applyFont="1" applyFill="1" applyBorder="1" applyAlignment="1">
      <alignment horizontal="center" vertical="center"/>
    </xf>
    <xf numFmtId="0" fontId="9" fillId="0" borderId="7" xfId="24" applyFont="1" applyFill="1" applyBorder="1" applyAlignment="1">
      <alignment horizontal="left" vertical="center" wrapText="1"/>
    </xf>
    <xf numFmtId="0" fontId="9" fillId="0" borderId="7" xfId="24" applyFont="1" applyFill="1" applyBorder="1" applyAlignment="1">
      <alignment horizontal="left" vertical="center"/>
    </xf>
    <xf numFmtId="0" fontId="11" fillId="0" borderId="7" xfId="24" applyFont="1" applyFill="1" applyBorder="1" applyAlignment="1">
      <alignment horizontal="left" vertical="center" wrapText="1"/>
    </xf>
    <xf numFmtId="0" fontId="37" fillId="3" borderId="7" xfId="24" applyFont="1" applyFill="1" applyBorder="1" applyAlignment="1">
      <alignment horizontal="left" vertical="center" wrapText="1"/>
    </xf>
    <xf numFmtId="3" fontId="37" fillId="3" borderId="1" xfId="24" applyNumberFormat="1" applyFont="1" applyFill="1" applyBorder="1" applyAlignment="1">
      <alignment horizontal="center" vertical="center"/>
    </xf>
    <xf numFmtId="0" fontId="10" fillId="0" borderId="7" xfId="24" applyFont="1" applyFill="1" applyBorder="1" applyAlignment="1">
      <alignment horizontal="left" vertical="center" wrapText="1"/>
    </xf>
    <xf numFmtId="0" fontId="9" fillId="0" borderId="9" xfId="24" quotePrefix="1" applyFont="1" applyFill="1" applyBorder="1" applyAlignment="1">
      <alignment horizontal="center" vertical="center"/>
    </xf>
    <xf numFmtId="0" fontId="9" fillId="0" borderId="9" xfId="24" applyFont="1" applyFill="1" applyBorder="1" applyAlignment="1">
      <alignment horizontal="left" vertical="center" wrapText="1"/>
    </xf>
    <xf numFmtId="0" fontId="9" fillId="0" borderId="9" xfId="24" applyFont="1" applyFill="1" applyBorder="1" applyAlignment="1">
      <alignment horizontal="left" vertical="center"/>
    </xf>
    <xf numFmtId="3" fontId="37" fillId="2" borderId="2" xfId="24" applyNumberFormat="1" applyFont="1" applyFill="1" applyBorder="1" applyAlignment="1">
      <alignment horizontal="center" vertical="center"/>
    </xf>
    <xf numFmtId="0" fontId="9" fillId="0" borderId="58" xfId="24" quotePrefix="1" applyFont="1" applyFill="1" applyBorder="1" applyAlignment="1">
      <alignment horizontal="center" vertical="center"/>
    </xf>
    <xf numFmtId="0" fontId="10" fillId="0" borderId="58" xfId="24" applyFont="1" applyFill="1" applyBorder="1" applyAlignment="1">
      <alignment horizontal="left" vertical="center" wrapText="1"/>
    </xf>
    <xf numFmtId="0" fontId="9" fillId="0" borderId="58" xfId="24" applyFont="1" applyFill="1" applyBorder="1" applyAlignment="1">
      <alignment horizontal="left" vertical="center"/>
    </xf>
    <xf numFmtId="3" fontId="37" fillId="2" borderId="58" xfId="24" applyNumberFormat="1" applyFont="1" applyFill="1" applyBorder="1" applyAlignment="1">
      <alignment horizontal="center" vertical="center"/>
    </xf>
    <xf numFmtId="0" fontId="9" fillId="0" borderId="13" xfId="24" quotePrefix="1" applyFont="1" applyFill="1" applyBorder="1" applyAlignment="1">
      <alignment horizontal="center" vertical="center"/>
    </xf>
    <xf numFmtId="0" fontId="10" fillId="0" borderId="13" xfId="24" applyFont="1" applyFill="1" applyBorder="1" applyAlignment="1">
      <alignment horizontal="left" vertical="center" wrapText="1"/>
    </xf>
    <xf numFmtId="0" fontId="23" fillId="0" borderId="5" xfId="24" applyFont="1" applyBorder="1"/>
    <xf numFmtId="0" fontId="10" fillId="0" borderId="7" xfId="24" applyFont="1" applyFill="1" applyBorder="1" applyAlignment="1">
      <alignment horizontal="left" vertical="center"/>
    </xf>
    <xf numFmtId="0" fontId="23" fillId="0" borderId="1" xfId="24" applyFont="1" applyBorder="1"/>
    <xf numFmtId="0" fontId="11" fillId="0" borderId="7" xfId="24" applyFont="1" applyFill="1" applyBorder="1" applyAlignment="1">
      <alignment horizontal="left" vertical="center"/>
    </xf>
    <xf numFmtId="165" fontId="23" fillId="10" borderId="1" xfId="25" applyNumberFormat="1" applyFont="1" applyFill="1" applyBorder="1"/>
    <xf numFmtId="165" fontId="19" fillId="10" borderId="1" xfId="25" applyNumberFormat="1" applyFont="1" applyFill="1" applyBorder="1"/>
    <xf numFmtId="165" fontId="23" fillId="0" borderId="1" xfId="25" applyNumberFormat="1" applyFont="1" applyBorder="1"/>
    <xf numFmtId="165" fontId="19" fillId="0" borderId="1" xfId="25" applyNumberFormat="1" applyFont="1" applyBorder="1"/>
    <xf numFmtId="165" fontId="33" fillId="0" borderId="1" xfId="25" applyNumberFormat="1" applyFont="1" applyBorder="1"/>
    <xf numFmtId="0" fontId="38" fillId="0" borderId="1" xfId="24" applyFont="1" applyFill="1" applyBorder="1" applyAlignment="1">
      <alignment horizontal="center" vertical="center"/>
    </xf>
    <xf numFmtId="0" fontId="38" fillId="0" borderId="1" xfId="24" applyFont="1" applyBorder="1"/>
    <xf numFmtId="3" fontId="9" fillId="2" borderId="1" xfId="24" applyNumberFormat="1" applyFont="1" applyFill="1" applyBorder="1" applyAlignment="1">
      <alignment horizontal="center" vertical="center"/>
    </xf>
    <xf numFmtId="3" fontId="38" fillId="0" borderId="1" xfId="24" applyNumberFormat="1" applyFont="1" applyBorder="1"/>
    <xf numFmtId="3" fontId="21" fillId="0" borderId="1" xfId="24" applyNumberFormat="1" applyFont="1" applyBorder="1"/>
    <xf numFmtId="0" fontId="31" fillId="0" borderId="0" xfId="24" applyFont="1"/>
    <xf numFmtId="3" fontId="6" fillId="0" borderId="0" xfId="24" applyNumberFormat="1"/>
    <xf numFmtId="164" fontId="9" fillId="0" borderId="7" xfId="24" quotePrefix="1" applyNumberFormat="1" applyFont="1" applyFill="1" applyBorder="1" applyAlignment="1">
      <alignment horizontal="center" vertical="center"/>
    </xf>
    <xf numFmtId="0" fontId="9" fillId="0" borderId="7" xfId="24" applyFont="1" applyFill="1" applyBorder="1" applyAlignment="1">
      <alignment vertical="center" wrapText="1"/>
    </xf>
    <xf numFmtId="168" fontId="9" fillId="0" borderId="1" xfId="24" applyNumberFormat="1" applyFont="1" applyFill="1" applyBorder="1" applyAlignment="1">
      <alignment vertical="center"/>
    </xf>
    <xf numFmtId="3" fontId="9" fillId="2" borderId="1" xfId="24" applyNumberFormat="1" applyFont="1" applyFill="1" applyBorder="1" applyAlignment="1">
      <alignment horizontal="right" vertical="center"/>
    </xf>
    <xf numFmtId="168" fontId="37" fillId="0" borderId="1" xfId="24" applyNumberFormat="1" applyFont="1" applyFill="1" applyBorder="1" applyAlignment="1">
      <alignment vertical="center"/>
    </xf>
    <xf numFmtId="3" fontId="37" fillId="0" borderId="1" xfId="24" applyNumberFormat="1" applyFont="1" applyFill="1" applyBorder="1" applyAlignment="1">
      <alignment horizontal="right" vertical="center"/>
    </xf>
    <xf numFmtId="0" fontId="11" fillId="3" borderId="7" xfId="24" applyFont="1" applyFill="1" applyBorder="1" applyAlignment="1">
      <alignment horizontal="left" vertical="center" wrapText="1"/>
    </xf>
    <xf numFmtId="0" fontId="11" fillId="0" borderId="7" xfId="24" applyFont="1" applyFill="1" applyBorder="1" applyAlignment="1">
      <alignment vertical="center" wrapText="1"/>
    </xf>
    <xf numFmtId="3" fontId="37" fillId="2" borderId="1" xfId="24" applyNumberFormat="1" applyFont="1" applyFill="1" applyBorder="1" applyAlignment="1">
      <alignment horizontal="right" vertical="center"/>
    </xf>
    <xf numFmtId="164" fontId="37" fillId="0" borderId="7" xfId="24" quotePrefix="1" applyNumberFormat="1" applyFont="1" applyFill="1" applyBorder="1" applyAlignment="1">
      <alignment horizontal="center" vertical="center"/>
    </xf>
    <xf numFmtId="0" fontId="11" fillId="0" borderId="7" xfId="24" applyFont="1" applyFill="1" applyBorder="1" applyAlignment="1">
      <alignment vertical="center"/>
    </xf>
    <xf numFmtId="167" fontId="37" fillId="0" borderId="7" xfId="24" applyNumberFormat="1" applyFont="1" applyFill="1" applyBorder="1" applyAlignment="1">
      <alignment horizontal="left" vertical="center"/>
    </xf>
    <xf numFmtId="0" fontId="10" fillId="0" borderId="9" xfId="24" applyFont="1" applyFill="1" applyBorder="1" applyAlignment="1">
      <alignment horizontal="left" vertical="center" wrapText="1"/>
    </xf>
    <xf numFmtId="168" fontId="9" fillId="0" borderId="2" xfId="24" applyNumberFormat="1" applyFont="1" applyFill="1" applyBorder="1" applyAlignment="1">
      <alignment vertical="center"/>
    </xf>
    <xf numFmtId="3" fontId="9" fillId="2" borderId="2" xfId="24" applyNumberFormat="1" applyFont="1" applyFill="1" applyBorder="1" applyAlignment="1">
      <alignment horizontal="right" vertical="center"/>
    </xf>
    <xf numFmtId="0" fontId="9" fillId="0" borderId="30" xfId="24" applyFont="1" applyFill="1" applyBorder="1" applyAlignment="1">
      <alignment horizontal="left" vertical="center"/>
    </xf>
    <xf numFmtId="168" fontId="9" fillId="0" borderId="30" xfId="24" applyNumberFormat="1" applyFont="1" applyFill="1" applyBorder="1" applyAlignment="1">
      <alignment vertical="center"/>
    </xf>
    <xf numFmtId="3" fontId="9" fillId="2" borderId="58" xfId="24" applyNumberFormat="1" applyFont="1" applyFill="1" applyBorder="1" applyAlignment="1">
      <alignment horizontal="right" vertical="center"/>
    </xf>
    <xf numFmtId="0" fontId="6" fillId="0" borderId="5" xfId="24" applyBorder="1"/>
    <xf numFmtId="0" fontId="6" fillId="0" borderId="1" xfId="24" applyBorder="1"/>
    <xf numFmtId="0" fontId="6" fillId="2" borderId="1" xfId="24" applyFill="1" applyBorder="1"/>
    <xf numFmtId="0" fontId="10" fillId="0" borderId="9" xfId="24" applyFont="1" applyFill="1" applyBorder="1" applyAlignment="1">
      <alignment horizontal="left" vertical="center"/>
    </xf>
    <xf numFmtId="0" fontId="23" fillId="0" borderId="2" xfId="24" applyFont="1" applyBorder="1"/>
    <xf numFmtId="0" fontId="6" fillId="2" borderId="2" xfId="24" applyFill="1" applyBorder="1"/>
    <xf numFmtId="0" fontId="10" fillId="0" borderId="58" xfId="24" applyFont="1" applyFill="1" applyBorder="1" applyAlignment="1">
      <alignment horizontal="left" vertical="center"/>
    </xf>
    <xf numFmtId="0" fontId="6" fillId="0" borderId="58" xfId="24" applyBorder="1"/>
    <xf numFmtId="3" fontId="6" fillId="0" borderId="58" xfId="24" applyNumberFormat="1" applyBorder="1"/>
    <xf numFmtId="0" fontId="10" fillId="0" borderId="0" xfId="24" applyFont="1" applyFill="1" applyBorder="1" applyAlignment="1">
      <alignment horizontal="left" vertical="center"/>
    </xf>
    <xf numFmtId="165" fontId="23" fillId="10" borderId="1" xfId="26" applyNumberFormat="1" applyFont="1" applyFill="1" applyBorder="1"/>
    <xf numFmtId="165" fontId="19" fillId="10" borderId="1" xfId="26" applyNumberFormat="1" applyFont="1" applyFill="1" applyBorder="1"/>
    <xf numFmtId="165" fontId="23" fillId="0" borderId="1" xfId="26" applyNumberFormat="1" applyFont="1" applyBorder="1"/>
    <xf numFmtId="165" fontId="19" fillId="0" borderId="1" xfId="26" applyNumberFormat="1" applyFont="1" applyBorder="1"/>
    <xf numFmtId="165" fontId="33" fillId="0" borderId="1" xfId="26" applyNumberFormat="1" applyFont="1" applyBorder="1"/>
    <xf numFmtId="165" fontId="31" fillId="0" borderId="0" xfId="26" applyNumberFormat="1" applyFont="1"/>
    <xf numFmtId="0" fontId="5" fillId="0" borderId="0" xfId="27"/>
    <xf numFmtId="0" fontId="35" fillId="0" borderId="59" xfId="27" applyFont="1" applyBorder="1"/>
    <xf numFmtId="0" fontId="15" fillId="3" borderId="6" xfId="27" applyFont="1" applyFill="1" applyBorder="1"/>
    <xf numFmtId="0" fontId="23" fillId="0" borderId="60" xfId="27" applyFont="1" applyBorder="1"/>
    <xf numFmtId="0" fontId="11" fillId="0" borderId="0" xfId="27" applyFont="1" applyAlignment="1">
      <alignment horizontal="left"/>
    </xf>
    <xf numFmtId="0" fontId="23" fillId="0" borderId="0" xfId="27" applyFont="1"/>
    <xf numFmtId="0" fontId="15" fillId="0" borderId="61" xfId="27" applyFont="1" applyBorder="1"/>
    <xf numFmtId="0" fontId="15" fillId="0" borderId="0" xfId="27" applyFont="1" applyBorder="1"/>
    <xf numFmtId="0" fontId="36" fillId="0" borderId="0" xfId="27" applyFont="1"/>
    <xf numFmtId="164" fontId="9" fillId="0" borderId="1" xfId="27" applyNumberFormat="1" applyFont="1" applyFill="1" applyBorder="1" applyAlignment="1">
      <alignment horizontal="center" vertical="center" wrapText="1"/>
    </xf>
    <xf numFmtId="0" fontId="9" fillId="0" borderId="1" xfId="27" applyFont="1" applyFill="1" applyBorder="1" applyAlignment="1">
      <alignment horizontal="center" vertical="center"/>
    </xf>
    <xf numFmtId="0" fontId="9" fillId="0" borderId="1" xfId="27" applyFont="1" applyFill="1" applyBorder="1" applyAlignment="1">
      <alignment horizontal="center" vertical="center" wrapText="1"/>
    </xf>
    <xf numFmtId="0" fontId="10" fillId="0" borderId="1" xfId="27" applyFont="1" applyBorder="1" applyAlignment="1">
      <alignment horizontal="center" vertical="center" wrapText="1"/>
    </xf>
    <xf numFmtId="1" fontId="37" fillId="0" borderId="7" xfId="27" applyNumberFormat="1" applyFont="1" applyFill="1" applyBorder="1" applyAlignment="1">
      <alignment horizontal="center" vertical="center"/>
    </xf>
    <xf numFmtId="0" fontId="37" fillId="0" borderId="7" xfId="27" applyFont="1" applyFill="1" applyBorder="1" applyAlignment="1">
      <alignment horizontal="center" vertical="center"/>
    </xf>
    <xf numFmtId="0" fontId="37" fillId="0" borderId="1" xfId="27" applyFont="1" applyFill="1" applyBorder="1" applyAlignment="1">
      <alignment horizontal="center" vertical="center"/>
    </xf>
    <xf numFmtId="0" fontId="37" fillId="0" borderId="7" xfId="27" quotePrefix="1" applyFont="1" applyFill="1" applyBorder="1" applyAlignment="1">
      <alignment horizontal="center" vertical="center"/>
    </xf>
    <xf numFmtId="0" fontId="37" fillId="0" borderId="7" xfId="27" applyFont="1" applyFill="1" applyBorder="1" applyAlignment="1">
      <alignment vertical="center" wrapText="1"/>
    </xf>
    <xf numFmtId="0" fontId="37" fillId="0" borderId="7" xfId="27" applyFont="1" applyFill="1" applyBorder="1" applyAlignment="1">
      <alignment horizontal="left" vertical="center"/>
    </xf>
    <xf numFmtId="3" fontId="37" fillId="2" borderId="1" xfId="27" applyNumberFormat="1" applyFont="1" applyFill="1" applyBorder="1" applyAlignment="1">
      <alignment horizontal="center" vertical="center"/>
    </xf>
    <xf numFmtId="3" fontId="37" fillId="0" borderId="1" xfId="27" applyNumberFormat="1" applyFont="1" applyFill="1" applyBorder="1" applyAlignment="1">
      <alignment horizontal="center" vertical="center"/>
    </xf>
    <xf numFmtId="169" fontId="5" fillId="0" borderId="0" xfId="27" applyNumberFormat="1"/>
    <xf numFmtId="0" fontId="37" fillId="0" borderId="7" xfId="27" applyFont="1" applyFill="1" applyBorder="1" applyAlignment="1">
      <alignment horizontal="left" vertical="center" wrapText="1"/>
    </xf>
    <xf numFmtId="0" fontId="9" fillId="0" borderId="7" xfId="27" quotePrefix="1" applyFont="1" applyFill="1" applyBorder="1" applyAlignment="1">
      <alignment horizontal="center" vertical="center"/>
    </xf>
    <xf numFmtId="0" fontId="9" fillId="0" borderId="7" xfId="27" applyFont="1" applyFill="1" applyBorder="1" applyAlignment="1">
      <alignment horizontal="left" vertical="center" wrapText="1"/>
    </xf>
    <xf numFmtId="0" fontId="9" fillId="0" borderId="7" xfId="27" applyFont="1" applyFill="1" applyBorder="1" applyAlignment="1">
      <alignment horizontal="left" vertical="center"/>
    </xf>
    <xf numFmtId="0" fontId="37" fillId="3" borderId="7" xfId="27" applyFont="1" applyFill="1" applyBorder="1" applyAlignment="1">
      <alignment horizontal="left" vertical="center" wrapText="1"/>
    </xf>
    <xf numFmtId="0" fontId="11" fillId="0" borderId="7" xfId="27" applyFont="1" applyFill="1" applyBorder="1" applyAlignment="1">
      <alignment horizontal="left" vertical="center" wrapText="1"/>
    </xf>
    <xf numFmtId="3" fontId="37" fillId="3" borderId="1" xfId="27" applyNumberFormat="1" applyFont="1" applyFill="1" applyBorder="1" applyAlignment="1">
      <alignment horizontal="center" vertical="center"/>
    </xf>
    <xf numFmtId="0" fontId="10" fillId="0" borderId="7" xfId="27" applyFont="1" applyFill="1" applyBorder="1" applyAlignment="1">
      <alignment horizontal="left" vertical="center" wrapText="1"/>
    </xf>
    <xf numFmtId="0" fontId="9" fillId="0" borderId="9" xfId="27" quotePrefix="1" applyFont="1" applyFill="1" applyBorder="1" applyAlignment="1">
      <alignment horizontal="center" vertical="center"/>
    </xf>
    <xf numFmtId="0" fontId="9" fillId="0" borderId="9" xfId="27" applyFont="1" applyFill="1" applyBorder="1" applyAlignment="1">
      <alignment horizontal="left" vertical="center" wrapText="1"/>
    </xf>
    <xf numFmtId="0" fontId="9" fillId="0" borderId="9" xfId="27" applyFont="1" applyFill="1" applyBorder="1" applyAlignment="1">
      <alignment horizontal="left" vertical="center"/>
    </xf>
    <xf numFmtId="3" fontId="37" fillId="2" borderId="2" xfId="27" applyNumberFormat="1" applyFont="1" applyFill="1" applyBorder="1" applyAlignment="1">
      <alignment horizontal="center" vertical="center"/>
    </xf>
    <xf numFmtId="0" fontId="9" fillId="0" borderId="58" xfId="27" quotePrefix="1" applyFont="1" applyFill="1" applyBorder="1" applyAlignment="1">
      <alignment horizontal="center" vertical="center"/>
    </xf>
    <xf numFmtId="0" fontId="10" fillId="0" borderId="58" xfId="27" applyFont="1" applyFill="1" applyBorder="1" applyAlignment="1">
      <alignment horizontal="left" vertical="center" wrapText="1"/>
    </xf>
    <xf numFmtId="0" fontId="9" fillId="0" borderId="58" xfId="27" applyFont="1" applyFill="1" applyBorder="1" applyAlignment="1">
      <alignment horizontal="left" vertical="center"/>
    </xf>
    <xf numFmtId="3" fontId="37" fillId="2" borderId="58" xfId="27" applyNumberFormat="1" applyFont="1" applyFill="1" applyBorder="1" applyAlignment="1">
      <alignment horizontal="center" vertical="center"/>
    </xf>
    <xf numFmtId="0" fontId="9" fillId="0" borderId="13" xfId="27" quotePrefix="1" applyFont="1" applyFill="1" applyBorder="1" applyAlignment="1">
      <alignment horizontal="center" vertical="center"/>
    </xf>
    <xf numFmtId="0" fontId="10" fillId="0" borderId="13" xfId="27" applyFont="1" applyFill="1" applyBorder="1" applyAlignment="1">
      <alignment horizontal="left" vertical="center" wrapText="1"/>
    </xf>
    <xf numFmtId="0" fontId="23" fillId="0" borderId="5" xfId="27" applyFont="1" applyBorder="1"/>
    <xf numFmtId="0" fontId="10" fillId="0" borderId="7" xfId="27" applyFont="1" applyFill="1" applyBorder="1" applyAlignment="1">
      <alignment horizontal="left" vertical="center"/>
    </xf>
    <xf numFmtId="0" fontId="23" fillId="0" borderId="1" xfId="27" applyFont="1" applyBorder="1"/>
    <xf numFmtId="0" fontId="11" fillId="0" borderId="7" xfId="27" applyFont="1" applyFill="1" applyBorder="1" applyAlignment="1">
      <alignment horizontal="left" vertical="center"/>
    </xf>
    <xf numFmtId="165" fontId="23" fillId="3" borderId="1" xfId="26" applyNumberFormat="1" applyFont="1" applyFill="1" applyBorder="1"/>
    <xf numFmtId="0" fontId="5" fillId="0" borderId="1" xfId="27" applyBorder="1"/>
    <xf numFmtId="0" fontId="38" fillId="0" borderId="1" xfId="27" applyFont="1" applyFill="1" applyBorder="1" applyAlignment="1">
      <alignment horizontal="center" vertical="center"/>
    </xf>
    <xf numFmtId="0" fontId="38" fillId="0" borderId="1" xfId="27" applyFont="1" applyBorder="1"/>
    <xf numFmtId="3" fontId="38" fillId="0" borderId="1" xfId="27" applyNumberFormat="1" applyFont="1" applyBorder="1"/>
    <xf numFmtId="3" fontId="21" fillId="0" borderId="1" xfId="27" applyNumberFormat="1" applyFont="1" applyBorder="1"/>
    <xf numFmtId="3" fontId="5" fillId="0" borderId="0" xfId="27" applyNumberFormat="1"/>
    <xf numFmtId="0" fontId="31" fillId="0" borderId="0" xfId="27" applyFont="1"/>
    <xf numFmtId="0" fontId="35" fillId="0" borderId="0" xfId="27" applyFont="1"/>
    <xf numFmtId="165" fontId="19" fillId="3" borderId="1" xfId="26" applyNumberFormat="1" applyFont="1" applyFill="1" applyBorder="1"/>
    <xf numFmtId="0" fontId="44" fillId="0" borderId="0" xfId="27" applyFont="1"/>
    <xf numFmtId="164" fontId="9" fillId="0" borderId="7" xfId="27" quotePrefix="1" applyNumberFormat="1" applyFont="1" applyFill="1" applyBorder="1" applyAlignment="1">
      <alignment horizontal="center" vertical="center"/>
    </xf>
    <xf numFmtId="0" fontId="9" fillId="0" borderId="7" xfId="27" applyFont="1" applyFill="1" applyBorder="1" applyAlignment="1">
      <alignment vertical="center" wrapText="1"/>
    </xf>
    <xf numFmtId="168" fontId="9" fillId="0" borderId="1" xfId="27" applyNumberFormat="1" applyFont="1" applyFill="1" applyBorder="1" applyAlignment="1">
      <alignment vertical="center"/>
    </xf>
    <xf numFmtId="3" fontId="9" fillId="2" borderId="1" xfId="27" applyNumberFormat="1" applyFont="1" applyFill="1" applyBorder="1" applyAlignment="1">
      <alignment horizontal="right" vertical="center"/>
    </xf>
    <xf numFmtId="168" fontId="37" fillId="0" borderId="1" xfId="27" applyNumberFormat="1" applyFont="1" applyFill="1" applyBorder="1" applyAlignment="1">
      <alignment vertical="center"/>
    </xf>
    <xf numFmtId="3" fontId="37" fillId="0" borderId="1" xfId="27" applyNumberFormat="1" applyFont="1" applyFill="1" applyBorder="1" applyAlignment="1">
      <alignment horizontal="right" vertical="center"/>
    </xf>
    <xf numFmtId="0" fontId="11" fillId="3" borderId="7" xfId="27" applyFont="1" applyFill="1" applyBorder="1" applyAlignment="1">
      <alignment horizontal="left" vertical="center" wrapText="1"/>
    </xf>
    <xf numFmtId="0" fontId="11" fillId="0" borderId="7" xfId="27" applyFont="1" applyFill="1" applyBorder="1" applyAlignment="1">
      <alignment vertical="center" wrapText="1"/>
    </xf>
    <xf numFmtId="3" fontId="37" fillId="2" borderId="1" xfId="27" applyNumberFormat="1" applyFont="1" applyFill="1" applyBorder="1" applyAlignment="1">
      <alignment horizontal="right" vertical="center"/>
    </xf>
    <xf numFmtId="164" fontId="37" fillId="0" borderId="7" xfId="27" quotePrefix="1" applyNumberFormat="1" applyFont="1" applyFill="1" applyBorder="1" applyAlignment="1">
      <alignment horizontal="center" vertical="center"/>
    </xf>
    <xf numFmtId="0" fontId="11" fillId="0" borderId="7" xfId="27" applyFont="1" applyFill="1" applyBorder="1" applyAlignment="1">
      <alignment vertical="center"/>
    </xf>
    <xf numFmtId="167" fontId="37" fillId="0" borderId="7" xfId="27" applyNumberFormat="1" applyFont="1" applyFill="1" applyBorder="1" applyAlignment="1">
      <alignment horizontal="left" vertical="center"/>
    </xf>
    <xf numFmtId="0" fontId="10" fillId="0" borderId="9" xfId="27" applyFont="1" applyFill="1" applyBorder="1" applyAlignment="1">
      <alignment horizontal="left" vertical="center" wrapText="1"/>
    </xf>
    <xf numFmtId="168" fontId="9" fillId="0" borderId="2" xfId="27" applyNumberFormat="1" applyFont="1" applyFill="1" applyBorder="1" applyAlignment="1">
      <alignment vertical="center"/>
    </xf>
    <xf numFmtId="3" fontId="9" fillId="2" borderId="2" xfId="27" applyNumberFormat="1" applyFont="1" applyFill="1" applyBorder="1" applyAlignment="1">
      <alignment horizontal="right" vertical="center"/>
    </xf>
    <xf numFmtId="0" fontId="9" fillId="0" borderId="30" xfId="27" applyFont="1" applyFill="1" applyBorder="1" applyAlignment="1">
      <alignment horizontal="left" vertical="center"/>
    </xf>
    <xf numFmtId="168" fontId="9" fillId="0" borderId="30" xfId="27" applyNumberFormat="1" applyFont="1" applyFill="1" applyBorder="1" applyAlignment="1">
      <alignment vertical="center"/>
    </xf>
    <xf numFmtId="3" fontId="9" fillId="2" borderId="58" xfId="27" applyNumberFormat="1" applyFont="1" applyFill="1" applyBorder="1" applyAlignment="1">
      <alignment horizontal="right" vertical="center"/>
    </xf>
    <xf numFmtId="0" fontId="5" fillId="0" borderId="5" xfId="27" applyBorder="1"/>
    <xf numFmtId="0" fontId="5" fillId="2" borderId="1" xfId="27" applyFill="1" applyBorder="1"/>
    <xf numFmtId="0" fontId="10" fillId="0" borderId="9" xfId="27" applyFont="1" applyFill="1" applyBorder="1" applyAlignment="1">
      <alignment horizontal="left" vertical="center"/>
    </xf>
    <xf numFmtId="0" fontId="23" fillId="0" borderId="2" xfId="27" applyFont="1" applyBorder="1"/>
    <xf numFmtId="0" fontId="5" fillId="2" borderId="2" xfId="27" applyFill="1" applyBorder="1"/>
    <xf numFmtId="0" fontId="10" fillId="0" borderId="58" xfId="27" applyFont="1" applyFill="1" applyBorder="1" applyAlignment="1">
      <alignment horizontal="left" vertical="center"/>
    </xf>
    <xf numFmtId="0" fontId="5" fillId="0" borderId="58" xfId="27" applyBorder="1"/>
    <xf numFmtId="3" fontId="5" fillId="0" borderId="58" xfId="27" applyNumberFormat="1" applyBorder="1"/>
    <xf numFmtId="0" fontId="10" fillId="0" borderId="0" xfId="27" applyFont="1" applyFill="1" applyBorder="1" applyAlignment="1">
      <alignment horizontal="left" vertical="center"/>
    </xf>
    <xf numFmtId="3" fontId="37" fillId="3" borderId="1" xfId="27" applyNumberFormat="1" applyFont="1" applyFill="1" applyBorder="1" applyAlignment="1">
      <alignment horizontal="right" vertical="center"/>
    </xf>
    <xf numFmtId="0" fontId="41" fillId="15" borderId="64" xfId="0" applyFont="1" applyFill="1" applyBorder="1" applyAlignment="1">
      <alignment horizontal="center" vertical="top" wrapText="1"/>
    </xf>
    <xf numFmtId="0" fontId="41" fillId="15" borderId="65" xfId="0" applyFont="1" applyFill="1" applyBorder="1" applyAlignment="1">
      <alignment horizontal="center" vertical="top" wrapText="1"/>
    </xf>
    <xf numFmtId="0" fontId="41" fillId="15" borderId="66" xfId="0" applyFont="1" applyFill="1" applyBorder="1" applyAlignment="1">
      <alignment horizontal="center" vertical="top" wrapText="1"/>
    </xf>
    <xf numFmtId="0" fontId="42" fillId="0" borderId="64" xfId="0" applyFont="1" applyBorder="1" applyAlignment="1">
      <alignment horizontal="center" vertical="top" wrapText="1"/>
    </xf>
    <xf numFmtId="0" fontId="42" fillId="0" borderId="65" xfId="0" applyFont="1" applyBorder="1" applyAlignment="1">
      <alignment horizontal="left" vertical="top" wrapText="1"/>
    </xf>
    <xf numFmtId="3" fontId="42" fillId="0" borderId="66" xfId="0" applyNumberFormat="1" applyFont="1" applyBorder="1" applyAlignment="1">
      <alignment horizontal="right" vertical="top" wrapText="1"/>
    </xf>
    <xf numFmtId="0" fontId="43" fillId="0" borderId="65" xfId="0" applyFont="1" applyBorder="1" applyAlignment="1">
      <alignment horizontal="left" vertical="top" wrapText="1"/>
    </xf>
    <xf numFmtId="3" fontId="43" fillId="0" borderId="66" xfId="0" applyNumberFormat="1" applyFont="1" applyBorder="1" applyAlignment="1">
      <alignment horizontal="right" vertical="top" wrapText="1"/>
    </xf>
    <xf numFmtId="0" fontId="42" fillId="0" borderId="67" xfId="0" applyFont="1" applyBorder="1" applyAlignment="1">
      <alignment horizontal="center" vertical="top" wrapText="1"/>
    </xf>
    <xf numFmtId="0" fontId="43" fillId="0" borderId="44" xfId="0" applyFont="1" applyBorder="1" applyAlignment="1">
      <alignment horizontal="left" vertical="top" wrapText="1"/>
    </xf>
    <xf numFmtId="3" fontId="43" fillId="0" borderId="68" xfId="0" applyNumberFormat="1" applyFont="1" applyBorder="1" applyAlignment="1">
      <alignment horizontal="right" vertical="top" wrapText="1"/>
    </xf>
    <xf numFmtId="0" fontId="11" fillId="0" borderId="0" xfId="29" applyFont="1" applyBorder="1" applyAlignment="1">
      <alignment horizontal="left" vertical="top" wrapText="1"/>
    </xf>
    <xf numFmtId="3" fontId="42" fillId="0" borderId="0" xfId="28" applyNumberFormat="1" applyFont="1" applyBorder="1" applyAlignment="1">
      <alignment horizontal="right" vertical="top" wrapText="1"/>
    </xf>
    <xf numFmtId="0" fontId="17" fillId="0" borderId="0" xfId="30"/>
    <xf numFmtId="0" fontId="17" fillId="0" borderId="0" xfId="29" applyFont="1"/>
    <xf numFmtId="3" fontId="11" fillId="0" borderId="0" xfId="30" applyNumberFormat="1" applyFont="1" applyBorder="1" applyAlignment="1">
      <alignment horizontal="right" vertical="top" wrapText="1"/>
    </xf>
    <xf numFmtId="0" fontId="42" fillId="0" borderId="0" xfId="28" applyFont="1" applyBorder="1" applyAlignment="1">
      <alignment horizontal="left" vertical="top" wrapText="1"/>
    </xf>
    <xf numFmtId="3" fontId="42" fillId="0" borderId="65" xfId="0" applyNumberFormat="1" applyFont="1" applyBorder="1" applyAlignment="1">
      <alignment horizontal="right" vertical="top" wrapText="1"/>
    </xf>
    <xf numFmtId="3" fontId="43" fillId="0" borderId="65" xfId="0" applyNumberFormat="1" applyFont="1" applyBorder="1" applyAlignment="1">
      <alignment horizontal="right" vertical="top" wrapText="1"/>
    </xf>
    <xf numFmtId="3" fontId="43" fillId="0" borderId="44" xfId="0" applyNumberFormat="1" applyFont="1" applyBorder="1" applyAlignment="1">
      <alignment horizontal="right" vertical="top" wrapText="1"/>
    </xf>
    <xf numFmtId="0" fontId="43" fillId="0" borderId="64" xfId="0" applyFont="1" applyBorder="1" applyAlignment="1">
      <alignment horizontal="center" vertical="top" wrapText="1"/>
    </xf>
    <xf numFmtId="0" fontId="43" fillId="0" borderId="67" xfId="0" applyFont="1" applyBorder="1" applyAlignment="1">
      <alignment horizontal="center" vertical="top" wrapText="1"/>
    </xf>
    <xf numFmtId="0" fontId="42" fillId="0" borderId="44" xfId="0" applyFont="1" applyBorder="1" applyAlignment="1">
      <alignment horizontal="left" vertical="top" wrapText="1"/>
    </xf>
    <xf numFmtId="3" fontId="42" fillId="0" borderId="44" xfId="0" applyNumberFormat="1" applyFont="1" applyBorder="1" applyAlignment="1">
      <alignment horizontal="right" vertical="top" wrapText="1"/>
    </xf>
    <xf numFmtId="3" fontId="42" fillId="0" borderId="68" xfId="0" applyNumberFormat="1" applyFont="1" applyBorder="1" applyAlignment="1">
      <alignment horizontal="right" vertical="top" wrapText="1"/>
    </xf>
    <xf numFmtId="165" fontId="33" fillId="3" borderId="1" xfId="26" applyNumberFormat="1" applyFont="1" applyFill="1" applyBorder="1"/>
    <xf numFmtId="0" fontId="33" fillId="0" borderId="5" xfId="27" applyFont="1" applyBorder="1"/>
    <xf numFmtId="0" fontId="33" fillId="0" borderId="1" xfId="27" applyFont="1" applyBorder="1"/>
    <xf numFmtId="0" fontId="34" fillId="0" borderId="1" xfId="27" applyFont="1" applyFill="1" applyBorder="1" applyAlignment="1">
      <alignment horizontal="center" vertical="center"/>
    </xf>
    <xf numFmtId="0" fontId="34" fillId="0" borderId="1" xfId="27" applyFont="1" applyBorder="1"/>
    <xf numFmtId="3" fontId="34" fillId="0" borderId="1" xfId="27" applyNumberFormat="1" applyFont="1" applyBorder="1"/>
    <xf numFmtId="0" fontId="47" fillId="0" borderId="0" xfId="27" applyFont="1"/>
    <xf numFmtId="165" fontId="33" fillId="0" borderId="0" xfId="26" applyNumberFormat="1" applyFont="1"/>
    <xf numFmtId="3" fontId="47" fillId="0" borderId="0" xfId="27" applyNumberFormat="1" applyFont="1"/>
    <xf numFmtId="165" fontId="33" fillId="0" borderId="1" xfId="1" applyNumberFormat="1" applyFont="1" applyBorder="1"/>
    <xf numFmtId="0" fontId="11" fillId="0" borderId="0" xfId="15"/>
    <xf numFmtId="0" fontId="10" fillId="0" borderId="0" xfId="15" applyFont="1"/>
    <xf numFmtId="0" fontId="17" fillId="0" borderId="0" xfId="21"/>
    <xf numFmtId="0" fontId="12" fillId="0" borderId="0" xfId="21" applyFont="1"/>
    <xf numFmtId="0" fontId="12" fillId="0" borderId="0" xfId="21" applyFont="1" applyAlignment="1">
      <alignment horizontal="left"/>
    </xf>
    <xf numFmtId="0" fontId="17" fillId="0" borderId="0" xfId="21" applyFont="1"/>
    <xf numFmtId="0" fontId="12" fillId="9" borderId="2" xfId="21" applyFont="1" applyFill="1" applyBorder="1"/>
    <xf numFmtId="0" fontId="12" fillId="9" borderId="5" xfId="21" applyFont="1" applyFill="1" applyBorder="1"/>
    <xf numFmtId="0" fontId="17" fillId="8" borderId="1" xfId="21" applyFill="1" applyBorder="1"/>
    <xf numFmtId="0" fontId="17" fillId="0" borderId="32" xfId="21" applyFont="1" applyBorder="1"/>
    <xf numFmtId="0" fontId="17" fillId="0" borderId="5" xfId="21" applyFont="1" applyBorder="1"/>
    <xf numFmtId="0" fontId="17" fillId="0" borderId="32" xfId="21" applyBorder="1"/>
    <xf numFmtId="0" fontId="17" fillId="0" borderId="8" xfId="21" applyFill="1" applyBorder="1"/>
    <xf numFmtId="0" fontId="17" fillId="0" borderId="8" xfId="21" applyBorder="1"/>
    <xf numFmtId="0" fontId="12" fillId="9" borderId="2" xfId="21" applyFont="1" applyFill="1" applyBorder="1" applyAlignment="1">
      <alignment wrapText="1"/>
    </xf>
    <xf numFmtId="170" fontId="50" fillId="9" borderId="5" xfId="21" applyNumberFormat="1" applyFont="1" applyFill="1" applyBorder="1"/>
    <xf numFmtId="0" fontId="11" fillId="14" borderId="0" xfId="18" applyFont="1" applyFill="1"/>
    <xf numFmtId="0" fontId="4" fillId="0" borderId="0" xfId="33"/>
    <xf numFmtId="0" fontId="11" fillId="0" borderId="0" xfId="33" applyFont="1" applyAlignment="1">
      <alignment horizontal="left"/>
    </xf>
    <xf numFmtId="0" fontId="11" fillId="14" borderId="0" xfId="33" applyFont="1" applyFill="1" applyAlignment="1">
      <alignment horizontal="left"/>
    </xf>
    <xf numFmtId="0" fontId="15" fillId="3" borderId="6" xfId="33" applyFont="1" applyFill="1" applyBorder="1"/>
    <xf numFmtId="0" fontId="13" fillId="14" borderId="0" xfId="8" applyFill="1" applyAlignment="1"/>
    <xf numFmtId="0" fontId="20" fillId="14" borderId="0" xfId="8" applyFont="1" applyFill="1"/>
    <xf numFmtId="0" fontId="23" fillId="0" borderId="0" xfId="33" applyFont="1"/>
    <xf numFmtId="0" fontId="13" fillId="14" borderId="26" xfId="8" applyFill="1" applyBorder="1" applyAlignment="1">
      <alignment horizontal="center"/>
    </xf>
    <xf numFmtId="3" fontId="20" fillId="14" borderId="27" xfId="3" applyNumberFormat="1" applyFont="1" applyFill="1" applyBorder="1" applyProtection="1"/>
    <xf numFmtId="3" fontId="4" fillId="0" borderId="0" xfId="33" applyNumberFormat="1"/>
    <xf numFmtId="0" fontId="24" fillId="0" borderId="72" xfId="16" applyFont="1" applyFill="1" applyBorder="1"/>
    <xf numFmtId="3" fontId="13" fillId="14" borderId="34" xfId="3" applyNumberFormat="1" applyFill="1" applyBorder="1" applyProtection="1"/>
    <xf numFmtId="165" fontId="47" fillId="0" borderId="0" xfId="34" applyNumberFormat="1" applyFont="1"/>
    <xf numFmtId="0" fontId="24" fillId="3" borderId="72" xfId="16" applyFont="1" applyFill="1" applyBorder="1"/>
    <xf numFmtId="165" fontId="25" fillId="0" borderId="0" xfId="34" applyNumberFormat="1" applyFont="1" applyFill="1" applyBorder="1" applyProtection="1"/>
    <xf numFmtId="165" fontId="25" fillId="14" borderId="0" xfId="34" applyNumberFormat="1" applyFont="1" applyFill="1"/>
    <xf numFmtId="3" fontId="24" fillId="14" borderId="0" xfId="3" applyNumberFormat="1" applyFont="1" applyFill="1" applyBorder="1" applyProtection="1"/>
    <xf numFmtId="165" fontId="25" fillId="14" borderId="34" xfId="3" applyNumberFormat="1" applyFont="1" applyFill="1" applyBorder="1"/>
    <xf numFmtId="166" fontId="25" fillId="18" borderId="34" xfId="3" applyNumberFormat="1" applyFont="1" applyFill="1" applyBorder="1" applyProtection="1"/>
    <xf numFmtId="165" fontId="20" fillId="14" borderId="27" xfId="3" applyNumberFormat="1" applyFont="1" applyFill="1" applyBorder="1"/>
    <xf numFmtId="43" fontId="25" fillId="0" borderId="34" xfId="3" applyNumberFormat="1" applyFont="1" applyFill="1" applyBorder="1" applyProtection="1"/>
    <xf numFmtId="43" fontId="25" fillId="18" borderId="34" xfId="3" applyNumberFormat="1" applyFont="1" applyFill="1" applyBorder="1" applyProtection="1"/>
    <xf numFmtId="165" fontId="25" fillId="18" borderId="34" xfId="3" applyNumberFormat="1" applyFont="1" applyFill="1" applyBorder="1" applyProtection="1"/>
    <xf numFmtId="165" fontId="25" fillId="18" borderId="0" xfId="3" applyNumberFormat="1" applyFont="1" applyFill="1" applyBorder="1" applyProtection="1"/>
    <xf numFmtId="0" fontId="13" fillId="0" borderId="73" xfId="35" applyFont="1" applyFill="1" applyBorder="1"/>
    <xf numFmtId="0" fontId="4" fillId="0" borderId="1" xfId="33" applyBorder="1"/>
    <xf numFmtId="0" fontId="4" fillId="14" borderId="7" xfId="33" applyFill="1" applyBorder="1"/>
    <xf numFmtId="0" fontId="4" fillId="0" borderId="73" xfId="33" applyBorder="1"/>
    <xf numFmtId="0" fontId="4" fillId="18" borderId="1" xfId="33" applyFill="1" applyBorder="1"/>
    <xf numFmtId="165" fontId="52" fillId="16" borderId="1" xfId="2" applyNumberFormat="1" applyFont="1" applyFill="1" applyBorder="1"/>
    <xf numFmtId="165" fontId="25" fillId="14" borderId="82" xfId="3" applyNumberFormat="1" applyFont="1" applyFill="1" applyBorder="1"/>
    <xf numFmtId="165" fontId="25" fillId="0" borderId="45" xfId="3" applyNumberFormat="1" applyFont="1" applyFill="1" applyBorder="1" applyProtection="1"/>
    <xf numFmtId="165" fontId="25" fillId="18" borderId="82" xfId="3" applyNumberFormat="1" applyFont="1" applyFill="1" applyBorder="1" applyProtection="1"/>
    <xf numFmtId="0" fontId="13" fillId="0" borderId="19" xfId="8" applyFont="1" applyFill="1" applyBorder="1"/>
    <xf numFmtId="165" fontId="27" fillId="14" borderId="54" xfId="3" applyNumberFormat="1" applyFont="1" applyFill="1" applyBorder="1"/>
    <xf numFmtId="165" fontId="27" fillId="14" borderId="56" xfId="3" applyNumberFormat="1" applyFont="1" applyFill="1" applyBorder="1"/>
    <xf numFmtId="165" fontId="25" fillId="14" borderId="54" xfId="3" applyNumberFormat="1" applyFont="1" applyFill="1" applyBorder="1"/>
    <xf numFmtId="165" fontId="25" fillId="14" borderId="1" xfId="3" applyNumberFormat="1" applyFont="1" applyFill="1" applyBorder="1"/>
    <xf numFmtId="165" fontId="25" fillId="14" borderId="11" xfId="3" applyNumberFormat="1" applyFont="1" applyFill="1" applyBorder="1"/>
    <xf numFmtId="0" fontId="20" fillId="0" borderId="31" xfId="35" applyFont="1" applyFill="1" applyBorder="1"/>
    <xf numFmtId="0" fontId="4" fillId="0" borderId="70" xfId="33" applyBorder="1"/>
    <xf numFmtId="0" fontId="4" fillId="0" borderId="28" xfId="33" applyBorder="1"/>
    <xf numFmtId="0" fontId="4" fillId="14" borderId="30" xfId="33" applyFill="1" applyBorder="1"/>
    <xf numFmtId="165" fontId="52" fillId="0" borderId="39" xfId="2" applyNumberFormat="1" applyFont="1" applyBorder="1"/>
    <xf numFmtId="0" fontId="13" fillId="0" borderId="76" xfId="35" applyFont="1" applyFill="1" applyBorder="1"/>
    <xf numFmtId="0" fontId="4" fillId="0" borderId="5" xfId="33" applyBorder="1"/>
    <xf numFmtId="0" fontId="4" fillId="14" borderId="13" xfId="33" applyFill="1" applyBorder="1"/>
    <xf numFmtId="0" fontId="4" fillId="0" borderId="83" xfId="33" applyBorder="1"/>
    <xf numFmtId="165" fontId="52" fillId="0" borderId="5" xfId="2" applyNumberFormat="1" applyFont="1" applyBorder="1"/>
    <xf numFmtId="0" fontId="13" fillId="0" borderId="69" xfId="35" applyFont="1" applyFill="1" applyBorder="1"/>
    <xf numFmtId="0" fontId="4" fillId="0" borderId="2" xfId="33" applyBorder="1"/>
    <xf numFmtId="0" fontId="4" fillId="14" borderId="9" xfId="33" applyFill="1" applyBorder="1"/>
    <xf numFmtId="0" fontId="4" fillId="0" borderId="69" xfId="33" applyBorder="1"/>
    <xf numFmtId="165" fontId="52" fillId="0" borderId="2" xfId="2" applyNumberFormat="1" applyFont="1" applyBorder="1"/>
    <xf numFmtId="0" fontId="51" fillId="0" borderId="27" xfId="33" applyFont="1" applyBorder="1"/>
    <xf numFmtId="0" fontId="51" fillId="14" borderId="27" xfId="33" applyFont="1" applyFill="1" applyBorder="1"/>
    <xf numFmtId="0" fontId="51" fillId="0" borderId="84" xfId="33" applyFont="1" applyBorder="1"/>
    <xf numFmtId="0" fontId="13" fillId="0" borderId="0" xfId="35" applyFont="1" applyFill="1" applyBorder="1"/>
    <xf numFmtId="0" fontId="4" fillId="14" borderId="0" xfId="33" applyFill="1"/>
    <xf numFmtId="0" fontId="13" fillId="0" borderId="58" xfId="35" applyFont="1" applyFill="1" applyBorder="1"/>
    <xf numFmtId="0" fontId="4" fillId="0" borderId="58" xfId="33" applyBorder="1"/>
    <xf numFmtId="0" fontId="4" fillId="14" borderId="58" xfId="33" applyFill="1" applyBorder="1"/>
    <xf numFmtId="3" fontId="4" fillId="0" borderId="58" xfId="33" applyNumberFormat="1" applyBorder="1"/>
    <xf numFmtId="0" fontId="53" fillId="0" borderId="0" xfId="15" applyFont="1"/>
    <xf numFmtId="0" fontId="54" fillId="0" borderId="0" xfId="14" applyFont="1" applyAlignment="1">
      <alignment horizontal="center"/>
    </xf>
    <xf numFmtId="0" fontId="53" fillId="0" borderId="0" xfId="14" applyFont="1"/>
    <xf numFmtId="0" fontId="53" fillId="0" borderId="0" xfId="19" applyFont="1"/>
    <xf numFmtId="0" fontId="53" fillId="3" borderId="0" xfId="15" applyFont="1" applyFill="1"/>
    <xf numFmtId="0" fontId="53" fillId="3" borderId="0" xfId="15" applyFont="1" applyFill="1" applyAlignment="1"/>
    <xf numFmtId="0" fontId="54" fillId="3" borderId="1" xfId="15" applyFont="1" applyFill="1" applyBorder="1" applyAlignment="1">
      <alignment wrapText="1"/>
    </xf>
    <xf numFmtId="3" fontId="53" fillId="3" borderId="75" xfId="15" applyNumberFormat="1" applyFont="1" applyFill="1" applyBorder="1" applyAlignment="1">
      <alignment horizontal="right" vertical="center"/>
    </xf>
    <xf numFmtId="0" fontId="53" fillId="0" borderId="7" xfId="15" applyFont="1" applyBorder="1" applyAlignment="1">
      <alignment horizontal="left" vertical="center"/>
    </xf>
    <xf numFmtId="0" fontId="53" fillId="0" borderId="86" xfId="15" applyFont="1" applyBorder="1" applyAlignment="1">
      <alignment horizontal="left" vertical="center"/>
    </xf>
    <xf numFmtId="0" fontId="53" fillId="0" borderId="11" xfId="15" applyFont="1" applyBorder="1" applyAlignment="1">
      <alignment horizontal="left" vertical="center"/>
    </xf>
    <xf numFmtId="3" fontId="54" fillId="3" borderId="75" xfId="15" applyNumberFormat="1" applyFont="1" applyFill="1" applyBorder="1" applyAlignment="1">
      <alignment horizontal="right" vertical="center"/>
    </xf>
    <xf numFmtId="0" fontId="54" fillId="0" borderId="7" xfId="15" applyFont="1" applyBorder="1" applyAlignment="1">
      <alignment horizontal="left" vertical="center"/>
    </xf>
    <xf numFmtId="0" fontId="54" fillId="0" borderId="86" xfId="15" applyFont="1" applyBorder="1"/>
    <xf numFmtId="0" fontId="54" fillId="0" borderId="11" xfId="15" applyFont="1" applyBorder="1"/>
    <xf numFmtId="0" fontId="54" fillId="0" borderId="30" xfId="15" applyFont="1" applyBorder="1" applyAlignment="1">
      <alignment horizontal="left" vertical="center"/>
    </xf>
    <xf numFmtId="0" fontId="54" fillId="0" borderId="27" xfId="15" applyFont="1" applyBorder="1"/>
    <xf numFmtId="0" fontId="54" fillId="0" borderId="71" xfId="15" applyFont="1" applyBorder="1"/>
    <xf numFmtId="3" fontId="54" fillId="3" borderId="39" xfId="15" applyNumberFormat="1" applyFont="1" applyFill="1" applyBorder="1" applyAlignment="1">
      <alignment horizontal="right" vertical="center"/>
    </xf>
    <xf numFmtId="0" fontId="54" fillId="0" borderId="0" xfId="15" applyFont="1"/>
    <xf numFmtId="0" fontId="54" fillId="0" borderId="1" xfId="15" applyFont="1" applyBorder="1"/>
    <xf numFmtId="3" fontId="53" fillId="0" borderId="88" xfId="15" applyNumberFormat="1" applyFont="1" applyBorder="1"/>
    <xf numFmtId="3" fontId="53" fillId="0" borderId="0" xfId="15" applyNumberFormat="1" applyFont="1"/>
    <xf numFmtId="0" fontId="53" fillId="0" borderId="86" xfId="15" applyFont="1" applyBorder="1"/>
    <xf numFmtId="0" fontId="53" fillId="0" borderId="11" xfId="15" applyFont="1" applyBorder="1"/>
    <xf numFmtId="0" fontId="53" fillId="0" borderId="31" xfId="15" applyFont="1" applyBorder="1"/>
    <xf numFmtId="0" fontId="53" fillId="0" borderId="27" xfId="15" applyFont="1" applyBorder="1"/>
    <xf numFmtId="3" fontId="53" fillId="0" borderId="58" xfId="15" applyNumberFormat="1" applyFont="1" applyBorder="1"/>
    <xf numFmtId="3" fontId="54" fillId="3" borderId="75" xfId="15" applyNumberFormat="1" applyFont="1" applyFill="1" applyBorder="1" applyAlignment="1">
      <alignment horizontal="center" vertical="center"/>
    </xf>
    <xf numFmtId="0" fontId="0" fillId="0" borderId="32" xfId="21" applyFont="1" applyBorder="1"/>
    <xf numFmtId="165" fontId="17" fillId="8" borderId="1" xfId="1" applyNumberFormat="1" applyFill="1" applyBorder="1"/>
    <xf numFmtId="165" fontId="17" fillId="0" borderId="32" xfId="1" applyNumberFormat="1" applyFont="1" applyBorder="1"/>
    <xf numFmtId="165" fontId="17" fillId="0" borderId="5" xfId="1" applyNumberFormat="1" applyFont="1" applyBorder="1"/>
    <xf numFmtId="0" fontId="12" fillId="0" borderId="32" xfId="21" applyFont="1" applyFill="1" applyBorder="1"/>
    <xf numFmtId="0" fontId="17" fillId="0" borderId="32" xfId="21" applyFill="1" applyBorder="1"/>
    <xf numFmtId="0" fontId="17" fillId="0" borderId="32" xfId="21" applyFont="1" applyFill="1" applyBorder="1"/>
    <xf numFmtId="0" fontId="0" fillId="0" borderId="5" xfId="21" applyFont="1" applyBorder="1" applyAlignment="1">
      <alignment wrapText="1"/>
    </xf>
    <xf numFmtId="0" fontId="11" fillId="0" borderId="0" xfId="15" applyAlignment="1">
      <alignment horizontal="center"/>
    </xf>
    <xf numFmtId="0" fontId="11" fillId="0" borderId="0" xfId="15" applyFont="1" applyAlignment="1">
      <alignment horizontal="left"/>
    </xf>
    <xf numFmtId="0" fontId="28" fillId="0" borderId="0" xfId="36" applyFont="1"/>
    <xf numFmtId="0" fontId="28" fillId="0" borderId="0" xfId="15" applyFont="1"/>
    <xf numFmtId="0" fontId="59" fillId="9" borderId="2" xfId="15" applyFont="1" applyFill="1" applyBorder="1" applyAlignment="1">
      <alignment horizontal="center"/>
    </xf>
    <xf numFmtId="0" fontId="59" fillId="9" borderId="12" xfId="15" applyFont="1" applyFill="1" applyBorder="1" applyAlignment="1">
      <alignment horizontal="center"/>
    </xf>
    <xf numFmtId="0" fontId="60" fillId="9" borderId="32" xfId="15" applyFont="1" applyFill="1" applyBorder="1"/>
    <xf numFmtId="0" fontId="60" fillId="9" borderId="34" xfId="15" applyFont="1" applyFill="1" applyBorder="1"/>
    <xf numFmtId="0" fontId="59" fillId="9" borderId="34" xfId="15" applyFont="1" applyFill="1" applyBorder="1" applyAlignment="1">
      <alignment horizontal="center"/>
    </xf>
    <xf numFmtId="0" fontId="59" fillId="9" borderId="5" xfId="15" applyFont="1" applyFill="1" applyBorder="1" applyAlignment="1">
      <alignment horizontal="center"/>
    </xf>
    <xf numFmtId="0" fontId="59" fillId="9" borderId="15" xfId="15" applyFont="1" applyFill="1" applyBorder="1" applyAlignment="1">
      <alignment horizontal="center"/>
    </xf>
    <xf numFmtId="0" fontId="61" fillId="0" borderId="1" xfId="15" applyFont="1" applyBorder="1" applyAlignment="1">
      <alignment horizontal="center"/>
    </xf>
    <xf numFmtId="0" fontId="61" fillId="0" borderId="11" xfId="15" applyFont="1" applyBorder="1"/>
    <xf numFmtId="165" fontId="61" fillId="14" borderId="11" xfId="4" applyNumberFormat="1" applyFont="1" applyFill="1" applyBorder="1" applyAlignment="1">
      <alignment horizontal="right"/>
    </xf>
    <xf numFmtId="165" fontId="61" fillId="14" borderId="1" xfId="5" applyNumberFormat="1" applyFont="1" applyFill="1" applyBorder="1" applyAlignment="1">
      <alignment horizontal="right"/>
    </xf>
    <xf numFmtId="165" fontId="61" fillId="14" borderId="11" xfId="5" applyNumberFormat="1" applyFont="1" applyFill="1" applyBorder="1" applyAlignment="1">
      <alignment horizontal="right"/>
    </xf>
    <xf numFmtId="165" fontId="61" fillId="0" borderId="11" xfId="5" applyNumberFormat="1" applyFont="1" applyBorder="1" applyAlignment="1">
      <alignment horizontal="right"/>
    </xf>
    <xf numFmtId="165" fontId="61" fillId="0" borderId="1" xfId="5" applyNumberFormat="1" applyFont="1" applyBorder="1" applyAlignment="1">
      <alignment horizontal="right"/>
    </xf>
    <xf numFmtId="0" fontId="48" fillId="9" borderId="1" xfId="15" applyFont="1" applyFill="1" applyBorder="1" applyAlignment="1">
      <alignment horizontal="center"/>
    </xf>
    <xf numFmtId="0" fontId="48" fillId="9" borderId="1" xfId="15" applyFont="1" applyFill="1" applyBorder="1"/>
    <xf numFmtId="165" fontId="48" fillId="9" borderId="1" xfId="5" applyNumberFormat="1" applyFont="1" applyFill="1" applyBorder="1" applyAlignment="1">
      <alignment horizontal="right"/>
    </xf>
    <xf numFmtId="0" fontId="11" fillId="0" borderId="0" xfId="17"/>
    <xf numFmtId="0" fontId="10" fillId="0" borderId="0" xfId="17" applyFont="1"/>
    <xf numFmtId="0" fontId="11" fillId="0" borderId="0" xfId="17" applyFont="1" applyAlignment="1"/>
    <xf numFmtId="0" fontId="11" fillId="0" borderId="0" xfId="17" applyAlignment="1"/>
    <xf numFmtId="0" fontId="62" fillId="0" borderId="0" xfId="17" applyFont="1" applyAlignment="1">
      <alignment horizontal="center"/>
    </xf>
    <xf numFmtId="0" fontId="48" fillId="0" borderId="34" xfId="17" applyFont="1" applyBorder="1" applyAlignment="1">
      <alignment horizontal="center"/>
    </xf>
    <xf numFmtId="0" fontId="48" fillId="0" borderId="12" xfId="17" applyFont="1" applyBorder="1" applyAlignment="1">
      <alignment horizontal="center"/>
    </xf>
    <xf numFmtId="0" fontId="48" fillId="0" borderId="2" xfId="17" applyFont="1" applyBorder="1" applyAlignment="1">
      <alignment horizontal="center"/>
    </xf>
    <xf numFmtId="0" fontId="48" fillId="0" borderId="9" xfId="17" applyFont="1" applyBorder="1" applyAlignment="1">
      <alignment horizontal="center"/>
    </xf>
    <xf numFmtId="0" fontId="61" fillId="0" borderId="34" xfId="17" applyFont="1" applyBorder="1" applyAlignment="1">
      <alignment horizontal="center"/>
    </xf>
    <xf numFmtId="0" fontId="48" fillId="0" borderId="32" xfId="17" applyFont="1" applyBorder="1" applyAlignment="1">
      <alignment horizontal="center"/>
    </xf>
    <xf numFmtId="0" fontId="48" fillId="0" borderId="0" xfId="17" applyFont="1" applyBorder="1" applyAlignment="1">
      <alignment horizontal="center"/>
    </xf>
    <xf numFmtId="0" fontId="11" fillId="0" borderId="32" xfId="17" applyBorder="1"/>
    <xf numFmtId="0" fontId="61" fillId="0" borderId="15" xfId="17" applyFont="1" applyBorder="1" applyAlignment="1">
      <alignment horizontal="center"/>
    </xf>
    <xf numFmtId="0" fontId="48" fillId="0" borderId="15" xfId="17" applyFont="1" applyBorder="1" applyAlignment="1">
      <alignment horizontal="center"/>
    </xf>
    <xf numFmtId="0" fontId="61" fillId="0" borderId="5" xfId="17" applyFont="1" applyBorder="1" applyAlignment="1">
      <alignment horizontal="center"/>
    </xf>
    <xf numFmtId="0" fontId="61" fillId="0" borderId="87" xfId="17" applyFont="1" applyBorder="1" applyAlignment="1">
      <alignment horizontal="center"/>
    </xf>
    <xf numFmtId="0" fontId="61" fillId="0" borderId="13" xfId="17" applyFont="1" applyBorder="1" applyAlignment="1">
      <alignment horizontal="center"/>
    </xf>
    <xf numFmtId="0" fontId="11" fillId="0" borderId="5" xfId="17" applyBorder="1"/>
    <xf numFmtId="0" fontId="48" fillId="0" borderId="84" xfId="17" applyFont="1" applyBorder="1"/>
    <xf numFmtId="0" fontId="61" fillId="0" borderId="58" xfId="17" applyFont="1" applyFill="1" applyBorder="1"/>
    <xf numFmtId="0" fontId="61" fillId="0" borderId="58" xfId="17" applyFont="1" applyBorder="1"/>
    <xf numFmtId="0" fontId="61" fillId="0" borderId="31" xfId="17" applyFont="1" applyBorder="1"/>
    <xf numFmtId="0" fontId="11" fillId="0" borderId="28" xfId="17" applyBorder="1"/>
    <xf numFmtId="0" fontId="11" fillId="0" borderId="15" xfId="17" applyBorder="1"/>
    <xf numFmtId="0" fontId="61" fillId="0" borderId="5" xfId="17" applyFont="1" applyFill="1" applyBorder="1"/>
    <xf numFmtId="0" fontId="61" fillId="0" borderId="5" xfId="17" applyFont="1" applyBorder="1"/>
    <xf numFmtId="0" fontId="61" fillId="0" borderId="13" xfId="17" applyFont="1" applyBorder="1"/>
    <xf numFmtId="0" fontId="11" fillId="0" borderId="11" xfId="17" applyBorder="1"/>
    <xf numFmtId="0" fontId="61" fillId="0" borderId="1" xfId="17" applyFont="1" applyFill="1" applyBorder="1"/>
    <xf numFmtId="0" fontId="61" fillId="0" borderId="1" xfId="17" applyFont="1" applyBorder="1"/>
    <xf numFmtId="0" fontId="61" fillId="0" borderId="7" xfId="17" applyFont="1" applyBorder="1"/>
    <xf numFmtId="0" fontId="11" fillId="0" borderId="1" xfId="17" applyBorder="1"/>
    <xf numFmtId="0" fontId="11" fillId="0" borderId="12" xfId="17" applyBorder="1"/>
    <xf numFmtId="0" fontId="61" fillId="0" borderId="2" xfId="17" applyFont="1" applyFill="1" applyBorder="1"/>
    <xf numFmtId="0" fontId="61" fillId="0" borderId="2" xfId="17" applyFont="1" applyBorder="1"/>
    <xf numFmtId="0" fontId="61" fillId="0" borderId="9" xfId="17" applyFont="1" applyBorder="1"/>
    <xf numFmtId="0" fontId="11" fillId="0" borderId="2" xfId="17" applyBorder="1"/>
    <xf numFmtId="3" fontId="48" fillId="0" borderId="58" xfId="17" applyNumberFormat="1" applyFont="1" applyBorder="1"/>
    <xf numFmtId="3" fontId="48" fillId="0" borderId="31" xfId="17" applyNumberFormat="1" applyFont="1" applyBorder="1"/>
    <xf numFmtId="0" fontId="61" fillId="0" borderId="15" xfId="17" applyFont="1" applyBorder="1"/>
    <xf numFmtId="3" fontId="61" fillId="0" borderId="5" xfId="17" applyNumberFormat="1" applyFont="1" applyBorder="1"/>
    <xf numFmtId="3" fontId="61" fillId="0" borderId="13" xfId="17" applyNumberFormat="1" applyFont="1" applyBorder="1"/>
    <xf numFmtId="165" fontId="10" fillId="0" borderId="5" xfId="37" applyNumberFormat="1" applyFont="1" applyBorder="1"/>
    <xf numFmtId="0" fontId="61" fillId="0" borderId="11" xfId="17" applyFont="1" applyBorder="1"/>
    <xf numFmtId="3" fontId="61" fillId="0" borderId="1" xfId="17" applyNumberFormat="1" applyFont="1" applyBorder="1"/>
    <xf numFmtId="3" fontId="61" fillId="0" borderId="7" xfId="17" applyNumberFormat="1" applyFont="1" applyBorder="1"/>
    <xf numFmtId="3" fontId="61" fillId="0" borderId="0" xfId="17" applyNumberFormat="1" applyFont="1" applyBorder="1"/>
    <xf numFmtId="0" fontId="61" fillId="0" borderId="12" xfId="17" applyFont="1" applyBorder="1"/>
    <xf numFmtId="3" fontId="61" fillId="0" borderId="2" xfId="17" applyNumberFormat="1" applyFont="1" applyBorder="1"/>
    <xf numFmtId="3" fontId="61" fillId="0" borderId="9" xfId="17" applyNumberFormat="1" applyFont="1" applyBorder="1"/>
    <xf numFmtId="165" fontId="10" fillId="0" borderId="28" xfId="37" applyNumberFormat="1" applyFont="1" applyBorder="1"/>
    <xf numFmtId="165" fontId="11" fillId="0" borderId="0" xfId="37" applyNumberFormat="1" applyFont="1"/>
    <xf numFmtId="165" fontId="11" fillId="0" borderId="0" xfId="37" applyNumberFormat="1" applyFont="1" applyAlignment="1"/>
    <xf numFmtId="0" fontId="63" fillId="0" borderId="0" xfId="30" applyFont="1"/>
    <xf numFmtId="0" fontId="64" fillId="0" borderId="0" xfId="30" applyFont="1"/>
    <xf numFmtId="0" fontId="65" fillId="0" borderId="0" xfId="30" applyFont="1"/>
    <xf numFmtId="0" fontId="66" fillId="0" borderId="0" xfId="30" applyFont="1"/>
    <xf numFmtId="0" fontId="66" fillId="0" borderId="0" xfId="30" applyFont="1" applyAlignment="1">
      <alignment horizontal="left"/>
    </xf>
    <xf numFmtId="0" fontId="68" fillId="0" borderId="0" xfId="30" applyFont="1"/>
    <xf numFmtId="0" fontId="69" fillId="0" borderId="0" xfId="30" applyFont="1"/>
    <xf numFmtId="0" fontId="68" fillId="0" borderId="0" xfId="31" applyFont="1"/>
    <xf numFmtId="0" fontId="68" fillId="9" borderId="69" xfId="30" applyFont="1" applyFill="1" applyBorder="1"/>
    <xf numFmtId="0" fontId="68" fillId="9" borderId="2" xfId="30" applyFont="1" applyFill="1" applyBorder="1"/>
    <xf numFmtId="0" fontId="68" fillId="9" borderId="9" xfId="30" applyFont="1" applyFill="1" applyBorder="1"/>
    <xf numFmtId="0" fontId="68" fillId="9" borderId="2" xfId="30" applyFont="1" applyFill="1" applyBorder="1" applyAlignment="1">
      <alignment wrapText="1"/>
    </xf>
    <xf numFmtId="0" fontId="68" fillId="9" borderId="12" xfId="30" applyFont="1" applyFill="1" applyBorder="1" applyAlignment="1">
      <alignment wrapText="1"/>
    </xf>
    <xf numFmtId="0" fontId="70" fillId="8" borderId="70" xfId="30" applyFont="1" applyFill="1" applyBorder="1"/>
    <xf numFmtId="165" fontId="70" fillId="8" borderId="28" xfId="32" applyNumberFormat="1" applyFont="1" applyFill="1" applyBorder="1"/>
    <xf numFmtId="165" fontId="70" fillId="8" borderId="30" xfId="32" applyNumberFormat="1" applyFont="1" applyFill="1" applyBorder="1"/>
    <xf numFmtId="165" fontId="70" fillId="8" borderId="71" xfId="32" applyNumberFormat="1" applyFont="1" applyFill="1" applyBorder="1"/>
    <xf numFmtId="165" fontId="70" fillId="8" borderId="39" xfId="32" applyNumberFormat="1" applyFont="1" applyFill="1" applyBorder="1"/>
    <xf numFmtId="0" fontId="68" fillId="3" borderId="64" xfId="30" applyFont="1" applyFill="1" applyBorder="1"/>
    <xf numFmtId="165" fontId="68" fillId="0" borderId="65" xfId="32" applyNumberFormat="1" applyFont="1" applyBorder="1"/>
    <xf numFmtId="165" fontId="68" fillId="3" borderId="65" xfId="32" applyNumberFormat="1" applyFont="1" applyFill="1" applyBorder="1"/>
    <xf numFmtId="165" fontId="68" fillId="3" borderId="72" xfId="32" applyNumberFormat="1" applyFont="1" applyFill="1" applyBorder="1"/>
    <xf numFmtId="165" fontId="70" fillId="3" borderId="34" xfId="32" applyNumberFormat="1" applyFont="1" applyFill="1" applyBorder="1"/>
    <xf numFmtId="165" fontId="70" fillId="3" borderId="65" xfId="32" applyNumberFormat="1" applyFont="1" applyFill="1" applyBorder="1"/>
    <xf numFmtId="165" fontId="68" fillId="0" borderId="66" xfId="32" applyNumberFormat="1" applyFont="1" applyBorder="1"/>
    <xf numFmtId="0" fontId="69" fillId="3" borderId="0" xfId="30" applyFont="1" applyFill="1"/>
    <xf numFmtId="0" fontId="68" fillId="3" borderId="0" xfId="30" applyFont="1" applyFill="1"/>
    <xf numFmtId="0" fontId="68" fillId="0" borderId="64" xfId="30" applyFont="1" applyBorder="1"/>
    <xf numFmtId="165" fontId="68" fillId="0" borderId="72" xfId="32" applyNumberFormat="1" applyFont="1" applyBorder="1"/>
    <xf numFmtId="165" fontId="68" fillId="0" borderId="34" xfId="32" applyNumberFormat="1" applyFont="1" applyBorder="1"/>
    <xf numFmtId="165" fontId="68" fillId="3" borderId="34" xfId="32" applyNumberFormat="1" applyFont="1" applyFill="1" applyBorder="1"/>
    <xf numFmtId="0" fontId="68" fillId="8" borderId="73" xfId="30" applyFont="1" applyFill="1" applyBorder="1"/>
    <xf numFmtId="165" fontId="68" fillId="8" borderId="74" xfId="32" applyNumberFormat="1" applyFont="1" applyFill="1" applyBorder="1"/>
    <xf numFmtId="165" fontId="68" fillId="8" borderId="1" xfId="32" applyNumberFormat="1" applyFont="1" applyFill="1" applyBorder="1"/>
    <xf numFmtId="165" fontId="68" fillId="8" borderId="7" xfId="32" applyNumberFormat="1" applyFont="1" applyFill="1" applyBorder="1"/>
    <xf numFmtId="165" fontId="68" fillId="8" borderId="11" xfId="32" applyNumberFormat="1" applyFont="1" applyFill="1" applyBorder="1"/>
    <xf numFmtId="165" fontId="68" fillId="8" borderId="75" xfId="32" applyNumberFormat="1" applyFont="1" applyFill="1" applyBorder="1"/>
    <xf numFmtId="0" fontId="70" fillId="8" borderId="76" xfId="30" applyFont="1" applyFill="1" applyBorder="1"/>
    <xf numFmtId="165" fontId="70" fillId="8" borderId="74" xfId="32" applyNumberFormat="1" applyFont="1" applyFill="1" applyBorder="1"/>
    <xf numFmtId="165" fontId="70" fillId="8" borderId="77" xfId="32" applyNumberFormat="1" applyFont="1" applyFill="1" applyBorder="1"/>
    <xf numFmtId="165" fontId="70" fillId="8" borderId="78" xfId="32" applyNumberFormat="1" applyFont="1" applyFill="1" applyBorder="1"/>
    <xf numFmtId="165" fontId="70" fillId="8" borderId="79" xfId="32" applyNumberFormat="1" applyFont="1" applyFill="1" applyBorder="1"/>
    <xf numFmtId="165" fontId="68" fillId="3" borderId="2" xfId="32" applyNumberFormat="1" applyFont="1" applyFill="1" applyBorder="1"/>
    <xf numFmtId="165" fontId="70" fillId="3" borderId="72" xfId="32" applyNumberFormat="1" applyFont="1" applyFill="1" applyBorder="1"/>
    <xf numFmtId="165" fontId="68" fillId="3" borderId="80" xfId="32" applyNumberFormat="1" applyFont="1" applyFill="1" applyBorder="1"/>
    <xf numFmtId="165" fontId="68" fillId="3" borderId="66" xfId="32" applyNumberFormat="1" applyFont="1" applyFill="1" applyBorder="1"/>
    <xf numFmtId="0" fontId="69" fillId="16" borderId="0" xfId="30" applyFont="1" applyFill="1"/>
    <xf numFmtId="165" fontId="68" fillId="3" borderId="44" xfId="32" applyNumberFormat="1" applyFont="1" applyFill="1" applyBorder="1"/>
    <xf numFmtId="165" fontId="68" fillId="3" borderId="81" xfId="32" applyNumberFormat="1" applyFont="1" applyFill="1" applyBorder="1"/>
    <xf numFmtId="165" fontId="68" fillId="3" borderId="82" xfId="32" applyNumberFormat="1" applyFont="1" applyFill="1" applyBorder="1"/>
    <xf numFmtId="165" fontId="68" fillId="3" borderId="63" xfId="32" applyNumberFormat="1" applyFont="1" applyFill="1" applyBorder="1"/>
    <xf numFmtId="0" fontId="71" fillId="0" borderId="64" xfId="30" applyFont="1" applyBorder="1"/>
    <xf numFmtId="165" fontId="70" fillId="3" borderId="68" xfId="32" applyNumberFormat="1" applyFont="1" applyFill="1" applyBorder="1"/>
    <xf numFmtId="0" fontId="70" fillId="0" borderId="83" xfId="30" applyFont="1" applyFill="1" applyBorder="1"/>
    <xf numFmtId="165" fontId="68" fillId="0" borderId="5" xfId="32" applyNumberFormat="1" applyFont="1" applyBorder="1"/>
    <xf numFmtId="165" fontId="68" fillId="0" borderId="77" xfId="32" applyNumberFormat="1" applyFont="1" applyBorder="1"/>
    <xf numFmtId="165" fontId="68" fillId="0" borderId="15" xfId="32" applyNumberFormat="1" applyFont="1" applyBorder="1"/>
    <xf numFmtId="165" fontId="68" fillId="0" borderId="0" xfId="32" applyNumberFormat="1" applyFont="1"/>
    <xf numFmtId="165" fontId="69" fillId="0" borderId="0" xfId="30" applyNumberFormat="1" applyFont="1"/>
    <xf numFmtId="0" fontId="71" fillId="3" borderId="64" xfId="30" applyFont="1" applyFill="1" applyBorder="1"/>
    <xf numFmtId="0" fontId="72" fillId="3" borderId="1" xfId="30" applyFont="1" applyFill="1" applyBorder="1"/>
    <xf numFmtId="165" fontId="68" fillId="0" borderId="1" xfId="32" applyNumberFormat="1" applyFont="1" applyBorder="1"/>
    <xf numFmtId="165" fontId="68" fillId="0" borderId="7" xfId="32" applyNumberFormat="1" applyFont="1" applyBorder="1"/>
    <xf numFmtId="165" fontId="68" fillId="0" borderId="11" xfId="32" applyNumberFormat="1" applyFont="1" applyBorder="1"/>
    <xf numFmtId="165" fontId="68" fillId="3" borderId="0" xfId="32" applyNumberFormat="1" applyFont="1" applyFill="1"/>
    <xf numFmtId="0" fontId="72" fillId="0" borderId="73" xfId="30" applyFont="1" applyBorder="1"/>
    <xf numFmtId="0" fontId="70" fillId="0" borderId="73" xfId="30" applyFont="1" applyFill="1" applyBorder="1"/>
    <xf numFmtId="0" fontId="70" fillId="0" borderId="73" xfId="30" applyFont="1" applyBorder="1"/>
    <xf numFmtId="0" fontId="71" fillId="0" borderId="69" xfId="30" applyFont="1" applyBorder="1"/>
    <xf numFmtId="0" fontId="68" fillId="0" borderId="65" xfId="27" applyFont="1" applyBorder="1"/>
    <xf numFmtId="0" fontId="68" fillId="14" borderId="64" xfId="30" applyFont="1" applyFill="1" applyBorder="1"/>
    <xf numFmtId="165" fontId="68" fillId="0" borderId="0" xfId="32" applyNumberFormat="1" applyFont="1" applyBorder="1"/>
    <xf numFmtId="165" fontId="68" fillId="14" borderId="65" xfId="32" applyNumberFormat="1" applyFont="1" applyFill="1" applyBorder="1"/>
    <xf numFmtId="0" fontId="68" fillId="14" borderId="5" xfId="27" applyFont="1" applyFill="1" applyBorder="1"/>
    <xf numFmtId="165" fontId="68" fillId="0" borderId="2" xfId="32" applyNumberFormat="1" applyFont="1" applyBorder="1"/>
    <xf numFmtId="165" fontId="68" fillId="0" borderId="9" xfId="32" applyNumberFormat="1" applyFont="1" applyBorder="1"/>
    <xf numFmtId="165" fontId="68" fillId="0" borderId="12" xfId="32" applyNumberFormat="1" applyFont="1" applyBorder="1"/>
    <xf numFmtId="0" fontId="68" fillId="0" borderId="83" xfId="30" applyFont="1" applyFill="1" applyBorder="1"/>
    <xf numFmtId="165" fontId="68" fillId="0" borderId="13" xfId="32" applyNumberFormat="1" applyFont="1" applyBorder="1"/>
    <xf numFmtId="165" fontId="68" fillId="3" borderId="5" xfId="32" applyNumberFormat="1" applyFont="1" applyFill="1" applyBorder="1"/>
    <xf numFmtId="0" fontId="73" fillId="0" borderId="0" xfId="30" applyFont="1"/>
    <xf numFmtId="0" fontId="70" fillId="0" borderId="0" xfId="30" applyFont="1"/>
    <xf numFmtId="0" fontId="70" fillId="0" borderId="70" xfId="30" applyFont="1" applyBorder="1"/>
    <xf numFmtId="165" fontId="70" fillId="0" borderId="28" xfId="32" applyNumberFormat="1" applyFont="1" applyBorder="1"/>
    <xf numFmtId="165" fontId="68" fillId="0" borderId="28" xfId="32" applyNumberFormat="1" applyFont="1" applyBorder="1"/>
    <xf numFmtId="165" fontId="68" fillId="0" borderId="30" xfId="32" applyNumberFormat="1" applyFont="1" applyBorder="1"/>
    <xf numFmtId="165" fontId="68" fillId="0" borderId="71" xfId="32" applyNumberFormat="1" applyFont="1" applyBorder="1"/>
    <xf numFmtId="0" fontId="71" fillId="3" borderId="62" xfId="30" applyFont="1" applyFill="1" applyBorder="1"/>
    <xf numFmtId="165" fontId="70" fillId="0" borderId="65" xfId="32" applyNumberFormat="1" applyFont="1" applyBorder="1"/>
    <xf numFmtId="165" fontId="70" fillId="0" borderId="72" xfId="32" applyNumberFormat="1" applyFont="1" applyBorder="1"/>
    <xf numFmtId="165" fontId="68" fillId="3" borderId="0" xfId="32" applyNumberFormat="1" applyFont="1" applyFill="1" applyBorder="1"/>
    <xf numFmtId="0" fontId="68" fillId="0" borderId="67" xfId="27" applyFont="1" applyBorder="1"/>
    <xf numFmtId="165" fontId="70" fillId="0" borderId="1" xfId="32" applyNumberFormat="1" applyFont="1" applyBorder="1"/>
    <xf numFmtId="0" fontId="68" fillId="0" borderId="67" xfId="30" applyFont="1" applyBorder="1"/>
    <xf numFmtId="165" fontId="68" fillId="0" borderId="44" xfId="32" applyNumberFormat="1" applyFont="1" applyBorder="1"/>
    <xf numFmtId="165" fontId="68" fillId="0" borderId="81" xfId="32" applyNumberFormat="1" applyFont="1" applyBorder="1"/>
    <xf numFmtId="165" fontId="68" fillId="0" borderId="82" xfId="32" applyNumberFormat="1" applyFont="1" applyBorder="1"/>
    <xf numFmtId="0" fontId="70" fillId="17" borderId="58" xfId="30" applyFont="1" applyFill="1" applyBorder="1"/>
    <xf numFmtId="165" fontId="68" fillId="17" borderId="58" xfId="32" applyNumberFormat="1" applyFont="1" applyFill="1" applyBorder="1"/>
    <xf numFmtId="165" fontId="68" fillId="17" borderId="31" xfId="32" applyNumberFormat="1" applyFont="1" applyFill="1" applyBorder="1"/>
    <xf numFmtId="165" fontId="68" fillId="17" borderId="84" xfId="32" applyNumberFormat="1" applyFont="1" applyFill="1" applyBorder="1"/>
    <xf numFmtId="0" fontId="68" fillId="0" borderId="54" xfId="27" applyFont="1" applyBorder="1"/>
    <xf numFmtId="165" fontId="68" fillId="0" borderId="65" xfId="32" applyNumberFormat="1" applyFont="1" applyFill="1" applyBorder="1" applyAlignment="1" applyProtection="1">
      <alignment horizontal="right"/>
    </xf>
    <xf numFmtId="165" fontId="68" fillId="0" borderId="72" xfId="32" applyNumberFormat="1" applyFont="1" applyFill="1" applyBorder="1" applyAlignment="1" applyProtection="1">
      <alignment horizontal="right"/>
    </xf>
    <xf numFmtId="165" fontId="68" fillId="0" borderId="54" xfId="32" applyNumberFormat="1" applyFont="1" applyBorder="1"/>
    <xf numFmtId="165" fontId="69" fillId="0" borderId="65" xfId="32" applyNumberFormat="1" applyFont="1" applyBorder="1"/>
    <xf numFmtId="0" fontId="68" fillId="0" borderId="64" xfId="27" applyFont="1" applyBorder="1"/>
    <xf numFmtId="0" fontId="68" fillId="0" borderId="65" xfId="10" applyFont="1" applyBorder="1"/>
    <xf numFmtId="0" fontId="71" fillId="0" borderId="65" xfId="10" applyFont="1" applyBorder="1"/>
    <xf numFmtId="0" fontId="68" fillId="0" borderId="65" xfId="20" applyFont="1" applyFill="1" applyBorder="1"/>
    <xf numFmtId="165" fontId="69" fillId="0" borderId="65" xfId="32" applyNumberFormat="1" applyFont="1" applyFill="1" applyBorder="1"/>
    <xf numFmtId="0" fontId="68" fillId="0" borderId="65" xfId="10" applyFont="1" applyFill="1" applyBorder="1"/>
    <xf numFmtId="165" fontId="69" fillId="0" borderId="5" xfId="32" applyNumberFormat="1" applyFont="1" applyBorder="1"/>
    <xf numFmtId="0" fontId="70" fillId="8" borderId="69" xfId="30" applyFont="1" applyFill="1" applyBorder="1"/>
    <xf numFmtId="165" fontId="68" fillId="8" borderId="2" xfId="32" applyNumberFormat="1" applyFont="1" applyFill="1" applyBorder="1"/>
    <xf numFmtId="165" fontId="68" fillId="8" borderId="9" xfId="32" applyNumberFormat="1" applyFont="1" applyFill="1" applyBorder="1"/>
    <xf numFmtId="165" fontId="68" fillId="8" borderId="12" xfId="32" applyNumberFormat="1" applyFont="1" applyFill="1" applyBorder="1"/>
    <xf numFmtId="0" fontId="70" fillId="9" borderId="31" xfId="30" applyFont="1" applyFill="1" applyBorder="1"/>
    <xf numFmtId="165" fontId="68" fillId="9" borderId="28" xfId="32" applyNumberFormat="1" applyFont="1" applyFill="1" applyBorder="1"/>
    <xf numFmtId="165" fontId="68" fillId="9" borderId="30" xfId="32" applyNumberFormat="1" applyFont="1" applyFill="1" applyBorder="1"/>
    <xf numFmtId="165" fontId="68" fillId="9" borderId="71" xfId="32" applyNumberFormat="1" applyFont="1" applyFill="1" applyBorder="1"/>
    <xf numFmtId="0" fontId="68" fillId="0" borderId="89" xfId="30" applyFont="1" applyBorder="1"/>
    <xf numFmtId="0" fontId="68" fillId="0" borderId="90" xfId="30" applyFont="1" applyBorder="1"/>
    <xf numFmtId="0" fontId="68" fillId="0" borderId="91" xfId="30" applyFont="1" applyBorder="1"/>
    <xf numFmtId="0" fontId="67" fillId="0" borderId="0" xfId="31" applyFont="1"/>
    <xf numFmtId="0" fontId="63" fillId="3" borderId="0" xfId="30" applyFont="1" applyFill="1"/>
    <xf numFmtId="0" fontId="67" fillId="0" borderId="0" xfId="17" applyFont="1" applyProtection="1">
      <protection locked="0"/>
    </xf>
    <xf numFmtId="165" fontId="68" fillId="0" borderId="62" xfId="30" applyNumberFormat="1" applyFont="1" applyBorder="1"/>
    <xf numFmtId="165" fontId="68" fillId="0" borderId="54" xfId="30" applyNumberFormat="1" applyFont="1" applyBorder="1"/>
    <xf numFmtId="0" fontId="68" fillId="3" borderId="54" xfId="30" applyFont="1" applyFill="1" applyBorder="1"/>
    <xf numFmtId="3" fontId="68" fillId="3" borderId="63" xfId="30" applyNumberFormat="1" applyFont="1" applyFill="1" applyBorder="1"/>
    <xf numFmtId="165" fontId="68" fillId="0" borderId="64" xfId="30" applyNumberFormat="1" applyFont="1" applyBorder="1"/>
    <xf numFmtId="0" fontId="68" fillId="0" borderId="32" xfId="30" applyFont="1" applyBorder="1"/>
    <xf numFmtId="165" fontId="68" fillId="0" borderId="32" xfId="30" applyNumberFormat="1" applyFont="1" applyBorder="1"/>
    <xf numFmtId="165" fontId="68" fillId="3" borderId="32" xfId="30" applyNumberFormat="1" applyFont="1" applyFill="1" applyBorder="1"/>
    <xf numFmtId="3" fontId="68" fillId="3" borderId="92" xfId="30" applyNumberFormat="1" applyFont="1" applyFill="1" applyBorder="1"/>
    <xf numFmtId="0" fontId="68" fillId="3" borderId="32" xfId="30" applyFont="1" applyFill="1" applyBorder="1"/>
    <xf numFmtId="165" fontId="68" fillId="0" borderId="44" xfId="30" applyNumberFormat="1" applyFont="1" applyBorder="1"/>
    <xf numFmtId="3" fontId="68" fillId="3" borderId="68" xfId="30" applyNumberFormat="1" applyFont="1" applyFill="1" applyBorder="1"/>
    <xf numFmtId="0" fontId="32" fillId="0" borderId="0" xfId="38"/>
    <xf numFmtId="0" fontId="74" fillId="0" borderId="0" xfId="38" applyFont="1" applyAlignment="1">
      <alignment horizontal="right"/>
    </xf>
    <xf numFmtId="0" fontId="11" fillId="0" borderId="0" xfId="30" applyFont="1" applyAlignment="1">
      <alignment horizontal="left"/>
    </xf>
    <xf numFmtId="0" fontId="32" fillId="0" borderId="0" xfId="38" applyFont="1" applyAlignment="1">
      <alignment horizontal="center"/>
    </xf>
    <xf numFmtId="0" fontId="75" fillId="0" borderId="0" xfId="38" applyFont="1" applyAlignment="1">
      <alignment horizontal="center"/>
    </xf>
    <xf numFmtId="0" fontId="32" fillId="0" borderId="0" xfId="38" applyFont="1"/>
    <xf numFmtId="0" fontId="76" fillId="0" borderId="0" xfId="38" applyFont="1" applyAlignment="1">
      <alignment horizontal="left"/>
    </xf>
    <xf numFmtId="0" fontId="77" fillId="0" borderId="93" xfId="38" applyFont="1" applyBorder="1" applyAlignment="1">
      <alignment horizontal="center" vertical="center" wrapText="1"/>
    </xf>
    <xf numFmtId="0" fontId="75" fillId="9" borderId="78" xfId="38" applyFont="1" applyFill="1" applyBorder="1" applyAlignment="1">
      <alignment horizontal="center" vertical="center"/>
    </xf>
    <xf numFmtId="0" fontId="75" fillId="9" borderId="79" xfId="38" applyFont="1" applyFill="1" applyBorder="1" applyAlignment="1">
      <alignment horizontal="center" vertical="center" wrapText="1"/>
    </xf>
    <xf numFmtId="0" fontId="32" fillId="0" borderId="0" xfId="38" applyAlignment="1">
      <alignment horizontal="center"/>
    </xf>
    <xf numFmtId="0" fontId="10" fillId="0" borderId="0" xfId="30" applyFont="1" applyAlignment="1">
      <alignment horizontal="center" vertical="top" wrapText="1"/>
    </xf>
    <xf numFmtId="0" fontId="10" fillId="0" borderId="2" xfId="30" applyFont="1" applyBorder="1" applyAlignment="1">
      <alignment horizontal="left" vertical="top" wrapText="1"/>
    </xf>
    <xf numFmtId="0" fontId="17" fillId="0" borderId="2" xfId="30" applyBorder="1"/>
    <xf numFmtId="0" fontId="11" fillId="0" borderId="0" xfId="30" applyFont="1" applyAlignment="1">
      <alignment horizontal="center" vertical="top" wrapText="1"/>
    </xf>
    <xf numFmtId="0" fontId="11" fillId="0" borderId="65" xfId="30" applyFont="1" applyBorder="1" applyAlignment="1">
      <alignment horizontal="left" vertical="top" wrapText="1"/>
    </xf>
    <xf numFmtId="3" fontId="11" fillId="0" borderId="65" xfId="30" applyNumberFormat="1" applyFont="1" applyBorder="1" applyAlignment="1">
      <alignment horizontal="right" vertical="top" wrapText="1"/>
    </xf>
    <xf numFmtId="3" fontId="10" fillId="0" borderId="2" xfId="30" applyNumberFormat="1" applyFont="1" applyBorder="1" applyAlignment="1">
      <alignment horizontal="right" vertical="top" wrapText="1"/>
    </xf>
    <xf numFmtId="171" fontId="32" fillId="0" borderId="0" xfId="38" applyNumberFormat="1"/>
    <xf numFmtId="0" fontId="10" fillId="0" borderId="65" xfId="30" applyFont="1" applyBorder="1" applyAlignment="1">
      <alignment horizontal="left" vertical="top" wrapText="1"/>
    </xf>
    <xf numFmtId="0" fontId="17" fillId="0" borderId="65" xfId="30" applyBorder="1"/>
    <xf numFmtId="0" fontId="10" fillId="0" borderId="1" xfId="30" applyFont="1" applyBorder="1" applyAlignment="1">
      <alignment horizontal="left" vertical="top" wrapText="1"/>
    </xf>
    <xf numFmtId="3" fontId="10" fillId="0" borderId="1" xfId="30" applyNumberFormat="1" applyFont="1" applyBorder="1" applyAlignment="1">
      <alignment horizontal="right" vertical="top" wrapText="1"/>
    </xf>
    <xf numFmtId="0" fontId="3" fillId="0" borderId="0" xfId="40"/>
    <xf numFmtId="0" fontId="11" fillId="0" borderId="0" xfId="40" applyFont="1" applyAlignment="1">
      <alignment horizontal="left"/>
    </xf>
    <xf numFmtId="0" fontId="35" fillId="0" borderId="59" xfId="40" applyFont="1" applyBorder="1"/>
    <xf numFmtId="0" fontId="15" fillId="3" borderId="6" xfId="40" applyFont="1" applyFill="1" applyBorder="1"/>
    <xf numFmtId="0" fontId="23" fillId="0" borderId="60" xfId="40" applyFont="1" applyBorder="1"/>
    <xf numFmtId="0" fontId="23" fillId="0" borderId="0" xfId="40" applyFont="1"/>
    <xf numFmtId="0" fontId="15" fillId="0" borderId="61" xfId="40" applyFont="1" applyBorder="1"/>
    <xf numFmtId="0" fontId="15" fillId="0" borderId="0" xfId="40" applyFont="1" applyBorder="1"/>
    <xf numFmtId="0" fontId="36" fillId="0" borderId="0" xfId="40" applyFont="1"/>
    <xf numFmtId="164" fontId="9" fillId="0" borderId="1" xfId="40" applyNumberFormat="1" applyFont="1" applyFill="1" applyBorder="1" applyAlignment="1">
      <alignment horizontal="center" vertical="center" wrapText="1"/>
    </xf>
    <xf numFmtId="0" fontId="9" fillId="0" borderId="1" xfId="40" applyFont="1" applyFill="1" applyBorder="1" applyAlignment="1">
      <alignment horizontal="center" vertical="center"/>
    </xf>
    <xf numFmtId="0" fontId="9" fillId="0" borderId="1" xfId="40" applyFont="1" applyFill="1" applyBorder="1" applyAlignment="1">
      <alignment horizontal="center" vertical="center" wrapText="1"/>
    </xf>
    <xf numFmtId="0" fontId="10" fillId="0" borderId="1" xfId="40" applyFont="1" applyBorder="1" applyAlignment="1">
      <alignment horizontal="center" vertical="center" wrapText="1"/>
    </xf>
    <xf numFmtId="1" fontId="37" fillId="0" borderId="7" xfId="40" applyNumberFormat="1" applyFont="1" applyFill="1" applyBorder="1" applyAlignment="1">
      <alignment horizontal="center" vertical="center"/>
    </xf>
    <xf numFmtId="0" fontId="37" fillId="0" borderId="7" xfId="40" applyFont="1" applyFill="1" applyBorder="1" applyAlignment="1">
      <alignment horizontal="center" vertical="center"/>
    </xf>
    <xf numFmtId="0" fontId="37" fillId="0" borderId="1" xfId="40" applyFont="1" applyFill="1" applyBorder="1" applyAlignment="1">
      <alignment horizontal="center" vertical="center"/>
    </xf>
    <xf numFmtId="0" fontId="37" fillId="0" borderId="7" xfId="40" quotePrefix="1" applyFont="1" applyFill="1" applyBorder="1" applyAlignment="1">
      <alignment horizontal="center" vertical="center"/>
    </xf>
    <xf numFmtId="0" fontId="37" fillId="0" borderId="7" xfId="40" applyFont="1" applyFill="1" applyBorder="1" applyAlignment="1">
      <alignment vertical="center" wrapText="1"/>
    </xf>
    <xf numFmtId="0" fontId="37" fillId="0" borderId="7" xfId="40" applyFont="1" applyFill="1" applyBorder="1" applyAlignment="1">
      <alignment horizontal="left" vertical="center"/>
    </xf>
    <xf numFmtId="3" fontId="37" fillId="2" borderId="1" xfId="40" applyNumberFormat="1" applyFont="1" applyFill="1" applyBorder="1" applyAlignment="1">
      <alignment horizontal="center" vertical="center"/>
    </xf>
    <xf numFmtId="0" fontId="37" fillId="0" borderId="7" xfId="40" applyFont="1" applyFill="1" applyBorder="1" applyAlignment="1">
      <alignment horizontal="left" vertical="center" wrapText="1"/>
    </xf>
    <xf numFmtId="0" fontId="9" fillId="0" borderId="7" xfId="40" quotePrefix="1" applyFont="1" applyFill="1" applyBorder="1" applyAlignment="1">
      <alignment horizontal="center" vertical="center"/>
    </xf>
    <xf numFmtId="0" fontId="9" fillId="0" borderId="7" xfId="40" applyFont="1" applyFill="1" applyBorder="1" applyAlignment="1">
      <alignment horizontal="left" vertical="center" wrapText="1"/>
    </xf>
    <xf numFmtId="0" fontId="9" fillId="0" borderId="7" xfId="40" applyFont="1" applyFill="1" applyBorder="1" applyAlignment="1">
      <alignment horizontal="left" vertical="center"/>
    </xf>
    <xf numFmtId="0" fontId="11" fillId="0" borderId="7" xfId="40" applyFont="1" applyFill="1" applyBorder="1" applyAlignment="1">
      <alignment horizontal="left" vertical="center" wrapText="1"/>
    </xf>
    <xf numFmtId="0" fontId="37" fillId="3" borderId="7" xfId="40" applyFont="1" applyFill="1" applyBorder="1" applyAlignment="1">
      <alignment horizontal="left" vertical="center" wrapText="1"/>
    </xf>
    <xf numFmtId="0" fontId="10" fillId="0" borderId="7" xfId="40" applyFont="1" applyFill="1" applyBorder="1" applyAlignment="1">
      <alignment horizontal="left" vertical="center" wrapText="1"/>
    </xf>
    <xf numFmtId="0" fontId="9" fillId="0" borderId="9" xfId="40" quotePrefix="1" applyFont="1" applyFill="1" applyBorder="1" applyAlignment="1">
      <alignment horizontal="center" vertical="center"/>
    </xf>
    <xf numFmtId="0" fontId="9" fillId="0" borderId="9" xfId="40" applyFont="1" applyFill="1" applyBorder="1" applyAlignment="1">
      <alignment horizontal="left" vertical="center" wrapText="1"/>
    </xf>
    <xf numFmtId="0" fontId="9" fillId="0" borderId="9" xfId="40" applyFont="1" applyFill="1" applyBorder="1" applyAlignment="1">
      <alignment horizontal="left" vertical="center"/>
    </xf>
    <xf numFmtId="0" fontId="9" fillId="0" borderId="58" xfId="40" quotePrefix="1" applyFont="1" applyFill="1" applyBorder="1" applyAlignment="1">
      <alignment horizontal="center" vertical="center"/>
    </xf>
    <xf numFmtId="0" fontId="10" fillId="0" borderId="58" xfId="40" applyFont="1" applyFill="1" applyBorder="1" applyAlignment="1">
      <alignment horizontal="left" vertical="center" wrapText="1"/>
    </xf>
    <xf numFmtId="0" fontId="9" fillId="0" borderId="58" xfId="40" applyFont="1" applyFill="1" applyBorder="1" applyAlignment="1">
      <alignment horizontal="left" vertical="center"/>
    </xf>
    <xf numFmtId="0" fontId="9" fillId="0" borderId="13" xfId="40" quotePrefix="1" applyFont="1" applyFill="1" applyBorder="1" applyAlignment="1">
      <alignment horizontal="center" vertical="center"/>
    </xf>
    <xf numFmtId="0" fontId="10" fillId="0" borderId="13" xfId="40" applyFont="1" applyFill="1" applyBorder="1" applyAlignment="1">
      <alignment horizontal="left" vertical="center" wrapText="1"/>
    </xf>
    <xf numFmtId="0" fontId="23" fillId="0" borderId="5" xfId="40" applyFont="1" applyBorder="1"/>
    <xf numFmtId="0" fontId="10" fillId="0" borderId="7" xfId="40" applyFont="1" applyFill="1" applyBorder="1" applyAlignment="1">
      <alignment horizontal="left" vertical="center"/>
    </xf>
    <xf numFmtId="0" fontId="23" fillId="0" borderId="1" xfId="40" applyFont="1" applyBorder="1"/>
    <xf numFmtId="0" fontId="11" fillId="0" borderId="7" xfId="40" applyFont="1" applyFill="1" applyBorder="1" applyAlignment="1">
      <alignment horizontal="left" vertical="center"/>
    </xf>
    <xf numFmtId="0" fontId="38" fillId="0" borderId="94" xfId="40" applyFont="1" applyFill="1" applyBorder="1" applyAlignment="1">
      <alignment horizontal="center" vertical="center"/>
    </xf>
    <xf numFmtId="0" fontId="38" fillId="19" borderId="94" xfId="40" applyFont="1" applyFill="1" applyBorder="1"/>
    <xf numFmtId="164" fontId="9" fillId="0" borderId="7" xfId="40" quotePrefix="1" applyNumberFormat="1" applyFont="1" applyFill="1" applyBorder="1" applyAlignment="1">
      <alignment horizontal="center" vertical="center"/>
    </xf>
    <xf numFmtId="0" fontId="9" fillId="0" borderId="7" xfId="40" applyFont="1" applyFill="1" applyBorder="1" applyAlignment="1">
      <alignment vertical="center" wrapText="1"/>
    </xf>
    <xf numFmtId="168" fontId="9" fillId="0" borderId="1" xfId="40" applyNumberFormat="1" applyFont="1" applyFill="1" applyBorder="1" applyAlignment="1">
      <alignment vertical="center"/>
    </xf>
    <xf numFmtId="3" fontId="9" fillId="2" borderId="5" xfId="40" applyNumberFormat="1" applyFont="1" applyFill="1" applyBorder="1" applyAlignment="1">
      <alignment horizontal="right" vertical="center"/>
    </xf>
    <xf numFmtId="168" fontId="37" fillId="0" borderId="1" xfId="40" applyNumberFormat="1" applyFont="1" applyFill="1" applyBorder="1" applyAlignment="1">
      <alignment vertical="center"/>
    </xf>
    <xf numFmtId="0" fontId="11" fillId="3" borderId="7" xfId="40" applyFont="1" applyFill="1" applyBorder="1" applyAlignment="1">
      <alignment horizontal="left" vertical="center" wrapText="1"/>
    </xf>
    <xf numFmtId="0" fontId="11" fillId="0" borderId="7" xfId="40" applyFont="1" applyFill="1" applyBorder="1" applyAlignment="1">
      <alignment vertical="center" wrapText="1"/>
    </xf>
    <xf numFmtId="164" fontId="37" fillId="0" borderId="7" xfId="40" quotePrefix="1" applyNumberFormat="1" applyFont="1" applyFill="1" applyBorder="1" applyAlignment="1">
      <alignment horizontal="center" vertical="center"/>
    </xf>
    <xf numFmtId="0" fontId="11" fillId="0" borderId="7" xfId="40" applyFont="1" applyFill="1" applyBorder="1" applyAlignment="1">
      <alignment vertical="center"/>
    </xf>
    <xf numFmtId="167" fontId="37" fillId="0" borderId="7" xfId="40" applyNumberFormat="1" applyFont="1" applyFill="1" applyBorder="1" applyAlignment="1">
      <alignment horizontal="left" vertical="center"/>
    </xf>
    <xf numFmtId="0" fontId="10" fillId="0" borderId="9" xfId="40" applyFont="1" applyFill="1" applyBorder="1" applyAlignment="1">
      <alignment horizontal="left" vertical="center" wrapText="1"/>
    </xf>
    <xf numFmtId="168" fontId="9" fillId="0" borderId="2" xfId="40" applyNumberFormat="1" applyFont="1" applyFill="1" applyBorder="1" applyAlignment="1">
      <alignment vertical="center"/>
    </xf>
    <xf numFmtId="0" fontId="9" fillId="0" borderId="30" xfId="40" applyFont="1" applyFill="1" applyBorder="1" applyAlignment="1">
      <alignment horizontal="left" vertical="center"/>
    </xf>
    <xf numFmtId="168" fontId="9" fillId="0" borderId="30" xfId="40" applyNumberFormat="1" applyFont="1" applyFill="1" applyBorder="1" applyAlignment="1">
      <alignment vertical="center"/>
    </xf>
    <xf numFmtId="0" fontId="10" fillId="0" borderId="9" xfId="40" applyFont="1" applyFill="1" applyBorder="1" applyAlignment="1">
      <alignment horizontal="left" vertical="center"/>
    </xf>
    <xf numFmtId="0" fontId="23" fillId="0" borderId="2" xfId="40" applyFont="1" applyBorder="1"/>
    <xf numFmtId="164" fontId="37" fillId="19" borderId="95" xfId="40" quotePrefix="1" applyNumberFormat="1" applyFont="1" applyFill="1" applyBorder="1" applyAlignment="1">
      <alignment horizontal="center" vertical="center"/>
    </xf>
    <xf numFmtId="0" fontId="10" fillId="19" borderId="96" xfId="40" applyFont="1" applyFill="1" applyBorder="1" applyAlignment="1">
      <alignment horizontal="left" vertical="center"/>
    </xf>
    <xf numFmtId="0" fontId="3" fillId="19" borderId="96" xfId="40" applyFill="1" applyBorder="1"/>
    <xf numFmtId="3" fontId="37" fillId="0" borderId="1" xfId="40" applyNumberFormat="1" applyFont="1" applyFill="1" applyBorder="1" applyAlignment="1">
      <alignment horizontal="center" vertical="center"/>
    </xf>
    <xf numFmtId="3" fontId="37" fillId="3" borderId="1" xfId="40" applyNumberFormat="1" applyFont="1" applyFill="1" applyBorder="1" applyAlignment="1">
      <alignment horizontal="center" vertical="center"/>
    </xf>
    <xf numFmtId="3" fontId="37" fillId="2" borderId="2" xfId="40" applyNumberFormat="1" applyFont="1" applyFill="1" applyBorder="1" applyAlignment="1">
      <alignment horizontal="center" vertical="center"/>
    </xf>
    <xf numFmtId="3" fontId="37" fillId="2" borderId="58" xfId="40" applyNumberFormat="1" applyFont="1" applyFill="1" applyBorder="1" applyAlignment="1">
      <alignment horizontal="center" vertical="center"/>
    </xf>
    <xf numFmtId="165" fontId="23" fillId="10" borderId="1" xfId="41" applyNumberFormat="1" applyFont="1" applyFill="1" applyBorder="1"/>
    <xf numFmtId="165" fontId="19" fillId="10" borderId="1" xfId="41" applyNumberFormat="1" applyFont="1" applyFill="1" applyBorder="1"/>
    <xf numFmtId="165" fontId="23" fillId="0" borderId="1" xfId="41" applyNumberFormat="1" applyFont="1" applyBorder="1"/>
    <xf numFmtId="165" fontId="19" fillId="0" borderId="1" xfId="41" applyNumberFormat="1" applyFont="1" applyBorder="1"/>
    <xf numFmtId="165" fontId="33" fillId="0" borderId="1" xfId="41" applyNumberFormat="1" applyFont="1" applyBorder="1"/>
    <xf numFmtId="3" fontId="9" fillId="19" borderId="94" xfId="40" applyNumberFormat="1" applyFont="1" applyFill="1" applyBorder="1" applyAlignment="1">
      <alignment horizontal="center" vertical="center"/>
    </xf>
    <xf numFmtId="3" fontId="38" fillId="19" borderId="94" xfId="40" applyNumberFormat="1" applyFont="1" applyFill="1" applyBorder="1"/>
    <xf numFmtId="3" fontId="21" fillId="19" borderId="94" xfId="40" applyNumberFormat="1" applyFont="1" applyFill="1" applyBorder="1"/>
    <xf numFmtId="3" fontId="9" fillId="2" borderId="1" xfId="40" applyNumberFormat="1" applyFont="1" applyFill="1" applyBorder="1" applyAlignment="1">
      <alignment horizontal="right" vertical="center"/>
    </xf>
    <xf numFmtId="3" fontId="37" fillId="0" borderId="1" xfId="40" applyNumberFormat="1" applyFont="1" applyFill="1" applyBorder="1" applyAlignment="1">
      <alignment horizontal="right" vertical="center"/>
    </xf>
    <xf numFmtId="3" fontId="37" fillId="2" borderId="1" xfId="40" applyNumberFormat="1" applyFont="1" applyFill="1" applyBorder="1" applyAlignment="1">
      <alignment horizontal="right" vertical="center"/>
    </xf>
    <xf numFmtId="3" fontId="9" fillId="2" borderId="2" xfId="40" applyNumberFormat="1" applyFont="1" applyFill="1" applyBorder="1" applyAlignment="1">
      <alignment horizontal="right" vertical="center"/>
    </xf>
    <xf numFmtId="3" fontId="9" fillId="2" borderId="58" xfId="40" applyNumberFormat="1" applyFont="1" applyFill="1" applyBorder="1" applyAlignment="1">
      <alignment horizontal="right" vertical="center"/>
    </xf>
    <xf numFmtId="0" fontId="3" fillId="0" borderId="5" xfId="40" applyBorder="1"/>
    <xf numFmtId="0" fontId="3" fillId="0" borderId="1" xfId="40" applyBorder="1"/>
    <xf numFmtId="0" fontId="3" fillId="2" borderId="1" xfId="40" applyFill="1" applyBorder="1"/>
    <xf numFmtId="0" fontId="3" fillId="2" borderId="2" xfId="40" applyFill="1" applyBorder="1"/>
    <xf numFmtId="3" fontId="9" fillId="19" borderId="94" xfId="40" applyNumberFormat="1" applyFont="1" applyFill="1" applyBorder="1" applyAlignment="1">
      <alignment horizontal="right" vertical="center"/>
    </xf>
    <xf numFmtId="3" fontId="3" fillId="19" borderId="96" xfId="40" applyNumberFormat="1" applyFill="1" applyBorder="1"/>
    <xf numFmtId="3" fontId="37" fillId="20" borderId="94" xfId="40" applyNumberFormat="1" applyFont="1" applyFill="1" applyBorder="1" applyAlignment="1">
      <alignment horizontal="center" vertical="center"/>
    </xf>
    <xf numFmtId="3" fontId="9" fillId="20" borderId="97" xfId="40" applyNumberFormat="1" applyFont="1" applyFill="1" applyBorder="1" applyAlignment="1">
      <alignment horizontal="right" vertical="center"/>
    </xf>
    <xf numFmtId="3" fontId="9" fillId="20" borderId="94" xfId="40" applyNumberFormat="1" applyFont="1" applyFill="1" applyBorder="1" applyAlignment="1">
      <alignment horizontal="right" vertical="center"/>
    </xf>
    <xf numFmtId="0" fontId="78" fillId="14" borderId="1" xfId="30" applyFont="1" applyFill="1" applyBorder="1"/>
    <xf numFmtId="165" fontId="78" fillId="14" borderId="1" xfId="32" applyNumberFormat="1" applyFont="1" applyFill="1" applyBorder="1"/>
    <xf numFmtId="0" fontId="78" fillId="0" borderId="1" xfId="30" applyFont="1" applyBorder="1"/>
    <xf numFmtId="165" fontId="78" fillId="0" borderId="1" xfId="32" applyNumberFormat="1" applyFont="1" applyBorder="1"/>
    <xf numFmtId="0" fontId="79" fillId="3" borderId="1" xfId="30" applyFont="1" applyFill="1" applyBorder="1"/>
    <xf numFmtId="0" fontId="78" fillId="0" borderId="64" xfId="30" applyFont="1" applyBorder="1"/>
    <xf numFmtId="0" fontId="79" fillId="3" borderId="73" xfId="30" applyFont="1" applyFill="1" applyBorder="1"/>
    <xf numFmtId="0" fontId="78" fillId="0" borderId="73" xfId="27" applyFont="1" applyBorder="1"/>
    <xf numFmtId="165" fontId="78" fillId="3" borderId="1" xfId="32" applyNumberFormat="1" applyFont="1" applyFill="1" applyBorder="1"/>
    <xf numFmtId="0" fontId="78" fillId="0" borderId="73" xfId="30" applyFont="1" applyBorder="1"/>
    <xf numFmtId="0" fontId="78" fillId="3" borderId="73" xfId="30" applyFont="1" applyFill="1" applyBorder="1"/>
    <xf numFmtId="0" fontId="78" fillId="0" borderId="34" xfId="30" applyFont="1" applyBorder="1"/>
    <xf numFmtId="0" fontId="22" fillId="0" borderId="0" xfId="0" applyFont="1" applyAlignment="1">
      <alignment wrapText="1"/>
    </xf>
    <xf numFmtId="0" fontId="22" fillId="0" borderId="0" xfId="42" applyFont="1"/>
    <xf numFmtId="0" fontId="29" fillId="0" borderId="0" xfId="42" applyFont="1" applyBorder="1"/>
    <xf numFmtId="0" fontId="2" fillId="0" borderId="0" xfId="42"/>
    <xf numFmtId="0" fontId="22" fillId="0" borderId="0" xfId="42" applyFont="1" applyBorder="1"/>
    <xf numFmtId="0" fontId="14" fillId="3" borderId="0" xfId="42" applyFont="1" applyFill="1" applyBorder="1"/>
    <xf numFmtId="0" fontId="11" fillId="0" borderId="0" xfId="42" applyFont="1" applyAlignment="1">
      <alignment horizontal="left"/>
    </xf>
    <xf numFmtId="0" fontId="22" fillId="0" borderId="0" xfId="42" applyFont="1" applyAlignment="1">
      <alignment horizontal="left"/>
    </xf>
    <xf numFmtId="0" fontId="16" fillId="10" borderId="1" xfId="42" applyFont="1" applyFill="1" applyBorder="1"/>
    <xf numFmtId="0" fontId="22" fillId="10" borderId="1" xfId="42" applyFont="1" applyFill="1" applyBorder="1"/>
    <xf numFmtId="0" fontId="22" fillId="0" borderId="1" xfId="42" applyFont="1" applyBorder="1"/>
    <xf numFmtId="0" fontId="22" fillId="0" borderId="1" xfId="43" applyFont="1" applyBorder="1"/>
    <xf numFmtId="165" fontId="22" fillId="0" borderId="1" xfId="26" applyNumberFormat="1" applyFont="1" applyBorder="1"/>
    <xf numFmtId="165" fontId="22" fillId="0" borderId="1" xfId="26" applyNumberFormat="1" applyFont="1" applyFill="1" applyBorder="1" applyAlignment="1">
      <alignment horizontal="right"/>
    </xf>
    <xf numFmtId="0" fontId="22" fillId="0" borderId="86" xfId="20" applyFont="1" applyBorder="1"/>
    <xf numFmtId="165" fontId="22" fillId="0" borderId="1" xfId="26" applyNumberFormat="1" applyFont="1" applyBorder="1" applyAlignment="1">
      <alignment horizontal="right"/>
    </xf>
    <xf numFmtId="0" fontId="22" fillId="0" borderId="34" xfId="20" applyFont="1" applyBorder="1"/>
    <xf numFmtId="0" fontId="22" fillId="0" borderId="1" xfId="42" applyFont="1" applyFill="1" applyBorder="1"/>
    <xf numFmtId="165" fontId="22" fillId="0" borderId="1" xfId="26" applyNumberFormat="1" applyFont="1" applyFill="1" applyBorder="1"/>
    <xf numFmtId="165" fontId="22" fillId="14" borderId="1" xfId="26" applyNumberFormat="1" applyFont="1" applyFill="1" applyBorder="1"/>
    <xf numFmtId="165" fontId="16" fillId="10" borderId="1" xfId="26" applyNumberFormat="1" applyFont="1" applyFill="1" applyBorder="1"/>
    <xf numFmtId="0" fontId="80" fillId="0" borderId="0" xfId="42" applyFont="1"/>
    <xf numFmtId="165" fontId="80" fillId="0" borderId="0" xfId="42" applyNumberFormat="1" applyFont="1"/>
    <xf numFmtId="0" fontId="22" fillId="0" borderId="2" xfId="42" applyFont="1" applyBorder="1"/>
    <xf numFmtId="165" fontId="22" fillId="0" borderId="2" xfId="26" applyNumberFormat="1" applyFont="1" applyBorder="1"/>
    <xf numFmtId="165" fontId="22" fillId="14" borderId="2" xfId="26" applyNumberFormat="1" applyFont="1" applyFill="1" applyBorder="1"/>
    <xf numFmtId="165" fontId="2" fillId="0" borderId="0" xfId="42" applyNumberFormat="1"/>
    <xf numFmtId="165" fontId="80" fillId="14" borderId="0" xfId="42" applyNumberFormat="1" applyFont="1" applyFill="1"/>
    <xf numFmtId="0" fontId="81" fillId="0" borderId="1" xfId="42" applyFont="1" applyBorder="1"/>
    <xf numFmtId="0" fontId="81" fillId="0" borderId="0" xfId="42" applyFont="1"/>
    <xf numFmtId="0" fontId="22" fillId="16" borderId="0" xfId="18" applyFont="1" applyFill="1"/>
    <xf numFmtId="0" fontId="22" fillId="20" borderId="0" xfId="18" applyFont="1" applyFill="1"/>
    <xf numFmtId="0" fontId="41" fillId="15" borderId="32" xfId="0" applyFont="1" applyFill="1" applyBorder="1" applyAlignment="1">
      <alignment horizontal="center" vertical="top" wrapText="1"/>
    </xf>
    <xf numFmtId="0" fontId="42" fillId="0" borderId="32" xfId="0" applyFont="1" applyBorder="1" applyAlignment="1">
      <alignment horizontal="center" vertical="top" wrapText="1"/>
    </xf>
    <xf numFmtId="0" fontId="42" fillId="0" borderId="32" xfId="0" applyFont="1" applyBorder="1" applyAlignment="1">
      <alignment horizontal="left" vertical="top" wrapText="1"/>
    </xf>
    <xf numFmtId="3" fontId="42" fillId="0" borderId="32" xfId="0" applyNumberFormat="1" applyFont="1" applyBorder="1" applyAlignment="1">
      <alignment horizontal="right" vertical="top" wrapText="1"/>
    </xf>
    <xf numFmtId="0" fontId="43" fillId="0" borderId="32" xfId="0" applyFont="1" applyBorder="1" applyAlignment="1">
      <alignment horizontal="left" vertical="top" wrapText="1"/>
    </xf>
    <xf numFmtId="3" fontId="43" fillId="0" borderId="32" xfId="0" applyNumberFormat="1" applyFont="1" applyBorder="1" applyAlignment="1">
      <alignment horizontal="right" vertical="top" wrapText="1"/>
    </xf>
    <xf numFmtId="0" fontId="42" fillId="0" borderId="5" xfId="0" applyFont="1" applyBorder="1" applyAlignment="1">
      <alignment horizontal="center" vertical="top" wrapText="1"/>
    </xf>
    <xf numFmtId="0" fontId="43" fillId="0" borderId="5" xfId="0" applyFont="1" applyBorder="1" applyAlignment="1">
      <alignment horizontal="left" vertical="top" wrapText="1"/>
    </xf>
    <xf numFmtId="3" fontId="43" fillId="0" borderId="5" xfId="0" applyNumberFormat="1" applyFont="1" applyBorder="1" applyAlignment="1">
      <alignment horizontal="right" vertical="top" wrapText="1"/>
    </xf>
    <xf numFmtId="0" fontId="28" fillId="0" borderId="0" xfId="10" applyFont="1"/>
    <xf numFmtId="0" fontId="82" fillId="0" borderId="0" xfId="10" applyFont="1"/>
    <xf numFmtId="0" fontId="62" fillId="0" borderId="0" xfId="10" applyFont="1"/>
    <xf numFmtId="0" fontId="49" fillId="0" borderId="0" xfId="10" applyFont="1"/>
    <xf numFmtId="0" fontId="11" fillId="0" borderId="0" xfId="10" applyFont="1" applyAlignment="1">
      <alignment horizontal="left"/>
    </xf>
    <xf numFmtId="0" fontId="15" fillId="3" borderId="6" xfId="44" applyFont="1" applyFill="1" applyBorder="1"/>
    <xf numFmtId="0" fontId="49" fillId="9" borderId="1" xfId="10" applyFont="1" applyFill="1" applyBorder="1"/>
    <xf numFmtId="0" fontId="49" fillId="0" borderId="54" xfId="10" applyFont="1" applyBorder="1"/>
    <xf numFmtId="0" fontId="49" fillId="0" borderId="32" xfId="10" applyFont="1" applyBorder="1"/>
    <xf numFmtId="0" fontId="49" fillId="0" borderId="32" xfId="10" applyFont="1" applyFill="1" applyBorder="1"/>
    <xf numFmtId="0" fontId="49" fillId="0" borderId="44" xfId="10" applyFont="1" applyBorder="1"/>
    <xf numFmtId="0" fontId="49" fillId="9" borderId="70" xfId="10" applyFont="1" applyFill="1" applyBorder="1"/>
    <xf numFmtId="0" fontId="49" fillId="9" borderId="28" xfId="10" applyFont="1" applyFill="1" applyBorder="1"/>
    <xf numFmtId="0" fontId="11" fillId="0" borderId="0" xfId="10" applyFill="1"/>
    <xf numFmtId="0" fontId="49" fillId="15" borderId="62" xfId="0" applyFont="1" applyFill="1" applyBorder="1" applyAlignment="1">
      <alignment horizontal="center" vertical="top" wrapText="1"/>
    </xf>
    <xf numFmtId="0" fontId="0" fillId="0" borderId="54" xfId="0" applyBorder="1"/>
    <xf numFmtId="0" fontId="0" fillId="0" borderId="63" xfId="0" applyBorder="1"/>
    <xf numFmtId="0" fontId="53" fillId="0" borderId="7" xfId="15" applyFont="1" applyBorder="1" applyAlignment="1">
      <alignment horizontal="left" vertical="center"/>
    </xf>
    <xf numFmtId="0" fontId="53" fillId="0" borderId="86" xfId="15" applyFont="1" applyBorder="1"/>
    <xf numFmtId="0" fontId="53" fillId="0" borderId="11" xfId="15" applyFont="1" applyBorder="1"/>
    <xf numFmtId="0" fontId="54" fillId="0" borderId="7" xfId="15" applyFont="1" applyBorder="1" applyAlignment="1">
      <alignment horizontal="left" vertical="center"/>
    </xf>
    <xf numFmtId="0" fontId="54" fillId="0" borderId="86" xfId="15" applyFont="1" applyBorder="1"/>
    <xf numFmtId="0" fontId="54" fillId="0" borderId="11" xfId="15" applyFont="1" applyBorder="1"/>
    <xf numFmtId="0" fontId="54" fillId="0" borderId="7" xfId="15" applyFont="1" applyBorder="1" applyAlignment="1">
      <alignment horizontal="left" vertical="center" wrapText="1"/>
    </xf>
    <xf numFmtId="0" fontId="56" fillId="0" borderId="86" xfId="27" applyFont="1" applyBorder="1" applyAlignment="1"/>
    <xf numFmtId="0" fontId="56" fillId="0" borderId="11" xfId="27" applyFont="1" applyBorder="1" applyAlignment="1"/>
    <xf numFmtId="0" fontId="54" fillId="0" borderId="86" xfId="15" applyFont="1" applyBorder="1" applyAlignment="1">
      <alignment wrapText="1"/>
    </xf>
    <xf numFmtId="0" fontId="54" fillId="0" borderId="11" xfId="15" applyFont="1" applyBorder="1" applyAlignment="1">
      <alignment wrapText="1"/>
    </xf>
    <xf numFmtId="0" fontId="54" fillId="0" borderId="86" xfId="15" applyFont="1" applyBorder="1" applyAlignment="1">
      <alignment horizontal="left" vertical="center"/>
    </xf>
    <xf numFmtId="0" fontId="54" fillId="0" borderId="11" xfId="15" applyFont="1" applyBorder="1" applyAlignment="1">
      <alignment horizontal="left" vertical="center"/>
    </xf>
    <xf numFmtId="0" fontId="53" fillId="0" borderId="86" xfId="15" applyFont="1" applyBorder="1" applyAlignment="1"/>
    <xf numFmtId="0" fontId="53" fillId="0" borderId="11" xfId="15" applyFont="1" applyBorder="1" applyAlignment="1"/>
    <xf numFmtId="0" fontId="57" fillId="0" borderId="0" xfId="15" applyFont="1" applyBorder="1" applyAlignment="1">
      <alignment horizontal="center"/>
    </xf>
    <xf numFmtId="0" fontId="54" fillId="0" borderId="7" xfId="15" applyFont="1" applyFill="1" applyBorder="1" applyAlignment="1">
      <alignment horizontal="left" vertical="center"/>
    </xf>
    <xf numFmtId="0" fontId="53" fillId="0" borderId="86" xfId="15" applyFont="1" applyFill="1" applyBorder="1" applyAlignment="1"/>
    <xf numFmtId="0" fontId="53" fillId="0" borderId="11" xfId="15" applyFont="1" applyFill="1" applyBorder="1" applyAlignment="1"/>
    <xf numFmtId="0" fontId="54" fillId="0" borderId="20" xfId="15" applyFont="1" applyBorder="1" applyAlignment="1">
      <alignment horizontal="center" vertical="center"/>
    </xf>
    <xf numFmtId="0" fontId="54" fillId="0" borderId="22" xfId="15" applyFont="1" applyBorder="1" applyAlignment="1">
      <alignment horizontal="center" vertical="center"/>
    </xf>
    <xf numFmtId="0" fontId="54" fillId="5" borderId="77" xfId="15" applyFont="1" applyFill="1" applyBorder="1" applyAlignment="1">
      <alignment horizontal="center" vertical="center" wrapText="1"/>
    </xf>
    <xf numFmtId="0" fontId="53" fillId="0" borderId="85" xfId="15" applyFont="1" applyBorder="1"/>
    <xf numFmtId="0" fontId="53" fillId="0" borderId="78" xfId="15" applyFont="1" applyBorder="1"/>
    <xf numFmtId="0" fontId="53" fillId="0" borderId="7" xfId="15" applyFont="1" applyBorder="1" applyAlignment="1">
      <alignment horizontal="center" vertical="center"/>
    </xf>
    <xf numFmtId="0" fontId="53" fillId="0" borderId="7" xfId="15" applyFont="1" applyBorder="1" applyAlignment="1">
      <alignment horizontal="center" vertical="center" wrapText="1"/>
    </xf>
    <xf numFmtId="0" fontId="56" fillId="0" borderId="86" xfId="27" applyFont="1" applyBorder="1" applyAlignment="1">
      <alignment wrapText="1"/>
    </xf>
    <xf numFmtId="0" fontId="56" fillId="0" borderId="11" xfId="27" applyFont="1" applyBorder="1" applyAlignment="1">
      <alignment wrapText="1"/>
    </xf>
    <xf numFmtId="0" fontId="53" fillId="0" borderId="22" xfId="15" applyFont="1" applyBorder="1" applyAlignment="1">
      <alignment horizontal="right" vertical="center"/>
    </xf>
    <xf numFmtId="0" fontId="54" fillId="9" borderId="77" xfId="15" applyFont="1" applyFill="1" applyBorder="1" applyAlignment="1">
      <alignment horizontal="left" vertical="center"/>
    </xf>
    <xf numFmtId="0" fontId="12" fillId="9" borderId="9" xfId="21" applyFont="1" applyFill="1" applyBorder="1" applyAlignment="1">
      <alignment horizontal="center"/>
    </xf>
    <xf numFmtId="0" fontId="12" fillId="9" borderId="12" xfId="21" applyFont="1" applyFill="1" applyBorder="1" applyAlignment="1">
      <alignment horizontal="center"/>
    </xf>
    <xf numFmtId="0" fontId="41" fillId="15" borderId="62" xfId="0" applyFont="1" applyFill="1" applyBorder="1" applyAlignment="1">
      <alignment horizontal="center" vertical="top" wrapText="1"/>
    </xf>
    <xf numFmtId="0" fontId="58" fillId="0" borderId="0" xfId="15" applyFont="1" applyAlignment="1">
      <alignment horizontal="center"/>
    </xf>
    <xf numFmtId="0" fontId="62" fillId="0" borderId="0" xfId="17" applyFont="1" applyAlignment="1">
      <alignment horizontal="center"/>
    </xf>
    <xf numFmtId="0" fontId="48" fillId="0" borderId="9" xfId="17" applyFont="1" applyBorder="1" applyAlignment="1">
      <alignment horizontal="center"/>
    </xf>
    <xf numFmtId="0" fontId="48" fillId="0" borderId="26" xfId="17" applyFont="1" applyBorder="1" applyAlignment="1">
      <alignment horizontal="center"/>
    </xf>
    <xf numFmtId="0" fontId="48" fillId="0" borderId="12" xfId="17" applyFont="1" applyBorder="1" applyAlignment="1">
      <alignment horizontal="center"/>
    </xf>
    <xf numFmtId="0" fontId="11" fillId="9" borderId="1" xfId="14" applyFill="1" applyBorder="1" applyAlignment="1">
      <alignment horizontal="center"/>
    </xf>
    <xf numFmtId="0" fontId="75" fillId="0" borderId="0" xfId="38" applyFont="1" applyAlignment="1" applyProtection="1">
      <alignment horizontal="center" vertical="top" wrapText="1"/>
      <protection locked="0"/>
    </xf>
    <xf numFmtId="0" fontId="41" fillId="15" borderId="98" xfId="0" applyFont="1" applyFill="1" applyBorder="1" applyAlignment="1">
      <alignment horizontal="center" vertical="top" wrapText="1"/>
    </xf>
    <xf numFmtId="0" fontId="0" fillId="0" borderId="98" xfId="0" applyBorder="1"/>
    <xf numFmtId="0" fontId="11" fillId="0" borderId="0" xfId="14" applyFont="1" applyAlignment="1">
      <alignment horizontal="left"/>
    </xf>
  </cellXfs>
  <cellStyles count="45">
    <cellStyle name="Ezres" xfId="1" builtinId="3"/>
    <cellStyle name="Ezres 2" xfId="2"/>
    <cellStyle name="Ezres 2 2" xfId="3"/>
    <cellStyle name="Ezres 2 3" xfId="37"/>
    <cellStyle name="Ezres 3" xfId="4"/>
    <cellStyle name="Ezres 4" xfId="32"/>
    <cellStyle name="Ezres 4 2" xfId="5"/>
    <cellStyle name="Ezres 5 2" xfId="41"/>
    <cellStyle name="Ezres 6" xfId="6"/>
    <cellStyle name="Ezres 6 2" xfId="34"/>
    <cellStyle name="Ezres 7" xfId="25"/>
    <cellStyle name="Ezres 7 2" xfId="7"/>
    <cellStyle name="Ezres 7 2 2" xfId="26"/>
    <cellStyle name="Normál" xfId="0" builtinId="0"/>
    <cellStyle name="Normál 10" xfId="42"/>
    <cellStyle name="Normál 2" xfId="8"/>
    <cellStyle name="Normál 2 3" xfId="35"/>
    <cellStyle name="Normál 3" xfId="9"/>
    <cellStyle name="Normál 3 2" xfId="10"/>
    <cellStyle name="Normál 3 3" xfId="44"/>
    <cellStyle name="Normál 4" xfId="11"/>
    <cellStyle name="Normál 4 2" xfId="12"/>
    <cellStyle name="Normál 4 2 2" xfId="13"/>
    <cellStyle name="Normál 4 2 3" xfId="40"/>
    <cellStyle name="Normál 4 2 4" xfId="43"/>
    <cellStyle name="Normál 4 3" xfId="14"/>
    <cellStyle name="Normál 4 4" xfId="24"/>
    <cellStyle name="Normál 5" xfId="27"/>
    <cellStyle name="Normál 5 2" xfId="15"/>
    <cellStyle name="Normál 6" xfId="29"/>
    <cellStyle name="Normál 6 2" xfId="30"/>
    <cellStyle name="Normál 7" xfId="28"/>
    <cellStyle name="Normál 8" xfId="33"/>
    <cellStyle name="Normál 9" xfId="39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36"/>
    <cellStyle name="Normál_2011.költségvet.táblák 2" xfId="31"/>
    <cellStyle name="Normál_2-1, 2-2 melléklet 2006" xfId="20"/>
    <cellStyle name="Normál_6.MELL.szoc.tábla" xfId="21"/>
    <cellStyle name="Normál_97ûrlap" xfId="22"/>
    <cellStyle name="Normál_Intézményi kiadás 2008" xfId="23"/>
    <cellStyle name="Normál_KIEGM" xfId="38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activeCell="E2" sqref="E2"/>
    </sheetView>
  </sheetViews>
  <sheetFormatPr defaultRowHeight="15" x14ac:dyDescent="0.25"/>
  <cols>
    <col min="1" max="1" width="48.42578125" style="481" customWidth="1"/>
    <col min="2" max="2" width="9.140625" style="481"/>
    <col min="3" max="3" width="12.5703125" style="481" customWidth="1"/>
    <col min="4" max="4" width="9.140625" style="481"/>
    <col min="5" max="5" width="15.140625" style="481" customWidth="1"/>
    <col min="6" max="6" width="15.140625" style="539" customWidth="1"/>
    <col min="7" max="7" width="12.7109375" style="481" customWidth="1"/>
    <col min="8" max="8" width="9.140625" style="481"/>
    <col min="9" max="9" width="14.5703125" style="481" customWidth="1"/>
    <col min="10" max="10" width="14" style="481" customWidth="1"/>
    <col min="11" max="11" width="19.42578125" style="481" customWidth="1"/>
    <col min="12" max="12" width="11.85546875" style="481" customWidth="1"/>
    <col min="13" max="256" width="9.140625" style="481"/>
    <col min="257" max="257" width="48.42578125" style="481" customWidth="1"/>
    <col min="258" max="258" width="9.140625" style="481"/>
    <col min="259" max="259" width="12.5703125" style="481" customWidth="1"/>
    <col min="260" max="260" width="9.140625" style="481"/>
    <col min="261" max="262" width="15.140625" style="481" customWidth="1"/>
    <col min="263" max="263" width="12.7109375" style="481" customWidth="1"/>
    <col min="264" max="264" width="9.140625" style="481"/>
    <col min="265" max="265" width="14.5703125" style="481" customWidth="1"/>
    <col min="266" max="266" width="14" style="481" customWidth="1"/>
    <col min="267" max="267" width="19.42578125" style="481" customWidth="1"/>
    <col min="268" max="268" width="11.85546875" style="481" customWidth="1"/>
    <col min="269" max="512" width="9.140625" style="481"/>
    <col min="513" max="513" width="48.42578125" style="481" customWidth="1"/>
    <col min="514" max="514" width="9.140625" style="481"/>
    <col min="515" max="515" width="12.5703125" style="481" customWidth="1"/>
    <col min="516" max="516" width="9.140625" style="481"/>
    <col min="517" max="518" width="15.140625" style="481" customWidth="1"/>
    <col min="519" max="519" width="12.7109375" style="481" customWidth="1"/>
    <col min="520" max="520" width="9.140625" style="481"/>
    <col min="521" max="521" width="14.5703125" style="481" customWidth="1"/>
    <col min="522" max="522" width="14" style="481" customWidth="1"/>
    <col min="523" max="523" width="19.42578125" style="481" customWidth="1"/>
    <col min="524" max="524" width="11.85546875" style="481" customWidth="1"/>
    <col min="525" max="768" width="9.140625" style="481"/>
    <col min="769" max="769" width="48.42578125" style="481" customWidth="1"/>
    <col min="770" max="770" width="9.140625" style="481"/>
    <col min="771" max="771" width="12.5703125" style="481" customWidth="1"/>
    <col min="772" max="772" width="9.140625" style="481"/>
    <col min="773" max="774" width="15.140625" style="481" customWidth="1"/>
    <col min="775" max="775" width="12.7109375" style="481" customWidth="1"/>
    <col min="776" max="776" width="9.140625" style="481"/>
    <col min="777" max="777" width="14.5703125" style="481" customWidth="1"/>
    <col min="778" max="778" width="14" style="481" customWidth="1"/>
    <col min="779" max="779" width="19.42578125" style="481" customWidth="1"/>
    <col min="780" max="780" width="11.85546875" style="481" customWidth="1"/>
    <col min="781" max="1024" width="9.140625" style="481"/>
    <col min="1025" max="1025" width="48.42578125" style="481" customWidth="1"/>
    <col min="1026" max="1026" width="9.140625" style="481"/>
    <col min="1027" max="1027" width="12.5703125" style="481" customWidth="1"/>
    <col min="1028" max="1028" width="9.140625" style="481"/>
    <col min="1029" max="1030" width="15.140625" style="481" customWidth="1"/>
    <col min="1031" max="1031" width="12.7109375" style="481" customWidth="1"/>
    <col min="1032" max="1032" width="9.140625" style="481"/>
    <col min="1033" max="1033" width="14.5703125" style="481" customWidth="1"/>
    <col min="1034" max="1034" width="14" style="481" customWidth="1"/>
    <col min="1035" max="1035" width="19.42578125" style="481" customWidth="1"/>
    <col min="1036" max="1036" width="11.85546875" style="481" customWidth="1"/>
    <col min="1037" max="1280" width="9.140625" style="481"/>
    <col min="1281" max="1281" width="48.42578125" style="481" customWidth="1"/>
    <col min="1282" max="1282" width="9.140625" style="481"/>
    <col min="1283" max="1283" width="12.5703125" style="481" customWidth="1"/>
    <col min="1284" max="1284" width="9.140625" style="481"/>
    <col min="1285" max="1286" width="15.140625" style="481" customWidth="1"/>
    <col min="1287" max="1287" width="12.7109375" style="481" customWidth="1"/>
    <col min="1288" max="1288" width="9.140625" style="481"/>
    <col min="1289" max="1289" width="14.5703125" style="481" customWidth="1"/>
    <col min="1290" max="1290" width="14" style="481" customWidth="1"/>
    <col min="1291" max="1291" width="19.42578125" style="481" customWidth="1"/>
    <col min="1292" max="1292" width="11.85546875" style="481" customWidth="1"/>
    <col min="1293" max="1536" width="9.140625" style="481"/>
    <col min="1537" max="1537" width="48.42578125" style="481" customWidth="1"/>
    <col min="1538" max="1538" width="9.140625" style="481"/>
    <col min="1539" max="1539" width="12.5703125" style="481" customWidth="1"/>
    <col min="1540" max="1540" width="9.140625" style="481"/>
    <col min="1541" max="1542" width="15.140625" style="481" customWidth="1"/>
    <col min="1543" max="1543" width="12.7109375" style="481" customWidth="1"/>
    <col min="1544" max="1544" width="9.140625" style="481"/>
    <col min="1545" max="1545" width="14.5703125" style="481" customWidth="1"/>
    <col min="1546" max="1546" width="14" style="481" customWidth="1"/>
    <col min="1547" max="1547" width="19.42578125" style="481" customWidth="1"/>
    <col min="1548" max="1548" width="11.85546875" style="481" customWidth="1"/>
    <col min="1549" max="1792" width="9.140625" style="481"/>
    <col min="1793" max="1793" width="48.42578125" style="481" customWidth="1"/>
    <col min="1794" max="1794" width="9.140625" style="481"/>
    <col min="1795" max="1795" width="12.5703125" style="481" customWidth="1"/>
    <col min="1796" max="1796" width="9.140625" style="481"/>
    <col min="1797" max="1798" width="15.140625" style="481" customWidth="1"/>
    <col min="1799" max="1799" width="12.7109375" style="481" customWidth="1"/>
    <col min="1800" max="1800" width="9.140625" style="481"/>
    <col min="1801" max="1801" width="14.5703125" style="481" customWidth="1"/>
    <col min="1802" max="1802" width="14" style="481" customWidth="1"/>
    <col min="1803" max="1803" width="19.42578125" style="481" customWidth="1"/>
    <col min="1804" max="1804" width="11.85546875" style="481" customWidth="1"/>
    <col min="1805" max="2048" width="9.140625" style="481"/>
    <col min="2049" max="2049" width="48.42578125" style="481" customWidth="1"/>
    <col min="2050" max="2050" width="9.140625" style="481"/>
    <col min="2051" max="2051" width="12.5703125" style="481" customWidth="1"/>
    <col min="2052" max="2052" width="9.140625" style="481"/>
    <col min="2053" max="2054" width="15.140625" style="481" customWidth="1"/>
    <col min="2055" max="2055" width="12.7109375" style="481" customWidth="1"/>
    <col min="2056" max="2056" width="9.140625" style="481"/>
    <col min="2057" max="2057" width="14.5703125" style="481" customWidth="1"/>
    <col min="2058" max="2058" width="14" style="481" customWidth="1"/>
    <col min="2059" max="2059" width="19.42578125" style="481" customWidth="1"/>
    <col min="2060" max="2060" width="11.85546875" style="481" customWidth="1"/>
    <col min="2061" max="2304" width="9.140625" style="481"/>
    <col min="2305" max="2305" width="48.42578125" style="481" customWidth="1"/>
    <col min="2306" max="2306" width="9.140625" style="481"/>
    <col min="2307" max="2307" width="12.5703125" style="481" customWidth="1"/>
    <col min="2308" max="2308" width="9.140625" style="481"/>
    <col min="2309" max="2310" width="15.140625" style="481" customWidth="1"/>
    <col min="2311" max="2311" width="12.7109375" style="481" customWidth="1"/>
    <col min="2312" max="2312" width="9.140625" style="481"/>
    <col min="2313" max="2313" width="14.5703125" style="481" customWidth="1"/>
    <col min="2314" max="2314" width="14" style="481" customWidth="1"/>
    <col min="2315" max="2315" width="19.42578125" style="481" customWidth="1"/>
    <col min="2316" max="2316" width="11.85546875" style="481" customWidth="1"/>
    <col min="2317" max="2560" width="9.140625" style="481"/>
    <col min="2561" max="2561" width="48.42578125" style="481" customWidth="1"/>
    <col min="2562" max="2562" width="9.140625" style="481"/>
    <col min="2563" max="2563" width="12.5703125" style="481" customWidth="1"/>
    <col min="2564" max="2564" width="9.140625" style="481"/>
    <col min="2565" max="2566" width="15.140625" style="481" customWidth="1"/>
    <col min="2567" max="2567" width="12.7109375" style="481" customWidth="1"/>
    <col min="2568" max="2568" width="9.140625" style="481"/>
    <col min="2569" max="2569" width="14.5703125" style="481" customWidth="1"/>
    <col min="2570" max="2570" width="14" style="481" customWidth="1"/>
    <col min="2571" max="2571" width="19.42578125" style="481" customWidth="1"/>
    <col min="2572" max="2572" width="11.85546875" style="481" customWidth="1"/>
    <col min="2573" max="2816" width="9.140625" style="481"/>
    <col min="2817" max="2817" width="48.42578125" style="481" customWidth="1"/>
    <col min="2818" max="2818" width="9.140625" style="481"/>
    <col min="2819" max="2819" width="12.5703125" style="481" customWidth="1"/>
    <col min="2820" max="2820" width="9.140625" style="481"/>
    <col min="2821" max="2822" width="15.140625" style="481" customWidth="1"/>
    <col min="2823" max="2823" width="12.7109375" style="481" customWidth="1"/>
    <col min="2824" max="2824" width="9.140625" style="481"/>
    <col min="2825" max="2825" width="14.5703125" style="481" customWidth="1"/>
    <col min="2826" max="2826" width="14" style="481" customWidth="1"/>
    <col min="2827" max="2827" width="19.42578125" style="481" customWidth="1"/>
    <col min="2828" max="2828" width="11.85546875" style="481" customWidth="1"/>
    <col min="2829" max="3072" width="9.140625" style="481"/>
    <col min="3073" max="3073" width="48.42578125" style="481" customWidth="1"/>
    <col min="3074" max="3074" width="9.140625" style="481"/>
    <col min="3075" max="3075" width="12.5703125" style="481" customWidth="1"/>
    <col min="3076" max="3076" width="9.140625" style="481"/>
    <col min="3077" max="3078" width="15.140625" style="481" customWidth="1"/>
    <col min="3079" max="3079" width="12.7109375" style="481" customWidth="1"/>
    <col min="3080" max="3080" width="9.140625" style="481"/>
    <col min="3081" max="3081" width="14.5703125" style="481" customWidth="1"/>
    <col min="3082" max="3082" width="14" style="481" customWidth="1"/>
    <col min="3083" max="3083" width="19.42578125" style="481" customWidth="1"/>
    <col min="3084" max="3084" width="11.85546875" style="481" customWidth="1"/>
    <col min="3085" max="3328" width="9.140625" style="481"/>
    <col min="3329" max="3329" width="48.42578125" style="481" customWidth="1"/>
    <col min="3330" max="3330" width="9.140625" style="481"/>
    <col min="3331" max="3331" width="12.5703125" style="481" customWidth="1"/>
    <col min="3332" max="3332" width="9.140625" style="481"/>
    <col min="3333" max="3334" width="15.140625" style="481" customWidth="1"/>
    <col min="3335" max="3335" width="12.7109375" style="481" customWidth="1"/>
    <col min="3336" max="3336" width="9.140625" style="481"/>
    <col min="3337" max="3337" width="14.5703125" style="481" customWidth="1"/>
    <col min="3338" max="3338" width="14" style="481" customWidth="1"/>
    <col min="3339" max="3339" width="19.42578125" style="481" customWidth="1"/>
    <col min="3340" max="3340" width="11.85546875" style="481" customWidth="1"/>
    <col min="3341" max="3584" width="9.140625" style="481"/>
    <col min="3585" max="3585" width="48.42578125" style="481" customWidth="1"/>
    <col min="3586" max="3586" width="9.140625" style="481"/>
    <col min="3587" max="3587" width="12.5703125" style="481" customWidth="1"/>
    <col min="3588" max="3588" width="9.140625" style="481"/>
    <col min="3589" max="3590" width="15.140625" style="481" customWidth="1"/>
    <col min="3591" max="3591" width="12.7109375" style="481" customWidth="1"/>
    <col min="3592" max="3592" width="9.140625" style="481"/>
    <col min="3593" max="3593" width="14.5703125" style="481" customWidth="1"/>
    <col min="3594" max="3594" width="14" style="481" customWidth="1"/>
    <col min="3595" max="3595" width="19.42578125" style="481" customWidth="1"/>
    <col min="3596" max="3596" width="11.85546875" style="481" customWidth="1"/>
    <col min="3597" max="3840" width="9.140625" style="481"/>
    <col min="3841" max="3841" width="48.42578125" style="481" customWidth="1"/>
    <col min="3842" max="3842" width="9.140625" style="481"/>
    <col min="3843" max="3843" width="12.5703125" style="481" customWidth="1"/>
    <col min="3844" max="3844" width="9.140625" style="481"/>
    <col min="3845" max="3846" width="15.140625" style="481" customWidth="1"/>
    <col min="3847" max="3847" width="12.7109375" style="481" customWidth="1"/>
    <col min="3848" max="3848" width="9.140625" style="481"/>
    <col min="3849" max="3849" width="14.5703125" style="481" customWidth="1"/>
    <col min="3850" max="3850" width="14" style="481" customWidth="1"/>
    <col min="3851" max="3851" width="19.42578125" style="481" customWidth="1"/>
    <col min="3852" max="3852" width="11.85546875" style="481" customWidth="1"/>
    <col min="3853" max="4096" width="9.140625" style="481"/>
    <col min="4097" max="4097" width="48.42578125" style="481" customWidth="1"/>
    <col min="4098" max="4098" width="9.140625" style="481"/>
    <col min="4099" max="4099" width="12.5703125" style="481" customWidth="1"/>
    <col min="4100" max="4100" width="9.140625" style="481"/>
    <col min="4101" max="4102" width="15.140625" style="481" customWidth="1"/>
    <col min="4103" max="4103" width="12.7109375" style="481" customWidth="1"/>
    <col min="4104" max="4104" width="9.140625" style="481"/>
    <col min="4105" max="4105" width="14.5703125" style="481" customWidth="1"/>
    <col min="4106" max="4106" width="14" style="481" customWidth="1"/>
    <col min="4107" max="4107" width="19.42578125" style="481" customWidth="1"/>
    <col min="4108" max="4108" width="11.85546875" style="481" customWidth="1"/>
    <col min="4109" max="4352" width="9.140625" style="481"/>
    <col min="4353" max="4353" width="48.42578125" style="481" customWidth="1"/>
    <col min="4354" max="4354" width="9.140625" style="481"/>
    <col min="4355" max="4355" width="12.5703125" style="481" customWidth="1"/>
    <col min="4356" max="4356" width="9.140625" style="481"/>
    <col min="4357" max="4358" width="15.140625" style="481" customWidth="1"/>
    <col min="4359" max="4359" width="12.7109375" style="481" customWidth="1"/>
    <col min="4360" max="4360" width="9.140625" style="481"/>
    <col min="4361" max="4361" width="14.5703125" style="481" customWidth="1"/>
    <col min="4362" max="4362" width="14" style="481" customWidth="1"/>
    <col min="4363" max="4363" width="19.42578125" style="481" customWidth="1"/>
    <col min="4364" max="4364" width="11.85546875" style="481" customWidth="1"/>
    <col min="4365" max="4608" width="9.140625" style="481"/>
    <col min="4609" max="4609" width="48.42578125" style="481" customWidth="1"/>
    <col min="4610" max="4610" width="9.140625" style="481"/>
    <col min="4611" max="4611" width="12.5703125" style="481" customWidth="1"/>
    <col min="4612" max="4612" width="9.140625" style="481"/>
    <col min="4613" max="4614" width="15.140625" style="481" customWidth="1"/>
    <col min="4615" max="4615" width="12.7109375" style="481" customWidth="1"/>
    <col min="4616" max="4616" width="9.140625" style="481"/>
    <col min="4617" max="4617" width="14.5703125" style="481" customWidth="1"/>
    <col min="4618" max="4618" width="14" style="481" customWidth="1"/>
    <col min="4619" max="4619" width="19.42578125" style="481" customWidth="1"/>
    <col min="4620" max="4620" width="11.85546875" style="481" customWidth="1"/>
    <col min="4621" max="4864" width="9.140625" style="481"/>
    <col min="4865" max="4865" width="48.42578125" style="481" customWidth="1"/>
    <col min="4866" max="4866" width="9.140625" style="481"/>
    <col min="4867" max="4867" width="12.5703125" style="481" customWidth="1"/>
    <col min="4868" max="4868" width="9.140625" style="481"/>
    <col min="4869" max="4870" width="15.140625" style="481" customWidth="1"/>
    <col min="4871" max="4871" width="12.7109375" style="481" customWidth="1"/>
    <col min="4872" max="4872" width="9.140625" style="481"/>
    <col min="4873" max="4873" width="14.5703125" style="481" customWidth="1"/>
    <col min="4874" max="4874" width="14" style="481" customWidth="1"/>
    <col min="4875" max="4875" width="19.42578125" style="481" customWidth="1"/>
    <col min="4876" max="4876" width="11.85546875" style="481" customWidth="1"/>
    <col min="4877" max="5120" width="9.140625" style="481"/>
    <col min="5121" max="5121" width="48.42578125" style="481" customWidth="1"/>
    <col min="5122" max="5122" width="9.140625" style="481"/>
    <col min="5123" max="5123" width="12.5703125" style="481" customWidth="1"/>
    <col min="5124" max="5124" width="9.140625" style="481"/>
    <col min="5125" max="5126" width="15.140625" style="481" customWidth="1"/>
    <col min="5127" max="5127" width="12.7109375" style="481" customWidth="1"/>
    <col min="5128" max="5128" width="9.140625" style="481"/>
    <col min="5129" max="5129" width="14.5703125" style="481" customWidth="1"/>
    <col min="5130" max="5130" width="14" style="481" customWidth="1"/>
    <col min="5131" max="5131" width="19.42578125" style="481" customWidth="1"/>
    <col min="5132" max="5132" width="11.85546875" style="481" customWidth="1"/>
    <col min="5133" max="5376" width="9.140625" style="481"/>
    <col min="5377" max="5377" width="48.42578125" style="481" customWidth="1"/>
    <col min="5378" max="5378" width="9.140625" style="481"/>
    <col min="5379" max="5379" width="12.5703125" style="481" customWidth="1"/>
    <col min="5380" max="5380" width="9.140625" style="481"/>
    <col min="5381" max="5382" width="15.140625" style="481" customWidth="1"/>
    <col min="5383" max="5383" width="12.7109375" style="481" customWidth="1"/>
    <col min="5384" max="5384" width="9.140625" style="481"/>
    <col min="5385" max="5385" width="14.5703125" style="481" customWidth="1"/>
    <col min="5386" max="5386" width="14" style="481" customWidth="1"/>
    <col min="5387" max="5387" width="19.42578125" style="481" customWidth="1"/>
    <col min="5388" max="5388" width="11.85546875" style="481" customWidth="1"/>
    <col min="5389" max="5632" width="9.140625" style="481"/>
    <col min="5633" max="5633" width="48.42578125" style="481" customWidth="1"/>
    <col min="5634" max="5634" width="9.140625" style="481"/>
    <col min="5635" max="5635" width="12.5703125" style="481" customWidth="1"/>
    <col min="5636" max="5636" width="9.140625" style="481"/>
    <col min="5637" max="5638" width="15.140625" style="481" customWidth="1"/>
    <col min="5639" max="5639" width="12.7109375" style="481" customWidth="1"/>
    <col min="5640" max="5640" width="9.140625" style="481"/>
    <col min="5641" max="5641" width="14.5703125" style="481" customWidth="1"/>
    <col min="5642" max="5642" width="14" style="481" customWidth="1"/>
    <col min="5643" max="5643" width="19.42578125" style="481" customWidth="1"/>
    <col min="5644" max="5644" width="11.85546875" style="481" customWidth="1"/>
    <col min="5645" max="5888" width="9.140625" style="481"/>
    <col min="5889" max="5889" width="48.42578125" style="481" customWidth="1"/>
    <col min="5890" max="5890" width="9.140625" style="481"/>
    <col min="5891" max="5891" width="12.5703125" style="481" customWidth="1"/>
    <col min="5892" max="5892" width="9.140625" style="481"/>
    <col min="5893" max="5894" width="15.140625" style="481" customWidth="1"/>
    <col min="5895" max="5895" width="12.7109375" style="481" customWidth="1"/>
    <col min="5896" max="5896" width="9.140625" style="481"/>
    <col min="5897" max="5897" width="14.5703125" style="481" customWidth="1"/>
    <col min="5898" max="5898" width="14" style="481" customWidth="1"/>
    <col min="5899" max="5899" width="19.42578125" style="481" customWidth="1"/>
    <col min="5900" max="5900" width="11.85546875" style="481" customWidth="1"/>
    <col min="5901" max="6144" width="9.140625" style="481"/>
    <col min="6145" max="6145" width="48.42578125" style="481" customWidth="1"/>
    <col min="6146" max="6146" width="9.140625" style="481"/>
    <col min="6147" max="6147" width="12.5703125" style="481" customWidth="1"/>
    <col min="6148" max="6148" width="9.140625" style="481"/>
    <col min="6149" max="6150" width="15.140625" style="481" customWidth="1"/>
    <col min="6151" max="6151" width="12.7109375" style="481" customWidth="1"/>
    <col min="6152" max="6152" width="9.140625" style="481"/>
    <col min="6153" max="6153" width="14.5703125" style="481" customWidth="1"/>
    <col min="6154" max="6154" width="14" style="481" customWidth="1"/>
    <col min="6155" max="6155" width="19.42578125" style="481" customWidth="1"/>
    <col min="6156" max="6156" width="11.85546875" style="481" customWidth="1"/>
    <col min="6157" max="6400" width="9.140625" style="481"/>
    <col min="6401" max="6401" width="48.42578125" style="481" customWidth="1"/>
    <col min="6402" max="6402" width="9.140625" style="481"/>
    <col min="6403" max="6403" width="12.5703125" style="481" customWidth="1"/>
    <col min="6404" max="6404" width="9.140625" style="481"/>
    <col min="6405" max="6406" width="15.140625" style="481" customWidth="1"/>
    <col min="6407" max="6407" width="12.7109375" style="481" customWidth="1"/>
    <col min="6408" max="6408" width="9.140625" style="481"/>
    <col min="6409" max="6409" width="14.5703125" style="481" customWidth="1"/>
    <col min="6410" max="6410" width="14" style="481" customWidth="1"/>
    <col min="6411" max="6411" width="19.42578125" style="481" customWidth="1"/>
    <col min="6412" max="6412" width="11.85546875" style="481" customWidth="1"/>
    <col min="6413" max="6656" width="9.140625" style="481"/>
    <col min="6657" max="6657" width="48.42578125" style="481" customWidth="1"/>
    <col min="6658" max="6658" width="9.140625" style="481"/>
    <col min="6659" max="6659" width="12.5703125" style="481" customWidth="1"/>
    <col min="6660" max="6660" width="9.140625" style="481"/>
    <col min="6661" max="6662" width="15.140625" style="481" customWidth="1"/>
    <col min="6663" max="6663" width="12.7109375" style="481" customWidth="1"/>
    <col min="6664" max="6664" width="9.140625" style="481"/>
    <col min="6665" max="6665" width="14.5703125" style="481" customWidth="1"/>
    <col min="6666" max="6666" width="14" style="481" customWidth="1"/>
    <col min="6667" max="6667" width="19.42578125" style="481" customWidth="1"/>
    <col min="6668" max="6668" width="11.85546875" style="481" customWidth="1"/>
    <col min="6669" max="6912" width="9.140625" style="481"/>
    <col min="6913" max="6913" width="48.42578125" style="481" customWidth="1"/>
    <col min="6914" max="6914" width="9.140625" style="481"/>
    <col min="6915" max="6915" width="12.5703125" style="481" customWidth="1"/>
    <col min="6916" max="6916" width="9.140625" style="481"/>
    <col min="6917" max="6918" width="15.140625" style="481" customWidth="1"/>
    <col min="6919" max="6919" width="12.7109375" style="481" customWidth="1"/>
    <col min="6920" max="6920" width="9.140625" style="481"/>
    <col min="6921" max="6921" width="14.5703125" style="481" customWidth="1"/>
    <col min="6922" max="6922" width="14" style="481" customWidth="1"/>
    <col min="6923" max="6923" width="19.42578125" style="481" customWidth="1"/>
    <col min="6924" max="6924" width="11.85546875" style="481" customWidth="1"/>
    <col min="6925" max="7168" width="9.140625" style="481"/>
    <col min="7169" max="7169" width="48.42578125" style="481" customWidth="1"/>
    <col min="7170" max="7170" width="9.140625" style="481"/>
    <col min="7171" max="7171" width="12.5703125" style="481" customWidth="1"/>
    <col min="7172" max="7172" width="9.140625" style="481"/>
    <col min="7173" max="7174" width="15.140625" style="481" customWidth="1"/>
    <col min="7175" max="7175" width="12.7109375" style="481" customWidth="1"/>
    <col min="7176" max="7176" width="9.140625" style="481"/>
    <col min="7177" max="7177" width="14.5703125" style="481" customWidth="1"/>
    <col min="7178" max="7178" width="14" style="481" customWidth="1"/>
    <col min="7179" max="7179" width="19.42578125" style="481" customWidth="1"/>
    <col min="7180" max="7180" width="11.85546875" style="481" customWidth="1"/>
    <col min="7181" max="7424" width="9.140625" style="481"/>
    <col min="7425" max="7425" width="48.42578125" style="481" customWidth="1"/>
    <col min="7426" max="7426" width="9.140625" style="481"/>
    <col min="7427" max="7427" width="12.5703125" style="481" customWidth="1"/>
    <col min="7428" max="7428" width="9.140625" style="481"/>
    <col min="7429" max="7430" width="15.140625" style="481" customWidth="1"/>
    <col min="7431" max="7431" width="12.7109375" style="481" customWidth="1"/>
    <col min="7432" max="7432" width="9.140625" style="481"/>
    <col min="7433" max="7433" width="14.5703125" style="481" customWidth="1"/>
    <col min="7434" max="7434" width="14" style="481" customWidth="1"/>
    <col min="7435" max="7435" width="19.42578125" style="481" customWidth="1"/>
    <col min="7436" max="7436" width="11.85546875" style="481" customWidth="1"/>
    <col min="7437" max="7680" width="9.140625" style="481"/>
    <col min="7681" max="7681" width="48.42578125" style="481" customWidth="1"/>
    <col min="7682" max="7682" width="9.140625" style="481"/>
    <col min="7683" max="7683" width="12.5703125" style="481" customWidth="1"/>
    <col min="7684" max="7684" width="9.140625" style="481"/>
    <col min="7685" max="7686" width="15.140625" style="481" customWidth="1"/>
    <col min="7687" max="7687" width="12.7109375" style="481" customWidth="1"/>
    <col min="7688" max="7688" width="9.140625" style="481"/>
    <col min="7689" max="7689" width="14.5703125" style="481" customWidth="1"/>
    <col min="7690" max="7690" width="14" style="481" customWidth="1"/>
    <col min="7691" max="7691" width="19.42578125" style="481" customWidth="1"/>
    <col min="7692" max="7692" width="11.85546875" style="481" customWidth="1"/>
    <col min="7693" max="7936" width="9.140625" style="481"/>
    <col min="7937" max="7937" width="48.42578125" style="481" customWidth="1"/>
    <col min="7938" max="7938" width="9.140625" style="481"/>
    <col min="7939" max="7939" width="12.5703125" style="481" customWidth="1"/>
    <col min="7940" max="7940" width="9.140625" style="481"/>
    <col min="7941" max="7942" width="15.140625" style="481" customWidth="1"/>
    <col min="7943" max="7943" width="12.7109375" style="481" customWidth="1"/>
    <col min="7944" max="7944" width="9.140625" style="481"/>
    <col min="7945" max="7945" width="14.5703125" style="481" customWidth="1"/>
    <col min="7946" max="7946" width="14" style="481" customWidth="1"/>
    <col min="7947" max="7947" width="19.42578125" style="481" customWidth="1"/>
    <col min="7948" max="7948" width="11.85546875" style="481" customWidth="1"/>
    <col min="7949" max="8192" width="9.140625" style="481"/>
    <col min="8193" max="8193" width="48.42578125" style="481" customWidth="1"/>
    <col min="8194" max="8194" width="9.140625" style="481"/>
    <col min="8195" max="8195" width="12.5703125" style="481" customWidth="1"/>
    <col min="8196" max="8196" width="9.140625" style="481"/>
    <col min="8197" max="8198" width="15.140625" style="481" customWidth="1"/>
    <col min="8199" max="8199" width="12.7109375" style="481" customWidth="1"/>
    <col min="8200" max="8200" width="9.140625" style="481"/>
    <col min="8201" max="8201" width="14.5703125" style="481" customWidth="1"/>
    <col min="8202" max="8202" width="14" style="481" customWidth="1"/>
    <col min="8203" max="8203" width="19.42578125" style="481" customWidth="1"/>
    <col min="8204" max="8204" width="11.85546875" style="481" customWidth="1"/>
    <col min="8205" max="8448" width="9.140625" style="481"/>
    <col min="8449" max="8449" width="48.42578125" style="481" customWidth="1"/>
    <col min="8450" max="8450" width="9.140625" style="481"/>
    <col min="8451" max="8451" width="12.5703125" style="481" customWidth="1"/>
    <col min="8452" max="8452" width="9.140625" style="481"/>
    <col min="8453" max="8454" width="15.140625" style="481" customWidth="1"/>
    <col min="8455" max="8455" width="12.7109375" style="481" customWidth="1"/>
    <col min="8456" max="8456" width="9.140625" style="481"/>
    <col min="8457" max="8457" width="14.5703125" style="481" customWidth="1"/>
    <col min="8458" max="8458" width="14" style="481" customWidth="1"/>
    <col min="8459" max="8459" width="19.42578125" style="481" customWidth="1"/>
    <col min="8460" max="8460" width="11.85546875" style="481" customWidth="1"/>
    <col min="8461" max="8704" width="9.140625" style="481"/>
    <col min="8705" max="8705" width="48.42578125" style="481" customWidth="1"/>
    <col min="8706" max="8706" width="9.140625" style="481"/>
    <col min="8707" max="8707" width="12.5703125" style="481" customWidth="1"/>
    <col min="8708" max="8708" width="9.140625" style="481"/>
    <col min="8709" max="8710" width="15.140625" style="481" customWidth="1"/>
    <col min="8711" max="8711" width="12.7109375" style="481" customWidth="1"/>
    <col min="8712" max="8712" width="9.140625" style="481"/>
    <col min="8713" max="8713" width="14.5703125" style="481" customWidth="1"/>
    <col min="8714" max="8714" width="14" style="481" customWidth="1"/>
    <col min="8715" max="8715" width="19.42578125" style="481" customWidth="1"/>
    <col min="8716" max="8716" width="11.85546875" style="481" customWidth="1"/>
    <col min="8717" max="8960" width="9.140625" style="481"/>
    <col min="8961" max="8961" width="48.42578125" style="481" customWidth="1"/>
    <col min="8962" max="8962" width="9.140625" style="481"/>
    <col min="8963" max="8963" width="12.5703125" style="481" customWidth="1"/>
    <col min="8964" max="8964" width="9.140625" style="481"/>
    <col min="8965" max="8966" width="15.140625" style="481" customWidth="1"/>
    <col min="8967" max="8967" width="12.7109375" style="481" customWidth="1"/>
    <col min="8968" max="8968" width="9.140625" style="481"/>
    <col min="8969" max="8969" width="14.5703125" style="481" customWidth="1"/>
    <col min="8970" max="8970" width="14" style="481" customWidth="1"/>
    <col min="8971" max="8971" width="19.42578125" style="481" customWidth="1"/>
    <col min="8972" max="8972" width="11.85546875" style="481" customWidth="1"/>
    <col min="8973" max="9216" width="9.140625" style="481"/>
    <col min="9217" max="9217" width="48.42578125" style="481" customWidth="1"/>
    <col min="9218" max="9218" width="9.140625" style="481"/>
    <col min="9219" max="9219" width="12.5703125" style="481" customWidth="1"/>
    <col min="9220" max="9220" width="9.140625" style="481"/>
    <col min="9221" max="9222" width="15.140625" style="481" customWidth="1"/>
    <col min="9223" max="9223" width="12.7109375" style="481" customWidth="1"/>
    <col min="9224" max="9224" width="9.140625" style="481"/>
    <col min="9225" max="9225" width="14.5703125" style="481" customWidth="1"/>
    <col min="9226" max="9226" width="14" style="481" customWidth="1"/>
    <col min="9227" max="9227" width="19.42578125" style="481" customWidth="1"/>
    <col min="9228" max="9228" width="11.85546875" style="481" customWidth="1"/>
    <col min="9229" max="9472" width="9.140625" style="481"/>
    <col min="9473" max="9473" width="48.42578125" style="481" customWidth="1"/>
    <col min="9474" max="9474" width="9.140625" style="481"/>
    <col min="9475" max="9475" width="12.5703125" style="481" customWidth="1"/>
    <col min="9476" max="9476" width="9.140625" style="481"/>
    <col min="9477" max="9478" width="15.140625" style="481" customWidth="1"/>
    <col min="9479" max="9479" width="12.7109375" style="481" customWidth="1"/>
    <col min="9480" max="9480" width="9.140625" style="481"/>
    <col min="9481" max="9481" width="14.5703125" style="481" customWidth="1"/>
    <col min="9482" max="9482" width="14" style="481" customWidth="1"/>
    <col min="9483" max="9483" width="19.42578125" style="481" customWidth="1"/>
    <col min="9484" max="9484" width="11.85546875" style="481" customWidth="1"/>
    <col min="9485" max="9728" width="9.140625" style="481"/>
    <col min="9729" max="9729" width="48.42578125" style="481" customWidth="1"/>
    <col min="9730" max="9730" width="9.140625" style="481"/>
    <col min="9731" max="9731" width="12.5703125" style="481" customWidth="1"/>
    <col min="9732" max="9732" width="9.140625" style="481"/>
    <col min="9733" max="9734" width="15.140625" style="481" customWidth="1"/>
    <col min="9735" max="9735" width="12.7109375" style="481" customWidth="1"/>
    <col min="9736" max="9736" width="9.140625" style="481"/>
    <col min="9737" max="9737" width="14.5703125" style="481" customWidth="1"/>
    <col min="9738" max="9738" width="14" style="481" customWidth="1"/>
    <col min="9739" max="9739" width="19.42578125" style="481" customWidth="1"/>
    <col min="9740" max="9740" width="11.85546875" style="481" customWidth="1"/>
    <col min="9741" max="9984" width="9.140625" style="481"/>
    <col min="9985" max="9985" width="48.42578125" style="481" customWidth="1"/>
    <col min="9986" max="9986" width="9.140625" style="481"/>
    <col min="9987" max="9987" width="12.5703125" style="481" customWidth="1"/>
    <col min="9988" max="9988" width="9.140625" style="481"/>
    <col min="9989" max="9990" width="15.140625" style="481" customWidth="1"/>
    <col min="9991" max="9991" width="12.7109375" style="481" customWidth="1"/>
    <col min="9992" max="9992" width="9.140625" style="481"/>
    <col min="9993" max="9993" width="14.5703125" style="481" customWidth="1"/>
    <col min="9994" max="9994" width="14" style="481" customWidth="1"/>
    <col min="9995" max="9995" width="19.42578125" style="481" customWidth="1"/>
    <col min="9996" max="9996" width="11.85546875" style="481" customWidth="1"/>
    <col min="9997" max="10240" width="9.140625" style="481"/>
    <col min="10241" max="10241" width="48.42578125" style="481" customWidth="1"/>
    <col min="10242" max="10242" width="9.140625" style="481"/>
    <col min="10243" max="10243" width="12.5703125" style="481" customWidth="1"/>
    <col min="10244" max="10244" width="9.140625" style="481"/>
    <col min="10245" max="10246" width="15.140625" style="481" customWidth="1"/>
    <col min="10247" max="10247" width="12.7109375" style="481" customWidth="1"/>
    <col min="10248" max="10248" width="9.140625" style="481"/>
    <col min="10249" max="10249" width="14.5703125" style="481" customWidth="1"/>
    <col min="10250" max="10250" width="14" style="481" customWidth="1"/>
    <col min="10251" max="10251" width="19.42578125" style="481" customWidth="1"/>
    <col min="10252" max="10252" width="11.85546875" style="481" customWidth="1"/>
    <col min="10253" max="10496" width="9.140625" style="481"/>
    <col min="10497" max="10497" width="48.42578125" style="481" customWidth="1"/>
    <col min="10498" max="10498" width="9.140625" style="481"/>
    <col min="10499" max="10499" width="12.5703125" style="481" customWidth="1"/>
    <col min="10500" max="10500" width="9.140625" style="481"/>
    <col min="10501" max="10502" width="15.140625" style="481" customWidth="1"/>
    <col min="10503" max="10503" width="12.7109375" style="481" customWidth="1"/>
    <col min="10504" max="10504" width="9.140625" style="481"/>
    <col min="10505" max="10505" width="14.5703125" style="481" customWidth="1"/>
    <col min="10506" max="10506" width="14" style="481" customWidth="1"/>
    <col min="10507" max="10507" width="19.42578125" style="481" customWidth="1"/>
    <col min="10508" max="10508" width="11.85546875" style="481" customWidth="1"/>
    <col min="10509" max="10752" width="9.140625" style="481"/>
    <col min="10753" max="10753" width="48.42578125" style="481" customWidth="1"/>
    <col min="10754" max="10754" width="9.140625" style="481"/>
    <col min="10755" max="10755" width="12.5703125" style="481" customWidth="1"/>
    <col min="10756" max="10756" width="9.140625" style="481"/>
    <col min="10757" max="10758" width="15.140625" style="481" customWidth="1"/>
    <col min="10759" max="10759" width="12.7109375" style="481" customWidth="1"/>
    <col min="10760" max="10760" width="9.140625" style="481"/>
    <col min="10761" max="10761" width="14.5703125" style="481" customWidth="1"/>
    <col min="10762" max="10762" width="14" style="481" customWidth="1"/>
    <col min="10763" max="10763" width="19.42578125" style="481" customWidth="1"/>
    <col min="10764" max="10764" width="11.85546875" style="481" customWidth="1"/>
    <col min="10765" max="11008" width="9.140625" style="481"/>
    <col min="11009" max="11009" width="48.42578125" style="481" customWidth="1"/>
    <col min="11010" max="11010" width="9.140625" style="481"/>
    <col min="11011" max="11011" width="12.5703125" style="481" customWidth="1"/>
    <col min="11012" max="11012" width="9.140625" style="481"/>
    <col min="11013" max="11014" width="15.140625" style="481" customWidth="1"/>
    <col min="11015" max="11015" width="12.7109375" style="481" customWidth="1"/>
    <col min="11016" max="11016" width="9.140625" style="481"/>
    <col min="11017" max="11017" width="14.5703125" style="481" customWidth="1"/>
    <col min="11018" max="11018" width="14" style="481" customWidth="1"/>
    <col min="11019" max="11019" width="19.42578125" style="481" customWidth="1"/>
    <col min="11020" max="11020" width="11.85546875" style="481" customWidth="1"/>
    <col min="11021" max="11264" width="9.140625" style="481"/>
    <col min="11265" max="11265" width="48.42578125" style="481" customWidth="1"/>
    <col min="11266" max="11266" width="9.140625" style="481"/>
    <col min="11267" max="11267" width="12.5703125" style="481" customWidth="1"/>
    <col min="11268" max="11268" width="9.140625" style="481"/>
    <col min="11269" max="11270" width="15.140625" style="481" customWidth="1"/>
    <col min="11271" max="11271" width="12.7109375" style="481" customWidth="1"/>
    <col min="11272" max="11272" width="9.140625" style="481"/>
    <col min="11273" max="11273" width="14.5703125" style="481" customWidth="1"/>
    <col min="11274" max="11274" width="14" style="481" customWidth="1"/>
    <col min="11275" max="11275" width="19.42578125" style="481" customWidth="1"/>
    <col min="11276" max="11276" width="11.85546875" style="481" customWidth="1"/>
    <col min="11277" max="11520" width="9.140625" style="481"/>
    <col min="11521" max="11521" width="48.42578125" style="481" customWidth="1"/>
    <col min="11522" max="11522" width="9.140625" style="481"/>
    <col min="11523" max="11523" width="12.5703125" style="481" customWidth="1"/>
    <col min="11524" max="11524" width="9.140625" style="481"/>
    <col min="11525" max="11526" width="15.140625" style="481" customWidth="1"/>
    <col min="11527" max="11527" width="12.7109375" style="481" customWidth="1"/>
    <col min="11528" max="11528" width="9.140625" style="481"/>
    <col min="11529" max="11529" width="14.5703125" style="481" customWidth="1"/>
    <col min="11530" max="11530" width="14" style="481" customWidth="1"/>
    <col min="11531" max="11531" width="19.42578125" style="481" customWidth="1"/>
    <col min="11532" max="11532" width="11.85546875" style="481" customWidth="1"/>
    <col min="11533" max="11776" width="9.140625" style="481"/>
    <col min="11777" max="11777" width="48.42578125" style="481" customWidth="1"/>
    <col min="11778" max="11778" width="9.140625" style="481"/>
    <col min="11779" max="11779" width="12.5703125" style="481" customWidth="1"/>
    <col min="11780" max="11780" width="9.140625" style="481"/>
    <col min="11781" max="11782" width="15.140625" style="481" customWidth="1"/>
    <col min="11783" max="11783" width="12.7109375" style="481" customWidth="1"/>
    <col min="11784" max="11784" width="9.140625" style="481"/>
    <col min="11785" max="11785" width="14.5703125" style="481" customWidth="1"/>
    <col min="11786" max="11786" width="14" style="481" customWidth="1"/>
    <col min="11787" max="11787" width="19.42578125" style="481" customWidth="1"/>
    <col min="11788" max="11788" width="11.85546875" style="481" customWidth="1"/>
    <col min="11789" max="12032" width="9.140625" style="481"/>
    <col min="12033" max="12033" width="48.42578125" style="481" customWidth="1"/>
    <col min="12034" max="12034" width="9.140625" style="481"/>
    <col min="12035" max="12035" width="12.5703125" style="481" customWidth="1"/>
    <col min="12036" max="12036" width="9.140625" style="481"/>
    <col min="12037" max="12038" width="15.140625" style="481" customWidth="1"/>
    <col min="12039" max="12039" width="12.7109375" style="481" customWidth="1"/>
    <col min="12040" max="12040" width="9.140625" style="481"/>
    <col min="12041" max="12041" width="14.5703125" style="481" customWidth="1"/>
    <col min="12042" max="12042" width="14" style="481" customWidth="1"/>
    <col min="12043" max="12043" width="19.42578125" style="481" customWidth="1"/>
    <col min="12044" max="12044" width="11.85546875" style="481" customWidth="1"/>
    <col min="12045" max="12288" width="9.140625" style="481"/>
    <col min="12289" max="12289" width="48.42578125" style="481" customWidth="1"/>
    <col min="12290" max="12290" width="9.140625" style="481"/>
    <col min="12291" max="12291" width="12.5703125" style="481" customWidth="1"/>
    <col min="12292" max="12292" width="9.140625" style="481"/>
    <col min="12293" max="12294" width="15.140625" style="481" customWidth="1"/>
    <col min="12295" max="12295" width="12.7109375" style="481" customWidth="1"/>
    <col min="12296" max="12296" width="9.140625" style="481"/>
    <col min="12297" max="12297" width="14.5703125" style="481" customWidth="1"/>
    <col min="12298" max="12298" width="14" style="481" customWidth="1"/>
    <col min="12299" max="12299" width="19.42578125" style="481" customWidth="1"/>
    <col min="12300" max="12300" width="11.85546875" style="481" customWidth="1"/>
    <col min="12301" max="12544" width="9.140625" style="481"/>
    <col min="12545" max="12545" width="48.42578125" style="481" customWidth="1"/>
    <col min="12546" max="12546" width="9.140625" style="481"/>
    <col min="12547" max="12547" width="12.5703125" style="481" customWidth="1"/>
    <col min="12548" max="12548" width="9.140625" style="481"/>
    <col min="12549" max="12550" width="15.140625" style="481" customWidth="1"/>
    <col min="12551" max="12551" width="12.7109375" style="481" customWidth="1"/>
    <col min="12552" max="12552" width="9.140625" style="481"/>
    <col min="12553" max="12553" width="14.5703125" style="481" customWidth="1"/>
    <col min="12554" max="12554" width="14" style="481" customWidth="1"/>
    <col min="12555" max="12555" width="19.42578125" style="481" customWidth="1"/>
    <col min="12556" max="12556" width="11.85546875" style="481" customWidth="1"/>
    <col min="12557" max="12800" width="9.140625" style="481"/>
    <col min="12801" max="12801" width="48.42578125" style="481" customWidth="1"/>
    <col min="12802" max="12802" width="9.140625" style="481"/>
    <col min="12803" max="12803" width="12.5703125" style="481" customWidth="1"/>
    <col min="12804" max="12804" width="9.140625" style="481"/>
    <col min="12805" max="12806" width="15.140625" style="481" customWidth="1"/>
    <col min="12807" max="12807" width="12.7109375" style="481" customWidth="1"/>
    <col min="12808" max="12808" width="9.140625" style="481"/>
    <col min="12809" max="12809" width="14.5703125" style="481" customWidth="1"/>
    <col min="12810" max="12810" width="14" style="481" customWidth="1"/>
    <col min="12811" max="12811" width="19.42578125" style="481" customWidth="1"/>
    <col min="12812" max="12812" width="11.85546875" style="481" customWidth="1"/>
    <col min="12813" max="13056" width="9.140625" style="481"/>
    <col min="13057" max="13057" width="48.42578125" style="481" customWidth="1"/>
    <col min="13058" max="13058" width="9.140625" style="481"/>
    <col min="13059" max="13059" width="12.5703125" style="481" customWidth="1"/>
    <col min="13060" max="13060" width="9.140625" style="481"/>
    <col min="13061" max="13062" width="15.140625" style="481" customWidth="1"/>
    <col min="13063" max="13063" width="12.7109375" style="481" customWidth="1"/>
    <col min="13064" max="13064" width="9.140625" style="481"/>
    <col min="13065" max="13065" width="14.5703125" style="481" customWidth="1"/>
    <col min="13066" max="13066" width="14" style="481" customWidth="1"/>
    <col min="13067" max="13067" width="19.42578125" style="481" customWidth="1"/>
    <col min="13068" max="13068" width="11.85546875" style="481" customWidth="1"/>
    <col min="13069" max="13312" width="9.140625" style="481"/>
    <col min="13313" max="13313" width="48.42578125" style="481" customWidth="1"/>
    <col min="13314" max="13314" width="9.140625" style="481"/>
    <col min="13315" max="13315" width="12.5703125" style="481" customWidth="1"/>
    <col min="13316" max="13316" width="9.140625" style="481"/>
    <col min="13317" max="13318" width="15.140625" style="481" customWidth="1"/>
    <col min="13319" max="13319" width="12.7109375" style="481" customWidth="1"/>
    <col min="13320" max="13320" width="9.140625" style="481"/>
    <col min="13321" max="13321" width="14.5703125" style="481" customWidth="1"/>
    <col min="13322" max="13322" width="14" style="481" customWidth="1"/>
    <col min="13323" max="13323" width="19.42578125" style="481" customWidth="1"/>
    <col min="13324" max="13324" width="11.85546875" style="481" customWidth="1"/>
    <col min="13325" max="13568" width="9.140625" style="481"/>
    <col min="13569" max="13569" width="48.42578125" style="481" customWidth="1"/>
    <col min="13570" max="13570" width="9.140625" style="481"/>
    <col min="13571" max="13571" width="12.5703125" style="481" customWidth="1"/>
    <col min="13572" max="13572" width="9.140625" style="481"/>
    <col min="13573" max="13574" width="15.140625" style="481" customWidth="1"/>
    <col min="13575" max="13575" width="12.7109375" style="481" customWidth="1"/>
    <col min="13576" max="13576" width="9.140625" style="481"/>
    <col min="13577" max="13577" width="14.5703125" style="481" customWidth="1"/>
    <col min="13578" max="13578" width="14" style="481" customWidth="1"/>
    <col min="13579" max="13579" width="19.42578125" style="481" customWidth="1"/>
    <col min="13580" max="13580" width="11.85546875" style="481" customWidth="1"/>
    <col min="13581" max="13824" width="9.140625" style="481"/>
    <col min="13825" max="13825" width="48.42578125" style="481" customWidth="1"/>
    <col min="13826" max="13826" width="9.140625" style="481"/>
    <col min="13827" max="13827" width="12.5703125" style="481" customWidth="1"/>
    <col min="13828" max="13828" width="9.140625" style="481"/>
    <col min="13829" max="13830" width="15.140625" style="481" customWidth="1"/>
    <col min="13831" max="13831" width="12.7109375" style="481" customWidth="1"/>
    <col min="13832" max="13832" width="9.140625" style="481"/>
    <col min="13833" max="13833" width="14.5703125" style="481" customWidth="1"/>
    <col min="13834" max="13834" width="14" style="481" customWidth="1"/>
    <col min="13835" max="13835" width="19.42578125" style="481" customWidth="1"/>
    <col min="13836" max="13836" width="11.85546875" style="481" customWidth="1"/>
    <col min="13837" max="14080" width="9.140625" style="481"/>
    <col min="14081" max="14081" width="48.42578125" style="481" customWidth="1"/>
    <col min="14082" max="14082" width="9.140625" style="481"/>
    <col min="14083" max="14083" width="12.5703125" style="481" customWidth="1"/>
    <col min="14084" max="14084" width="9.140625" style="481"/>
    <col min="14085" max="14086" width="15.140625" style="481" customWidth="1"/>
    <col min="14087" max="14087" width="12.7109375" style="481" customWidth="1"/>
    <col min="14088" max="14088" width="9.140625" style="481"/>
    <col min="14089" max="14089" width="14.5703125" style="481" customWidth="1"/>
    <col min="14090" max="14090" width="14" style="481" customWidth="1"/>
    <col min="14091" max="14091" width="19.42578125" style="481" customWidth="1"/>
    <col min="14092" max="14092" width="11.85546875" style="481" customWidth="1"/>
    <col min="14093" max="14336" width="9.140625" style="481"/>
    <col min="14337" max="14337" width="48.42578125" style="481" customWidth="1"/>
    <col min="14338" max="14338" width="9.140625" style="481"/>
    <col min="14339" max="14339" width="12.5703125" style="481" customWidth="1"/>
    <col min="14340" max="14340" width="9.140625" style="481"/>
    <col min="14341" max="14342" width="15.140625" style="481" customWidth="1"/>
    <col min="14343" max="14343" width="12.7109375" style="481" customWidth="1"/>
    <col min="14344" max="14344" width="9.140625" style="481"/>
    <col min="14345" max="14345" width="14.5703125" style="481" customWidth="1"/>
    <col min="14346" max="14346" width="14" style="481" customWidth="1"/>
    <col min="14347" max="14347" width="19.42578125" style="481" customWidth="1"/>
    <col min="14348" max="14348" width="11.85546875" style="481" customWidth="1"/>
    <col min="14349" max="14592" width="9.140625" style="481"/>
    <col min="14593" max="14593" width="48.42578125" style="481" customWidth="1"/>
    <col min="14594" max="14594" width="9.140625" style="481"/>
    <col min="14595" max="14595" width="12.5703125" style="481" customWidth="1"/>
    <col min="14596" max="14596" width="9.140625" style="481"/>
    <col min="14597" max="14598" width="15.140625" style="481" customWidth="1"/>
    <col min="14599" max="14599" width="12.7109375" style="481" customWidth="1"/>
    <col min="14600" max="14600" width="9.140625" style="481"/>
    <col min="14601" max="14601" width="14.5703125" style="481" customWidth="1"/>
    <col min="14602" max="14602" width="14" style="481" customWidth="1"/>
    <col min="14603" max="14603" width="19.42578125" style="481" customWidth="1"/>
    <col min="14604" max="14604" width="11.85546875" style="481" customWidth="1"/>
    <col min="14605" max="14848" width="9.140625" style="481"/>
    <col min="14849" max="14849" width="48.42578125" style="481" customWidth="1"/>
    <col min="14850" max="14850" width="9.140625" style="481"/>
    <col min="14851" max="14851" width="12.5703125" style="481" customWidth="1"/>
    <col min="14852" max="14852" width="9.140625" style="481"/>
    <col min="14853" max="14854" width="15.140625" style="481" customWidth="1"/>
    <col min="14855" max="14855" width="12.7109375" style="481" customWidth="1"/>
    <col min="14856" max="14856" width="9.140625" style="481"/>
    <col min="14857" max="14857" width="14.5703125" style="481" customWidth="1"/>
    <col min="14858" max="14858" width="14" style="481" customWidth="1"/>
    <col min="14859" max="14859" width="19.42578125" style="481" customWidth="1"/>
    <col min="14860" max="14860" width="11.85546875" style="481" customWidth="1"/>
    <col min="14861" max="15104" width="9.140625" style="481"/>
    <col min="15105" max="15105" width="48.42578125" style="481" customWidth="1"/>
    <col min="15106" max="15106" width="9.140625" style="481"/>
    <col min="15107" max="15107" width="12.5703125" style="481" customWidth="1"/>
    <col min="15108" max="15108" width="9.140625" style="481"/>
    <col min="15109" max="15110" width="15.140625" style="481" customWidth="1"/>
    <col min="15111" max="15111" width="12.7109375" style="481" customWidth="1"/>
    <col min="15112" max="15112" width="9.140625" style="481"/>
    <col min="15113" max="15113" width="14.5703125" style="481" customWidth="1"/>
    <col min="15114" max="15114" width="14" style="481" customWidth="1"/>
    <col min="15115" max="15115" width="19.42578125" style="481" customWidth="1"/>
    <col min="15116" max="15116" width="11.85546875" style="481" customWidth="1"/>
    <col min="15117" max="15360" width="9.140625" style="481"/>
    <col min="15361" max="15361" width="48.42578125" style="481" customWidth="1"/>
    <col min="15362" max="15362" width="9.140625" style="481"/>
    <col min="15363" max="15363" width="12.5703125" style="481" customWidth="1"/>
    <col min="15364" max="15364" width="9.140625" style="481"/>
    <col min="15365" max="15366" width="15.140625" style="481" customWidth="1"/>
    <col min="15367" max="15367" width="12.7109375" style="481" customWidth="1"/>
    <col min="15368" max="15368" width="9.140625" style="481"/>
    <col min="15369" max="15369" width="14.5703125" style="481" customWidth="1"/>
    <col min="15370" max="15370" width="14" style="481" customWidth="1"/>
    <col min="15371" max="15371" width="19.42578125" style="481" customWidth="1"/>
    <col min="15372" max="15372" width="11.85546875" style="481" customWidth="1"/>
    <col min="15373" max="15616" width="9.140625" style="481"/>
    <col min="15617" max="15617" width="48.42578125" style="481" customWidth="1"/>
    <col min="15618" max="15618" width="9.140625" style="481"/>
    <col min="15619" max="15619" width="12.5703125" style="481" customWidth="1"/>
    <col min="15620" max="15620" width="9.140625" style="481"/>
    <col min="15621" max="15622" width="15.140625" style="481" customWidth="1"/>
    <col min="15623" max="15623" width="12.7109375" style="481" customWidth="1"/>
    <col min="15624" max="15624" width="9.140625" style="481"/>
    <col min="15625" max="15625" width="14.5703125" style="481" customWidth="1"/>
    <col min="15626" max="15626" width="14" style="481" customWidth="1"/>
    <col min="15627" max="15627" width="19.42578125" style="481" customWidth="1"/>
    <col min="15628" max="15628" width="11.85546875" style="481" customWidth="1"/>
    <col min="15629" max="15872" width="9.140625" style="481"/>
    <col min="15873" max="15873" width="48.42578125" style="481" customWidth="1"/>
    <col min="15874" max="15874" width="9.140625" style="481"/>
    <col min="15875" max="15875" width="12.5703125" style="481" customWidth="1"/>
    <col min="15876" max="15876" width="9.140625" style="481"/>
    <col min="15877" max="15878" width="15.140625" style="481" customWidth="1"/>
    <col min="15879" max="15879" width="12.7109375" style="481" customWidth="1"/>
    <col min="15880" max="15880" width="9.140625" style="481"/>
    <col min="15881" max="15881" width="14.5703125" style="481" customWidth="1"/>
    <col min="15882" max="15882" width="14" style="481" customWidth="1"/>
    <col min="15883" max="15883" width="19.42578125" style="481" customWidth="1"/>
    <col min="15884" max="15884" width="11.85546875" style="481" customWidth="1"/>
    <col min="15885" max="16128" width="9.140625" style="481"/>
    <col min="16129" max="16129" width="48.42578125" style="481" customWidth="1"/>
    <col min="16130" max="16130" width="9.140625" style="481"/>
    <col min="16131" max="16131" width="12.5703125" style="481" customWidth="1"/>
    <col min="16132" max="16132" width="9.140625" style="481"/>
    <col min="16133" max="16134" width="15.140625" style="481" customWidth="1"/>
    <col min="16135" max="16135" width="12.7109375" style="481" customWidth="1"/>
    <col min="16136" max="16136" width="9.140625" style="481"/>
    <col min="16137" max="16137" width="14.5703125" style="481" customWidth="1"/>
    <col min="16138" max="16138" width="14" style="481" customWidth="1"/>
    <col min="16139" max="16139" width="19.42578125" style="481" customWidth="1"/>
    <col min="16140" max="16140" width="11.85546875" style="481" customWidth="1"/>
    <col min="16141" max="16384" width="9.140625" style="481"/>
  </cols>
  <sheetData>
    <row r="1" spans="1:11" ht="18.75" x14ac:dyDescent="0.3">
      <c r="A1" s="28" t="s">
        <v>0</v>
      </c>
      <c r="B1" s="28"/>
      <c r="C1" s="62"/>
      <c r="D1" s="63"/>
      <c r="E1" s="64" t="s">
        <v>122</v>
      </c>
      <c r="F1" s="480"/>
      <c r="H1" s="66"/>
      <c r="I1" s="67"/>
    </row>
    <row r="2" spans="1:11" ht="18.75" x14ac:dyDescent="0.3">
      <c r="A2" s="28" t="s">
        <v>117</v>
      </c>
      <c r="B2" s="28"/>
      <c r="C2" s="62"/>
      <c r="D2" s="63"/>
      <c r="E2" s="482" t="s">
        <v>1488</v>
      </c>
      <c r="F2" s="483"/>
      <c r="H2" s="66"/>
      <c r="I2" s="69"/>
    </row>
    <row r="3" spans="1:11" ht="18.75" x14ac:dyDescent="0.3">
      <c r="A3" s="484" t="s">
        <v>887</v>
      </c>
      <c r="B3" s="28"/>
      <c r="C3" s="62"/>
      <c r="D3" s="63"/>
      <c r="E3" s="63"/>
      <c r="F3" s="485"/>
      <c r="G3" s="482"/>
      <c r="H3" s="66"/>
      <c r="I3" s="69" t="s">
        <v>120</v>
      </c>
    </row>
    <row r="4" spans="1:11" ht="15.75" x14ac:dyDescent="0.25">
      <c r="A4" s="70"/>
      <c r="B4" s="70"/>
      <c r="C4" s="71">
        <v>2015</v>
      </c>
      <c r="D4" s="72"/>
      <c r="E4" s="73">
        <v>2015</v>
      </c>
      <c r="F4" s="486"/>
      <c r="G4" s="71">
        <v>2016</v>
      </c>
      <c r="H4" s="72"/>
      <c r="I4" s="73">
        <v>2016</v>
      </c>
      <c r="J4" s="487" t="s">
        <v>124</v>
      </c>
    </row>
    <row r="5" spans="1:11" ht="15.75" thickBot="1" x14ac:dyDescent="0.3">
      <c r="A5" s="74"/>
      <c r="B5" s="75" t="s">
        <v>125</v>
      </c>
      <c r="C5" s="76"/>
      <c r="D5" s="77"/>
      <c r="E5" s="78" t="s">
        <v>126</v>
      </c>
      <c r="F5" s="488"/>
      <c r="G5" s="76"/>
      <c r="H5" s="77"/>
      <c r="I5" s="78" t="s">
        <v>126</v>
      </c>
    </row>
    <row r="6" spans="1:11" ht="15.75" thickBot="1" x14ac:dyDescent="0.3">
      <c r="A6" s="79" t="s">
        <v>127</v>
      </c>
      <c r="B6" s="80"/>
      <c r="C6" s="81"/>
      <c r="D6" s="82"/>
      <c r="E6" s="83">
        <f>E7+E16+E27+E45+E47</f>
        <v>383440798</v>
      </c>
      <c r="F6" s="489"/>
      <c r="G6" s="81"/>
      <c r="H6" s="82"/>
      <c r="I6" s="83">
        <f>I7+I16+I27+I45+I49</f>
        <v>352559085.33333331</v>
      </c>
      <c r="K6" s="490"/>
    </row>
    <row r="7" spans="1:11" ht="15.75" thickBot="1" x14ac:dyDescent="0.3">
      <c r="A7" s="84" t="s">
        <v>128</v>
      </c>
      <c r="B7" s="80" t="s">
        <v>129</v>
      </c>
      <c r="C7" s="81"/>
      <c r="D7" s="82"/>
      <c r="E7" s="83">
        <f>SUM(E8:E15)</f>
        <v>139174406</v>
      </c>
      <c r="F7" s="83">
        <f>SUM(F8:F15)</f>
        <v>-10633291</v>
      </c>
      <c r="G7" s="81"/>
      <c r="H7" s="82"/>
      <c r="I7" s="83">
        <f>SUM(I8:I15)</f>
        <v>114837274</v>
      </c>
      <c r="J7" s="83">
        <f>SUM(J8:J15)</f>
        <v>-36817510</v>
      </c>
      <c r="K7" s="490"/>
    </row>
    <row r="8" spans="1:11" x14ac:dyDescent="0.25">
      <c r="A8" s="491" t="s">
        <v>130</v>
      </c>
      <c r="B8" s="85"/>
      <c r="C8" s="86">
        <v>4580000</v>
      </c>
      <c r="D8" s="87">
        <v>22.3</v>
      </c>
      <c r="E8" s="88">
        <v>102134000</v>
      </c>
      <c r="F8" s="492"/>
      <c r="G8" s="86">
        <v>4580000</v>
      </c>
      <c r="H8" s="87">
        <v>22.24</v>
      </c>
      <c r="I8" s="88">
        <f>G8*H8</f>
        <v>101859200</v>
      </c>
      <c r="J8" s="493"/>
      <c r="K8" s="490"/>
    </row>
    <row r="9" spans="1:11" x14ac:dyDescent="0.25">
      <c r="A9" s="494" t="s">
        <v>131</v>
      </c>
      <c r="B9" s="85"/>
      <c r="C9" s="86">
        <v>22300</v>
      </c>
      <c r="D9" s="89"/>
      <c r="E9" s="90">
        <v>8964553</v>
      </c>
      <c r="F9" s="492"/>
      <c r="G9" s="86">
        <v>22300</v>
      </c>
      <c r="H9" s="89"/>
      <c r="I9" s="90">
        <v>0</v>
      </c>
      <c r="J9" s="495">
        <v>-8964600</v>
      </c>
      <c r="K9" s="490"/>
    </row>
    <row r="10" spans="1:11" x14ac:dyDescent="0.25">
      <c r="A10" s="494" t="s">
        <v>132</v>
      </c>
      <c r="B10" s="85"/>
      <c r="C10" s="86">
        <v>320000</v>
      </c>
      <c r="D10" s="89"/>
      <c r="E10" s="90">
        <v>14880000</v>
      </c>
      <c r="F10" s="492"/>
      <c r="G10" s="86">
        <v>320000</v>
      </c>
      <c r="H10" s="89"/>
      <c r="I10" s="90">
        <v>3520940</v>
      </c>
      <c r="J10" s="493">
        <v>-11359060</v>
      </c>
      <c r="K10" s="490"/>
    </row>
    <row r="11" spans="1:11" x14ac:dyDescent="0.25">
      <c r="A11" s="494" t="s">
        <v>133</v>
      </c>
      <c r="B11" s="85"/>
      <c r="C11" s="86">
        <v>69</v>
      </c>
      <c r="D11" s="89"/>
      <c r="E11" s="90">
        <v>1775094</v>
      </c>
      <c r="F11" s="492"/>
      <c r="G11" s="86">
        <v>69</v>
      </c>
      <c r="H11" s="89"/>
      <c r="I11" s="90">
        <v>3660519</v>
      </c>
      <c r="J11" s="493"/>
      <c r="K11" s="490"/>
    </row>
    <row r="12" spans="1:11" x14ac:dyDescent="0.25">
      <c r="A12" s="494" t="s">
        <v>134</v>
      </c>
      <c r="B12" s="85"/>
      <c r="C12" s="93">
        <v>227000</v>
      </c>
      <c r="D12" s="91"/>
      <c r="E12" s="90">
        <v>5448000</v>
      </c>
      <c r="F12" s="492"/>
      <c r="G12" s="93">
        <v>227000</v>
      </c>
      <c r="H12" s="91"/>
      <c r="I12" s="90">
        <v>5448000</v>
      </c>
      <c r="J12" s="493"/>
      <c r="K12" s="490"/>
    </row>
    <row r="13" spans="1:11" x14ac:dyDescent="0.25">
      <c r="A13" s="94" t="s">
        <v>135</v>
      </c>
      <c r="B13" s="95"/>
      <c r="C13" s="86">
        <v>2700</v>
      </c>
      <c r="D13" s="89"/>
      <c r="E13" s="90">
        <v>5761109</v>
      </c>
      <c r="F13" s="492">
        <v>-10633291</v>
      </c>
      <c r="G13" s="86">
        <v>2700</v>
      </c>
      <c r="H13" s="89"/>
      <c r="I13" s="90">
        <v>0</v>
      </c>
      <c r="J13" s="496">
        <v>-16302600</v>
      </c>
      <c r="K13" s="490"/>
    </row>
    <row r="14" spans="1:11" x14ac:dyDescent="0.25">
      <c r="A14" s="96" t="s">
        <v>136</v>
      </c>
      <c r="B14" s="95"/>
      <c r="C14" s="97"/>
      <c r="D14" s="98"/>
      <c r="E14" s="99">
        <v>211650</v>
      </c>
      <c r="F14" s="497"/>
      <c r="G14" s="97"/>
      <c r="H14" s="98"/>
      <c r="I14" s="99">
        <v>0</v>
      </c>
      <c r="J14" s="493">
        <v>-191250</v>
      </c>
      <c r="K14" s="490"/>
    </row>
    <row r="15" spans="1:11" ht="15.75" thickBot="1" x14ac:dyDescent="0.3">
      <c r="A15" s="96" t="s">
        <v>137</v>
      </c>
      <c r="B15" s="95"/>
      <c r="C15" s="97"/>
      <c r="D15" s="98"/>
      <c r="E15" s="99"/>
      <c r="F15" s="497"/>
      <c r="G15" s="97"/>
      <c r="H15" s="98"/>
      <c r="I15" s="99">
        <v>348615</v>
      </c>
      <c r="J15" s="493"/>
      <c r="K15" s="490"/>
    </row>
    <row r="16" spans="1:11" ht="15.75" thickBot="1" x14ac:dyDescent="0.3">
      <c r="A16" s="100" t="s">
        <v>138</v>
      </c>
      <c r="B16" s="101" t="s">
        <v>139</v>
      </c>
      <c r="C16" s="102"/>
      <c r="D16" s="103"/>
      <c r="E16" s="104">
        <f>SUM(E17:E26)</f>
        <v>122000800</v>
      </c>
      <c r="F16" s="489"/>
      <c r="G16" s="102"/>
      <c r="H16" s="103"/>
      <c r="I16" s="104">
        <f>SUM(I17:I26)</f>
        <v>131092486.33333333</v>
      </c>
      <c r="J16" s="104">
        <f>SUM(J17:J26)</f>
        <v>0</v>
      </c>
      <c r="K16" s="490"/>
    </row>
    <row r="17" spans="1:12" x14ac:dyDescent="0.25">
      <c r="A17" s="105" t="s">
        <v>140</v>
      </c>
      <c r="B17" s="106"/>
      <c r="C17" s="93">
        <v>4152000</v>
      </c>
      <c r="D17" s="92">
        <v>20.100000000000001</v>
      </c>
      <c r="E17" s="107">
        <v>55636800</v>
      </c>
      <c r="F17" s="498"/>
      <c r="G17" s="108">
        <v>4308000</v>
      </c>
      <c r="H17" s="92">
        <v>20.5</v>
      </c>
      <c r="I17" s="107">
        <f>G17*H17*8/12</f>
        <v>58876000</v>
      </c>
      <c r="K17" s="490"/>
    </row>
    <row r="18" spans="1:12" x14ac:dyDescent="0.25">
      <c r="A18" s="109" t="s">
        <v>141</v>
      </c>
      <c r="B18" s="110"/>
      <c r="C18" s="111">
        <v>1800000</v>
      </c>
      <c r="D18" s="92">
        <v>11</v>
      </c>
      <c r="E18" s="112">
        <v>13200000</v>
      </c>
      <c r="F18" s="498"/>
      <c r="G18" s="111">
        <v>1800000</v>
      </c>
      <c r="H18" s="92">
        <v>11</v>
      </c>
      <c r="I18" s="112">
        <v>13200000</v>
      </c>
      <c r="K18" s="490"/>
    </row>
    <row r="19" spans="1:12" x14ac:dyDescent="0.25">
      <c r="A19" s="105" t="s">
        <v>142</v>
      </c>
      <c r="B19" s="106"/>
      <c r="C19" s="111">
        <v>4152000</v>
      </c>
      <c r="D19" s="92">
        <v>20</v>
      </c>
      <c r="E19" s="112">
        <v>27680000</v>
      </c>
      <c r="F19" s="498"/>
      <c r="G19" s="113">
        <v>4308000</v>
      </c>
      <c r="H19" s="499">
        <v>19.5</v>
      </c>
      <c r="I19" s="112">
        <f>G19*H19*4/12</f>
        <v>28002000</v>
      </c>
      <c r="K19" s="490"/>
    </row>
    <row r="20" spans="1:12" x14ac:dyDescent="0.25">
      <c r="A20" s="109" t="s">
        <v>143</v>
      </c>
      <c r="B20" s="110"/>
      <c r="C20" s="111">
        <v>1800000</v>
      </c>
      <c r="D20" s="92">
        <v>11</v>
      </c>
      <c r="E20" s="112">
        <v>6600000</v>
      </c>
      <c r="F20" s="498"/>
      <c r="G20" s="111">
        <v>1800000</v>
      </c>
      <c r="H20" s="92">
        <v>11</v>
      </c>
      <c r="I20" s="112">
        <v>6600000</v>
      </c>
      <c r="K20" s="490"/>
      <c r="L20" s="490"/>
    </row>
    <row r="21" spans="1:12" x14ac:dyDescent="0.25">
      <c r="A21" s="105" t="s">
        <v>144</v>
      </c>
      <c r="B21" s="106"/>
      <c r="C21" s="111">
        <v>35000</v>
      </c>
      <c r="D21" s="92">
        <v>20</v>
      </c>
      <c r="E21" s="112">
        <v>700000</v>
      </c>
      <c r="F21" s="498"/>
      <c r="G21" s="111">
        <v>35000</v>
      </c>
      <c r="H21" s="499">
        <v>19.5</v>
      </c>
      <c r="I21" s="112">
        <f>G21*H21</f>
        <v>682500</v>
      </c>
      <c r="K21" s="490"/>
    </row>
    <row r="22" spans="1:12" x14ac:dyDescent="0.25">
      <c r="A22" s="109" t="s">
        <v>145</v>
      </c>
      <c r="B22" s="110"/>
      <c r="C22" s="111">
        <v>70000</v>
      </c>
      <c r="D22" s="92">
        <v>218</v>
      </c>
      <c r="E22" s="112">
        <v>10173333</v>
      </c>
      <c r="F22" s="498"/>
      <c r="G22" s="113">
        <v>80000</v>
      </c>
      <c r="H22" s="92">
        <v>220</v>
      </c>
      <c r="I22" s="112">
        <f>G22*H22*8/12</f>
        <v>11733333.333333334</v>
      </c>
      <c r="K22" s="490"/>
    </row>
    <row r="23" spans="1:12" x14ac:dyDescent="0.25">
      <c r="A23" s="109" t="s">
        <v>146</v>
      </c>
      <c r="B23" s="110"/>
      <c r="C23" s="111">
        <v>70000</v>
      </c>
      <c r="D23" s="92">
        <v>218</v>
      </c>
      <c r="E23" s="114">
        <v>5086667</v>
      </c>
      <c r="F23" s="498"/>
      <c r="G23" s="113">
        <v>80000</v>
      </c>
      <c r="H23" s="499">
        <v>206</v>
      </c>
      <c r="I23" s="114">
        <v>5493333</v>
      </c>
      <c r="K23" s="490"/>
    </row>
    <row r="24" spans="1:12" x14ac:dyDescent="0.25">
      <c r="A24" s="109" t="s">
        <v>147</v>
      </c>
      <c r="B24" s="110"/>
      <c r="C24" s="111"/>
      <c r="D24" s="92">
        <v>1</v>
      </c>
      <c r="E24" s="115">
        <v>352000</v>
      </c>
      <c r="F24" s="498"/>
      <c r="G24" s="111">
        <v>384000</v>
      </c>
      <c r="H24" s="92">
        <v>2</v>
      </c>
      <c r="I24" s="115">
        <v>768000</v>
      </c>
      <c r="K24" s="490"/>
    </row>
    <row r="25" spans="1:12" ht="15.75" thickBot="1" x14ac:dyDescent="0.3">
      <c r="A25" s="109" t="s">
        <v>148</v>
      </c>
      <c r="B25" s="110"/>
      <c r="C25" s="111"/>
      <c r="D25" s="92">
        <v>2</v>
      </c>
      <c r="E25" s="116">
        <v>2572000</v>
      </c>
      <c r="F25" s="498"/>
      <c r="G25" s="111">
        <v>1415000</v>
      </c>
      <c r="H25" s="92">
        <v>2</v>
      </c>
      <c r="I25" s="116">
        <v>2805820</v>
      </c>
      <c r="K25" s="490"/>
    </row>
    <row r="26" spans="1:12" ht="15.75" thickBot="1" x14ac:dyDescent="0.3">
      <c r="A26" s="109" t="s">
        <v>149</v>
      </c>
      <c r="B26" s="110"/>
      <c r="C26" s="111"/>
      <c r="D26" s="92"/>
      <c r="E26" s="116"/>
      <c r="F26" s="498"/>
      <c r="G26" s="111"/>
      <c r="H26" s="92">
        <v>2</v>
      </c>
      <c r="I26" s="116">
        <v>2931500</v>
      </c>
      <c r="K26" s="490"/>
    </row>
    <row r="27" spans="1:12" ht="15.75" thickBot="1" x14ac:dyDescent="0.3">
      <c r="A27" s="100" t="s">
        <v>150</v>
      </c>
      <c r="B27" s="101" t="s">
        <v>151</v>
      </c>
      <c r="C27" s="117"/>
      <c r="D27" s="118"/>
      <c r="E27" s="119">
        <f>SUM(E29:E44)</f>
        <v>115343512</v>
      </c>
      <c r="F27" s="500"/>
      <c r="G27" s="117"/>
      <c r="H27" s="118"/>
      <c r="I27" s="119">
        <f>SUM(I29:I44)</f>
        <v>96316402</v>
      </c>
      <c r="K27" s="490"/>
    </row>
    <row r="28" spans="1:12" x14ac:dyDescent="0.25">
      <c r="A28" s="120"/>
      <c r="B28" s="121"/>
      <c r="C28" s="122"/>
      <c r="D28" s="89"/>
      <c r="E28" s="123"/>
      <c r="F28" s="498"/>
      <c r="G28" s="122"/>
      <c r="H28" s="89"/>
      <c r="I28" s="123"/>
      <c r="K28" s="490"/>
    </row>
    <row r="29" spans="1:12" x14ac:dyDescent="0.25">
      <c r="A29" s="124" t="s">
        <v>152</v>
      </c>
      <c r="B29" s="125"/>
      <c r="C29" s="126">
        <v>1632000</v>
      </c>
      <c r="D29" s="501">
        <v>11.48</v>
      </c>
      <c r="E29" s="112">
        <v>18735360</v>
      </c>
      <c r="F29" s="498"/>
      <c r="G29" s="126">
        <v>1632000</v>
      </c>
      <c r="H29" s="502">
        <v>10.8</v>
      </c>
      <c r="I29" s="112">
        <f>G29*H29</f>
        <v>17625600</v>
      </c>
    </row>
    <row r="30" spans="1:12" x14ac:dyDescent="0.25">
      <c r="A30" s="124" t="s">
        <v>153</v>
      </c>
      <c r="B30" s="125"/>
      <c r="C30" s="126"/>
      <c r="D30" s="89"/>
      <c r="E30" s="112">
        <v>31817928</v>
      </c>
      <c r="F30" s="498"/>
      <c r="G30" s="126"/>
      <c r="H30" s="503"/>
      <c r="I30" s="112">
        <v>33734757</v>
      </c>
    </row>
    <row r="31" spans="1:12" x14ac:dyDescent="0.25">
      <c r="A31" s="124" t="s">
        <v>154</v>
      </c>
      <c r="B31" s="125"/>
      <c r="C31" s="126"/>
      <c r="D31" s="128"/>
      <c r="E31" s="127"/>
      <c r="F31" s="498"/>
      <c r="G31" s="126"/>
      <c r="H31" s="504"/>
      <c r="I31" s="127">
        <v>4709438</v>
      </c>
    </row>
    <row r="32" spans="1:12" x14ac:dyDescent="0.25">
      <c r="A32" s="129" t="s">
        <v>155</v>
      </c>
      <c r="B32" s="125"/>
      <c r="C32" s="126"/>
      <c r="D32" s="128"/>
      <c r="E32" s="127">
        <v>47687090</v>
      </c>
      <c r="F32" s="498"/>
      <c r="G32" s="126"/>
      <c r="H32" s="128"/>
      <c r="I32" s="127">
        <v>24825395</v>
      </c>
    </row>
    <row r="33" spans="1:9" x14ac:dyDescent="0.25">
      <c r="A33" s="124" t="s">
        <v>156</v>
      </c>
      <c r="B33" s="125"/>
      <c r="C33" s="126">
        <v>494100</v>
      </c>
      <c r="D33" s="89">
        <v>8</v>
      </c>
      <c r="E33" s="112">
        <v>3952800</v>
      </c>
      <c r="F33" s="498"/>
      <c r="G33" s="126">
        <v>494100</v>
      </c>
      <c r="H33" s="89">
        <v>8</v>
      </c>
      <c r="I33" s="112">
        <f>G33*H33</f>
        <v>3952800</v>
      </c>
    </row>
    <row r="34" spans="1:9" x14ac:dyDescent="0.25">
      <c r="A34" s="124" t="s">
        <v>157</v>
      </c>
      <c r="B34" s="125"/>
      <c r="C34" s="126">
        <v>518805</v>
      </c>
      <c r="D34" s="89"/>
      <c r="E34" s="112"/>
      <c r="F34" s="498"/>
      <c r="G34" s="126">
        <v>518805</v>
      </c>
      <c r="H34" s="503">
        <v>1</v>
      </c>
      <c r="I34" s="112">
        <f>G34*H34</f>
        <v>518805</v>
      </c>
    </row>
    <row r="35" spans="1:9" x14ac:dyDescent="0.25">
      <c r="A35" s="124" t="s">
        <v>158</v>
      </c>
      <c r="B35" s="125"/>
      <c r="C35" s="126">
        <v>3950000</v>
      </c>
      <c r="D35" s="89">
        <v>6743</v>
      </c>
      <c r="E35" s="112">
        <v>2663485</v>
      </c>
      <c r="F35" s="498"/>
      <c r="G35" s="126">
        <v>3950000</v>
      </c>
      <c r="H35" s="89">
        <v>6743</v>
      </c>
      <c r="I35" s="112"/>
    </row>
    <row r="36" spans="1:9" x14ac:dyDescent="0.25">
      <c r="A36" s="124" t="s">
        <v>159</v>
      </c>
      <c r="B36" s="125"/>
      <c r="C36" s="126">
        <v>3950000</v>
      </c>
      <c r="D36" s="89">
        <v>6743</v>
      </c>
      <c r="E36" s="112">
        <v>2663485</v>
      </c>
      <c r="F36" s="498"/>
      <c r="G36" s="126">
        <v>3950000</v>
      </c>
      <c r="H36" s="89">
        <v>6743</v>
      </c>
      <c r="I36" s="112"/>
    </row>
    <row r="37" spans="1:9" x14ac:dyDescent="0.25">
      <c r="A37" s="124" t="s">
        <v>160</v>
      </c>
      <c r="B37" s="125"/>
      <c r="C37" s="126">
        <v>300</v>
      </c>
      <c r="D37" s="89"/>
      <c r="E37" s="112">
        <v>2022900</v>
      </c>
      <c r="F37" s="498"/>
      <c r="G37" s="126">
        <v>300</v>
      </c>
      <c r="H37" s="89"/>
      <c r="I37" s="112"/>
    </row>
    <row r="38" spans="1:9" x14ac:dyDescent="0.25">
      <c r="A38" s="124" t="s">
        <v>161</v>
      </c>
      <c r="B38" s="125"/>
      <c r="C38" s="126">
        <v>1200</v>
      </c>
      <c r="D38" s="89"/>
      <c r="E38" s="112">
        <v>1668000</v>
      </c>
      <c r="F38" s="498"/>
      <c r="G38" s="126">
        <v>1200</v>
      </c>
      <c r="H38" s="89"/>
      <c r="I38" s="112"/>
    </row>
    <row r="39" spans="1:9" x14ac:dyDescent="0.25">
      <c r="A39" s="124" t="s">
        <v>162</v>
      </c>
      <c r="B39" s="125"/>
      <c r="C39" s="126"/>
      <c r="D39" s="89"/>
      <c r="E39" s="112"/>
      <c r="F39" s="498"/>
      <c r="G39" s="126"/>
      <c r="H39" s="89"/>
      <c r="I39" s="112">
        <v>3900000</v>
      </c>
    </row>
    <row r="40" spans="1:9" x14ac:dyDescent="0.25">
      <c r="A40" s="124" t="s">
        <v>163</v>
      </c>
      <c r="B40" s="125"/>
      <c r="C40" s="126">
        <v>60896</v>
      </c>
      <c r="D40" s="89">
        <v>34</v>
      </c>
      <c r="E40" s="112">
        <v>2070464</v>
      </c>
      <c r="F40" s="498"/>
      <c r="G40" s="126">
        <v>60896</v>
      </c>
      <c r="H40" s="503">
        <v>18</v>
      </c>
      <c r="I40" s="112">
        <f>G40*H40</f>
        <v>1096128</v>
      </c>
    </row>
    <row r="41" spans="1:9" x14ac:dyDescent="0.25">
      <c r="A41" s="124" t="s">
        <v>164</v>
      </c>
      <c r="B41" s="125"/>
      <c r="C41" s="126">
        <v>188500</v>
      </c>
      <c r="D41" s="89">
        <v>4</v>
      </c>
      <c r="E41" s="112">
        <v>754000</v>
      </c>
      <c r="F41" s="498"/>
      <c r="G41" s="126">
        <v>188500</v>
      </c>
      <c r="H41" s="89">
        <v>4</v>
      </c>
      <c r="I41" s="112">
        <f>G41*H41</f>
        <v>754000</v>
      </c>
    </row>
    <row r="42" spans="1:9" x14ac:dyDescent="0.25">
      <c r="A42" s="109" t="s">
        <v>165</v>
      </c>
      <c r="B42" s="110"/>
      <c r="C42" s="130">
        <v>163500</v>
      </c>
      <c r="D42" s="89">
        <v>8</v>
      </c>
      <c r="E42" s="114">
        <v>1308000</v>
      </c>
      <c r="F42" s="498"/>
      <c r="G42" s="130">
        <v>163500</v>
      </c>
      <c r="H42" s="89">
        <v>8</v>
      </c>
      <c r="I42" s="112">
        <f>G42*H42</f>
        <v>1308000</v>
      </c>
    </row>
    <row r="43" spans="1:9" x14ac:dyDescent="0.25">
      <c r="A43" s="505" t="s">
        <v>1106</v>
      </c>
      <c r="B43" s="506"/>
      <c r="C43" s="506"/>
      <c r="D43" s="506"/>
      <c r="E43" s="506"/>
      <c r="F43" s="507"/>
      <c r="G43" s="508"/>
      <c r="H43" s="509"/>
      <c r="I43" s="510">
        <v>2323451</v>
      </c>
    </row>
    <row r="44" spans="1:9" ht="15.75" thickBot="1" x14ac:dyDescent="0.3">
      <c r="A44" s="109" t="s">
        <v>1107</v>
      </c>
      <c r="B44" s="110"/>
      <c r="C44" s="130"/>
      <c r="D44" s="89"/>
      <c r="E44" s="116"/>
      <c r="F44" s="511"/>
      <c r="G44" s="512"/>
      <c r="H44" s="513"/>
      <c r="I44" s="116">
        <v>1568028</v>
      </c>
    </row>
    <row r="45" spans="1:9" ht="15.75" thickBot="1" x14ac:dyDescent="0.3">
      <c r="A45" s="100" t="s">
        <v>166</v>
      </c>
      <c r="B45" s="101" t="s">
        <v>167</v>
      </c>
      <c r="C45" s="117"/>
      <c r="D45" s="118"/>
      <c r="E45" s="119">
        <f>SUM(E46:E48)</f>
        <v>6922080</v>
      </c>
      <c r="F45" s="119">
        <f>SUM(F46:F48)</f>
        <v>0</v>
      </c>
      <c r="G45" s="119"/>
      <c r="H45" s="119"/>
      <c r="I45" s="119">
        <f>SUM(I46:I48)</f>
        <v>7205360</v>
      </c>
    </row>
    <row r="46" spans="1:9" ht="15.75" thickBot="1" x14ac:dyDescent="0.3">
      <c r="A46" s="105" t="s">
        <v>168</v>
      </c>
      <c r="B46" s="106"/>
      <c r="C46" s="86">
        <v>1140</v>
      </c>
      <c r="D46" s="89">
        <v>6072</v>
      </c>
      <c r="E46" s="123">
        <f>C46*D46</f>
        <v>6922080</v>
      </c>
      <c r="F46" s="498"/>
      <c r="G46" s="86">
        <v>1140</v>
      </c>
      <c r="H46" s="89">
        <v>6038</v>
      </c>
      <c r="I46" s="123">
        <f>G46*H46</f>
        <v>6883320</v>
      </c>
    </row>
    <row r="47" spans="1:9" x14ac:dyDescent="0.25">
      <c r="A47" s="514" t="s">
        <v>1108</v>
      </c>
      <c r="B47" s="131"/>
      <c r="C47" s="132"/>
      <c r="D47" s="133"/>
      <c r="E47" s="515"/>
      <c r="F47" s="516"/>
      <c r="G47" s="132"/>
      <c r="H47" s="133"/>
      <c r="I47" s="517">
        <v>322040</v>
      </c>
    </row>
    <row r="48" spans="1:9" ht="15.75" thickBot="1" x14ac:dyDescent="0.3">
      <c r="A48" s="134"/>
      <c r="B48" s="134"/>
      <c r="C48" s="135"/>
      <c r="D48" s="136"/>
      <c r="E48" s="518"/>
      <c r="F48" s="519"/>
      <c r="G48" s="135"/>
      <c r="H48" s="136"/>
      <c r="I48" s="518"/>
    </row>
    <row r="49" spans="1:9" ht="15.75" thickBot="1" x14ac:dyDescent="0.3">
      <c r="A49" s="520" t="s">
        <v>1109</v>
      </c>
      <c r="B49" s="521"/>
      <c r="C49" s="522"/>
      <c r="D49" s="522"/>
      <c r="E49" s="522"/>
      <c r="F49" s="523"/>
      <c r="G49" s="521"/>
      <c r="H49" s="522"/>
      <c r="I49" s="524">
        <f>SUM(I50:I51)</f>
        <v>3107563</v>
      </c>
    </row>
    <row r="50" spans="1:9" x14ac:dyDescent="0.25">
      <c r="A50" s="525" t="s">
        <v>1110</v>
      </c>
      <c r="B50" s="526"/>
      <c r="C50" s="526"/>
      <c r="D50" s="526"/>
      <c r="E50" s="526"/>
      <c r="F50" s="527"/>
      <c r="G50" s="528"/>
      <c r="H50" s="526"/>
      <c r="I50" s="529">
        <v>3107563</v>
      </c>
    </row>
    <row r="51" spans="1:9" ht="15.75" thickBot="1" x14ac:dyDescent="0.3">
      <c r="A51" s="530"/>
      <c r="B51" s="531"/>
      <c r="C51" s="531"/>
      <c r="D51" s="531"/>
      <c r="E51" s="531"/>
      <c r="F51" s="532"/>
      <c r="G51" s="533"/>
      <c r="H51" s="531"/>
      <c r="I51" s="534"/>
    </row>
    <row r="52" spans="1:9" ht="15.75" thickBot="1" x14ac:dyDescent="0.3">
      <c r="A52" s="520" t="s">
        <v>1111</v>
      </c>
      <c r="B52" s="535"/>
      <c r="C52" s="535"/>
      <c r="D52" s="535"/>
      <c r="E52" s="535"/>
      <c r="F52" s="536"/>
      <c r="G52" s="535"/>
      <c r="H52" s="535"/>
      <c r="I52" s="537">
        <f>SUM(I53:I54)</f>
        <v>181210765</v>
      </c>
    </row>
    <row r="53" spans="1:9" x14ac:dyDescent="0.25">
      <c r="A53" s="538" t="s">
        <v>1112</v>
      </c>
      <c r="I53" s="481">
        <v>169000</v>
      </c>
    </row>
    <row r="54" spans="1:9" ht="15.75" thickBot="1" x14ac:dyDescent="0.3">
      <c r="A54" s="538" t="s">
        <v>1113</v>
      </c>
      <c r="I54" s="481">
        <v>181041765</v>
      </c>
    </row>
    <row r="55" spans="1:9" ht="15.75" thickBot="1" x14ac:dyDescent="0.3">
      <c r="A55" s="540" t="s">
        <v>1114</v>
      </c>
      <c r="B55" s="541"/>
      <c r="C55" s="541"/>
      <c r="D55" s="541"/>
      <c r="E55" s="541"/>
      <c r="F55" s="542"/>
      <c r="G55" s="541"/>
      <c r="H55" s="541"/>
      <c r="I55" s="543">
        <f>I52+I6</f>
        <v>533769850.33333331</v>
      </c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activeCell="D2" sqref="D2"/>
    </sheetView>
  </sheetViews>
  <sheetFormatPr defaultRowHeight="15" x14ac:dyDescent="0.25"/>
  <cols>
    <col min="1" max="1" width="6.42578125" style="346" customWidth="1"/>
    <col min="2" max="2" width="66.85546875" style="346" customWidth="1"/>
    <col min="3" max="3" width="7.42578125" style="346" customWidth="1"/>
    <col min="4" max="4" width="13.85546875" style="346" customWidth="1"/>
    <col min="5" max="5" width="11.5703125" style="346" customWidth="1"/>
    <col min="6" max="6" width="10.140625" style="346" customWidth="1"/>
    <col min="7" max="9" width="11.28515625" style="346" customWidth="1"/>
    <col min="10" max="256" width="9.140625" style="346"/>
    <col min="257" max="257" width="6.42578125" style="346" customWidth="1"/>
    <col min="258" max="258" width="66.85546875" style="346" customWidth="1"/>
    <col min="259" max="259" width="7.42578125" style="346" customWidth="1"/>
    <col min="260" max="260" width="13.85546875" style="346" customWidth="1"/>
    <col min="261" max="261" width="11.5703125" style="346" customWidth="1"/>
    <col min="262" max="262" width="10.140625" style="346" customWidth="1"/>
    <col min="263" max="265" width="11.28515625" style="346" customWidth="1"/>
    <col min="266" max="512" width="9.140625" style="346"/>
    <col min="513" max="513" width="6.42578125" style="346" customWidth="1"/>
    <col min="514" max="514" width="66.85546875" style="346" customWidth="1"/>
    <col min="515" max="515" width="7.42578125" style="346" customWidth="1"/>
    <col min="516" max="516" width="13.85546875" style="346" customWidth="1"/>
    <col min="517" max="517" width="11.5703125" style="346" customWidth="1"/>
    <col min="518" max="518" width="10.140625" style="346" customWidth="1"/>
    <col min="519" max="521" width="11.28515625" style="346" customWidth="1"/>
    <col min="522" max="768" width="9.140625" style="346"/>
    <col min="769" max="769" width="6.42578125" style="346" customWidth="1"/>
    <col min="770" max="770" width="66.85546875" style="346" customWidth="1"/>
    <col min="771" max="771" width="7.42578125" style="346" customWidth="1"/>
    <col min="772" max="772" width="13.85546875" style="346" customWidth="1"/>
    <col min="773" max="773" width="11.5703125" style="346" customWidth="1"/>
    <col min="774" max="774" width="10.140625" style="346" customWidth="1"/>
    <col min="775" max="777" width="11.28515625" style="346" customWidth="1"/>
    <col min="778" max="1024" width="9.140625" style="346"/>
    <col min="1025" max="1025" width="6.42578125" style="346" customWidth="1"/>
    <col min="1026" max="1026" width="66.85546875" style="346" customWidth="1"/>
    <col min="1027" max="1027" width="7.42578125" style="346" customWidth="1"/>
    <col min="1028" max="1028" width="13.85546875" style="346" customWidth="1"/>
    <col min="1029" max="1029" width="11.5703125" style="346" customWidth="1"/>
    <col min="1030" max="1030" width="10.140625" style="346" customWidth="1"/>
    <col min="1031" max="1033" width="11.28515625" style="346" customWidth="1"/>
    <col min="1034" max="1280" width="9.140625" style="346"/>
    <col min="1281" max="1281" width="6.42578125" style="346" customWidth="1"/>
    <col min="1282" max="1282" width="66.85546875" style="346" customWidth="1"/>
    <col min="1283" max="1283" width="7.42578125" style="346" customWidth="1"/>
    <col min="1284" max="1284" width="13.85546875" style="346" customWidth="1"/>
    <col min="1285" max="1285" width="11.5703125" style="346" customWidth="1"/>
    <col min="1286" max="1286" width="10.140625" style="346" customWidth="1"/>
    <col min="1287" max="1289" width="11.28515625" style="346" customWidth="1"/>
    <col min="1290" max="1536" width="9.140625" style="346"/>
    <col min="1537" max="1537" width="6.42578125" style="346" customWidth="1"/>
    <col min="1538" max="1538" width="66.85546875" style="346" customWidth="1"/>
    <col min="1539" max="1539" width="7.42578125" style="346" customWidth="1"/>
    <col min="1540" max="1540" width="13.85546875" style="346" customWidth="1"/>
    <col min="1541" max="1541" width="11.5703125" style="346" customWidth="1"/>
    <col min="1542" max="1542" width="10.140625" style="346" customWidth="1"/>
    <col min="1543" max="1545" width="11.28515625" style="346" customWidth="1"/>
    <col min="1546" max="1792" width="9.140625" style="346"/>
    <col min="1793" max="1793" width="6.42578125" style="346" customWidth="1"/>
    <col min="1794" max="1794" width="66.85546875" style="346" customWidth="1"/>
    <col min="1795" max="1795" width="7.42578125" style="346" customWidth="1"/>
    <col min="1796" max="1796" width="13.85546875" style="346" customWidth="1"/>
    <col min="1797" max="1797" width="11.5703125" style="346" customWidth="1"/>
    <col min="1798" max="1798" width="10.140625" style="346" customWidth="1"/>
    <col min="1799" max="1801" width="11.28515625" style="346" customWidth="1"/>
    <col min="1802" max="2048" width="9.140625" style="346"/>
    <col min="2049" max="2049" width="6.42578125" style="346" customWidth="1"/>
    <col min="2050" max="2050" width="66.85546875" style="346" customWidth="1"/>
    <col min="2051" max="2051" width="7.42578125" style="346" customWidth="1"/>
    <col min="2052" max="2052" width="13.85546875" style="346" customWidth="1"/>
    <col min="2053" max="2053" width="11.5703125" style="346" customWidth="1"/>
    <col min="2054" max="2054" width="10.140625" style="346" customWidth="1"/>
    <col min="2055" max="2057" width="11.28515625" style="346" customWidth="1"/>
    <col min="2058" max="2304" width="9.140625" style="346"/>
    <col min="2305" max="2305" width="6.42578125" style="346" customWidth="1"/>
    <col min="2306" max="2306" width="66.85546875" style="346" customWidth="1"/>
    <col min="2307" max="2307" width="7.42578125" style="346" customWidth="1"/>
    <col min="2308" max="2308" width="13.85546875" style="346" customWidth="1"/>
    <col min="2309" max="2309" width="11.5703125" style="346" customWidth="1"/>
    <col min="2310" max="2310" width="10.140625" style="346" customWidth="1"/>
    <col min="2311" max="2313" width="11.28515625" style="346" customWidth="1"/>
    <col min="2314" max="2560" width="9.140625" style="346"/>
    <col min="2561" max="2561" width="6.42578125" style="346" customWidth="1"/>
    <col min="2562" max="2562" width="66.85546875" style="346" customWidth="1"/>
    <col min="2563" max="2563" width="7.42578125" style="346" customWidth="1"/>
    <col min="2564" max="2564" width="13.85546875" style="346" customWidth="1"/>
    <col min="2565" max="2565" width="11.5703125" style="346" customWidth="1"/>
    <col min="2566" max="2566" width="10.140625" style="346" customWidth="1"/>
    <col min="2567" max="2569" width="11.28515625" style="346" customWidth="1"/>
    <col min="2570" max="2816" width="9.140625" style="346"/>
    <col min="2817" max="2817" width="6.42578125" style="346" customWidth="1"/>
    <col min="2818" max="2818" width="66.85546875" style="346" customWidth="1"/>
    <col min="2819" max="2819" width="7.42578125" style="346" customWidth="1"/>
    <col min="2820" max="2820" width="13.85546875" style="346" customWidth="1"/>
    <col min="2821" max="2821" width="11.5703125" style="346" customWidth="1"/>
    <col min="2822" max="2822" width="10.140625" style="346" customWidth="1"/>
    <col min="2823" max="2825" width="11.28515625" style="346" customWidth="1"/>
    <col min="2826" max="3072" width="9.140625" style="346"/>
    <col min="3073" max="3073" width="6.42578125" style="346" customWidth="1"/>
    <col min="3074" max="3074" width="66.85546875" style="346" customWidth="1"/>
    <col min="3075" max="3075" width="7.42578125" style="346" customWidth="1"/>
    <col min="3076" max="3076" width="13.85546875" style="346" customWidth="1"/>
    <col min="3077" max="3077" width="11.5703125" style="346" customWidth="1"/>
    <col min="3078" max="3078" width="10.140625" style="346" customWidth="1"/>
    <col min="3079" max="3081" width="11.28515625" style="346" customWidth="1"/>
    <col min="3082" max="3328" width="9.140625" style="346"/>
    <col min="3329" max="3329" width="6.42578125" style="346" customWidth="1"/>
    <col min="3330" max="3330" width="66.85546875" style="346" customWidth="1"/>
    <col min="3331" max="3331" width="7.42578125" style="346" customWidth="1"/>
    <col min="3332" max="3332" width="13.85546875" style="346" customWidth="1"/>
    <col min="3333" max="3333" width="11.5703125" style="346" customWidth="1"/>
    <col min="3334" max="3334" width="10.140625" style="346" customWidth="1"/>
    <col min="3335" max="3337" width="11.28515625" style="346" customWidth="1"/>
    <col min="3338" max="3584" width="9.140625" style="346"/>
    <col min="3585" max="3585" width="6.42578125" style="346" customWidth="1"/>
    <col min="3586" max="3586" width="66.85546875" style="346" customWidth="1"/>
    <col min="3587" max="3587" width="7.42578125" style="346" customWidth="1"/>
    <col min="3588" max="3588" width="13.85546875" style="346" customWidth="1"/>
    <col min="3589" max="3589" width="11.5703125" style="346" customWidth="1"/>
    <col min="3590" max="3590" width="10.140625" style="346" customWidth="1"/>
    <col min="3591" max="3593" width="11.28515625" style="346" customWidth="1"/>
    <col min="3594" max="3840" width="9.140625" style="346"/>
    <col min="3841" max="3841" width="6.42578125" style="346" customWidth="1"/>
    <col min="3842" max="3842" width="66.85546875" style="346" customWidth="1"/>
    <col min="3843" max="3843" width="7.42578125" style="346" customWidth="1"/>
    <col min="3844" max="3844" width="13.85546875" style="346" customWidth="1"/>
    <col min="3845" max="3845" width="11.5703125" style="346" customWidth="1"/>
    <col min="3846" max="3846" width="10.140625" style="346" customWidth="1"/>
    <col min="3847" max="3849" width="11.28515625" style="346" customWidth="1"/>
    <col min="3850" max="4096" width="9.140625" style="346"/>
    <col min="4097" max="4097" width="6.42578125" style="346" customWidth="1"/>
    <col min="4098" max="4098" width="66.85546875" style="346" customWidth="1"/>
    <col min="4099" max="4099" width="7.42578125" style="346" customWidth="1"/>
    <col min="4100" max="4100" width="13.85546875" style="346" customWidth="1"/>
    <col min="4101" max="4101" width="11.5703125" style="346" customWidth="1"/>
    <col min="4102" max="4102" width="10.140625" style="346" customWidth="1"/>
    <col min="4103" max="4105" width="11.28515625" style="346" customWidth="1"/>
    <col min="4106" max="4352" width="9.140625" style="346"/>
    <col min="4353" max="4353" width="6.42578125" style="346" customWidth="1"/>
    <col min="4354" max="4354" width="66.85546875" style="346" customWidth="1"/>
    <col min="4355" max="4355" width="7.42578125" style="346" customWidth="1"/>
    <col min="4356" max="4356" width="13.85546875" style="346" customWidth="1"/>
    <col min="4357" max="4357" width="11.5703125" style="346" customWidth="1"/>
    <col min="4358" max="4358" width="10.140625" style="346" customWidth="1"/>
    <col min="4359" max="4361" width="11.28515625" style="346" customWidth="1"/>
    <col min="4362" max="4608" width="9.140625" style="346"/>
    <col min="4609" max="4609" width="6.42578125" style="346" customWidth="1"/>
    <col min="4610" max="4610" width="66.85546875" style="346" customWidth="1"/>
    <col min="4611" max="4611" width="7.42578125" style="346" customWidth="1"/>
    <col min="4612" max="4612" width="13.85546875" style="346" customWidth="1"/>
    <col min="4613" max="4613" width="11.5703125" style="346" customWidth="1"/>
    <col min="4614" max="4614" width="10.140625" style="346" customWidth="1"/>
    <col min="4615" max="4617" width="11.28515625" style="346" customWidth="1"/>
    <col min="4618" max="4864" width="9.140625" style="346"/>
    <col min="4865" max="4865" width="6.42578125" style="346" customWidth="1"/>
    <col min="4866" max="4866" width="66.85546875" style="346" customWidth="1"/>
    <col min="4867" max="4867" width="7.42578125" style="346" customWidth="1"/>
    <col min="4868" max="4868" width="13.85546875" style="346" customWidth="1"/>
    <col min="4869" max="4869" width="11.5703125" style="346" customWidth="1"/>
    <col min="4870" max="4870" width="10.140625" style="346" customWidth="1"/>
    <col min="4871" max="4873" width="11.28515625" style="346" customWidth="1"/>
    <col min="4874" max="5120" width="9.140625" style="346"/>
    <col min="5121" max="5121" width="6.42578125" style="346" customWidth="1"/>
    <col min="5122" max="5122" width="66.85546875" style="346" customWidth="1"/>
    <col min="5123" max="5123" width="7.42578125" style="346" customWidth="1"/>
    <col min="5124" max="5124" width="13.85546875" style="346" customWidth="1"/>
    <col min="5125" max="5125" width="11.5703125" style="346" customWidth="1"/>
    <col min="5126" max="5126" width="10.140625" style="346" customWidth="1"/>
    <col min="5127" max="5129" width="11.28515625" style="346" customWidth="1"/>
    <col min="5130" max="5376" width="9.140625" style="346"/>
    <col min="5377" max="5377" width="6.42578125" style="346" customWidth="1"/>
    <col min="5378" max="5378" width="66.85546875" style="346" customWidth="1"/>
    <col min="5379" max="5379" width="7.42578125" style="346" customWidth="1"/>
    <col min="5380" max="5380" width="13.85546875" style="346" customWidth="1"/>
    <col min="5381" max="5381" width="11.5703125" style="346" customWidth="1"/>
    <col min="5382" max="5382" width="10.140625" style="346" customWidth="1"/>
    <col min="5383" max="5385" width="11.28515625" style="346" customWidth="1"/>
    <col min="5386" max="5632" width="9.140625" style="346"/>
    <col min="5633" max="5633" width="6.42578125" style="346" customWidth="1"/>
    <col min="5634" max="5634" width="66.85546875" style="346" customWidth="1"/>
    <col min="5635" max="5635" width="7.42578125" style="346" customWidth="1"/>
    <col min="5636" max="5636" width="13.85546875" style="346" customWidth="1"/>
    <col min="5637" max="5637" width="11.5703125" style="346" customWidth="1"/>
    <col min="5638" max="5638" width="10.140625" style="346" customWidth="1"/>
    <col min="5639" max="5641" width="11.28515625" style="346" customWidth="1"/>
    <col min="5642" max="5888" width="9.140625" style="346"/>
    <col min="5889" max="5889" width="6.42578125" style="346" customWidth="1"/>
    <col min="5890" max="5890" width="66.85546875" style="346" customWidth="1"/>
    <col min="5891" max="5891" width="7.42578125" style="346" customWidth="1"/>
    <col min="5892" max="5892" width="13.85546875" style="346" customWidth="1"/>
    <col min="5893" max="5893" width="11.5703125" style="346" customWidth="1"/>
    <col min="5894" max="5894" width="10.140625" style="346" customWidth="1"/>
    <col min="5895" max="5897" width="11.28515625" style="346" customWidth="1"/>
    <col min="5898" max="6144" width="9.140625" style="346"/>
    <col min="6145" max="6145" width="6.42578125" style="346" customWidth="1"/>
    <col min="6146" max="6146" width="66.85546875" style="346" customWidth="1"/>
    <col min="6147" max="6147" width="7.42578125" style="346" customWidth="1"/>
    <col min="6148" max="6148" width="13.85546875" style="346" customWidth="1"/>
    <col min="6149" max="6149" width="11.5703125" style="346" customWidth="1"/>
    <col min="6150" max="6150" width="10.140625" style="346" customWidth="1"/>
    <col min="6151" max="6153" width="11.28515625" style="346" customWidth="1"/>
    <col min="6154" max="6400" width="9.140625" style="346"/>
    <col min="6401" max="6401" width="6.42578125" style="346" customWidth="1"/>
    <col min="6402" max="6402" width="66.85546875" style="346" customWidth="1"/>
    <col min="6403" max="6403" width="7.42578125" style="346" customWidth="1"/>
    <col min="6404" max="6404" width="13.85546875" style="346" customWidth="1"/>
    <col min="6405" max="6405" width="11.5703125" style="346" customWidth="1"/>
    <col min="6406" max="6406" width="10.140625" style="346" customWidth="1"/>
    <col min="6407" max="6409" width="11.28515625" style="346" customWidth="1"/>
    <col min="6410" max="6656" width="9.140625" style="346"/>
    <col min="6657" max="6657" width="6.42578125" style="346" customWidth="1"/>
    <col min="6658" max="6658" width="66.85546875" style="346" customWidth="1"/>
    <col min="6659" max="6659" width="7.42578125" style="346" customWidth="1"/>
    <col min="6660" max="6660" width="13.85546875" style="346" customWidth="1"/>
    <col min="6661" max="6661" width="11.5703125" style="346" customWidth="1"/>
    <col min="6662" max="6662" width="10.140625" style="346" customWidth="1"/>
    <col min="6663" max="6665" width="11.28515625" style="346" customWidth="1"/>
    <col min="6666" max="6912" width="9.140625" style="346"/>
    <col min="6913" max="6913" width="6.42578125" style="346" customWidth="1"/>
    <col min="6914" max="6914" width="66.85546875" style="346" customWidth="1"/>
    <col min="6915" max="6915" width="7.42578125" style="346" customWidth="1"/>
    <col min="6916" max="6916" width="13.85546875" style="346" customWidth="1"/>
    <col min="6917" max="6917" width="11.5703125" style="346" customWidth="1"/>
    <col min="6918" max="6918" width="10.140625" style="346" customWidth="1"/>
    <col min="6919" max="6921" width="11.28515625" style="346" customWidth="1"/>
    <col min="6922" max="7168" width="9.140625" style="346"/>
    <col min="7169" max="7169" width="6.42578125" style="346" customWidth="1"/>
    <col min="7170" max="7170" width="66.85546875" style="346" customWidth="1"/>
    <col min="7171" max="7171" width="7.42578125" style="346" customWidth="1"/>
    <col min="7172" max="7172" width="13.85546875" style="346" customWidth="1"/>
    <col min="7173" max="7173" width="11.5703125" style="346" customWidth="1"/>
    <col min="7174" max="7174" width="10.140625" style="346" customWidth="1"/>
    <col min="7175" max="7177" width="11.28515625" style="346" customWidth="1"/>
    <col min="7178" max="7424" width="9.140625" style="346"/>
    <col min="7425" max="7425" width="6.42578125" style="346" customWidth="1"/>
    <col min="7426" max="7426" width="66.85546875" style="346" customWidth="1"/>
    <col min="7427" max="7427" width="7.42578125" style="346" customWidth="1"/>
    <col min="7428" max="7428" width="13.85546875" style="346" customWidth="1"/>
    <col min="7429" max="7429" width="11.5703125" style="346" customWidth="1"/>
    <col min="7430" max="7430" width="10.140625" style="346" customWidth="1"/>
    <col min="7431" max="7433" width="11.28515625" style="346" customWidth="1"/>
    <col min="7434" max="7680" width="9.140625" style="346"/>
    <col min="7681" max="7681" width="6.42578125" style="346" customWidth="1"/>
    <col min="7682" max="7682" width="66.85546875" style="346" customWidth="1"/>
    <col min="7683" max="7683" width="7.42578125" style="346" customWidth="1"/>
    <col min="7684" max="7684" width="13.85546875" style="346" customWidth="1"/>
    <col min="7685" max="7685" width="11.5703125" style="346" customWidth="1"/>
    <col min="7686" max="7686" width="10.140625" style="346" customWidth="1"/>
    <col min="7687" max="7689" width="11.28515625" style="346" customWidth="1"/>
    <col min="7690" max="7936" width="9.140625" style="346"/>
    <col min="7937" max="7937" width="6.42578125" style="346" customWidth="1"/>
    <col min="7938" max="7938" width="66.85546875" style="346" customWidth="1"/>
    <col min="7939" max="7939" width="7.42578125" style="346" customWidth="1"/>
    <col min="7940" max="7940" width="13.85546875" style="346" customWidth="1"/>
    <col min="7941" max="7941" width="11.5703125" style="346" customWidth="1"/>
    <col min="7942" max="7942" width="10.140625" style="346" customWidth="1"/>
    <col min="7943" max="7945" width="11.28515625" style="346" customWidth="1"/>
    <col min="7946" max="8192" width="9.140625" style="346"/>
    <col min="8193" max="8193" width="6.42578125" style="346" customWidth="1"/>
    <col min="8194" max="8194" width="66.85546875" style="346" customWidth="1"/>
    <col min="8195" max="8195" width="7.42578125" style="346" customWidth="1"/>
    <col min="8196" max="8196" width="13.85546875" style="346" customWidth="1"/>
    <col min="8197" max="8197" width="11.5703125" style="346" customWidth="1"/>
    <col min="8198" max="8198" width="10.140625" style="346" customWidth="1"/>
    <col min="8199" max="8201" width="11.28515625" style="346" customWidth="1"/>
    <col min="8202" max="8448" width="9.140625" style="346"/>
    <col min="8449" max="8449" width="6.42578125" style="346" customWidth="1"/>
    <col min="8450" max="8450" width="66.85546875" style="346" customWidth="1"/>
    <col min="8451" max="8451" width="7.42578125" style="346" customWidth="1"/>
    <col min="8452" max="8452" width="13.85546875" style="346" customWidth="1"/>
    <col min="8453" max="8453" width="11.5703125" style="346" customWidth="1"/>
    <col min="8454" max="8454" width="10.140625" style="346" customWidth="1"/>
    <col min="8455" max="8457" width="11.28515625" style="346" customWidth="1"/>
    <col min="8458" max="8704" width="9.140625" style="346"/>
    <col min="8705" max="8705" width="6.42578125" style="346" customWidth="1"/>
    <col min="8706" max="8706" width="66.85546875" style="346" customWidth="1"/>
    <col min="8707" max="8707" width="7.42578125" style="346" customWidth="1"/>
    <col min="8708" max="8708" width="13.85546875" style="346" customWidth="1"/>
    <col min="8709" max="8709" width="11.5703125" style="346" customWidth="1"/>
    <col min="8710" max="8710" width="10.140625" style="346" customWidth="1"/>
    <col min="8711" max="8713" width="11.28515625" style="346" customWidth="1"/>
    <col min="8714" max="8960" width="9.140625" style="346"/>
    <col min="8961" max="8961" width="6.42578125" style="346" customWidth="1"/>
    <col min="8962" max="8962" width="66.85546875" style="346" customWidth="1"/>
    <col min="8963" max="8963" width="7.42578125" style="346" customWidth="1"/>
    <col min="8964" max="8964" width="13.85546875" style="346" customWidth="1"/>
    <col min="8965" max="8965" width="11.5703125" style="346" customWidth="1"/>
    <col min="8966" max="8966" width="10.140625" style="346" customWidth="1"/>
    <col min="8967" max="8969" width="11.28515625" style="346" customWidth="1"/>
    <col min="8970" max="9216" width="9.140625" style="346"/>
    <col min="9217" max="9217" width="6.42578125" style="346" customWidth="1"/>
    <col min="9218" max="9218" width="66.85546875" style="346" customWidth="1"/>
    <col min="9219" max="9219" width="7.42578125" style="346" customWidth="1"/>
    <col min="9220" max="9220" width="13.85546875" style="346" customWidth="1"/>
    <col min="9221" max="9221" width="11.5703125" style="346" customWidth="1"/>
    <col min="9222" max="9222" width="10.140625" style="346" customWidth="1"/>
    <col min="9223" max="9225" width="11.28515625" style="346" customWidth="1"/>
    <col min="9226" max="9472" width="9.140625" style="346"/>
    <col min="9473" max="9473" width="6.42578125" style="346" customWidth="1"/>
    <col min="9474" max="9474" width="66.85546875" style="346" customWidth="1"/>
    <col min="9475" max="9475" width="7.42578125" style="346" customWidth="1"/>
    <col min="9476" max="9476" width="13.85546875" style="346" customWidth="1"/>
    <col min="9477" max="9477" width="11.5703125" style="346" customWidth="1"/>
    <col min="9478" max="9478" width="10.140625" style="346" customWidth="1"/>
    <col min="9479" max="9481" width="11.28515625" style="346" customWidth="1"/>
    <col min="9482" max="9728" width="9.140625" style="346"/>
    <col min="9729" max="9729" width="6.42578125" style="346" customWidth="1"/>
    <col min="9730" max="9730" width="66.85546875" style="346" customWidth="1"/>
    <col min="9731" max="9731" width="7.42578125" style="346" customWidth="1"/>
    <col min="9732" max="9732" width="13.85546875" style="346" customWidth="1"/>
    <col min="9733" max="9733" width="11.5703125" style="346" customWidth="1"/>
    <col min="9734" max="9734" width="10.140625" style="346" customWidth="1"/>
    <col min="9735" max="9737" width="11.28515625" style="346" customWidth="1"/>
    <col min="9738" max="9984" width="9.140625" style="346"/>
    <col min="9985" max="9985" width="6.42578125" style="346" customWidth="1"/>
    <col min="9986" max="9986" width="66.85546875" style="346" customWidth="1"/>
    <col min="9987" max="9987" width="7.42578125" style="346" customWidth="1"/>
    <col min="9988" max="9988" width="13.85546875" style="346" customWidth="1"/>
    <col min="9989" max="9989" width="11.5703125" style="346" customWidth="1"/>
    <col min="9990" max="9990" width="10.140625" style="346" customWidth="1"/>
    <col min="9991" max="9993" width="11.28515625" style="346" customWidth="1"/>
    <col min="9994" max="10240" width="9.140625" style="346"/>
    <col min="10241" max="10241" width="6.42578125" style="346" customWidth="1"/>
    <col min="10242" max="10242" width="66.85546875" style="346" customWidth="1"/>
    <col min="10243" max="10243" width="7.42578125" style="346" customWidth="1"/>
    <col min="10244" max="10244" width="13.85546875" style="346" customWidth="1"/>
    <col min="10245" max="10245" width="11.5703125" style="346" customWidth="1"/>
    <col min="10246" max="10246" width="10.140625" style="346" customWidth="1"/>
    <col min="10247" max="10249" width="11.28515625" style="346" customWidth="1"/>
    <col min="10250" max="10496" width="9.140625" style="346"/>
    <col min="10497" max="10497" width="6.42578125" style="346" customWidth="1"/>
    <col min="10498" max="10498" width="66.85546875" style="346" customWidth="1"/>
    <col min="10499" max="10499" width="7.42578125" style="346" customWidth="1"/>
    <col min="10500" max="10500" width="13.85546875" style="346" customWidth="1"/>
    <col min="10501" max="10501" width="11.5703125" style="346" customWidth="1"/>
    <col min="10502" max="10502" width="10.140625" style="346" customWidth="1"/>
    <col min="10503" max="10505" width="11.28515625" style="346" customWidth="1"/>
    <col min="10506" max="10752" width="9.140625" style="346"/>
    <col min="10753" max="10753" width="6.42578125" style="346" customWidth="1"/>
    <col min="10754" max="10754" width="66.85546875" style="346" customWidth="1"/>
    <col min="10755" max="10755" width="7.42578125" style="346" customWidth="1"/>
    <col min="10756" max="10756" width="13.85546875" style="346" customWidth="1"/>
    <col min="10757" max="10757" width="11.5703125" style="346" customWidth="1"/>
    <col min="10758" max="10758" width="10.140625" style="346" customWidth="1"/>
    <col min="10759" max="10761" width="11.28515625" style="346" customWidth="1"/>
    <col min="10762" max="11008" width="9.140625" style="346"/>
    <col min="11009" max="11009" width="6.42578125" style="346" customWidth="1"/>
    <col min="11010" max="11010" width="66.85546875" style="346" customWidth="1"/>
    <col min="11011" max="11011" width="7.42578125" style="346" customWidth="1"/>
    <col min="11012" max="11012" width="13.85546875" style="346" customWidth="1"/>
    <col min="11013" max="11013" width="11.5703125" style="346" customWidth="1"/>
    <col min="11014" max="11014" width="10.140625" style="346" customWidth="1"/>
    <col min="11015" max="11017" width="11.28515625" style="346" customWidth="1"/>
    <col min="11018" max="11264" width="9.140625" style="346"/>
    <col min="11265" max="11265" width="6.42578125" style="346" customWidth="1"/>
    <col min="11266" max="11266" width="66.85546875" style="346" customWidth="1"/>
    <col min="11267" max="11267" width="7.42578125" style="346" customWidth="1"/>
    <col min="11268" max="11268" width="13.85546875" style="346" customWidth="1"/>
    <col min="11269" max="11269" width="11.5703125" style="346" customWidth="1"/>
    <col min="11270" max="11270" width="10.140625" style="346" customWidth="1"/>
    <col min="11271" max="11273" width="11.28515625" style="346" customWidth="1"/>
    <col min="11274" max="11520" width="9.140625" style="346"/>
    <col min="11521" max="11521" width="6.42578125" style="346" customWidth="1"/>
    <col min="11522" max="11522" width="66.85546875" style="346" customWidth="1"/>
    <col min="11523" max="11523" width="7.42578125" style="346" customWidth="1"/>
    <col min="11524" max="11524" width="13.85546875" style="346" customWidth="1"/>
    <col min="11525" max="11525" width="11.5703125" style="346" customWidth="1"/>
    <col min="11526" max="11526" width="10.140625" style="346" customWidth="1"/>
    <col min="11527" max="11529" width="11.28515625" style="346" customWidth="1"/>
    <col min="11530" max="11776" width="9.140625" style="346"/>
    <col min="11777" max="11777" width="6.42578125" style="346" customWidth="1"/>
    <col min="11778" max="11778" width="66.85546875" style="346" customWidth="1"/>
    <col min="11779" max="11779" width="7.42578125" style="346" customWidth="1"/>
    <col min="11780" max="11780" width="13.85546875" style="346" customWidth="1"/>
    <col min="11781" max="11781" width="11.5703125" style="346" customWidth="1"/>
    <col min="11782" max="11782" width="10.140625" style="346" customWidth="1"/>
    <col min="11783" max="11785" width="11.28515625" style="346" customWidth="1"/>
    <col min="11786" max="12032" width="9.140625" style="346"/>
    <col min="12033" max="12033" width="6.42578125" style="346" customWidth="1"/>
    <col min="12034" max="12034" width="66.85546875" style="346" customWidth="1"/>
    <col min="12035" max="12035" width="7.42578125" style="346" customWidth="1"/>
    <col min="12036" max="12036" width="13.85546875" style="346" customWidth="1"/>
    <col min="12037" max="12037" width="11.5703125" style="346" customWidth="1"/>
    <col min="12038" max="12038" width="10.140625" style="346" customWidth="1"/>
    <col min="12039" max="12041" width="11.28515625" style="346" customWidth="1"/>
    <col min="12042" max="12288" width="9.140625" style="346"/>
    <col min="12289" max="12289" width="6.42578125" style="346" customWidth="1"/>
    <col min="12290" max="12290" width="66.85546875" style="346" customWidth="1"/>
    <col min="12291" max="12291" width="7.42578125" style="346" customWidth="1"/>
    <col min="12292" max="12292" width="13.85546875" style="346" customWidth="1"/>
    <col min="12293" max="12293" width="11.5703125" style="346" customWidth="1"/>
    <col min="12294" max="12294" width="10.140625" style="346" customWidth="1"/>
    <col min="12295" max="12297" width="11.28515625" style="346" customWidth="1"/>
    <col min="12298" max="12544" width="9.140625" style="346"/>
    <col min="12545" max="12545" width="6.42578125" style="346" customWidth="1"/>
    <col min="12546" max="12546" width="66.85546875" style="346" customWidth="1"/>
    <col min="12547" max="12547" width="7.42578125" style="346" customWidth="1"/>
    <col min="12548" max="12548" width="13.85546875" style="346" customWidth="1"/>
    <col min="12549" max="12549" width="11.5703125" style="346" customWidth="1"/>
    <col min="12550" max="12550" width="10.140625" style="346" customWidth="1"/>
    <col min="12551" max="12553" width="11.28515625" style="346" customWidth="1"/>
    <col min="12554" max="12800" width="9.140625" style="346"/>
    <col min="12801" max="12801" width="6.42578125" style="346" customWidth="1"/>
    <col min="12802" max="12802" width="66.85546875" style="346" customWidth="1"/>
    <col min="12803" max="12803" width="7.42578125" style="346" customWidth="1"/>
    <col min="12804" max="12804" width="13.85546875" style="346" customWidth="1"/>
    <col min="12805" max="12805" width="11.5703125" style="346" customWidth="1"/>
    <col min="12806" max="12806" width="10.140625" style="346" customWidth="1"/>
    <col min="12807" max="12809" width="11.28515625" style="346" customWidth="1"/>
    <col min="12810" max="13056" width="9.140625" style="346"/>
    <col min="13057" max="13057" width="6.42578125" style="346" customWidth="1"/>
    <col min="13058" max="13058" width="66.85546875" style="346" customWidth="1"/>
    <col min="13059" max="13059" width="7.42578125" style="346" customWidth="1"/>
    <col min="13060" max="13060" width="13.85546875" style="346" customWidth="1"/>
    <col min="13061" max="13061" width="11.5703125" style="346" customWidth="1"/>
    <col min="13062" max="13062" width="10.140625" style="346" customWidth="1"/>
    <col min="13063" max="13065" width="11.28515625" style="346" customWidth="1"/>
    <col min="13066" max="13312" width="9.140625" style="346"/>
    <col min="13313" max="13313" width="6.42578125" style="346" customWidth="1"/>
    <col min="13314" max="13314" width="66.85546875" style="346" customWidth="1"/>
    <col min="13315" max="13315" width="7.42578125" style="346" customWidth="1"/>
    <col min="13316" max="13316" width="13.85546875" style="346" customWidth="1"/>
    <col min="13317" max="13317" width="11.5703125" style="346" customWidth="1"/>
    <col min="13318" max="13318" width="10.140625" style="346" customWidth="1"/>
    <col min="13319" max="13321" width="11.28515625" style="346" customWidth="1"/>
    <col min="13322" max="13568" width="9.140625" style="346"/>
    <col min="13569" max="13569" width="6.42578125" style="346" customWidth="1"/>
    <col min="13570" max="13570" width="66.85546875" style="346" customWidth="1"/>
    <col min="13571" max="13571" width="7.42578125" style="346" customWidth="1"/>
    <col min="13572" max="13572" width="13.85546875" style="346" customWidth="1"/>
    <col min="13573" max="13573" width="11.5703125" style="346" customWidth="1"/>
    <col min="13574" max="13574" width="10.140625" style="346" customWidth="1"/>
    <col min="13575" max="13577" width="11.28515625" style="346" customWidth="1"/>
    <col min="13578" max="13824" width="9.140625" style="346"/>
    <col min="13825" max="13825" width="6.42578125" style="346" customWidth="1"/>
    <col min="13826" max="13826" width="66.85546875" style="346" customWidth="1"/>
    <col min="13827" max="13827" width="7.42578125" style="346" customWidth="1"/>
    <col min="13828" max="13828" width="13.85546875" style="346" customWidth="1"/>
    <col min="13829" max="13829" width="11.5703125" style="346" customWidth="1"/>
    <col min="13830" max="13830" width="10.140625" style="346" customWidth="1"/>
    <col min="13831" max="13833" width="11.28515625" style="346" customWidth="1"/>
    <col min="13834" max="14080" width="9.140625" style="346"/>
    <col min="14081" max="14081" width="6.42578125" style="346" customWidth="1"/>
    <col min="14082" max="14082" width="66.85546875" style="346" customWidth="1"/>
    <col min="14083" max="14083" width="7.42578125" style="346" customWidth="1"/>
    <col min="14084" max="14084" width="13.85546875" style="346" customWidth="1"/>
    <col min="14085" max="14085" width="11.5703125" style="346" customWidth="1"/>
    <col min="14086" max="14086" width="10.140625" style="346" customWidth="1"/>
    <col min="14087" max="14089" width="11.28515625" style="346" customWidth="1"/>
    <col min="14090" max="14336" width="9.140625" style="346"/>
    <col min="14337" max="14337" width="6.42578125" style="346" customWidth="1"/>
    <col min="14338" max="14338" width="66.85546875" style="346" customWidth="1"/>
    <col min="14339" max="14339" width="7.42578125" style="346" customWidth="1"/>
    <col min="14340" max="14340" width="13.85546875" style="346" customWidth="1"/>
    <col min="14341" max="14341" width="11.5703125" style="346" customWidth="1"/>
    <col min="14342" max="14342" width="10.140625" style="346" customWidth="1"/>
    <col min="14343" max="14345" width="11.28515625" style="346" customWidth="1"/>
    <col min="14346" max="14592" width="9.140625" style="346"/>
    <col min="14593" max="14593" width="6.42578125" style="346" customWidth="1"/>
    <col min="14594" max="14594" width="66.85546875" style="346" customWidth="1"/>
    <col min="14595" max="14595" width="7.42578125" style="346" customWidth="1"/>
    <col min="14596" max="14596" width="13.85546875" style="346" customWidth="1"/>
    <col min="14597" max="14597" width="11.5703125" style="346" customWidth="1"/>
    <col min="14598" max="14598" width="10.140625" style="346" customWidth="1"/>
    <col min="14599" max="14601" width="11.28515625" style="346" customWidth="1"/>
    <col min="14602" max="14848" width="9.140625" style="346"/>
    <col min="14849" max="14849" width="6.42578125" style="346" customWidth="1"/>
    <col min="14850" max="14850" width="66.85546875" style="346" customWidth="1"/>
    <col min="14851" max="14851" width="7.42578125" style="346" customWidth="1"/>
    <col min="14852" max="14852" width="13.85546875" style="346" customWidth="1"/>
    <col min="14853" max="14853" width="11.5703125" style="346" customWidth="1"/>
    <col min="14854" max="14854" width="10.140625" style="346" customWidth="1"/>
    <col min="14855" max="14857" width="11.28515625" style="346" customWidth="1"/>
    <col min="14858" max="15104" width="9.140625" style="346"/>
    <col min="15105" max="15105" width="6.42578125" style="346" customWidth="1"/>
    <col min="15106" max="15106" width="66.85546875" style="346" customWidth="1"/>
    <col min="15107" max="15107" width="7.42578125" style="346" customWidth="1"/>
    <col min="15108" max="15108" width="13.85546875" style="346" customWidth="1"/>
    <col min="15109" max="15109" width="11.5703125" style="346" customWidth="1"/>
    <col min="15110" max="15110" width="10.140625" style="346" customWidth="1"/>
    <col min="15111" max="15113" width="11.28515625" style="346" customWidth="1"/>
    <col min="15114" max="15360" width="9.140625" style="346"/>
    <col min="15361" max="15361" width="6.42578125" style="346" customWidth="1"/>
    <col min="15362" max="15362" width="66.85546875" style="346" customWidth="1"/>
    <col min="15363" max="15363" width="7.42578125" style="346" customWidth="1"/>
    <col min="15364" max="15364" width="13.85546875" style="346" customWidth="1"/>
    <col min="15365" max="15365" width="11.5703125" style="346" customWidth="1"/>
    <col min="15366" max="15366" width="10.140625" style="346" customWidth="1"/>
    <col min="15367" max="15369" width="11.28515625" style="346" customWidth="1"/>
    <col min="15370" max="15616" width="9.140625" style="346"/>
    <col min="15617" max="15617" width="6.42578125" style="346" customWidth="1"/>
    <col min="15618" max="15618" width="66.85546875" style="346" customWidth="1"/>
    <col min="15619" max="15619" width="7.42578125" style="346" customWidth="1"/>
    <col min="15620" max="15620" width="13.85546875" style="346" customWidth="1"/>
    <col min="15621" max="15621" width="11.5703125" style="346" customWidth="1"/>
    <col min="15622" max="15622" width="10.140625" style="346" customWidth="1"/>
    <col min="15623" max="15625" width="11.28515625" style="346" customWidth="1"/>
    <col min="15626" max="15872" width="9.140625" style="346"/>
    <col min="15873" max="15873" width="6.42578125" style="346" customWidth="1"/>
    <col min="15874" max="15874" width="66.85546875" style="346" customWidth="1"/>
    <col min="15875" max="15875" width="7.42578125" style="346" customWidth="1"/>
    <col min="15876" max="15876" width="13.85546875" style="346" customWidth="1"/>
    <col min="15877" max="15877" width="11.5703125" style="346" customWidth="1"/>
    <col min="15878" max="15878" width="10.140625" style="346" customWidth="1"/>
    <col min="15879" max="15881" width="11.28515625" style="346" customWidth="1"/>
    <col min="15882" max="16128" width="9.140625" style="346"/>
    <col min="16129" max="16129" width="6.42578125" style="346" customWidth="1"/>
    <col min="16130" max="16130" width="66.85546875" style="346" customWidth="1"/>
    <col min="16131" max="16131" width="7.42578125" style="346" customWidth="1"/>
    <col min="16132" max="16132" width="13.85546875" style="346" customWidth="1"/>
    <col min="16133" max="16133" width="11.5703125" style="346" customWidth="1"/>
    <col min="16134" max="16134" width="10.140625" style="346" customWidth="1"/>
    <col min="16135" max="16137" width="11.28515625" style="346" customWidth="1"/>
    <col min="16138" max="16384" width="9.140625" style="346"/>
  </cols>
  <sheetData>
    <row r="1" spans="1:9" ht="15.75" x14ac:dyDescent="0.25">
      <c r="B1" s="347" t="s">
        <v>0</v>
      </c>
      <c r="D1" s="64" t="s">
        <v>891</v>
      </c>
    </row>
    <row r="2" spans="1:9" ht="18.75" x14ac:dyDescent="0.3">
      <c r="B2" s="348" t="s">
        <v>887</v>
      </c>
      <c r="C2" s="349"/>
      <c r="D2" s="350" t="s">
        <v>1488</v>
      </c>
      <c r="E2" s="351"/>
      <c r="F2" s="351"/>
      <c r="G2" s="351"/>
      <c r="H2" s="351"/>
      <c r="I2" s="351"/>
    </row>
    <row r="3" spans="1:9" ht="18.75" x14ac:dyDescent="0.3">
      <c r="B3" s="352" t="s">
        <v>118</v>
      </c>
      <c r="D3" s="162" t="s">
        <v>216</v>
      </c>
    </row>
    <row r="4" spans="1:9" ht="18.75" x14ac:dyDescent="0.3">
      <c r="B4" s="353"/>
      <c r="D4" s="162"/>
    </row>
    <row r="5" spans="1:9" ht="15.75" x14ac:dyDescent="0.25">
      <c r="B5" s="398" t="s">
        <v>892</v>
      </c>
      <c r="C5" s="354"/>
      <c r="D5" s="354" t="s">
        <v>47</v>
      </c>
      <c r="E5" s="354" t="s">
        <v>123</v>
      </c>
      <c r="F5" s="354" t="s">
        <v>49</v>
      </c>
      <c r="G5" s="354" t="s">
        <v>50</v>
      </c>
      <c r="H5" s="354" t="s">
        <v>52</v>
      </c>
      <c r="I5" s="354" t="s">
        <v>173</v>
      </c>
    </row>
    <row r="6" spans="1:9" ht="25.5" x14ac:dyDescent="0.25">
      <c r="A6" s="355" t="s">
        <v>1</v>
      </c>
      <c r="B6" s="356" t="s">
        <v>2</v>
      </c>
      <c r="C6" s="357" t="s">
        <v>332</v>
      </c>
      <c r="D6" s="358" t="s">
        <v>893</v>
      </c>
      <c r="E6" s="358" t="s">
        <v>893</v>
      </c>
      <c r="F6" s="358" t="s">
        <v>893</v>
      </c>
      <c r="G6" s="358" t="s">
        <v>893</v>
      </c>
      <c r="H6" s="358" t="s">
        <v>893</v>
      </c>
      <c r="I6" s="358" t="s">
        <v>893</v>
      </c>
    </row>
    <row r="7" spans="1:9" x14ac:dyDescent="0.25">
      <c r="A7" s="359" t="s">
        <v>288</v>
      </c>
      <c r="B7" s="360" t="s">
        <v>289</v>
      </c>
      <c r="C7" s="360" t="s">
        <v>290</v>
      </c>
      <c r="D7" s="361" t="s">
        <v>291</v>
      </c>
      <c r="E7" s="361" t="s">
        <v>292</v>
      </c>
      <c r="F7" s="361" t="s">
        <v>293</v>
      </c>
      <c r="G7" s="361" t="s">
        <v>294</v>
      </c>
      <c r="H7" s="361" t="s">
        <v>295</v>
      </c>
      <c r="I7" s="361" t="s">
        <v>296</v>
      </c>
    </row>
    <row r="8" spans="1:9" ht="15" customHeight="1" x14ac:dyDescent="0.25">
      <c r="A8" s="362" t="s">
        <v>333</v>
      </c>
      <c r="B8" s="363" t="s">
        <v>334</v>
      </c>
      <c r="C8" s="364" t="s">
        <v>129</v>
      </c>
      <c r="D8" s="365">
        <f t="shared" ref="D8:D71" si="0">SUM(E8:I8)</f>
        <v>114837</v>
      </c>
      <c r="E8" s="366">
        <v>114837</v>
      </c>
      <c r="F8" s="366"/>
      <c r="G8" s="366"/>
      <c r="H8" s="366"/>
      <c r="I8" s="366"/>
    </row>
    <row r="9" spans="1:9" ht="15" customHeight="1" x14ac:dyDescent="0.25">
      <c r="A9" s="362" t="s">
        <v>335</v>
      </c>
      <c r="B9" s="368" t="s">
        <v>336</v>
      </c>
      <c r="C9" s="364" t="s">
        <v>139</v>
      </c>
      <c r="D9" s="365">
        <f t="shared" si="0"/>
        <v>131092</v>
      </c>
      <c r="E9" s="366">
        <v>131092</v>
      </c>
      <c r="F9" s="366"/>
      <c r="G9" s="366"/>
      <c r="H9" s="366"/>
      <c r="I9" s="366"/>
    </row>
    <row r="10" spans="1:9" ht="15" customHeight="1" x14ac:dyDescent="0.25">
      <c r="A10" s="362" t="s">
        <v>337</v>
      </c>
      <c r="B10" s="368" t="s">
        <v>888</v>
      </c>
      <c r="C10" s="364" t="s">
        <v>151</v>
      </c>
      <c r="D10" s="365">
        <f t="shared" si="0"/>
        <v>96316</v>
      </c>
      <c r="E10" s="366">
        <v>96316</v>
      </c>
      <c r="F10" s="366"/>
      <c r="G10" s="366"/>
      <c r="H10" s="366"/>
      <c r="I10" s="366"/>
    </row>
    <row r="11" spans="1:9" ht="15" customHeight="1" x14ac:dyDescent="0.25">
      <c r="A11" s="362" t="s">
        <v>338</v>
      </c>
      <c r="B11" s="368" t="s">
        <v>339</v>
      </c>
      <c r="C11" s="364" t="s">
        <v>167</v>
      </c>
      <c r="D11" s="365">
        <f t="shared" si="0"/>
        <v>7206</v>
      </c>
      <c r="E11" s="366">
        <v>7206</v>
      </c>
      <c r="F11" s="366"/>
      <c r="G11" s="366"/>
      <c r="H11" s="366"/>
      <c r="I11" s="366"/>
    </row>
    <row r="12" spans="1:9" ht="15" customHeight="1" x14ac:dyDescent="0.25">
      <c r="A12" s="362" t="s">
        <v>340</v>
      </c>
      <c r="B12" s="368" t="s">
        <v>341</v>
      </c>
      <c r="C12" s="364" t="s">
        <v>342</v>
      </c>
      <c r="D12" s="365">
        <f t="shared" si="0"/>
        <v>3108</v>
      </c>
      <c r="E12" s="366">
        <v>3108</v>
      </c>
      <c r="F12" s="366"/>
      <c r="G12" s="366"/>
      <c r="H12" s="366"/>
      <c r="I12" s="366"/>
    </row>
    <row r="13" spans="1:9" ht="15" customHeight="1" x14ac:dyDescent="0.25">
      <c r="A13" s="362" t="s">
        <v>343</v>
      </c>
      <c r="B13" s="368" t="s">
        <v>889</v>
      </c>
      <c r="C13" s="364" t="s">
        <v>344</v>
      </c>
      <c r="D13" s="365">
        <f t="shared" si="0"/>
        <v>0</v>
      </c>
      <c r="E13" s="366"/>
      <c r="F13" s="366"/>
      <c r="G13" s="366"/>
      <c r="H13" s="366"/>
      <c r="I13" s="366"/>
    </row>
    <row r="14" spans="1:9" ht="15" customHeight="1" x14ac:dyDescent="0.25">
      <c r="A14" s="369" t="s">
        <v>345</v>
      </c>
      <c r="B14" s="370" t="s">
        <v>346</v>
      </c>
      <c r="C14" s="371" t="s">
        <v>347</v>
      </c>
      <c r="D14" s="365">
        <f t="shared" si="0"/>
        <v>352559</v>
      </c>
      <c r="E14" s="365">
        <f>SUM(E8:E13)</f>
        <v>352559</v>
      </c>
      <c r="F14" s="365">
        <f>SUM(F8:F13)</f>
        <v>0</v>
      </c>
      <c r="G14" s="365">
        <f>SUM(G8:G13)</f>
        <v>0</v>
      </c>
      <c r="H14" s="365">
        <f>SUM(H8:H13)</f>
        <v>0</v>
      </c>
      <c r="I14" s="365">
        <f>SUM(I8:I13)</f>
        <v>0</v>
      </c>
    </row>
    <row r="15" spans="1:9" ht="15" customHeight="1" x14ac:dyDescent="0.25">
      <c r="A15" s="362" t="s">
        <v>348</v>
      </c>
      <c r="B15" s="368" t="s">
        <v>349</v>
      </c>
      <c r="C15" s="364" t="s">
        <v>350</v>
      </c>
      <c r="D15" s="365">
        <f t="shared" si="0"/>
        <v>0</v>
      </c>
      <c r="E15" s="366"/>
      <c r="F15" s="366"/>
      <c r="G15" s="366"/>
      <c r="H15" s="366"/>
      <c r="I15" s="366"/>
    </row>
    <row r="16" spans="1:9" ht="15" customHeight="1" x14ac:dyDescent="0.25">
      <c r="A16" s="362" t="s">
        <v>351</v>
      </c>
      <c r="B16" s="368" t="s">
        <v>352</v>
      </c>
      <c r="C16" s="364" t="s">
        <v>353</v>
      </c>
      <c r="D16" s="365">
        <f t="shared" si="0"/>
        <v>0</v>
      </c>
      <c r="E16" s="366"/>
      <c r="F16" s="366"/>
      <c r="G16" s="366"/>
      <c r="H16" s="366"/>
      <c r="I16" s="366"/>
    </row>
    <row r="17" spans="1:9" ht="15" customHeight="1" x14ac:dyDescent="0.25">
      <c r="A17" s="362" t="s">
        <v>354</v>
      </c>
      <c r="B17" s="368" t="s">
        <v>355</v>
      </c>
      <c r="C17" s="364" t="s">
        <v>356</v>
      </c>
      <c r="D17" s="365">
        <f t="shared" si="0"/>
        <v>0</v>
      </c>
      <c r="E17" s="366"/>
      <c r="F17" s="366"/>
      <c r="G17" s="366"/>
      <c r="H17" s="366"/>
      <c r="I17" s="366"/>
    </row>
    <row r="18" spans="1:9" ht="15" customHeight="1" x14ac:dyDescent="0.25">
      <c r="A18" s="362" t="s">
        <v>357</v>
      </c>
      <c r="B18" s="368" t="s">
        <v>358</v>
      </c>
      <c r="C18" s="364" t="s">
        <v>359</v>
      </c>
      <c r="D18" s="365">
        <f t="shared" si="0"/>
        <v>0</v>
      </c>
      <c r="E18" s="366"/>
      <c r="F18" s="366"/>
      <c r="G18" s="366"/>
      <c r="H18" s="366"/>
      <c r="I18" s="366"/>
    </row>
    <row r="19" spans="1:9" ht="15" customHeight="1" x14ac:dyDescent="0.25">
      <c r="A19" s="362" t="s">
        <v>360</v>
      </c>
      <c r="B19" s="368" t="s">
        <v>361</v>
      </c>
      <c r="C19" s="364" t="s">
        <v>362</v>
      </c>
      <c r="D19" s="365">
        <f t="shared" si="0"/>
        <v>105831</v>
      </c>
      <c r="E19" s="365">
        <f>SUM(E20:E26)</f>
        <v>21462</v>
      </c>
      <c r="F19" s="365">
        <f>SUM(F20:F26)</f>
        <v>1223</v>
      </c>
      <c r="G19" s="365">
        <f>SUM(G20:G26)</f>
        <v>82052</v>
      </c>
      <c r="H19" s="365">
        <f>SUM(H20:H26)</f>
        <v>1094</v>
      </c>
      <c r="I19" s="365">
        <f>SUM(I20:I26)</f>
        <v>0</v>
      </c>
    </row>
    <row r="20" spans="1:9" ht="15" customHeight="1" x14ac:dyDescent="0.25">
      <c r="A20" s="362"/>
      <c r="B20" s="368" t="s">
        <v>363</v>
      </c>
      <c r="C20" s="364" t="s">
        <v>364</v>
      </c>
      <c r="D20" s="365">
        <f t="shared" si="0"/>
        <v>0</v>
      </c>
      <c r="E20" s="366"/>
      <c r="F20" s="366"/>
      <c r="G20" s="366"/>
      <c r="H20" s="366"/>
      <c r="I20" s="366"/>
    </row>
    <row r="21" spans="1:9" ht="15" customHeight="1" x14ac:dyDescent="0.25">
      <c r="A21" s="362"/>
      <c r="B21" s="368" t="s">
        <v>365</v>
      </c>
      <c r="C21" s="364" t="s">
        <v>366</v>
      </c>
      <c r="D21" s="365">
        <f t="shared" si="0"/>
        <v>14218</v>
      </c>
      <c r="E21" s="366">
        <v>14218</v>
      </c>
      <c r="F21" s="366"/>
      <c r="G21" s="366"/>
      <c r="H21" s="366"/>
      <c r="I21" s="366"/>
    </row>
    <row r="22" spans="1:9" ht="15" customHeight="1" x14ac:dyDescent="0.25">
      <c r="A22" s="362"/>
      <c r="B22" s="368" t="s">
        <v>890</v>
      </c>
      <c r="C22" s="364" t="s">
        <v>367</v>
      </c>
      <c r="D22" s="365">
        <f t="shared" si="0"/>
        <v>83146</v>
      </c>
      <c r="E22" s="366"/>
      <c r="F22" s="366"/>
      <c r="G22" s="366">
        <v>82052</v>
      </c>
      <c r="H22" s="366">
        <v>1094</v>
      </c>
      <c r="I22" s="366"/>
    </row>
    <row r="23" spans="1:9" ht="15" customHeight="1" x14ac:dyDescent="0.25">
      <c r="A23" s="362"/>
      <c r="B23" s="368" t="s">
        <v>368</v>
      </c>
      <c r="C23" s="364" t="s">
        <v>369</v>
      </c>
      <c r="D23" s="365">
        <f t="shared" si="0"/>
        <v>0</v>
      </c>
      <c r="E23" s="366"/>
      <c r="F23" s="366"/>
      <c r="G23" s="366"/>
      <c r="H23" s="366"/>
      <c r="I23" s="366"/>
    </row>
    <row r="24" spans="1:9" ht="15" customHeight="1" x14ac:dyDescent="0.25">
      <c r="A24" s="362"/>
      <c r="B24" s="368" t="s">
        <v>370</v>
      </c>
      <c r="C24" s="364" t="s">
        <v>371</v>
      </c>
      <c r="D24" s="365">
        <f t="shared" si="0"/>
        <v>0</v>
      </c>
      <c r="E24" s="366"/>
      <c r="F24" s="366"/>
      <c r="G24" s="366"/>
      <c r="H24" s="366"/>
      <c r="I24" s="366"/>
    </row>
    <row r="25" spans="1:9" ht="15" customHeight="1" x14ac:dyDescent="0.25">
      <c r="A25" s="362"/>
      <c r="B25" s="368" t="s">
        <v>372</v>
      </c>
      <c r="C25" s="364" t="s">
        <v>373</v>
      </c>
      <c r="D25" s="365">
        <f t="shared" si="0"/>
        <v>0</v>
      </c>
      <c r="E25" s="366"/>
      <c r="F25" s="366"/>
      <c r="G25" s="366"/>
      <c r="H25" s="366"/>
      <c r="I25" s="366"/>
    </row>
    <row r="26" spans="1:9" ht="15" customHeight="1" x14ac:dyDescent="0.25">
      <c r="A26" s="362"/>
      <c r="B26" s="372" t="s">
        <v>374</v>
      </c>
      <c r="C26" s="364" t="s">
        <v>375</v>
      </c>
      <c r="D26" s="365">
        <f t="shared" si="0"/>
        <v>8467</v>
      </c>
      <c r="E26" s="366">
        <v>7244</v>
      </c>
      <c r="F26" s="366">
        <v>1223</v>
      </c>
      <c r="G26" s="366"/>
      <c r="H26" s="366"/>
      <c r="I26" s="366"/>
    </row>
    <row r="27" spans="1:9" ht="15" customHeight="1" x14ac:dyDescent="0.25">
      <c r="A27" s="369" t="s">
        <v>376</v>
      </c>
      <c r="B27" s="370" t="s">
        <v>377</v>
      </c>
      <c r="C27" s="371" t="s">
        <v>378</v>
      </c>
      <c r="D27" s="365">
        <f t="shared" si="0"/>
        <v>458390</v>
      </c>
      <c r="E27" s="365">
        <f>SUM(E14:E19)</f>
        <v>374021</v>
      </c>
      <c r="F27" s="365">
        <f>SUM(F14:F19)</f>
        <v>1223</v>
      </c>
      <c r="G27" s="365">
        <f>SUM(G14:G19)</f>
        <v>82052</v>
      </c>
      <c r="H27" s="365">
        <f>SUM(H14:H19)</f>
        <v>1094</v>
      </c>
      <c r="I27" s="365">
        <f>SUM(I14:I19)</f>
        <v>0</v>
      </c>
    </row>
    <row r="28" spans="1:9" ht="15" customHeight="1" x14ac:dyDescent="0.25">
      <c r="A28" s="362" t="s">
        <v>379</v>
      </c>
      <c r="B28" s="368" t="s">
        <v>380</v>
      </c>
      <c r="C28" s="364" t="s">
        <v>381</v>
      </c>
      <c r="D28" s="365">
        <f t="shared" si="0"/>
        <v>181211</v>
      </c>
      <c r="E28" s="366">
        <v>181211</v>
      </c>
      <c r="F28" s="366"/>
      <c r="G28" s="366"/>
      <c r="H28" s="366"/>
      <c r="I28" s="366"/>
    </row>
    <row r="29" spans="1:9" ht="15" customHeight="1" x14ac:dyDescent="0.25">
      <c r="A29" s="362" t="s">
        <v>382</v>
      </c>
      <c r="B29" s="368" t="s">
        <v>383</v>
      </c>
      <c r="C29" s="364" t="s">
        <v>384</v>
      </c>
      <c r="D29" s="365">
        <f t="shared" si="0"/>
        <v>0</v>
      </c>
      <c r="E29" s="366"/>
      <c r="F29" s="366"/>
      <c r="G29" s="366"/>
      <c r="H29" s="366"/>
      <c r="I29" s="366"/>
    </row>
    <row r="30" spans="1:9" ht="15" customHeight="1" x14ac:dyDescent="0.25">
      <c r="A30" s="362" t="s">
        <v>385</v>
      </c>
      <c r="B30" s="368" t="s">
        <v>386</v>
      </c>
      <c r="C30" s="364" t="s">
        <v>387</v>
      </c>
      <c r="D30" s="365">
        <f t="shared" si="0"/>
        <v>0</v>
      </c>
      <c r="E30" s="366"/>
      <c r="F30" s="366"/>
      <c r="G30" s="366"/>
      <c r="H30" s="366"/>
      <c r="I30" s="366"/>
    </row>
    <row r="31" spans="1:9" ht="15" customHeight="1" x14ac:dyDescent="0.25">
      <c r="A31" s="362" t="s">
        <v>388</v>
      </c>
      <c r="B31" s="368" t="s">
        <v>389</v>
      </c>
      <c r="C31" s="364" t="s">
        <v>390</v>
      </c>
      <c r="D31" s="365">
        <f t="shared" si="0"/>
        <v>0</v>
      </c>
      <c r="E31" s="366"/>
      <c r="F31" s="366"/>
      <c r="G31" s="366"/>
      <c r="H31" s="366"/>
      <c r="I31" s="366"/>
    </row>
    <row r="32" spans="1:9" ht="15" customHeight="1" x14ac:dyDescent="0.25">
      <c r="A32" s="362" t="s">
        <v>391</v>
      </c>
      <c r="B32" s="368" t="s">
        <v>392</v>
      </c>
      <c r="C32" s="364" t="s">
        <v>393</v>
      </c>
      <c r="D32" s="365">
        <f t="shared" si="0"/>
        <v>44</v>
      </c>
      <c r="E32" s="366"/>
      <c r="F32" s="366"/>
      <c r="G32" s="366"/>
      <c r="H32" s="366">
        <v>44</v>
      </c>
      <c r="I32" s="366"/>
    </row>
    <row r="33" spans="1:9" ht="15" customHeight="1" x14ac:dyDescent="0.25">
      <c r="A33" s="369" t="s">
        <v>394</v>
      </c>
      <c r="B33" s="370" t="s">
        <v>395</v>
      </c>
      <c r="C33" s="371" t="s">
        <v>396</v>
      </c>
      <c r="D33" s="365">
        <f t="shared" si="0"/>
        <v>181255</v>
      </c>
      <c r="E33" s="365">
        <f>SUM(E28:E32)</f>
        <v>181211</v>
      </c>
      <c r="F33" s="365">
        <f>SUM(F28:F32)</f>
        <v>0</v>
      </c>
      <c r="G33" s="365">
        <f>SUM(G28:G32)</f>
        <v>0</v>
      </c>
      <c r="H33" s="365">
        <f>SUM(H28:H32)</f>
        <v>44</v>
      </c>
      <c r="I33" s="365">
        <f>SUM(I28:I32)</f>
        <v>0</v>
      </c>
    </row>
    <row r="34" spans="1:9" ht="15" customHeight="1" x14ac:dyDescent="0.25">
      <c r="A34" s="362" t="s">
        <v>397</v>
      </c>
      <c r="B34" s="368" t="s">
        <v>398</v>
      </c>
      <c r="C34" s="364" t="s">
        <v>399</v>
      </c>
      <c r="D34" s="365">
        <f t="shared" si="0"/>
        <v>0</v>
      </c>
      <c r="E34" s="366"/>
      <c r="F34" s="366"/>
      <c r="G34" s="366"/>
      <c r="H34" s="366"/>
      <c r="I34" s="366"/>
    </row>
    <row r="35" spans="1:9" ht="15" customHeight="1" x14ac:dyDescent="0.25">
      <c r="A35" s="362" t="s">
        <v>400</v>
      </c>
      <c r="B35" s="368" t="s">
        <v>401</v>
      </c>
      <c r="C35" s="364" t="s">
        <v>402</v>
      </c>
      <c r="D35" s="365">
        <f t="shared" si="0"/>
        <v>0</v>
      </c>
      <c r="E35" s="366"/>
      <c r="F35" s="366"/>
      <c r="G35" s="366"/>
      <c r="H35" s="366"/>
      <c r="I35" s="366"/>
    </row>
    <row r="36" spans="1:9" ht="15" customHeight="1" x14ac:dyDescent="0.25">
      <c r="A36" s="369" t="s">
        <v>403</v>
      </c>
      <c r="B36" s="370" t="s">
        <v>404</v>
      </c>
      <c r="C36" s="371" t="s">
        <v>405</v>
      </c>
      <c r="D36" s="365">
        <f t="shared" si="0"/>
        <v>0</v>
      </c>
      <c r="E36" s="365">
        <f>SUM(E34:E35)</f>
        <v>0</v>
      </c>
      <c r="F36" s="365">
        <f>SUM(F34:F35)</f>
        <v>0</v>
      </c>
      <c r="G36" s="365">
        <f>SUM(G34:G35)</f>
        <v>0</v>
      </c>
      <c r="H36" s="365">
        <f>SUM(H34:H35)</f>
        <v>0</v>
      </c>
      <c r="I36" s="365">
        <f>SUM(I34:I35)</f>
        <v>0</v>
      </c>
    </row>
    <row r="37" spans="1:9" ht="15" customHeight="1" x14ac:dyDescent="0.25">
      <c r="A37" s="362" t="s">
        <v>406</v>
      </c>
      <c r="B37" s="368" t="s">
        <v>407</v>
      </c>
      <c r="C37" s="364" t="s">
        <v>408</v>
      </c>
      <c r="D37" s="365">
        <f t="shared" si="0"/>
        <v>0</v>
      </c>
      <c r="E37" s="366"/>
      <c r="F37" s="366"/>
      <c r="G37" s="366"/>
      <c r="H37" s="366"/>
      <c r="I37" s="366"/>
    </row>
    <row r="38" spans="1:9" ht="15" customHeight="1" x14ac:dyDescent="0.25">
      <c r="A38" s="362" t="s">
        <v>409</v>
      </c>
      <c r="B38" s="368" t="s">
        <v>410</v>
      </c>
      <c r="C38" s="364" t="s">
        <v>411</v>
      </c>
      <c r="D38" s="365">
        <f t="shared" si="0"/>
        <v>0</v>
      </c>
      <c r="E38" s="366"/>
      <c r="F38" s="366"/>
      <c r="G38" s="366"/>
      <c r="H38" s="366"/>
      <c r="I38" s="366"/>
    </row>
    <row r="39" spans="1:9" ht="15" customHeight="1" x14ac:dyDescent="0.25">
      <c r="A39" s="362" t="s">
        <v>412</v>
      </c>
      <c r="B39" s="368" t="s">
        <v>413</v>
      </c>
      <c r="C39" s="364" t="s">
        <v>414</v>
      </c>
      <c r="D39" s="365">
        <f t="shared" si="0"/>
        <v>91747</v>
      </c>
      <c r="E39" s="366">
        <v>91747</v>
      </c>
      <c r="F39" s="366"/>
      <c r="G39" s="366"/>
      <c r="H39" s="366"/>
      <c r="I39" s="366"/>
    </row>
    <row r="40" spans="1:9" ht="15" customHeight="1" x14ac:dyDescent="0.25">
      <c r="A40" s="362" t="s">
        <v>415</v>
      </c>
      <c r="B40" s="368" t="s">
        <v>416</v>
      </c>
      <c r="C40" s="364" t="s">
        <v>417</v>
      </c>
      <c r="D40" s="365">
        <f t="shared" si="0"/>
        <v>187900</v>
      </c>
      <c r="E40" s="366">
        <v>187900</v>
      </c>
      <c r="F40" s="366"/>
      <c r="G40" s="366"/>
      <c r="H40" s="366"/>
      <c r="I40" s="366"/>
    </row>
    <row r="41" spans="1:9" ht="15" customHeight="1" x14ac:dyDescent="0.25">
      <c r="A41" s="362" t="s">
        <v>418</v>
      </c>
      <c r="B41" s="368" t="s">
        <v>419</v>
      </c>
      <c r="C41" s="364" t="s">
        <v>420</v>
      </c>
      <c r="D41" s="365">
        <f t="shared" si="0"/>
        <v>0</v>
      </c>
      <c r="E41" s="366"/>
      <c r="F41" s="366"/>
      <c r="G41" s="366"/>
      <c r="H41" s="366"/>
      <c r="I41" s="366"/>
    </row>
    <row r="42" spans="1:9" ht="15" customHeight="1" x14ac:dyDescent="0.25">
      <c r="A42" s="362" t="s">
        <v>421</v>
      </c>
      <c r="B42" s="368" t="s">
        <v>422</v>
      </c>
      <c r="C42" s="364" t="s">
        <v>423</v>
      </c>
      <c r="D42" s="365">
        <f t="shared" si="0"/>
        <v>0</v>
      </c>
      <c r="E42" s="366"/>
      <c r="F42" s="366"/>
      <c r="G42" s="366"/>
      <c r="H42" s="366"/>
      <c r="I42" s="366"/>
    </row>
    <row r="43" spans="1:9" ht="15" customHeight="1" x14ac:dyDescent="0.25">
      <c r="A43" s="362" t="s">
        <v>424</v>
      </c>
      <c r="B43" s="368" t="s">
        <v>425</v>
      </c>
      <c r="C43" s="364" t="s">
        <v>426</v>
      </c>
      <c r="D43" s="365">
        <f t="shared" si="0"/>
        <v>10688</v>
      </c>
      <c r="E43" s="366">
        <v>10688</v>
      </c>
      <c r="F43" s="366"/>
      <c r="G43" s="366"/>
      <c r="H43" s="366"/>
      <c r="I43" s="366"/>
    </row>
    <row r="44" spans="1:9" ht="15" customHeight="1" x14ac:dyDescent="0.25">
      <c r="A44" s="362" t="s">
        <v>427</v>
      </c>
      <c r="B44" s="368" t="s">
        <v>428</v>
      </c>
      <c r="C44" s="364" t="s">
        <v>429</v>
      </c>
      <c r="D44" s="365">
        <f t="shared" si="0"/>
        <v>0</v>
      </c>
      <c r="E44" s="366"/>
      <c r="F44" s="366"/>
      <c r="G44" s="366"/>
      <c r="H44" s="366"/>
      <c r="I44" s="366"/>
    </row>
    <row r="45" spans="1:9" ht="15" customHeight="1" x14ac:dyDescent="0.25">
      <c r="A45" s="369" t="s">
        <v>430</v>
      </c>
      <c r="B45" s="370" t="s">
        <v>431</v>
      </c>
      <c r="C45" s="371" t="s">
        <v>432</v>
      </c>
      <c r="D45" s="365">
        <f t="shared" si="0"/>
        <v>198588</v>
      </c>
      <c r="E45" s="365">
        <f>SUM(E40:E44)</f>
        <v>198588</v>
      </c>
      <c r="F45" s="365">
        <f>SUM(F40:F44)</f>
        <v>0</v>
      </c>
      <c r="G45" s="365">
        <f>SUM(G40:G44)</f>
        <v>0</v>
      </c>
      <c r="H45" s="365">
        <f>SUM(H40:H44)</f>
        <v>0</v>
      </c>
      <c r="I45" s="365">
        <f>SUM(I40:I44)</f>
        <v>0</v>
      </c>
    </row>
    <row r="46" spans="1:9" ht="15" customHeight="1" x14ac:dyDescent="0.25">
      <c r="A46" s="362" t="s">
        <v>433</v>
      </c>
      <c r="B46" s="368" t="s">
        <v>434</v>
      </c>
      <c r="C46" s="364" t="s">
        <v>435</v>
      </c>
      <c r="D46" s="365">
        <f t="shared" si="0"/>
        <v>1413</v>
      </c>
      <c r="E46" s="366">
        <v>1413</v>
      </c>
      <c r="F46" s="366"/>
      <c r="G46" s="366"/>
      <c r="H46" s="366"/>
      <c r="I46" s="366"/>
    </row>
    <row r="47" spans="1:9" ht="15" customHeight="1" x14ac:dyDescent="0.25">
      <c r="A47" s="369" t="s">
        <v>436</v>
      </c>
      <c r="B47" s="370" t="s">
        <v>437</v>
      </c>
      <c r="C47" s="371" t="s">
        <v>438</v>
      </c>
      <c r="D47" s="365">
        <f t="shared" si="0"/>
        <v>291748</v>
      </c>
      <c r="E47" s="365">
        <f>E36+E37+E38+E39+E45+E46</f>
        <v>291748</v>
      </c>
      <c r="F47" s="365">
        <f>F36+F37+F38+F39+F45+F46</f>
        <v>0</v>
      </c>
      <c r="G47" s="365">
        <f>G36+G37+G38+G39+G45+G46</f>
        <v>0</v>
      </c>
      <c r="H47" s="365">
        <f>H36+H37+H38+H39+H45+H46</f>
        <v>0</v>
      </c>
      <c r="I47" s="365">
        <f>I36+I37+I38+I39+I45+I46</f>
        <v>0</v>
      </c>
    </row>
    <row r="48" spans="1:9" ht="15" customHeight="1" x14ac:dyDescent="0.25">
      <c r="A48" s="362" t="s">
        <v>439</v>
      </c>
      <c r="B48" s="373" t="s">
        <v>440</v>
      </c>
      <c r="C48" s="364" t="s">
        <v>441</v>
      </c>
      <c r="D48" s="365">
        <f t="shared" si="0"/>
        <v>0</v>
      </c>
      <c r="E48" s="366"/>
      <c r="F48" s="366"/>
      <c r="G48" s="366"/>
      <c r="H48" s="366"/>
      <c r="I48" s="366"/>
    </row>
    <row r="49" spans="1:9" ht="15" customHeight="1" x14ac:dyDescent="0.25">
      <c r="A49" s="362" t="s">
        <v>442</v>
      </c>
      <c r="B49" s="373" t="s">
        <v>443</v>
      </c>
      <c r="C49" s="364" t="s">
        <v>444</v>
      </c>
      <c r="D49" s="365">
        <f t="shared" si="0"/>
        <v>9292</v>
      </c>
      <c r="E49" s="366"/>
      <c r="F49" s="366">
        <v>360</v>
      </c>
      <c r="G49" s="366">
        <v>1050</v>
      </c>
      <c r="H49" s="366">
        <v>6688</v>
      </c>
      <c r="I49" s="366">
        <v>1194</v>
      </c>
    </row>
    <row r="50" spans="1:9" ht="15" customHeight="1" x14ac:dyDescent="0.25">
      <c r="A50" s="362" t="s">
        <v>445</v>
      </c>
      <c r="B50" s="373" t="s">
        <v>446</v>
      </c>
      <c r="C50" s="364" t="s">
        <v>447</v>
      </c>
      <c r="D50" s="365">
        <f t="shared" si="0"/>
        <v>3690</v>
      </c>
      <c r="E50" s="365">
        <f>SUM(E51:E52)</f>
        <v>560</v>
      </c>
      <c r="F50" s="365">
        <f>SUM(F51:F52)</f>
        <v>1500</v>
      </c>
      <c r="G50" s="365">
        <f>SUM(G51:G52)</f>
        <v>1630</v>
      </c>
      <c r="H50" s="365">
        <f>SUM(H51:H52)</f>
        <v>0</v>
      </c>
      <c r="I50" s="365">
        <f>SUM(I51:I52)</f>
        <v>0</v>
      </c>
    </row>
    <row r="51" spans="1:9" ht="15" customHeight="1" x14ac:dyDescent="0.25">
      <c r="A51" s="362"/>
      <c r="B51" s="372" t="s">
        <v>448</v>
      </c>
      <c r="C51" s="364" t="s">
        <v>449</v>
      </c>
      <c r="D51" s="365">
        <f t="shared" si="0"/>
        <v>1820</v>
      </c>
      <c r="E51" s="366">
        <v>240</v>
      </c>
      <c r="F51" s="366">
        <v>1500</v>
      </c>
      <c r="G51" s="366">
        <v>80</v>
      </c>
      <c r="H51" s="366"/>
      <c r="I51" s="366"/>
    </row>
    <row r="52" spans="1:9" ht="15" customHeight="1" x14ac:dyDescent="0.25">
      <c r="A52" s="362"/>
      <c r="B52" s="372" t="s">
        <v>450</v>
      </c>
      <c r="C52" s="364" t="s">
        <v>451</v>
      </c>
      <c r="D52" s="365">
        <f t="shared" si="0"/>
        <v>1870</v>
      </c>
      <c r="E52" s="366">
        <v>320</v>
      </c>
      <c r="F52" s="366"/>
      <c r="G52" s="366">
        <v>1550</v>
      </c>
      <c r="H52" s="366"/>
      <c r="I52" s="366"/>
    </row>
    <row r="53" spans="1:9" ht="15" customHeight="1" x14ac:dyDescent="0.25">
      <c r="A53" s="362" t="s">
        <v>452</v>
      </c>
      <c r="B53" s="373" t="s">
        <v>453</v>
      </c>
      <c r="C53" s="364" t="s">
        <v>454</v>
      </c>
      <c r="D53" s="365">
        <f t="shared" si="0"/>
        <v>20359</v>
      </c>
      <c r="E53" s="366">
        <v>20359</v>
      </c>
      <c r="F53" s="366"/>
      <c r="G53" s="366"/>
      <c r="H53" s="366"/>
      <c r="I53" s="366"/>
    </row>
    <row r="54" spans="1:9" ht="15" customHeight="1" x14ac:dyDescent="0.25">
      <c r="A54" s="362" t="s">
        <v>455</v>
      </c>
      <c r="B54" s="373" t="s">
        <v>456</v>
      </c>
      <c r="C54" s="364" t="s">
        <v>457</v>
      </c>
      <c r="D54" s="365">
        <f t="shared" si="0"/>
        <v>12612</v>
      </c>
      <c r="E54" s="366">
        <v>3579</v>
      </c>
      <c r="F54" s="366">
        <v>502</v>
      </c>
      <c r="G54" s="366"/>
      <c r="H54" s="366">
        <v>8531</v>
      </c>
      <c r="I54" s="366"/>
    </row>
    <row r="55" spans="1:9" ht="15" customHeight="1" x14ac:dyDescent="0.25">
      <c r="A55" s="362" t="s">
        <v>458</v>
      </c>
      <c r="B55" s="373" t="s">
        <v>459</v>
      </c>
      <c r="C55" s="364" t="s">
        <v>460</v>
      </c>
      <c r="D55" s="365">
        <f t="shared" si="0"/>
        <v>7231</v>
      </c>
      <c r="E55" s="366">
        <v>6507</v>
      </c>
      <c r="F55" s="366"/>
      <c r="G55" s="366">
        <v>724</v>
      </c>
      <c r="H55" s="366"/>
      <c r="I55" s="366"/>
    </row>
    <row r="56" spans="1:9" ht="15" customHeight="1" x14ac:dyDescent="0.25">
      <c r="A56" s="362" t="s">
        <v>461</v>
      </c>
      <c r="B56" s="373" t="s">
        <v>462</v>
      </c>
      <c r="C56" s="364" t="s">
        <v>463</v>
      </c>
      <c r="D56" s="365">
        <f t="shared" si="0"/>
        <v>4864</v>
      </c>
      <c r="E56" s="366"/>
      <c r="F56" s="366"/>
      <c r="G56" s="374"/>
      <c r="H56" s="366">
        <v>4864</v>
      </c>
      <c r="I56" s="366"/>
    </row>
    <row r="57" spans="1:9" ht="15" customHeight="1" x14ac:dyDescent="0.25">
      <c r="A57" s="362" t="s">
        <v>464</v>
      </c>
      <c r="B57" s="373" t="s">
        <v>465</v>
      </c>
      <c r="C57" s="364" t="s">
        <v>466</v>
      </c>
      <c r="D57" s="365">
        <f t="shared" si="0"/>
        <v>1300</v>
      </c>
      <c r="E57" s="366">
        <v>1300</v>
      </c>
      <c r="F57" s="366"/>
      <c r="G57" s="366"/>
      <c r="H57" s="366"/>
      <c r="I57" s="366"/>
    </row>
    <row r="58" spans="1:9" ht="15" customHeight="1" x14ac:dyDescent="0.25">
      <c r="A58" s="362" t="s">
        <v>467</v>
      </c>
      <c r="B58" s="373" t="s">
        <v>468</v>
      </c>
      <c r="C58" s="364" t="s">
        <v>469</v>
      </c>
      <c r="D58" s="365">
        <f t="shared" si="0"/>
        <v>0</v>
      </c>
      <c r="E58" s="366"/>
      <c r="F58" s="366"/>
      <c r="G58" s="366"/>
      <c r="H58" s="366"/>
      <c r="I58" s="366"/>
    </row>
    <row r="59" spans="1:9" ht="15" customHeight="1" x14ac:dyDescent="0.25">
      <c r="A59" s="362" t="s">
        <v>470</v>
      </c>
      <c r="B59" s="373" t="s">
        <v>471</v>
      </c>
      <c r="C59" s="364" t="s">
        <v>472</v>
      </c>
      <c r="D59" s="365">
        <f t="shared" si="0"/>
        <v>191</v>
      </c>
      <c r="E59" s="366">
        <v>191</v>
      </c>
      <c r="F59" s="366"/>
      <c r="G59" s="366"/>
      <c r="H59" s="366"/>
      <c r="I59" s="366"/>
    </row>
    <row r="60" spans="1:9" ht="15" customHeight="1" x14ac:dyDescent="0.25">
      <c r="A60" s="369" t="s">
        <v>473</v>
      </c>
      <c r="B60" s="375" t="s">
        <v>234</v>
      </c>
      <c r="C60" s="371" t="s">
        <v>474</v>
      </c>
      <c r="D60" s="365">
        <f t="shared" si="0"/>
        <v>59539</v>
      </c>
      <c r="E60" s="365">
        <f>E48+E49+E50+E53+E54+E55+E56+E57+E58+E59</f>
        <v>32496</v>
      </c>
      <c r="F60" s="365">
        <f>F48+F49+F50+F53+F54+F55+F56+F57+F58+F59</f>
        <v>2362</v>
      </c>
      <c r="G60" s="365">
        <f>G48+G49+G50+G53+G54+G55+G56+G57+G58+G59</f>
        <v>3404</v>
      </c>
      <c r="H60" s="365">
        <f>H48+H49+H50+H53+H54+H55+H56+H57+H58+H59</f>
        <v>20083</v>
      </c>
      <c r="I60" s="365">
        <f>I48+I49+I50+I53+I54+I55+I56+I57+I58+I59</f>
        <v>1194</v>
      </c>
    </row>
    <row r="61" spans="1:9" ht="15" customHeight="1" x14ac:dyDescent="0.25">
      <c r="A61" s="362">
        <v>45</v>
      </c>
      <c r="B61" s="373" t="s">
        <v>475</v>
      </c>
      <c r="C61" s="364" t="s">
        <v>476</v>
      </c>
      <c r="D61" s="365">
        <f t="shared" si="0"/>
        <v>0</v>
      </c>
      <c r="E61" s="366"/>
      <c r="F61" s="366"/>
      <c r="G61" s="366"/>
      <c r="H61" s="366"/>
      <c r="I61" s="366"/>
    </row>
    <row r="62" spans="1:9" ht="15" customHeight="1" x14ac:dyDescent="0.25">
      <c r="A62" s="362">
        <v>46</v>
      </c>
      <c r="B62" s="373" t="s">
        <v>477</v>
      </c>
      <c r="C62" s="364" t="s">
        <v>478</v>
      </c>
      <c r="D62" s="365">
        <f t="shared" si="0"/>
        <v>8199</v>
      </c>
      <c r="E62" s="366">
        <v>8199</v>
      </c>
      <c r="F62" s="366"/>
      <c r="G62" s="366"/>
      <c r="H62" s="366"/>
      <c r="I62" s="366"/>
    </row>
    <row r="63" spans="1:9" ht="15" customHeight="1" x14ac:dyDescent="0.25">
      <c r="A63" s="362">
        <v>47</v>
      </c>
      <c r="B63" s="373" t="s">
        <v>479</v>
      </c>
      <c r="C63" s="364" t="s">
        <v>480</v>
      </c>
      <c r="D63" s="365">
        <f t="shared" si="0"/>
        <v>286</v>
      </c>
      <c r="E63" s="366"/>
      <c r="F63" s="366">
        <v>286</v>
      </c>
      <c r="G63" s="366"/>
      <c r="H63" s="366"/>
      <c r="I63" s="366"/>
    </row>
    <row r="64" spans="1:9" ht="15" customHeight="1" x14ac:dyDescent="0.25">
      <c r="A64" s="362">
        <v>48</v>
      </c>
      <c r="B64" s="373" t="s">
        <v>481</v>
      </c>
      <c r="C64" s="364" t="s">
        <v>482</v>
      </c>
      <c r="D64" s="365">
        <f t="shared" si="0"/>
        <v>0</v>
      </c>
      <c r="E64" s="366"/>
      <c r="F64" s="366"/>
      <c r="G64" s="366"/>
      <c r="H64" s="366"/>
      <c r="I64" s="366"/>
    </row>
    <row r="65" spans="1:9" ht="15" customHeight="1" x14ac:dyDescent="0.25">
      <c r="A65" s="362">
        <v>49</v>
      </c>
      <c r="B65" s="373" t="s">
        <v>483</v>
      </c>
      <c r="C65" s="364" t="s">
        <v>484</v>
      </c>
      <c r="D65" s="365">
        <f t="shared" si="0"/>
        <v>0</v>
      </c>
      <c r="E65" s="366"/>
      <c r="F65" s="366"/>
      <c r="G65" s="366"/>
      <c r="H65" s="366"/>
      <c r="I65" s="366"/>
    </row>
    <row r="66" spans="1:9" ht="15" customHeight="1" x14ac:dyDescent="0.25">
      <c r="A66" s="369">
        <v>50</v>
      </c>
      <c r="B66" s="370" t="s">
        <v>485</v>
      </c>
      <c r="C66" s="371" t="s">
        <v>486</v>
      </c>
      <c r="D66" s="365">
        <f t="shared" si="0"/>
        <v>8485</v>
      </c>
      <c r="E66" s="365">
        <f>SUM(E61:E65)</f>
        <v>8199</v>
      </c>
      <c r="F66" s="365">
        <f>SUM(F61:F65)</f>
        <v>286</v>
      </c>
      <c r="G66" s="365">
        <f>SUM(G61:G65)</f>
        <v>0</v>
      </c>
      <c r="H66" s="365">
        <f>SUM(H61:H65)</f>
        <v>0</v>
      </c>
      <c r="I66" s="365">
        <f>SUM(I61:I65)</f>
        <v>0</v>
      </c>
    </row>
    <row r="67" spans="1:9" ht="15" customHeight="1" x14ac:dyDescent="0.25">
      <c r="A67" s="362">
        <v>51</v>
      </c>
      <c r="B67" s="373" t="s">
        <v>487</v>
      </c>
      <c r="C67" s="364" t="s">
        <v>488</v>
      </c>
      <c r="D67" s="365">
        <f t="shared" si="0"/>
        <v>0</v>
      </c>
      <c r="E67" s="366"/>
      <c r="F67" s="366"/>
      <c r="G67" s="366"/>
      <c r="H67" s="366"/>
      <c r="I67" s="366"/>
    </row>
    <row r="68" spans="1:9" ht="15" customHeight="1" x14ac:dyDescent="0.25">
      <c r="A68" s="362">
        <v>52</v>
      </c>
      <c r="B68" s="368" t="s">
        <v>489</v>
      </c>
      <c r="C68" s="364" t="s">
        <v>490</v>
      </c>
      <c r="D68" s="365">
        <f t="shared" si="0"/>
        <v>0</v>
      </c>
      <c r="E68" s="366"/>
      <c r="F68" s="366"/>
      <c r="G68" s="366"/>
      <c r="H68" s="366"/>
      <c r="I68" s="366"/>
    </row>
    <row r="69" spans="1:9" ht="15" customHeight="1" x14ac:dyDescent="0.25">
      <c r="A69" s="362">
        <v>53</v>
      </c>
      <c r="B69" s="373" t="s">
        <v>491</v>
      </c>
      <c r="C69" s="364" t="s">
        <v>492</v>
      </c>
      <c r="D69" s="365">
        <f t="shared" si="0"/>
        <v>385</v>
      </c>
      <c r="E69" s="366"/>
      <c r="F69" s="366"/>
      <c r="G69" s="366">
        <v>70</v>
      </c>
      <c r="H69" s="366"/>
      <c r="I69" s="366">
        <v>315</v>
      </c>
    </row>
    <row r="70" spans="1:9" ht="15" customHeight="1" x14ac:dyDescent="0.25">
      <c r="A70" s="369">
        <v>54</v>
      </c>
      <c r="B70" s="370" t="s">
        <v>493</v>
      </c>
      <c r="C70" s="371" t="s">
        <v>494</v>
      </c>
      <c r="D70" s="365">
        <f t="shared" si="0"/>
        <v>385</v>
      </c>
      <c r="E70" s="365">
        <f>SUM(E67:E69)</f>
        <v>0</v>
      </c>
      <c r="F70" s="365">
        <f>SUM(F67:F69)</f>
        <v>0</v>
      </c>
      <c r="G70" s="365">
        <f>SUM(G67:G69)</f>
        <v>70</v>
      </c>
      <c r="H70" s="365">
        <f>SUM(H67:H69)</f>
        <v>0</v>
      </c>
      <c r="I70" s="365">
        <f>SUM(I67:I69)</f>
        <v>315</v>
      </c>
    </row>
    <row r="71" spans="1:9" ht="15" customHeight="1" x14ac:dyDescent="0.25">
      <c r="A71" s="362">
        <v>55</v>
      </c>
      <c r="B71" s="373" t="s">
        <v>495</v>
      </c>
      <c r="C71" s="364" t="s">
        <v>496</v>
      </c>
      <c r="D71" s="365">
        <f t="shared" si="0"/>
        <v>0</v>
      </c>
      <c r="E71" s="366"/>
      <c r="F71" s="366"/>
      <c r="G71" s="366"/>
      <c r="H71" s="366"/>
      <c r="I71" s="366"/>
    </row>
    <row r="72" spans="1:9" ht="15" customHeight="1" x14ac:dyDescent="0.25">
      <c r="A72" s="362">
        <v>56</v>
      </c>
      <c r="B72" s="368" t="s">
        <v>497</v>
      </c>
      <c r="C72" s="364" t="s">
        <v>498</v>
      </c>
      <c r="D72" s="365">
        <f t="shared" ref="D72:D89" si="1">SUM(E72:I72)</f>
        <v>0</v>
      </c>
      <c r="E72" s="366"/>
      <c r="F72" s="366"/>
      <c r="G72" s="366"/>
      <c r="H72" s="366"/>
      <c r="I72" s="366"/>
    </row>
    <row r="73" spans="1:9" ht="15" customHeight="1" x14ac:dyDescent="0.25">
      <c r="A73" s="362">
        <v>57</v>
      </c>
      <c r="B73" s="373" t="s">
        <v>499</v>
      </c>
      <c r="C73" s="364" t="s">
        <v>500</v>
      </c>
      <c r="D73" s="365">
        <f t="shared" si="1"/>
        <v>352</v>
      </c>
      <c r="E73" s="366">
        <v>352</v>
      </c>
      <c r="F73" s="366"/>
      <c r="G73" s="366"/>
      <c r="H73" s="366"/>
      <c r="I73" s="366"/>
    </row>
    <row r="74" spans="1:9" ht="15" customHeight="1" thickBot="1" x14ac:dyDescent="0.3">
      <c r="A74" s="376">
        <v>58</v>
      </c>
      <c r="B74" s="377" t="s">
        <v>501</v>
      </c>
      <c r="C74" s="378" t="s">
        <v>502</v>
      </c>
      <c r="D74" s="365">
        <f t="shared" si="1"/>
        <v>352</v>
      </c>
      <c r="E74" s="379">
        <f>SUM(E71:E73)</f>
        <v>352</v>
      </c>
      <c r="F74" s="379">
        <f>SUM(F71:F73)</f>
        <v>0</v>
      </c>
      <c r="G74" s="379">
        <f>SUM(G71:G73)</f>
        <v>0</v>
      </c>
      <c r="H74" s="379">
        <f>SUM(H71:H73)</f>
        <v>0</v>
      </c>
      <c r="I74" s="379">
        <f>SUM(I71:I73)</f>
        <v>0</v>
      </c>
    </row>
    <row r="75" spans="1:9" ht="15" customHeight="1" thickBot="1" x14ac:dyDescent="0.3">
      <c r="A75" s="380">
        <v>59</v>
      </c>
      <c r="B75" s="381" t="s">
        <v>503</v>
      </c>
      <c r="C75" s="382" t="s">
        <v>504</v>
      </c>
      <c r="D75" s="365">
        <f t="shared" si="1"/>
        <v>1000154</v>
      </c>
      <c r="E75" s="383">
        <f>E27+E33+E47+E60+E66+E70+E74</f>
        <v>888027</v>
      </c>
      <c r="F75" s="383">
        <f>F27+F33+F47+F60+F66+F70+F74</f>
        <v>3871</v>
      </c>
      <c r="G75" s="383">
        <f>G27+G33+G47+G60+G66+G70+G74</f>
        <v>85526</v>
      </c>
      <c r="H75" s="383">
        <f>H27+H33+H47+H60+H66+H70+H74</f>
        <v>21221</v>
      </c>
      <c r="I75" s="383">
        <f>I27+I33+I47+I60+I66+I70+I74</f>
        <v>1509</v>
      </c>
    </row>
    <row r="76" spans="1:9" x14ac:dyDescent="0.25">
      <c r="A76" s="384">
        <v>60</v>
      </c>
      <c r="B76" s="385" t="s">
        <v>505</v>
      </c>
      <c r="C76" s="386" t="s">
        <v>506</v>
      </c>
      <c r="D76" s="365">
        <f t="shared" si="1"/>
        <v>0</v>
      </c>
      <c r="E76" s="386"/>
      <c r="F76" s="386"/>
      <c r="G76" s="386"/>
      <c r="H76" s="386"/>
      <c r="I76" s="386"/>
    </row>
    <row r="77" spans="1:9" x14ac:dyDescent="0.25">
      <c r="A77" s="369">
        <v>61</v>
      </c>
      <c r="B77" s="387" t="s">
        <v>507</v>
      </c>
      <c r="C77" s="388" t="s">
        <v>508</v>
      </c>
      <c r="D77" s="365">
        <f t="shared" si="1"/>
        <v>0</v>
      </c>
      <c r="E77" s="388"/>
      <c r="F77" s="388"/>
      <c r="G77" s="388"/>
      <c r="H77" s="388"/>
      <c r="I77" s="388"/>
    </row>
    <row r="78" spans="1:9" x14ac:dyDescent="0.25">
      <c r="A78" s="369">
        <v>62</v>
      </c>
      <c r="B78" s="368" t="s">
        <v>509</v>
      </c>
      <c r="C78" s="388" t="s">
        <v>510</v>
      </c>
      <c r="D78" s="365">
        <f t="shared" si="1"/>
        <v>565881</v>
      </c>
      <c r="E78" s="388">
        <v>530547</v>
      </c>
      <c r="F78" s="388">
        <v>8680</v>
      </c>
      <c r="G78" s="388">
        <v>20933</v>
      </c>
      <c r="H78" s="388">
        <v>4153</v>
      </c>
      <c r="I78" s="388">
        <v>1568</v>
      </c>
    </row>
    <row r="79" spans="1:9" x14ac:dyDescent="0.25">
      <c r="A79" s="369">
        <v>63</v>
      </c>
      <c r="B79" s="368" t="s">
        <v>511</v>
      </c>
      <c r="C79" s="388" t="s">
        <v>512</v>
      </c>
      <c r="D79" s="365">
        <f t="shared" si="1"/>
        <v>0</v>
      </c>
      <c r="E79" s="388"/>
      <c r="F79" s="388"/>
      <c r="G79" s="388"/>
      <c r="H79" s="388"/>
      <c r="I79" s="388"/>
    </row>
    <row r="80" spans="1:9" x14ac:dyDescent="0.25">
      <c r="A80" s="369">
        <v>64</v>
      </c>
      <c r="B80" s="370" t="s">
        <v>513</v>
      </c>
      <c r="C80" s="388" t="s">
        <v>514</v>
      </c>
      <c r="D80" s="365">
        <f t="shared" si="1"/>
        <v>565881</v>
      </c>
      <c r="E80" s="388">
        <f>SUM(E78:E79)</f>
        <v>530547</v>
      </c>
      <c r="F80" s="388">
        <f>SUM(F78:F79)</f>
        <v>8680</v>
      </c>
      <c r="G80" s="388">
        <f>SUM(G78:G79)</f>
        <v>20933</v>
      </c>
      <c r="H80" s="388">
        <f>SUM(H78:H79)</f>
        <v>4153</v>
      </c>
      <c r="I80" s="388">
        <f>SUM(I78:I79)</f>
        <v>1568</v>
      </c>
    </row>
    <row r="81" spans="1:9" x14ac:dyDescent="0.25">
      <c r="A81" s="369">
        <v>65</v>
      </c>
      <c r="B81" s="389" t="s">
        <v>515</v>
      </c>
      <c r="C81" s="388" t="s">
        <v>516</v>
      </c>
      <c r="D81" s="365">
        <f t="shared" si="1"/>
        <v>41242</v>
      </c>
      <c r="E81" s="388">
        <v>41242</v>
      </c>
      <c r="F81" s="388"/>
      <c r="G81" s="388"/>
      <c r="H81" s="388"/>
      <c r="I81" s="388"/>
    </row>
    <row r="82" spans="1:9" x14ac:dyDescent="0.25">
      <c r="A82" s="369">
        <v>66</v>
      </c>
      <c r="B82" s="389" t="s">
        <v>517</v>
      </c>
      <c r="C82" s="388" t="s">
        <v>518</v>
      </c>
      <c r="D82" s="365">
        <f t="shared" si="1"/>
        <v>0</v>
      </c>
      <c r="E82" s="388"/>
      <c r="F82" s="388"/>
      <c r="G82" s="388"/>
      <c r="H82" s="388"/>
      <c r="I82" s="388"/>
    </row>
    <row r="83" spans="1:9" x14ac:dyDescent="0.25">
      <c r="A83" s="369">
        <v>67</v>
      </c>
      <c r="B83" s="389" t="s">
        <v>519</v>
      </c>
      <c r="C83" s="388" t="s">
        <v>520</v>
      </c>
      <c r="D83" s="365">
        <f t="shared" si="1"/>
        <v>474211</v>
      </c>
      <c r="E83" s="390"/>
      <c r="F83" s="399">
        <v>158313</v>
      </c>
      <c r="G83" s="390">
        <v>145910</v>
      </c>
      <c r="H83" s="390">
        <v>114857</v>
      </c>
      <c r="I83" s="390">
        <v>55131</v>
      </c>
    </row>
    <row r="84" spans="1:9" x14ac:dyDescent="0.25">
      <c r="A84" s="369">
        <v>68</v>
      </c>
      <c r="B84" s="389" t="s">
        <v>521</v>
      </c>
      <c r="C84" s="388" t="s">
        <v>522</v>
      </c>
      <c r="D84" s="365">
        <f t="shared" si="1"/>
        <v>0</v>
      </c>
      <c r="E84" s="342"/>
      <c r="F84" s="343"/>
      <c r="G84" s="342"/>
      <c r="H84" s="342"/>
      <c r="I84" s="342"/>
    </row>
    <row r="85" spans="1:9" x14ac:dyDescent="0.25">
      <c r="A85" s="369">
        <v>69</v>
      </c>
      <c r="B85" s="373" t="s">
        <v>523</v>
      </c>
      <c r="C85" s="388" t="s">
        <v>524</v>
      </c>
      <c r="D85" s="365">
        <f t="shared" si="1"/>
        <v>0</v>
      </c>
      <c r="E85" s="342"/>
      <c r="F85" s="343"/>
      <c r="G85" s="342"/>
      <c r="H85" s="342"/>
      <c r="I85" s="342"/>
    </row>
    <row r="86" spans="1:9" x14ac:dyDescent="0.25">
      <c r="A86" s="369">
        <v>70</v>
      </c>
      <c r="B86" s="375" t="s">
        <v>525</v>
      </c>
      <c r="C86" s="388" t="s">
        <v>526</v>
      </c>
      <c r="D86" s="365">
        <f t="shared" si="1"/>
        <v>1081334</v>
      </c>
      <c r="E86" s="342">
        <f>(SUM(E80:E85))+E76+E77</f>
        <v>571789</v>
      </c>
      <c r="F86" s="344">
        <f>(SUM(F80:F85))+F76+F77</f>
        <v>166993</v>
      </c>
      <c r="G86" s="342">
        <f>(SUM(G80:G85))+G76+G77</f>
        <v>166843</v>
      </c>
      <c r="H86" s="342">
        <f>(SUM(H80:H85))+H76+H77</f>
        <v>119010</v>
      </c>
      <c r="I86" s="342">
        <f>(SUM(I80:I85))+I76+I77</f>
        <v>56699</v>
      </c>
    </row>
    <row r="87" spans="1:9" x14ac:dyDescent="0.25">
      <c r="A87" s="369">
        <v>71</v>
      </c>
      <c r="B87" s="387" t="s">
        <v>527</v>
      </c>
      <c r="C87" s="388" t="s">
        <v>528</v>
      </c>
      <c r="D87" s="365">
        <f t="shared" si="1"/>
        <v>0</v>
      </c>
      <c r="E87" s="342"/>
      <c r="F87" s="344"/>
      <c r="G87" s="342"/>
      <c r="H87" s="342"/>
      <c r="I87" s="342"/>
    </row>
    <row r="88" spans="1:9" x14ac:dyDescent="0.25">
      <c r="A88" s="369">
        <v>72</v>
      </c>
      <c r="B88" s="387" t="s">
        <v>529</v>
      </c>
      <c r="C88" s="388" t="s">
        <v>530</v>
      </c>
      <c r="D88" s="365">
        <f t="shared" si="1"/>
        <v>1081334</v>
      </c>
      <c r="E88" s="342">
        <f>SUM(E86:E87)</f>
        <v>571789</v>
      </c>
      <c r="F88" s="344">
        <f>SUM(F86:F87)</f>
        <v>166993</v>
      </c>
      <c r="G88" s="342">
        <f>SUM(G86:G87)</f>
        <v>166843</v>
      </c>
      <c r="H88" s="342">
        <f>SUM(H86:H87)</f>
        <v>119010</v>
      </c>
      <c r="I88" s="342">
        <f>SUM(I86:I87)</f>
        <v>56699</v>
      </c>
    </row>
    <row r="89" spans="1:9" x14ac:dyDescent="0.25">
      <c r="A89" s="392">
        <v>73</v>
      </c>
      <c r="B89" s="393" t="s">
        <v>531</v>
      </c>
      <c r="C89" s="393"/>
      <c r="D89" s="365">
        <f t="shared" si="1"/>
        <v>2081488</v>
      </c>
      <c r="E89" s="394">
        <f>E75+E88</f>
        <v>1459816</v>
      </c>
      <c r="F89" s="395">
        <f>F75+F88</f>
        <v>170864</v>
      </c>
      <c r="G89" s="394">
        <f>G75+G88</f>
        <v>252369</v>
      </c>
      <c r="H89" s="394">
        <f>H75+H88</f>
        <v>140231</v>
      </c>
      <c r="I89" s="394">
        <f>I75+I88</f>
        <v>58208</v>
      </c>
    </row>
    <row r="91" spans="1:9" ht="15.75" x14ac:dyDescent="0.25">
      <c r="B91" s="345"/>
      <c r="C91" s="396"/>
    </row>
    <row r="92" spans="1:9" ht="15.75" x14ac:dyDescent="0.25">
      <c r="B92" s="345"/>
    </row>
    <row r="93" spans="1:9" ht="15.75" x14ac:dyDescent="0.25">
      <c r="B93" s="345"/>
    </row>
    <row r="94" spans="1:9" ht="15.75" x14ac:dyDescent="0.25">
      <c r="B94" s="397"/>
    </row>
  </sheetData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selection activeCell="C2" sqref="C2"/>
    </sheetView>
  </sheetViews>
  <sheetFormatPr defaultRowHeight="15" x14ac:dyDescent="0.25"/>
  <cols>
    <col min="1" max="1" width="6.42578125" style="346" customWidth="1"/>
    <col min="2" max="2" width="66.85546875" style="346" customWidth="1"/>
    <col min="3" max="3" width="7.42578125" style="346" customWidth="1"/>
    <col min="4" max="9" width="13.7109375" style="346" customWidth="1"/>
    <col min="10" max="10" width="6.85546875" style="346" customWidth="1"/>
    <col min="11" max="256" width="9.140625" style="346"/>
    <col min="257" max="257" width="6.42578125" style="346" customWidth="1"/>
    <col min="258" max="258" width="66.85546875" style="346" customWidth="1"/>
    <col min="259" max="259" width="7.42578125" style="346" customWidth="1"/>
    <col min="260" max="260" width="13.85546875" style="346" customWidth="1"/>
    <col min="261" max="261" width="11.5703125" style="346" customWidth="1"/>
    <col min="262" max="262" width="10.140625" style="346" customWidth="1"/>
    <col min="263" max="265" width="11.28515625" style="346" customWidth="1"/>
    <col min="266" max="512" width="9.140625" style="346"/>
    <col min="513" max="513" width="6.42578125" style="346" customWidth="1"/>
    <col min="514" max="514" width="66.85546875" style="346" customWidth="1"/>
    <col min="515" max="515" width="7.42578125" style="346" customWidth="1"/>
    <col min="516" max="516" width="13.85546875" style="346" customWidth="1"/>
    <col min="517" max="517" width="11.5703125" style="346" customWidth="1"/>
    <col min="518" max="518" width="10.140625" style="346" customWidth="1"/>
    <col min="519" max="521" width="11.28515625" style="346" customWidth="1"/>
    <col min="522" max="768" width="9.140625" style="346"/>
    <col min="769" max="769" width="6.42578125" style="346" customWidth="1"/>
    <col min="770" max="770" width="66.85546875" style="346" customWidth="1"/>
    <col min="771" max="771" width="7.42578125" style="346" customWidth="1"/>
    <col min="772" max="772" width="13.85546875" style="346" customWidth="1"/>
    <col min="773" max="773" width="11.5703125" style="346" customWidth="1"/>
    <col min="774" max="774" width="10.140625" style="346" customWidth="1"/>
    <col min="775" max="777" width="11.28515625" style="346" customWidth="1"/>
    <col min="778" max="1024" width="9.140625" style="346"/>
    <col min="1025" max="1025" width="6.42578125" style="346" customWidth="1"/>
    <col min="1026" max="1026" width="66.85546875" style="346" customWidth="1"/>
    <col min="1027" max="1027" width="7.42578125" style="346" customWidth="1"/>
    <col min="1028" max="1028" width="13.85546875" style="346" customWidth="1"/>
    <col min="1029" max="1029" width="11.5703125" style="346" customWidth="1"/>
    <col min="1030" max="1030" width="10.140625" style="346" customWidth="1"/>
    <col min="1031" max="1033" width="11.28515625" style="346" customWidth="1"/>
    <col min="1034" max="1280" width="9.140625" style="346"/>
    <col min="1281" max="1281" width="6.42578125" style="346" customWidth="1"/>
    <col min="1282" max="1282" width="66.85546875" style="346" customWidth="1"/>
    <col min="1283" max="1283" width="7.42578125" style="346" customWidth="1"/>
    <col min="1284" max="1284" width="13.85546875" style="346" customWidth="1"/>
    <col min="1285" max="1285" width="11.5703125" style="346" customWidth="1"/>
    <col min="1286" max="1286" width="10.140625" style="346" customWidth="1"/>
    <col min="1287" max="1289" width="11.28515625" style="346" customWidth="1"/>
    <col min="1290" max="1536" width="9.140625" style="346"/>
    <col min="1537" max="1537" width="6.42578125" style="346" customWidth="1"/>
    <col min="1538" max="1538" width="66.85546875" style="346" customWidth="1"/>
    <col min="1539" max="1539" width="7.42578125" style="346" customWidth="1"/>
    <col min="1540" max="1540" width="13.85546875" style="346" customWidth="1"/>
    <col min="1541" max="1541" width="11.5703125" style="346" customWidth="1"/>
    <col min="1542" max="1542" width="10.140625" style="346" customWidth="1"/>
    <col min="1543" max="1545" width="11.28515625" style="346" customWidth="1"/>
    <col min="1546" max="1792" width="9.140625" style="346"/>
    <col min="1793" max="1793" width="6.42578125" style="346" customWidth="1"/>
    <col min="1794" max="1794" width="66.85546875" style="346" customWidth="1"/>
    <col min="1795" max="1795" width="7.42578125" style="346" customWidth="1"/>
    <col min="1796" max="1796" width="13.85546875" style="346" customWidth="1"/>
    <col min="1797" max="1797" width="11.5703125" style="346" customWidth="1"/>
    <col min="1798" max="1798" width="10.140625" style="346" customWidth="1"/>
    <col min="1799" max="1801" width="11.28515625" style="346" customWidth="1"/>
    <col min="1802" max="2048" width="9.140625" style="346"/>
    <col min="2049" max="2049" width="6.42578125" style="346" customWidth="1"/>
    <col min="2050" max="2050" width="66.85546875" style="346" customWidth="1"/>
    <col min="2051" max="2051" width="7.42578125" style="346" customWidth="1"/>
    <col min="2052" max="2052" width="13.85546875" style="346" customWidth="1"/>
    <col min="2053" max="2053" width="11.5703125" style="346" customWidth="1"/>
    <col min="2054" max="2054" width="10.140625" style="346" customWidth="1"/>
    <col min="2055" max="2057" width="11.28515625" style="346" customWidth="1"/>
    <col min="2058" max="2304" width="9.140625" style="346"/>
    <col min="2305" max="2305" width="6.42578125" style="346" customWidth="1"/>
    <col min="2306" max="2306" width="66.85546875" style="346" customWidth="1"/>
    <col min="2307" max="2307" width="7.42578125" style="346" customWidth="1"/>
    <col min="2308" max="2308" width="13.85546875" style="346" customWidth="1"/>
    <col min="2309" max="2309" width="11.5703125" style="346" customWidth="1"/>
    <col min="2310" max="2310" width="10.140625" style="346" customWidth="1"/>
    <col min="2311" max="2313" width="11.28515625" style="346" customWidth="1"/>
    <col min="2314" max="2560" width="9.140625" style="346"/>
    <col min="2561" max="2561" width="6.42578125" style="346" customWidth="1"/>
    <col min="2562" max="2562" width="66.85546875" style="346" customWidth="1"/>
    <col min="2563" max="2563" width="7.42578125" style="346" customWidth="1"/>
    <col min="2564" max="2564" width="13.85546875" style="346" customWidth="1"/>
    <col min="2565" max="2565" width="11.5703125" style="346" customWidth="1"/>
    <col min="2566" max="2566" width="10.140625" style="346" customWidth="1"/>
    <col min="2567" max="2569" width="11.28515625" style="346" customWidth="1"/>
    <col min="2570" max="2816" width="9.140625" style="346"/>
    <col min="2817" max="2817" width="6.42578125" style="346" customWidth="1"/>
    <col min="2818" max="2818" width="66.85546875" style="346" customWidth="1"/>
    <col min="2819" max="2819" width="7.42578125" style="346" customWidth="1"/>
    <col min="2820" max="2820" width="13.85546875" style="346" customWidth="1"/>
    <col min="2821" max="2821" width="11.5703125" style="346" customWidth="1"/>
    <col min="2822" max="2822" width="10.140625" style="346" customWidth="1"/>
    <col min="2823" max="2825" width="11.28515625" style="346" customWidth="1"/>
    <col min="2826" max="3072" width="9.140625" style="346"/>
    <col min="3073" max="3073" width="6.42578125" style="346" customWidth="1"/>
    <col min="3074" max="3074" width="66.85546875" style="346" customWidth="1"/>
    <col min="3075" max="3075" width="7.42578125" style="346" customWidth="1"/>
    <col min="3076" max="3076" width="13.85546875" style="346" customWidth="1"/>
    <col min="3077" max="3077" width="11.5703125" style="346" customWidth="1"/>
    <col min="3078" max="3078" width="10.140625" style="346" customWidth="1"/>
    <col min="3079" max="3081" width="11.28515625" style="346" customWidth="1"/>
    <col min="3082" max="3328" width="9.140625" style="346"/>
    <col min="3329" max="3329" width="6.42578125" style="346" customWidth="1"/>
    <col min="3330" max="3330" width="66.85546875" style="346" customWidth="1"/>
    <col min="3331" max="3331" width="7.42578125" style="346" customWidth="1"/>
    <col min="3332" max="3332" width="13.85546875" style="346" customWidth="1"/>
    <col min="3333" max="3333" width="11.5703125" style="346" customWidth="1"/>
    <col min="3334" max="3334" width="10.140625" style="346" customWidth="1"/>
    <col min="3335" max="3337" width="11.28515625" style="346" customWidth="1"/>
    <col min="3338" max="3584" width="9.140625" style="346"/>
    <col min="3585" max="3585" width="6.42578125" style="346" customWidth="1"/>
    <col min="3586" max="3586" width="66.85546875" style="346" customWidth="1"/>
    <col min="3587" max="3587" width="7.42578125" style="346" customWidth="1"/>
    <col min="3588" max="3588" width="13.85546875" style="346" customWidth="1"/>
    <col min="3589" max="3589" width="11.5703125" style="346" customWidth="1"/>
    <col min="3590" max="3590" width="10.140625" style="346" customWidth="1"/>
    <col min="3591" max="3593" width="11.28515625" style="346" customWidth="1"/>
    <col min="3594" max="3840" width="9.140625" style="346"/>
    <col min="3841" max="3841" width="6.42578125" style="346" customWidth="1"/>
    <col min="3842" max="3842" width="66.85546875" style="346" customWidth="1"/>
    <col min="3843" max="3843" width="7.42578125" style="346" customWidth="1"/>
    <col min="3844" max="3844" width="13.85546875" style="346" customWidth="1"/>
    <col min="3845" max="3845" width="11.5703125" style="346" customWidth="1"/>
    <col min="3846" max="3846" width="10.140625" style="346" customWidth="1"/>
    <col min="3847" max="3849" width="11.28515625" style="346" customWidth="1"/>
    <col min="3850" max="4096" width="9.140625" style="346"/>
    <col min="4097" max="4097" width="6.42578125" style="346" customWidth="1"/>
    <col min="4098" max="4098" width="66.85546875" style="346" customWidth="1"/>
    <col min="4099" max="4099" width="7.42578125" style="346" customWidth="1"/>
    <col min="4100" max="4100" width="13.85546875" style="346" customWidth="1"/>
    <col min="4101" max="4101" width="11.5703125" style="346" customWidth="1"/>
    <col min="4102" max="4102" width="10.140625" style="346" customWidth="1"/>
    <col min="4103" max="4105" width="11.28515625" style="346" customWidth="1"/>
    <col min="4106" max="4352" width="9.140625" style="346"/>
    <col min="4353" max="4353" width="6.42578125" style="346" customWidth="1"/>
    <col min="4354" max="4354" width="66.85546875" style="346" customWidth="1"/>
    <col min="4355" max="4355" width="7.42578125" style="346" customWidth="1"/>
    <col min="4356" max="4356" width="13.85546875" style="346" customWidth="1"/>
    <col min="4357" max="4357" width="11.5703125" style="346" customWidth="1"/>
    <col min="4358" max="4358" width="10.140625" style="346" customWidth="1"/>
    <col min="4359" max="4361" width="11.28515625" style="346" customWidth="1"/>
    <col min="4362" max="4608" width="9.140625" style="346"/>
    <col min="4609" max="4609" width="6.42578125" style="346" customWidth="1"/>
    <col min="4610" max="4610" width="66.85546875" style="346" customWidth="1"/>
    <col min="4611" max="4611" width="7.42578125" style="346" customWidth="1"/>
    <col min="4612" max="4612" width="13.85546875" style="346" customWidth="1"/>
    <col min="4613" max="4613" width="11.5703125" style="346" customWidth="1"/>
    <col min="4614" max="4614" width="10.140625" style="346" customWidth="1"/>
    <col min="4615" max="4617" width="11.28515625" style="346" customWidth="1"/>
    <col min="4618" max="4864" width="9.140625" style="346"/>
    <col min="4865" max="4865" width="6.42578125" style="346" customWidth="1"/>
    <col min="4866" max="4866" width="66.85546875" style="346" customWidth="1"/>
    <col min="4867" max="4867" width="7.42578125" style="346" customWidth="1"/>
    <col min="4868" max="4868" width="13.85546875" style="346" customWidth="1"/>
    <col min="4869" max="4869" width="11.5703125" style="346" customWidth="1"/>
    <col min="4870" max="4870" width="10.140625" style="346" customWidth="1"/>
    <col min="4871" max="4873" width="11.28515625" style="346" customWidth="1"/>
    <col min="4874" max="5120" width="9.140625" style="346"/>
    <col min="5121" max="5121" width="6.42578125" style="346" customWidth="1"/>
    <col min="5122" max="5122" width="66.85546875" style="346" customWidth="1"/>
    <col min="5123" max="5123" width="7.42578125" style="346" customWidth="1"/>
    <col min="5124" max="5124" width="13.85546875" style="346" customWidth="1"/>
    <col min="5125" max="5125" width="11.5703125" style="346" customWidth="1"/>
    <col min="5126" max="5126" width="10.140625" style="346" customWidth="1"/>
    <col min="5127" max="5129" width="11.28515625" style="346" customWidth="1"/>
    <col min="5130" max="5376" width="9.140625" style="346"/>
    <col min="5377" max="5377" width="6.42578125" style="346" customWidth="1"/>
    <col min="5378" max="5378" width="66.85546875" style="346" customWidth="1"/>
    <col min="5379" max="5379" width="7.42578125" style="346" customWidth="1"/>
    <col min="5380" max="5380" width="13.85546875" style="346" customWidth="1"/>
    <col min="5381" max="5381" width="11.5703125" style="346" customWidth="1"/>
    <col min="5382" max="5382" width="10.140625" style="346" customWidth="1"/>
    <col min="5383" max="5385" width="11.28515625" style="346" customWidth="1"/>
    <col min="5386" max="5632" width="9.140625" style="346"/>
    <col min="5633" max="5633" width="6.42578125" style="346" customWidth="1"/>
    <col min="5634" max="5634" width="66.85546875" style="346" customWidth="1"/>
    <col min="5635" max="5635" width="7.42578125" style="346" customWidth="1"/>
    <col min="5636" max="5636" width="13.85546875" style="346" customWidth="1"/>
    <col min="5637" max="5637" width="11.5703125" style="346" customWidth="1"/>
    <col min="5638" max="5638" width="10.140625" style="346" customWidth="1"/>
    <col min="5639" max="5641" width="11.28515625" style="346" customWidth="1"/>
    <col min="5642" max="5888" width="9.140625" style="346"/>
    <col min="5889" max="5889" width="6.42578125" style="346" customWidth="1"/>
    <col min="5890" max="5890" width="66.85546875" style="346" customWidth="1"/>
    <col min="5891" max="5891" width="7.42578125" style="346" customWidth="1"/>
    <col min="5892" max="5892" width="13.85546875" style="346" customWidth="1"/>
    <col min="5893" max="5893" width="11.5703125" style="346" customWidth="1"/>
    <col min="5894" max="5894" width="10.140625" style="346" customWidth="1"/>
    <col min="5895" max="5897" width="11.28515625" style="346" customWidth="1"/>
    <col min="5898" max="6144" width="9.140625" style="346"/>
    <col min="6145" max="6145" width="6.42578125" style="346" customWidth="1"/>
    <col min="6146" max="6146" width="66.85546875" style="346" customWidth="1"/>
    <col min="6147" max="6147" width="7.42578125" style="346" customWidth="1"/>
    <col min="6148" max="6148" width="13.85546875" style="346" customWidth="1"/>
    <col min="6149" max="6149" width="11.5703125" style="346" customWidth="1"/>
    <col min="6150" max="6150" width="10.140625" style="346" customWidth="1"/>
    <col min="6151" max="6153" width="11.28515625" style="346" customWidth="1"/>
    <col min="6154" max="6400" width="9.140625" style="346"/>
    <col min="6401" max="6401" width="6.42578125" style="346" customWidth="1"/>
    <col min="6402" max="6402" width="66.85546875" style="346" customWidth="1"/>
    <col min="6403" max="6403" width="7.42578125" style="346" customWidth="1"/>
    <col min="6404" max="6404" width="13.85546875" style="346" customWidth="1"/>
    <col min="6405" max="6405" width="11.5703125" style="346" customWidth="1"/>
    <col min="6406" max="6406" width="10.140625" style="346" customWidth="1"/>
    <col min="6407" max="6409" width="11.28515625" style="346" customWidth="1"/>
    <col min="6410" max="6656" width="9.140625" style="346"/>
    <col min="6657" max="6657" width="6.42578125" style="346" customWidth="1"/>
    <col min="6658" max="6658" width="66.85546875" style="346" customWidth="1"/>
    <col min="6659" max="6659" width="7.42578125" style="346" customWidth="1"/>
    <col min="6660" max="6660" width="13.85546875" style="346" customWidth="1"/>
    <col min="6661" max="6661" width="11.5703125" style="346" customWidth="1"/>
    <col min="6662" max="6662" width="10.140625" style="346" customWidth="1"/>
    <col min="6663" max="6665" width="11.28515625" style="346" customWidth="1"/>
    <col min="6666" max="6912" width="9.140625" style="346"/>
    <col min="6913" max="6913" width="6.42578125" style="346" customWidth="1"/>
    <col min="6914" max="6914" width="66.85546875" style="346" customWidth="1"/>
    <col min="6915" max="6915" width="7.42578125" style="346" customWidth="1"/>
    <col min="6916" max="6916" width="13.85546875" style="346" customWidth="1"/>
    <col min="6917" max="6917" width="11.5703125" style="346" customWidth="1"/>
    <col min="6918" max="6918" width="10.140625" style="346" customWidth="1"/>
    <col min="6919" max="6921" width="11.28515625" style="346" customWidth="1"/>
    <col min="6922" max="7168" width="9.140625" style="346"/>
    <col min="7169" max="7169" width="6.42578125" style="346" customWidth="1"/>
    <col min="7170" max="7170" width="66.85546875" style="346" customWidth="1"/>
    <col min="7171" max="7171" width="7.42578125" style="346" customWidth="1"/>
    <col min="7172" max="7172" width="13.85546875" style="346" customWidth="1"/>
    <col min="7173" max="7173" width="11.5703125" style="346" customWidth="1"/>
    <col min="7174" max="7174" width="10.140625" style="346" customWidth="1"/>
    <col min="7175" max="7177" width="11.28515625" style="346" customWidth="1"/>
    <col min="7178" max="7424" width="9.140625" style="346"/>
    <col min="7425" max="7425" width="6.42578125" style="346" customWidth="1"/>
    <col min="7426" max="7426" width="66.85546875" style="346" customWidth="1"/>
    <col min="7427" max="7427" width="7.42578125" style="346" customWidth="1"/>
    <col min="7428" max="7428" width="13.85546875" style="346" customWidth="1"/>
    <col min="7429" max="7429" width="11.5703125" style="346" customWidth="1"/>
    <col min="7430" max="7430" width="10.140625" style="346" customWidth="1"/>
    <col min="7431" max="7433" width="11.28515625" style="346" customWidth="1"/>
    <col min="7434" max="7680" width="9.140625" style="346"/>
    <col min="7681" max="7681" width="6.42578125" style="346" customWidth="1"/>
    <col min="7682" max="7682" width="66.85546875" style="346" customWidth="1"/>
    <col min="7683" max="7683" width="7.42578125" style="346" customWidth="1"/>
    <col min="7684" max="7684" width="13.85546875" style="346" customWidth="1"/>
    <col min="7685" max="7685" width="11.5703125" style="346" customWidth="1"/>
    <col min="7686" max="7686" width="10.140625" style="346" customWidth="1"/>
    <col min="7687" max="7689" width="11.28515625" style="346" customWidth="1"/>
    <col min="7690" max="7936" width="9.140625" style="346"/>
    <col min="7937" max="7937" width="6.42578125" style="346" customWidth="1"/>
    <col min="7938" max="7938" width="66.85546875" style="346" customWidth="1"/>
    <col min="7939" max="7939" width="7.42578125" style="346" customWidth="1"/>
    <col min="7940" max="7940" width="13.85546875" style="346" customWidth="1"/>
    <col min="7941" max="7941" width="11.5703125" style="346" customWidth="1"/>
    <col min="7942" max="7942" width="10.140625" style="346" customWidth="1"/>
    <col min="7943" max="7945" width="11.28515625" style="346" customWidth="1"/>
    <col min="7946" max="8192" width="9.140625" style="346"/>
    <col min="8193" max="8193" width="6.42578125" style="346" customWidth="1"/>
    <col min="8194" max="8194" width="66.85546875" style="346" customWidth="1"/>
    <col min="8195" max="8195" width="7.42578125" style="346" customWidth="1"/>
    <col min="8196" max="8196" width="13.85546875" style="346" customWidth="1"/>
    <col min="8197" max="8197" width="11.5703125" style="346" customWidth="1"/>
    <col min="8198" max="8198" width="10.140625" style="346" customWidth="1"/>
    <col min="8199" max="8201" width="11.28515625" style="346" customWidth="1"/>
    <col min="8202" max="8448" width="9.140625" style="346"/>
    <col min="8449" max="8449" width="6.42578125" style="346" customWidth="1"/>
    <col min="8450" max="8450" width="66.85546875" style="346" customWidth="1"/>
    <col min="8451" max="8451" width="7.42578125" style="346" customWidth="1"/>
    <col min="8452" max="8452" width="13.85546875" style="346" customWidth="1"/>
    <col min="8453" max="8453" width="11.5703125" style="346" customWidth="1"/>
    <col min="8454" max="8454" width="10.140625" style="346" customWidth="1"/>
    <col min="8455" max="8457" width="11.28515625" style="346" customWidth="1"/>
    <col min="8458" max="8704" width="9.140625" style="346"/>
    <col min="8705" max="8705" width="6.42578125" style="346" customWidth="1"/>
    <col min="8706" max="8706" width="66.85546875" style="346" customWidth="1"/>
    <col min="8707" max="8707" width="7.42578125" style="346" customWidth="1"/>
    <col min="8708" max="8708" width="13.85546875" style="346" customWidth="1"/>
    <col min="8709" max="8709" width="11.5703125" style="346" customWidth="1"/>
    <col min="8710" max="8710" width="10.140625" style="346" customWidth="1"/>
    <col min="8711" max="8713" width="11.28515625" style="346" customWidth="1"/>
    <col min="8714" max="8960" width="9.140625" style="346"/>
    <col min="8961" max="8961" width="6.42578125" style="346" customWidth="1"/>
    <col min="8962" max="8962" width="66.85546875" style="346" customWidth="1"/>
    <col min="8963" max="8963" width="7.42578125" style="346" customWidth="1"/>
    <col min="8964" max="8964" width="13.85546875" style="346" customWidth="1"/>
    <col min="8965" max="8965" width="11.5703125" style="346" customWidth="1"/>
    <col min="8966" max="8966" width="10.140625" style="346" customWidth="1"/>
    <col min="8967" max="8969" width="11.28515625" style="346" customWidth="1"/>
    <col min="8970" max="9216" width="9.140625" style="346"/>
    <col min="9217" max="9217" width="6.42578125" style="346" customWidth="1"/>
    <col min="9218" max="9218" width="66.85546875" style="346" customWidth="1"/>
    <col min="9219" max="9219" width="7.42578125" style="346" customWidth="1"/>
    <col min="9220" max="9220" width="13.85546875" style="346" customWidth="1"/>
    <col min="9221" max="9221" width="11.5703125" style="346" customWidth="1"/>
    <col min="9222" max="9222" width="10.140625" style="346" customWidth="1"/>
    <col min="9223" max="9225" width="11.28515625" style="346" customWidth="1"/>
    <col min="9226" max="9472" width="9.140625" style="346"/>
    <col min="9473" max="9473" width="6.42578125" style="346" customWidth="1"/>
    <col min="9474" max="9474" width="66.85546875" style="346" customWidth="1"/>
    <col min="9475" max="9475" width="7.42578125" style="346" customWidth="1"/>
    <col min="9476" max="9476" width="13.85546875" style="346" customWidth="1"/>
    <col min="9477" max="9477" width="11.5703125" style="346" customWidth="1"/>
    <col min="9478" max="9478" width="10.140625" style="346" customWidth="1"/>
    <col min="9479" max="9481" width="11.28515625" style="346" customWidth="1"/>
    <col min="9482" max="9728" width="9.140625" style="346"/>
    <col min="9729" max="9729" width="6.42578125" style="346" customWidth="1"/>
    <col min="9730" max="9730" width="66.85546875" style="346" customWidth="1"/>
    <col min="9731" max="9731" width="7.42578125" style="346" customWidth="1"/>
    <col min="9732" max="9732" width="13.85546875" style="346" customWidth="1"/>
    <col min="9733" max="9733" width="11.5703125" style="346" customWidth="1"/>
    <col min="9734" max="9734" width="10.140625" style="346" customWidth="1"/>
    <col min="9735" max="9737" width="11.28515625" style="346" customWidth="1"/>
    <col min="9738" max="9984" width="9.140625" style="346"/>
    <col min="9985" max="9985" width="6.42578125" style="346" customWidth="1"/>
    <col min="9986" max="9986" width="66.85546875" style="346" customWidth="1"/>
    <col min="9987" max="9987" width="7.42578125" style="346" customWidth="1"/>
    <col min="9988" max="9988" width="13.85546875" style="346" customWidth="1"/>
    <col min="9989" max="9989" width="11.5703125" style="346" customWidth="1"/>
    <col min="9990" max="9990" width="10.140625" style="346" customWidth="1"/>
    <col min="9991" max="9993" width="11.28515625" style="346" customWidth="1"/>
    <col min="9994" max="10240" width="9.140625" style="346"/>
    <col min="10241" max="10241" width="6.42578125" style="346" customWidth="1"/>
    <col min="10242" max="10242" width="66.85546875" style="346" customWidth="1"/>
    <col min="10243" max="10243" width="7.42578125" style="346" customWidth="1"/>
    <col min="10244" max="10244" width="13.85546875" style="346" customWidth="1"/>
    <col min="10245" max="10245" width="11.5703125" style="346" customWidth="1"/>
    <col min="10246" max="10246" width="10.140625" style="346" customWidth="1"/>
    <col min="10247" max="10249" width="11.28515625" style="346" customWidth="1"/>
    <col min="10250" max="10496" width="9.140625" style="346"/>
    <col min="10497" max="10497" width="6.42578125" style="346" customWidth="1"/>
    <col min="10498" max="10498" width="66.85546875" style="346" customWidth="1"/>
    <col min="10499" max="10499" width="7.42578125" style="346" customWidth="1"/>
    <col min="10500" max="10500" width="13.85546875" style="346" customWidth="1"/>
    <col min="10501" max="10501" width="11.5703125" style="346" customWidth="1"/>
    <col min="10502" max="10502" width="10.140625" style="346" customWidth="1"/>
    <col min="10503" max="10505" width="11.28515625" style="346" customWidth="1"/>
    <col min="10506" max="10752" width="9.140625" style="346"/>
    <col min="10753" max="10753" width="6.42578125" style="346" customWidth="1"/>
    <col min="10754" max="10754" width="66.85546875" style="346" customWidth="1"/>
    <col min="10755" max="10755" width="7.42578125" style="346" customWidth="1"/>
    <col min="10756" max="10756" width="13.85546875" style="346" customWidth="1"/>
    <col min="10757" max="10757" width="11.5703125" style="346" customWidth="1"/>
    <col min="10758" max="10758" width="10.140625" style="346" customWidth="1"/>
    <col min="10759" max="10761" width="11.28515625" style="346" customWidth="1"/>
    <col min="10762" max="11008" width="9.140625" style="346"/>
    <col min="11009" max="11009" width="6.42578125" style="346" customWidth="1"/>
    <col min="11010" max="11010" width="66.85546875" style="346" customWidth="1"/>
    <col min="11011" max="11011" width="7.42578125" style="346" customWidth="1"/>
    <col min="11012" max="11012" width="13.85546875" style="346" customWidth="1"/>
    <col min="11013" max="11013" width="11.5703125" style="346" customWidth="1"/>
    <col min="11014" max="11014" width="10.140625" style="346" customWidth="1"/>
    <col min="11015" max="11017" width="11.28515625" style="346" customWidth="1"/>
    <col min="11018" max="11264" width="9.140625" style="346"/>
    <col min="11265" max="11265" width="6.42578125" style="346" customWidth="1"/>
    <col min="11266" max="11266" width="66.85546875" style="346" customWidth="1"/>
    <col min="11267" max="11267" width="7.42578125" style="346" customWidth="1"/>
    <col min="11268" max="11268" width="13.85546875" style="346" customWidth="1"/>
    <col min="11269" max="11269" width="11.5703125" style="346" customWidth="1"/>
    <col min="11270" max="11270" width="10.140625" style="346" customWidth="1"/>
    <col min="11271" max="11273" width="11.28515625" style="346" customWidth="1"/>
    <col min="11274" max="11520" width="9.140625" style="346"/>
    <col min="11521" max="11521" width="6.42578125" style="346" customWidth="1"/>
    <col min="11522" max="11522" width="66.85546875" style="346" customWidth="1"/>
    <col min="11523" max="11523" width="7.42578125" style="346" customWidth="1"/>
    <col min="11524" max="11524" width="13.85546875" style="346" customWidth="1"/>
    <col min="11525" max="11525" width="11.5703125" style="346" customWidth="1"/>
    <col min="11526" max="11526" width="10.140625" style="346" customWidth="1"/>
    <col min="11527" max="11529" width="11.28515625" style="346" customWidth="1"/>
    <col min="11530" max="11776" width="9.140625" style="346"/>
    <col min="11777" max="11777" width="6.42578125" style="346" customWidth="1"/>
    <col min="11778" max="11778" width="66.85546875" style="346" customWidth="1"/>
    <col min="11779" max="11779" width="7.42578125" style="346" customWidth="1"/>
    <col min="11780" max="11780" width="13.85546875" style="346" customWidth="1"/>
    <col min="11781" max="11781" width="11.5703125" style="346" customWidth="1"/>
    <col min="11782" max="11782" width="10.140625" style="346" customWidth="1"/>
    <col min="11783" max="11785" width="11.28515625" style="346" customWidth="1"/>
    <col min="11786" max="12032" width="9.140625" style="346"/>
    <col min="12033" max="12033" width="6.42578125" style="346" customWidth="1"/>
    <col min="12034" max="12034" width="66.85546875" style="346" customWidth="1"/>
    <col min="12035" max="12035" width="7.42578125" style="346" customWidth="1"/>
    <col min="12036" max="12036" width="13.85546875" style="346" customWidth="1"/>
    <col min="12037" max="12037" width="11.5703125" style="346" customWidth="1"/>
    <col min="12038" max="12038" width="10.140625" style="346" customWidth="1"/>
    <col min="12039" max="12041" width="11.28515625" style="346" customWidth="1"/>
    <col min="12042" max="12288" width="9.140625" style="346"/>
    <col min="12289" max="12289" width="6.42578125" style="346" customWidth="1"/>
    <col min="12290" max="12290" width="66.85546875" style="346" customWidth="1"/>
    <col min="12291" max="12291" width="7.42578125" style="346" customWidth="1"/>
    <col min="12292" max="12292" width="13.85546875" style="346" customWidth="1"/>
    <col min="12293" max="12293" width="11.5703125" style="346" customWidth="1"/>
    <col min="12294" max="12294" width="10.140625" style="346" customWidth="1"/>
    <col min="12295" max="12297" width="11.28515625" style="346" customWidth="1"/>
    <col min="12298" max="12544" width="9.140625" style="346"/>
    <col min="12545" max="12545" width="6.42578125" style="346" customWidth="1"/>
    <col min="12546" max="12546" width="66.85546875" style="346" customWidth="1"/>
    <col min="12547" max="12547" width="7.42578125" style="346" customWidth="1"/>
    <col min="12548" max="12548" width="13.85546875" style="346" customWidth="1"/>
    <col min="12549" max="12549" width="11.5703125" style="346" customWidth="1"/>
    <col min="12550" max="12550" width="10.140625" style="346" customWidth="1"/>
    <col min="12551" max="12553" width="11.28515625" style="346" customWidth="1"/>
    <col min="12554" max="12800" width="9.140625" style="346"/>
    <col min="12801" max="12801" width="6.42578125" style="346" customWidth="1"/>
    <col min="12802" max="12802" width="66.85546875" style="346" customWidth="1"/>
    <col min="12803" max="12803" width="7.42578125" style="346" customWidth="1"/>
    <col min="12804" max="12804" width="13.85546875" style="346" customWidth="1"/>
    <col min="12805" max="12805" width="11.5703125" style="346" customWidth="1"/>
    <col min="12806" max="12806" width="10.140625" style="346" customWidth="1"/>
    <col min="12807" max="12809" width="11.28515625" style="346" customWidth="1"/>
    <col min="12810" max="13056" width="9.140625" style="346"/>
    <col min="13057" max="13057" width="6.42578125" style="346" customWidth="1"/>
    <col min="13058" max="13058" width="66.85546875" style="346" customWidth="1"/>
    <col min="13059" max="13059" width="7.42578125" style="346" customWidth="1"/>
    <col min="13060" max="13060" width="13.85546875" style="346" customWidth="1"/>
    <col min="13061" max="13061" width="11.5703125" style="346" customWidth="1"/>
    <col min="13062" max="13062" width="10.140625" style="346" customWidth="1"/>
    <col min="13063" max="13065" width="11.28515625" style="346" customWidth="1"/>
    <col min="13066" max="13312" width="9.140625" style="346"/>
    <col min="13313" max="13313" width="6.42578125" style="346" customWidth="1"/>
    <col min="13314" max="13314" width="66.85546875" style="346" customWidth="1"/>
    <col min="13315" max="13315" width="7.42578125" style="346" customWidth="1"/>
    <col min="13316" max="13316" width="13.85546875" style="346" customWidth="1"/>
    <col min="13317" max="13317" width="11.5703125" style="346" customWidth="1"/>
    <col min="13318" max="13318" width="10.140625" style="346" customWidth="1"/>
    <col min="13319" max="13321" width="11.28515625" style="346" customWidth="1"/>
    <col min="13322" max="13568" width="9.140625" style="346"/>
    <col min="13569" max="13569" width="6.42578125" style="346" customWidth="1"/>
    <col min="13570" max="13570" width="66.85546875" style="346" customWidth="1"/>
    <col min="13571" max="13571" width="7.42578125" style="346" customWidth="1"/>
    <col min="13572" max="13572" width="13.85546875" style="346" customWidth="1"/>
    <col min="13573" max="13573" width="11.5703125" style="346" customWidth="1"/>
    <col min="13574" max="13574" width="10.140625" style="346" customWidth="1"/>
    <col min="13575" max="13577" width="11.28515625" style="346" customWidth="1"/>
    <col min="13578" max="13824" width="9.140625" style="346"/>
    <col min="13825" max="13825" width="6.42578125" style="346" customWidth="1"/>
    <col min="13826" max="13826" width="66.85546875" style="346" customWidth="1"/>
    <col min="13827" max="13827" width="7.42578125" style="346" customWidth="1"/>
    <col min="13828" max="13828" width="13.85546875" style="346" customWidth="1"/>
    <col min="13829" max="13829" width="11.5703125" style="346" customWidth="1"/>
    <col min="13830" max="13830" width="10.140625" style="346" customWidth="1"/>
    <col min="13831" max="13833" width="11.28515625" style="346" customWidth="1"/>
    <col min="13834" max="14080" width="9.140625" style="346"/>
    <col min="14081" max="14081" width="6.42578125" style="346" customWidth="1"/>
    <col min="14082" max="14082" width="66.85546875" style="346" customWidth="1"/>
    <col min="14083" max="14083" width="7.42578125" style="346" customWidth="1"/>
    <col min="14084" max="14084" width="13.85546875" style="346" customWidth="1"/>
    <col min="14085" max="14085" width="11.5703125" style="346" customWidth="1"/>
    <col min="14086" max="14086" width="10.140625" style="346" customWidth="1"/>
    <col min="14087" max="14089" width="11.28515625" style="346" customWidth="1"/>
    <col min="14090" max="14336" width="9.140625" style="346"/>
    <col min="14337" max="14337" width="6.42578125" style="346" customWidth="1"/>
    <col min="14338" max="14338" width="66.85546875" style="346" customWidth="1"/>
    <col min="14339" max="14339" width="7.42578125" style="346" customWidth="1"/>
    <col min="14340" max="14340" width="13.85546875" style="346" customWidth="1"/>
    <col min="14341" max="14341" width="11.5703125" style="346" customWidth="1"/>
    <col min="14342" max="14342" width="10.140625" style="346" customWidth="1"/>
    <col min="14343" max="14345" width="11.28515625" style="346" customWidth="1"/>
    <col min="14346" max="14592" width="9.140625" style="346"/>
    <col min="14593" max="14593" width="6.42578125" style="346" customWidth="1"/>
    <col min="14594" max="14594" width="66.85546875" style="346" customWidth="1"/>
    <col min="14595" max="14595" width="7.42578125" style="346" customWidth="1"/>
    <col min="14596" max="14596" width="13.85546875" style="346" customWidth="1"/>
    <col min="14597" max="14597" width="11.5703125" style="346" customWidth="1"/>
    <col min="14598" max="14598" width="10.140625" style="346" customWidth="1"/>
    <col min="14599" max="14601" width="11.28515625" style="346" customWidth="1"/>
    <col min="14602" max="14848" width="9.140625" style="346"/>
    <col min="14849" max="14849" width="6.42578125" style="346" customWidth="1"/>
    <col min="14850" max="14850" width="66.85546875" style="346" customWidth="1"/>
    <col min="14851" max="14851" width="7.42578125" style="346" customWidth="1"/>
    <col min="14852" max="14852" width="13.85546875" style="346" customWidth="1"/>
    <col min="14853" max="14853" width="11.5703125" style="346" customWidth="1"/>
    <col min="14854" max="14854" width="10.140625" style="346" customWidth="1"/>
    <col min="14855" max="14857" width="11.28515625" style="346" customWidth="1"/>
    <col min="14858" max="15104" width="9.140625" style="346"/>
    <col min="15105" max="15105" width="6.42578125" style="346" customWidth="1"/>
    <col min="15106" max="15106" width="66.85546875" style="346" customWidth="1"/>
    <col min="15107" max="15107" width="7.42578125" style="346" customWidth="1"/>
    <col min="15108" max="15108" width="13.85546875" style="346" customWidth="1"/>
    <col min="15109" max="15109" width="11.5703125" style="346" customWidth="1"/>
    <col min="15110" max="15110" width="10.140625" style="346" customWidth="1"/>
    <col min="15111" max="15113" width="11.28515625" style="346" customWidth="1"/>
    <col min="15114" max="15360" width="9.140625" style="346"/>
    <col min="15361" max="15361" width="6.42578125" style="346" customWidth="1"/>
    <col min="15362" max="15362" width="66.85546875" style="346" customWidth="1"/>
    <col min="15363" max="15363" width="7.42578125" style="346" customWidth="1"/>
    <col min="15364" max="15364" width="13.85546875" style="346" customWidth="1"/>
    <col min="15365" max="15365" width="11.5703125" style="346" customWidth="1"/>
    <col min="15366" max="15366" width="10.140625" style="346" customWidth="1"/>
    <col min="15367" max="15369" width="11.28515625" style="346" customWidth="1"/>
    <col min="15370" max="15616" width="9.140625" style="346"/>
    <col min="15617" max="15617" width="6.42578125" style="346" customWidth="1"/>
    <col min="15618" max="15618" width="66.85546875" style="346" customWidth="1"/>
    <col min="15619" max="15619" width="7.42578125" style="346" customWidth="1"/>
    <col min="15620" max="15620" width="13.85546875" style="346" customWidth="1"/>
    <col min="15621" max="15621" width="11.5703125" style="346" customWidth="1"/>
    <col min="15622" max="15622" width="10.140625" style="346" customWidth="1"/>
    <col min="15623" max="15625" width="11.28515625" style="346" customWidth="1"/>
    <col min="15626" max="15872" width="9.140625" style="346"/>
    <col min="15873" max="15873" width="6.42578125" style="346" customWidth="1"/>
    <col min="15874" max="15874" width="66.85546875" style="346" customWidth="1"/>
    <col min="15875" max="15875" width="7.42578125" style="346" customWidth="1"/>
    <col min="15876" max="15876" width="13.85546875" style="346" customWidth="1"/>
    <col min="15877" max="15877" width="11.5703125" style="346" customWidth="1"/>
    <col min="15878" max="15878" width="10.140625" style="346" customWidth="1"/>
    <col min="15879" max="15881" width="11.28515625" style="346" customWidth="1"/>
    <col min="15882" max="16128" width="9.140625" style="346"/>
    <col min="16129" max="16129" width="6.42578125" style="346" customWidth="1"/>
    <col min="16130" max="16130" width="66.85546875" style="346" customWidth="1"/>
    <col min="16131" max="16131" width="7.42578125" style="346" customWidth="1"/>
    <col min="16132" max="16132" width="13.85546875" style="346" customWidth="1"/>
    <col min="16133" max="16133" width="11.5703125" style="346" customWidth="1"/>
    <col min="16134" max="16134" width="10.140625" style="346" customWidth="1"/>
    <col min="16135" max="16137" width="11.28515625" style="346" customWidth="1"/>
    <col min="16138" max="16384" width="9.140625" style="346"/>
  </cols>
  <sheetData>
    <row r="1" spans="1:10" ht="15.75" x14ac:dyDescent="0.25">
      <c r="B1" s="347" t="s">
        <v>0</v>
      </c>
      <c r="C1" s="64" t="s">
        <v>676</v>
      </c>
    </row>
    <row r="2" spans="1:10" ht="18.75" x14ac:dyDescent="0.3">
      <c r="B2" s="348" t="s">
        <v>887</v>
      </c>
      <c r="C2" s="350" t="s">
        <v>1488</v>
      </c>
      <c r="D2" s="351"/>
      <c r="E2" s="351"/>
      <c r="F2" s="351"/>
      <c r="G2" s="351"/>
      <c r="H2" s="351"/>
      <c r="I2" s="351"/>
    </row>
    <row r="3" spans="1:10" ht="18.75" x14ac:dyDescent="0.3">
      <c r="B3" s="352" t="s">
        <v>118</v>
      </c>
      <c r="C3" s="162" t="s">
        <v>197</v>
      </c>
    </row>
    <row r="4" spans="1:10" ht="18.75" x14ac:dyDescent="0.3">
      <c r="B4" s="353"/>
      <c r="D4" s="162"/>
    </row>
    <row r="5" spans="1:10" ht="15.75" x14ac:dyDescent="0.25">
      <c r="B5" s="398" t="s">
        <v>897</v>
      </c>
      <c r="C5" s="354"/>
      <c r="D5" s="354" t="s">
        <v>47</v>
      </c>
      <c r="E5" s="354" t="s">
        <v>123</v>
      </c>
      <c r="F5" s="354" t="s">
        <v>49</v>
      </c>
      <c r="G5" s="354" t="s">
        <v>50</v>
      </c>
      <c r="H5" s="354" t="s">
        <v>52</v>
      </c>
      <c r="I5" s="354" t="s">
        <v>173</v>
      </c>
    </row>
    <row r="6" spans="1:10" ht="25.5" x14ac:dyDescent="0.25">
      <c r="A6" s="355" t="s">
        <v>1</v>
      </c>
      <c r="B6" s="356" t="s">
        <v>2</v>
      </c>
      <c r="C6" s="357" t="s">
        <v>332</v>
      </c>
      <c r="D6" s="358" t="s">
        <v>664</v>
      </c>
      <c r="E6" s="358" t="s">
        <v>664</v>
      </c>
      <c r="F6" s="358" t="s">
        <v>664</v>
      </c>
      <c r="G6" s="358" t="s">
        <v>664</v>
      </c>
      <c r="H6" s="358" t="s">
        <v>664</v>
      </c>
      <c r="I6" s="358" t="s">
        <v>664</v>
      </c>
    </row>
    <row r="7" spans="1:10" x14ac:dyDescent="0.25">
      <c r="A7" s="359" t="s">
        <v>288</v>
      </c>
      <c r="B7" s="360" t="s">
        <v>289</v>
      </c>
      <c r="C7" s="360" t="s">
        <v>290</v>
      </c>
      <c r="D7" s="361" t="s">
        <v>291</v>
      </c>
      <c r="E7" s="361" t="s">
        <v>292</v>
      </c>
      <c r="F7" s="361" t="s">
        <v>293</v>
      </c>
      <c r="G7" s="361" t="s">
        <v>294</v>
      </c>
      <c r="H7" s="361" t="s">
        <v>295</v>
      </c>
      <c r="I7" s="361" t="s">
        <v>296</v>
      </c>
    </row>
    <row r="8" spans="1:10" ht="15" customHeight="1" x14ac:dyDescent="0.25">
      <c r="A8" s="362" t="s">
        <v>333</v>
      </c>
      <c r="B8" s="363" t="s">
        <v>334</v>
      </c>
      <c r="C8" s="364" t="s">
        <v>129</v>
      </c>
      <c r="D8" s="365">
        <f t="shared" ref="D8:D71" si="0">SUM(E8:I8)</f>
        <v>114837274</v>
      </c>
      <c r="E8" s="366">
        <v>114837274</v>
      </c>
      <c r="F8" s="366"/>
      <c r="G8" s="366"/>
      <c r="H8" s="366"/>
      <c r="I8" s="366"/>
      <c r="J8" s="367"/>
    </row>
    <row r="9" spans="1:10" ht="15" customHeight="1" x14ac:dyDescent="0.25">
      <c r="A9" s="362" t="s">
        <v>335</v>
      </c>
      <c r="B9" s="368" t="s">
        <v>336</v>
      </c>
      <c r="C9" s="364" t="s">
        <v>139</v>
      </c>
      <c r="D9" s="365">
        <f t="shared" si="0"/>
        <v>131092486</v>
      </c>
      <c r="E9" s="366">
        <v>131092486</v>
      </c>
      <c r="F9" s="366"/>
      <c r="G9" s="366"/>
      <c r="H9" s="366"/>
      <c r="I9" s="366"/>
      <c r="J9" s="367"/>
    </row>
    <row r="10" spans="1:10" ht="15" customHeight="1" x14ac:dyDescent="0.25">
      <c r="A10" s="362" t="s">
        <v>337</v>
      </c>
      <c r="B10" s="368" t="s">
        <v>888</v>
      </c>
      <c r="C10" s="364" t="s">
        <v>151</v>
      </c>
      <c r="D10" s="365">
        <f t="shared" si="0"/>
        <v>96316402</v>
      </c>
      <c r="E10" s="366">
        <v>96316402</v>
      </c>
      <c r="F10" s="366"/>
      <c r="G10" s="366"/>
      <c r="H10" s="366"/>
      <c r="I10" s="366"/>
      <c r="J10" s="367"/>
    </row>
    <row r="11" spans="1:10" ht="15" customHeight="1" x14ac:dyDescent="0.25">
      <c r="A11" s="362" t="s">
        <v>338</v>
      </c>
      <c r="B11" s="368" t="s">
        <v>339</v>
      </c>
      <c r="C11" s="364" t="s">
        <v>167</v>
      </c>
      <c r="D11" s="365">
        <f t="shared" si="0"/>
        <v>7205360</v>
      </c>
      <c r="E11" s="366">
        <v>7205360</v>
      </c>
      <c r="F11" s="366"/>
      <c r="G11" s="366"/>
      <c r="H11" s="366"/>
      <c r="I11" s="366"/>
      <c r="J11" s="367"/>
    </row>
    <row r="12" spans="1:10" ht="15" customHeight="1" x14ac:dyDescent="0.25">
      <c r="A12" s="362" t="s">
        <v>340</v>
      </c>
      <c r="B12" s="368" t="s">
        <v>341</v>
      </c>
      <c r="C12" s="364" t="s">
        <v>342</v>
      </c>
      <c r="D12" s="365">
        <f t="shared" si="0"/>
        <v>3107563</v>
      </c>
      <c r="E12" s="366">
        <v>3107563</v>
      </c>
      <c r="F12" s="366"/>
      <c r="G12" s="366"/>
      <c r="H12" s="366"/>
      <c r="I12" s="366"/>
      <c r="J12" s="367"/>
    </row>
    <row r="13" spans="1:10" ht="15" customHeight="1" x14ac:dyDescent="0.25">
      <c r="A13" s="362" t="s">
        <v>343</v>
      </c>
      <c r="B13" s="368" t="s">
        <v>889</v>
      </c>
      <c r="C13" s="364" t="s">
        <v>344</v>
      </c>
      <c r="D13" s="365">
        <f t="shared" si="0"/>
        <v>0</v>
      </c>
      <c r="E13" s="366"/>
      <c r="F13" s="366"/>
      <c r="G13" s="366"/>
      <c r="H13" s="366"/>
      <c r="I13" s="366"/>
      <c r="J13" s="367"/>
    </row>
    <row r="14" spans="1:10" ht="15" customHeight="1" x14ac:dyDescent="0.25">
      <c r="A14" s="369" t="s">
        <v>345</v>
      </c>
      <c r="B14" s="370" t="s">
        <v>346</v>
      </c>
      <c r="C14" s="371" t="s">
        <v>347</v>
      </c>
      <c r="D14" s="365">
        <f t="shared" si="0"/>
        <v>352559085</v>
      </c>
      <c r="E14" s="365">
        <f>SUM(E8:E13)</f>
        <v>352559085</v>
      </c>
      <c r="F14" s="365">
        <f>SUM(F8:F13)</f>
        <v>0</v>
      </c>
      <c r="G14" s="365">
        <f>SUM(G8:G13)</f>
        <v>0</v>
      </c>
      <c r="H14" s="365">
        <f>SUM(H8:H13)</f>
        <v>0</v>
      </c>
      <c r="I14" s="365">
        <f>SUM(I8:I13)</f>
        <v>0</v>
      </c>
      <c r="J14" s="367"/>
    </row>
    <row r="15" spans="1:10" ht="15" customHeight="1" x14ac:dyDescent="0.25">
      <c r="A15" s="362" t="s">
        <v>348</v>
      </c>
      <c r="B15" s="368" t="s">
        <v>349</v>
      </c>
      <c r="C15" s="364" t="s">
        <v>350</v>
      </c>
      <c r="D15" s="365">
        <f t="shared" si="0"/>
        <v>0</v>
      </c>
      <c r="E15" s="366"/>
      <c r="F15" s="366"/>
      <c r="G15" s="366"/>
      <c r="H15" s="366"/>
      <c r="I15" s="366"/>
      <c r="J15" s="367"/>
    </row>
    <row r="16" spans="1:10" ht="23.25" customHeight="1" x14ac:dyDescent="0.25">
      <c r="A16" s="362" t="s">
        <v>351</v>
      </c>
      <c r="B16" s="368" t="s">
        <v>352</v>
      </c>
      <c r="C16" s="364" t="s">
        <v>353</v>
      </c>
      <c r="D16" s="365">
        <f t="shared" si="0"/>
        <v>0</v>
      </c>
      <c r="E16" s="366"/>
      <c r="F16" s="366"/>
      <c r="G16" s="366"/>
      <c r="H16" s="366"/>
      <c r="I16" s="366"/>
      <c r="J16" s="367"/>
    </row>
    <row r="17" spans="1:10" ht="22.5" customHeight="1" x14ac:dyDescent="0.25">
      <c r="A17" s="362" t="s">
        <v>354</v>
      </c>
      <c r="B17" s="368" t="s">
        <v>355</v>
      </c>
      <c r="C17" s="364" t="s">
        <v>356</v>
      </c>
      <c r="D17" s="365">
        <f t="shared" si="0"/>
        <v>0</v>
      </c>
      <c r="E17" s="366"/>
      <c r="F17" s="366"/>
      <c r="G17" s="366"/>
      <c r="H17" s="366"/>
      <c r="I17" s="366"/>
      <c r="J17" s="367"/>
    </row>
    <row r="18" spans="1:10" ht="23.25" customHeight="1" x14ac:dyDescent="0.25">
      <c r="A18" s="362" t="s">
        <v>357</v>
      </c>
      <c r="B18" s="368" t="s">
        <v>358</v>
      </c>
      <c r="C18" s="364" t="s">
        <v>359</v>
      </c>
      <c r="D18" s="365">
        <f t="shared" si="0"/>
        <v>0</v>
      </c>
      <c r="E18" s="366"/>
      <c r="F18" s="366"/>
      <c r="G18" s="366"/>
      <c r="H18" s="366"/>
      <c r="I18" s="366"/>
      <c r="J18" s="367"/>
    </row>
    <row r="19" spans="1:10" ht="15" customHeight="1" x14ac:dyDescent="0.25">
      <c r="A19" s="362" t="s">
        <v>360</v>
      </c>
      <c r="B19" s="368" t="s">
        <v>361</v>
      </c>
      <c r="C19" s="364" t="s">
        <v>362</v>
      </c>
      <c r="D19" s="365">
        <f t="shared" si="0"/>
        <v>108495470</v>
      </c>
      <c r="E19" s="365">
        <f>SUM(E20:E26)</f>
        <v>19696300</v>
      </c>
      <c r="F19" s="365">
        <f>SUM(F20:F26)</f>
        <v>1415281</v>
      </c>
      <c r="G19" s="365">
        <f>SUM(G20:G26)</f>
        <v>86382791</v>
      </c>
      <c r="H19" s="365">
        <f>SUM(H20:H26)</f>
        <v>1001098</v>
      </c>
      <c r="I19" s="365">
        <f>SUM(I20:I26)</f>
        <v>0</v>
      </c>
      <c r="J19" s="367"/>
    </row>
    <row r="20" spans="1:10" ht="15" customHeight="1" x14ac:dyDescent="0.25">
      <c r="A20" s="362"/>
      <c r="B20" s="368" t="s">
        <v>363</v>
      </c>
      <c r="C20" s="364" t="s">
        <v>364</v>
      </c>
      <c r="D20" s="365">
        <f t="shared" si="0"/>
        <v>0</v>
      </c>
      <c r="E20" s="366"/>
      <c r="F20" s="366"/>
      <c r="G20" s="366"/>
      <c r="H20" s="366"/>
      <c r="I20" s="366"/>
      <c r="J20" s="367"/>
    </row>
    <row r="21" spans="1:10" ht="15" customHeight="1" x14ac:dyDescent="0.25">
      <c r="A21" s="362"/>
      <c r="B21" s="368" t="s">
        <v>365</v>
      </c>
      <c r="C21" s="364" t="s">
        <v>366</v>
      </c>
      <c r="D21" s="365">
        <f t="shared" si="0"/>
        <v>14203100</v>
      </c>
      <c r="E21" s="366">
        <v>14203100</v>
      </c>
      <c r="F21" s="366"/>
      <c r="G21" s="366"/>
      <c r="H21" s="366"/>
      <c r="I21" s="366"/>
      <c r="J21" s="367"/>
    </row>
    <row r="22" spans="1:10" ht="15" customHeight="1" x14ac:dyDescent="0.25">
      <c r="A22" s="362"/>
      <c r="B22" s="368" t="s">
        <v>890</v>
      </c>
      <c r="C22" s="364" t="s">
        <v>367</v>
      </c>
      <c r="D22" s="365">
        <f t="shared" si="0"/>
        <v>87383889</v>
      </c>
      <c r="E22" s="366"/>
      <c r="F22" s="366"/>
      <c r="G22" s="366">
        <v>86382791</v>
      </c>
      <c r="H22" s="366">
        <v>1001098</v>
      </c>
      <c r="I22" s="366"/>
      <c r="J22" s="367"/>
    </row>
    <row r="23" spans="1:10" ht="15" customHeight="1" x14ac:dyDescent="0.25">
      <c r="A23" s="362"/>
      <c r="B23" s="368" t="s">
        <v>368</v>
      </c>
      <c r="C23" s="364" t="s">
        <v>369</v>
      </c>
      <c r="D23" s="365">
        <f t="shared" si="0"/>
        <v>0</v>
      </c>
      <c r="E23" s="366"/>
      <c r="F23" s="366"/>
      <c r="G23" s="366"/>
      <c r="H23" s="366"/>
      <c r="I23" s="366"/>
      <c r="J23" s="367"/>
    </row>
    <row r="24" spans="1:10" ht="15" customHeight="1" x14ac:dyDescent="0.25">
      <c r="A24" s="362"/>
      <c r="B24" s="368" t="s">
        <v>370</v>
      </c>
      <c r="C24" s="364" t="s">
        <v>371</v>
      </c>
      <c r="D24" s="365">
        <f t="shared" si="0"/>
        <v>0</v>
      </c>
      <c r="E24" s="366"/>
      <c r="F24" s="366"/>
      <c r="G24" s="366"/>
      <c r="H24" s="366"/>
      <c r="I24" s="366"/>
      <c r="J24" s="367"/>
    </row>
    <row r="25" spans="1:10" ht="15" customHeight="1" x14ac:dyDescent="0.25">
      <c r="A25" s="362"/>
      <c r="B25" s="368" t="s">
        <v>372</v>
      </c>
      <c r="C25" s="364" t="s">
        <v>373</v>
      </c>
      <c r="D25" s="365">
        <f t="shared" si="0"/>
        <v>0</v>
      </c>
      <c r="E25" s="366"/>
      <c r="F25" s="366"/>
      <c r="G25" s="366"/>
      <c r="H25" s="366"/>
      <c r="I25" s="366"/>
      <c r="J25" s="367"/>
    </row>
    <row r="26" spans="1:10" ht="15" customHeight="1" x14ac:dyDescent="0.25">
      <c r="A26" s="362"/>
      <c r="B26" s="372" t="s">
        <v>374</v>
      </c>
      <c r="C26" s="364" t="s">
        <v>375</v>
      </c>
      <c r="D26" s="365">
        <f t="shared" si="0"/>
        <v>6908481</v>
      </c>
      <c r="E26" s="366">
        <v>5493200</v>
      </c>
      <c r="F26" s="366">
        <v>1415281</v>
      </c>
      <c r="G26" s="366"/>
      <c r="H26" s="366"/>
      <c r="I26" s="366"/>
      <c r="J26" s="367"/>
    </row>
    <row r="27" spans="1:10" ht="15" customHeight="1" x14ac:dyDescent="0.25">
      <c r="A27" s="369" t="s">
        <v>376</v>
      </c>
      <c r="B27" s="370" t="s">
        <v>377</v>
      </c>
      <c r="C27" s="371" t="s">
        <v>378</v>
      </c>
      <c r="D27" s="365">
        <f t="shared" si="0"/>
        <v>461054555</v>
      </c>
      <c r="E27" s="365">
        <f>SUM(E14:E19)</f>
        <v>372255385</v>
      </c>
      <c r="F27" s="365">
        <f>SUM(F14:F19)</f>
        <v>1415281</v>
      </c>
      <c r="G27" s="365">
        <f>SUM(G14:G19)</f>
        <v>86382791</v>
      </c>
      <c r="H27" s="365">
        <f>SUM(H14:H19)</f>
        <v>1001098</v>
      </c>
      <c r="I27" s="365">
        <f>SUM(I14:I19)</f>
        <v>0</v>
      </c>
      <c r="J27" s="367"/>
    </row>
    <row r="28" spans="1:10" ht="15" customHeight="1" x14ac:dyDescent="0.25">
      <c r="A28" s="362" t="s">
        <v>379</v>
      </c>
      <c r="B28" s="368" t="s">
        <v>380</v>
      </c>
      <c r="C28" s="364" t="s">
        <v>381</v>
      </c>
      <c r="D28" s="365">
        <f t="shared" si="0"/>
        <v>184222915</v>
      </c>
      <c r="E28" s="366">
        <v>181210765</v>
      </c>
      <c r="F28" s="366"/>
      <c r="G28" s="366">
        <v>2977150</v>
      </c>
      <c r="H28" s="366">
        <v>35000</v>
      </c>
      <c r="I28" s="366"/>
      <c r="J28" s="367"/>
    </row>
    <row r="29" spans="1:10" ht="23.25" customHeight="1" x14ac:dyDescent="0.25">
      <c r="A29" s="362" t="s">
        <v>382</v>
      </c>
      <c r="B29" s="368" t="s">
        <v>383</v>
      </c>
      <c r="C29" s="364" t="s">
        <v>384</v>
      </c>
      <c r="D29" s="365">
        <f t="shared" si="0"/>
        <v>0</v>
      </c>
      <c r="E29" s="366"/>
      <c r="F29" s="366"/>
      <c r="G29" s="366"/>
      <c r="H29" s="366"/>
      <c r="I29" s="366"/>
      <c r="J29" s="367"/>
    </row>
    <row r="30" spans="1:10" ht="23.25" customHeight="1" x14ac:dyDescent="0.25">
      <c r="A30" s="362" t="s">
        <v>385</v>
      </c>
      <c r="B30" s="368" t="s">
        <v>386</v>
      </c>
      <c r="C30" s="364" t="s">
        <v>387</v>
      </c>
      <c r="D30" s="365">
        <f t="shared" si="0"/>
        <v>0</v>
      </c>
      <c r="E30" s="366"/>
      <c r="F30" s="366"/>
      <c r="G30" s="366"/>
      <c r="H30" s="366"/>
      <c r="I30" s="366"/>
      <c r="J30" s="367"/>
    </row>
    <row r="31" spans="1:10" ht="21" customHeight="1" x14ac:dyDescent="0.25">
      <c r="A31" s="362" t="s">
        <v>388</v>
      </c>
      <c r="B31" s="368" t="s">
        <v>389</v>
      </c>
      <c r="C31" s="364" t="s">
        <v>390</v>
      </c>
      <c r="D31" s="365">
        <f t="shared" si="0"/>
        <v>0</v>
      </c>
      <c r="E31" s="366"/>
      <c r="F31" s="366"/>
      <c r="G31" s="366"/>
      <c r="H31" s="366"/>
      <c r="I31" s="366"/>
      <c r="J31" s="367"/>
    </row>
    <row r="32" spans="1:10" ht="21" customHeight="1" x14ac:dyDescent="0.25">
      <c r="A32" s="362" t="s">
        <v>391</v>
      </c>
      <c r="B32" s="368" t="s">
        <v>392</v>
      </c>
      <c r="C32" s="364" t="s">
        <v>393</v>
      </c>
      <c r="D32" s="365">
        <f t="shared" si="0"/>
        <v>0</v>
      </c>
      <c r="E32" s="366"/>
      <c r="F32" s="366"/>
      <c r="G32" s="366"/>
      <c r="H32" s="366"/>
      <c r="I32" s="366"/>
      <c r="J32" s="367"/>
    </row>
    <row r="33" spans="1:10" ht="15" customHeight="1" x14ac:dyDescent="0.25">
      <c r="A33" s="369" t="s">
        <v>394</v>
      </c>
      <c r="B33" s="370" t="s">
        <v>395</v>
      </c>
      <c r="C33" s="371" t="s">
        <v>396</v>
      </c>
      <c r="D33" s="365">
        <f t="shared" si="0"/>
        <v>184222915</v>
      </c>
      <c r="E33" s="365">
        <f>SUM(E28:E32)</f>
        <v>181210765</v>
      </c>
      <c r="F33" s="365">
        <f>SUM(F28:F32)</f>
        <v>0</v>
      </c>
      <c r="G33" s="365">
        <f>SUM(G28:G32)</f>
        <v>2977150</v>
      </c>
      <c r="H33" s="365">
        <f>SUM(H28:H32)</f>
        <v>35000</v>
      </c>
      <c r="I33" s="365">
        <f>SUM(I28:I32)</f>
        <v>0</v>
      </c>
      <c r="J33" s="367"/>
    </row>
    <row r="34" spans="1:10" ht="15" customHeight="1" x14ac:dyDescent="0.25">
      <c r="A34" s="362" t="s">
        <v>397</v>
      </c>
      <c r="B34" s="368" t="s">
        <v>398</v>
      </c>
      <c r="C34" s="364" t="s">
        <v>399</v>
      </c>
      <c r="D34" s="365">
        <f t="shared" si="0"/>
        <v>0</v>
      </c>
      <c r="E34" s="366"/>
      <c r="F34" s="366"/>
      <c r="G34" s="366"/>
      <c r="H34" s="366"/>
      <c r="I34" s="366"/>
      <c r="J34" s="367"/>
    </row>
    <row r="35" spans="1:10" ht="15" customHeight="1" x14ac:dyDescent="0.25">
      <c r="A35" s="362" t="s">
        <v>400</v>
      </c>
      <c r="B35" s="368" t="s">
        <v>401</v>
      </c>
      <c r="C35" s="364" t="s">
        <v>402</v>
      </c>
      <c r="D35" s="365">
        <f t="shared" si="0"/>
        <v>0</v>
      </c>
      <c r="E35" s="366"/>
      <c r="F35" s="366"/>
      <c r="G35" s="366"/>
      <c r="H35" s="366"/>
      <c r="I35" s="366"/>
      <c r="J35" s="367"/>
    </row>
    <row r="36" spans="1:10" ht="15" customHeight="1" x14ac:dyDescent="0.25">
      <c r="A36" s="369" t="s">
        <v>403</v>
      </c>
      <c r="B36" s="370" t="s">
        <v>404</v>
      </c>
      <c r="C36" s="371" t="s">
        <v>405</v>
      </c>
      <c r="D36" s="365">
        <f t="shared" si="0"/>
        <v>0</v>
      </c>
      <c r="E36" s="365">
        <f>SUM(E34:E35)</f>
        <v>0</v>
      </c>
      <c r="F36" s="365">
        <f>SUM(F34:F35)</f>
        <v>0</v>
      </c>
      <c r="G36" s="365">
        <f>SUM(G34:G35)</f>
        <v>0</v>
      </c>
      <c r="H36" s="365">
        <f>SUM(H34:H35)</f>
        <v>0</v>
      </c>
      <c r="I36" s="365">
        <f>SUM(I34:I35)</f>
        <v>0</v>
      </c>
      <c r="J36" s="367"/>
    </row>
    <row r="37" spans="1:10" ht="15" customHeight="1" x14ac:dyDescent="0.25">
      <c r="A37" s="362" t="s">
        <v>406</v>
      </c>
      <c r="B37" s="368" t="s">
        <v>407</v>
      </c>
      <c r="C37" s="364" t="s">
        <v>408</v>
      </c>
      <c r="D37" s="365">
        <f t="shared" si="0"/>
        <v>0</v>
      </c>
      <c r="E37" s="366"/>
      <c r="F37" s="366"/>
      <c r="G37" s="366"/>
      <c r="H37" s="366"/>
      <c r="I37" s="366"/>
      <c r="J37" s="367"/>
    </row>
    <row r="38" spans="1:10" ht="15" customHeight="1" x14ac:dyDescent="0.25">
      <c r="A38" s="362" t="s">
        <v>409</v>
      </c>
      <c r="B38" s="368" t="s">
        <v>410</v>
      </c>
      <c r="C38" s="364" t="s">
        <v>411</v>
      </c>
      <c r="D38" s="365">
        <f t="shared" si="0"/>
        <v>0</v>
      </c>
      <c r="E38" s="366"/>
      <c r="F38" s="366"/>
      <c r="G38" s="366"/>
      <c r="H38" s="366"/>
      <c r="I38" s="366"/>
      <c r="J38" s="367"/>
    </row>
    <row r="39" spans="1:10" ht="15" customHeight="1" x14ac:dyDescent="0.25">
      <c r="A39" s="362" t="s">
        <v>412</v>
      </c>
      <c r="B39" s="368" t="s">
        <v>413</v>
      </c>
      <c r="C39" s="364" t="s">
        <v>414</v>
      </c>
      <c r="D39" s="365">
        <f t="shared" si="0"/>
        <v>104327726</v>
      </c>
      <c r="E39" s="366">
        <v>104327726</v>
      </c>
      <c r="F39" s="366"/>
      <c r="G39" s="366"/>
      <c r="H39" s="366"/>
      <c r="I39" s="366"/>
      <c r="J39" s="367"/>
    </row>
    <row r="40" spans="1:10" ht="15" customHeight="1" x14ac:dyDescent="0.25">
      <c r="A40" s="362" t="s">
        <v>415</v>
      </c>
      <c r="B40" s="368" t="s">
        <v>416</v>
      </c>
      <c r="C40" s="364" t="s">
        <v>417</v>
      </c>
      <c r="D40" s="365">
        <f t="shared" si="0"/>
        <v>196139163</v>
      </c>
      <c r="E40" s="366">
        <v>196139163</v>
      </c>
      <c r="F40" s="366"/>
      <c r="G40" s="366"/>
      <c r="H40" s="366"/>
      <c r="I40" s="366"/>
      <c r="J40" s="367"/>
    </row>
    <row r="41" spans="1:10" ht="15" customHeight="1" x14ac:dyDescent="0.25">
      <c r="A41" s="362" t="s">
        <v>418</v>
      </c>
      <c r="B41" s="368" t="s">
        <v>419</v>
      </c>
      <c r="C41" s="364" t="s">
        <v>420</v>
      </c>
      <c r="D41" s="365">
        <f t="shared" si="0"/>
        <v>0</v>
      </c>
      <c r="E41" s="366"/>
      <c r="F41" s="366"/>
      <c r="G41" s="366"/>
      <c r="H41" s="366"/>
      <c r="I41" s="366"/>
      <c r="J41" s="367"/>
    </row>
    <row r="42" spans="1:10" ht="15" customHeight="1" x14ac:dyDescent="0.25">
      <c r="A42" s="362" t="s">
        <v>421</v>
      </c>
      <c r="B42" s="368" t="s">
        <v>422</v>
      </c>
      <c r="C42" s="364" t="s">
        <v>423</v>
      </c>
      <c r="D42" s="365">
        <f t="shared" si="0"/>
        <v>0</v>
      </c>
      <c r="E42" s="366"/>
      <c r="F42" s="366"/>
      <c r="G42" s="366"/>
      <c r="H42" s="366"/>
      <c r="I42" s="366"/>
      <c r="J42" s="367"/>
    </row>
    <row r="43" spans="1:10" ht="15" customHeight="1" x14ac:dyDescent="0.25">
      <c r="A43" s="362" t="s">
        <v>424</v>
      </c>
      <c r="B43" s="368" t="s">
        <v>425</v>
      </c>
      <c r="C43" s="364" t="s">
        <v>426</v>
      </c>
      <c r="D43" s="365">
        <f t="shared" si="0"/>
        <v>11606615</v>
      </c>
      <c r="E43" s="366">
        <v>11606615</v>
      </c>
      <c r="F43" s="366"/>
      <c r="G43" s="366"/>
      <c r="H43" s="366"/>
      <c r="I43" s="366"/>
      <c r="J43" s="367"/>
    </row>
    <row r="44" spans="1:10" ht="15" customHeight="1" x14ac:dyDescent="0.25">
      <c r="A44" s="362" t="s">
        <v>427</v>
      </c>
      <c r="B44" s="368" t="s">
        <v>428</v>
      </c>
      <c r="C44" s="364" t="s">
        <v>429</v>
      </c>
      <c r="D44" s="365">
        <f t="shared" si="0"/>
        <v>0</v>
      </c>
      <c r="E44" s="366"/>
      <c r="F44" s="366"/>
      <c r="G44" s="366"/>
      <c r="H44" s="366"/>
      <c r="I44" s="366"/>
      <c r="J44" s="367"/>
    </row>
    <row r="45" spans="1:10" ht="15" customHeight="1" x14ac:dyDescent="0.25">
      <c r="A45" s="369" t="s">
        <v>430</v>
      </c>
      <c r="B45" s="370" t="s">
        <v>431</v>
      </c>
      <c r="C45" s="371" t="s">
        <v>432</v>
      </c>
      <c r="D45" s="365">
        <f t="shared" si="0"/>
        <v>207745778</v>
      </c>
      <c r="E45" s="365">
        <f>SUM(E40:E44)</f>
        <v>207745778</v>
      </c>
      <c r="F45" s="365">
        <f>SUM(F40:F44)</f>
        <v>0</v>
      </c>
      <c r="G45" s="365">
        <f>SUM(G40:G44)</f>
        <v>0</v>
      </c>
      <c r="H45" s="365">
        <f>SUM(H40:H44)</f>
        <v>0</v>
      </c>
      <c r="I45" s="365">
        <f>SUM(I40:I44)</f>
        <v>0</v>
      </c>
      <c r="J45" s="367"/>
    </row>
    <row r="46" spans="1:10" ht="15" customHeight="1" x14ac:dyDescent="0.25">
      <c r="A46" s="362" t="s">
        <v>433</v>
      </c>
      <c r="B46" s="368" t="s">
        <v>434</v>
      </c>
      <c r="C46" s="364" t="s">
        <v>435</v>
      </c>
      <c r="D46" s="365">
        <f t="shared" si="0"/>
        <v>2872929</v>
      </c>
      <c r="E46" s="366">
        <v>2713577</v>
      </c>
      <c r="F46" s="366">
        <v>159352</v>
      </c>
      <c r="G46" s="366"/>
      <c r="H46" s="366"/>
      <c r="I46" s="366"/>
      <c r="J46" s="367"/>
    </row>
    <row r="47" spans="1:10" ht="15" customHeight="1" x14ac:dyDescent="0.25">
      <c r="A47" s="369" t="s">
        <v>436</v>
      </c>
      <c r="B47" s="370" t="s">
        <v>437</v>
      </c>
      <c r="C47" s="371" t="s">
        <v>438</v>
      </c>
      <c r="D47" s="365">
        <f t="shared" si="0"/>
        <v>314946433</v>
      </c>
      <c r="E47" s="365">
        <f>E36+E37+E38+E39+E45+E46</f>
        <v>314787081</v>
      </c>
      <c r="F47" s="365">
        <f>F36+F37+F38+F39+F45+F46</f>
        <v>159352</v>
      </c>
      <c r="G47" s="365">
        <f>G36+G37+G38+G39+G45+G46</f>
        <v>0</v>
      </c>
      <c r="H47" s="365">
        <f>H36+H37+H38+H39+H45+H46</f>
        <v>0</v>
      </c>
      <c r="I47" s="365">
        <f>I36+I37+I38+I39+I45+I46</f>
        <v>0</v>
      </c>
      <c r="J47" s="367"/>
    </row>
    <row r="48" spans="1:10" ht="15" customHeight="1" x14ac:dyDescent="0.25">
      <c r="A48" s="362" t="s">
        <v>439</v>
      </c>
      <c r="B48" s="373" t="s">
        <v>440</v>
      </c>
      <c r="C48" s="364" t="s">
        <v>441</v>
      </c>
      <c r="D48" s="365">
        <f t="shared" si="0"/>
        <v>45800</v>
      </c>
      <c r="E48" s="366"/>
      <c r="F48" s="366"/>
      <c r="G48" s="366">
        <v>12800</v>
      </c>
      <c r="H48" s="366"/>
      <c r="I48" s="366">
        <v>33000</v>
      </c>
      <c r="J48" s="367"/>
    </row>
    <row r="49" spans="1:10" ht="15" customHeight="1" x14ac:dyDescent="0.25">
      <c r="A49" s="362" t="s">
        <v>442</v>
      </c>
      <c r="B49" s="373" t="s">
        <v>443</v>
      </c>
      <c r="C49" s="364" t="s">
        <v>444</v>
      </c>
      <c r="D49" s="365">
        <f t="shared" si="0"/>
        <v>10196081</v>
      </c>
      <c r="E49" s="366"/>
      <c r="F49" s="366">
        <v>571721</v>
      </c>
      <c r="G49" s="366">
        <v>1134279</v>
      </c>
      <c r="H49" s="366">
        <v>6944681</v>
      </c>
      <c r="I49" s="366">
        <v>1545400</v>
      </c>
      <c r="J49" s="367"/>
    </row>
    <row r="50" spans="1:10" ht="15" customHeight="1" x14ac:dyDescent="0.25">
      <c r="A50" s="362" t="s">
        <v>445</v>
      </c>
      <c r="B50" s="373" t="s">
        <v>446</v>
      </c>
      <c r="C50" s="364" t="s">
        <v>447</v>
      </c>
      <c r="D50" s="365">
        <f t="shared" si="0"/>
        <v>2844383</v>
      </c>
      <c r="E50" s="365">
        <f>SUM(E51:E52)</f>
        <v>119695</v>
      </c>
      <c r="F50" s="365">
        <f>SUM(F51:F52)</f>
        <v>1530600</v>
      </c>
      <c r="G50" s="365">
        <f>SUM(G51:G52)</f>
        <v>1194088</v>
      </c>
      <c r="H50" s="365">
        <f>SUM(H51:H52)</f>
        <v>0</v>
      </c>
      <c r="I50" s="365">
        <f>SUM(I51:I52)</f>
        <v>0</v>
      </c>
      <c r="J50" s="367"/>
    </row>
    <row r="51" spans="1:10" ht="15" customHeight="1" x14ac:dyDescent="0.25">
      <c r="A51" s="362"/>
      <c r="B51" s="372" t="s">
        <v>448</v>
      </c>
      <c r="C51" s="364" t="s">
        <v>449</v>
      </c>
      <c r="D51" s="365">
        <f t="shared" si="0"/>
        <v>2732689</v>
      </c>
      <c r="E51" s="366">
        <v>119695</v>
      </c>
      <c r="F51" s="366">
        <v>1530600</v>
      </c>
      <c r="G51" s="366">
        <v>1082394</v>
      </c>
      <c r="H51" s="366"/>
      <c r="I51" s="366"/>
      <c r="J51" s="367"/>
    </row>
    <row r="52" spans="1:10" ht="15" customHeight="1" x14ac:dyDescent="0.25">
      <c r="A52" s="362"/>
      <c r="B52" s="372" t="s">
        <v>450</v>
      </c>
      <c r="C52" s="364" t="s">
        <v>451</v>
      </c>
      <c r="D52" s="365">
        <f t="shared" si="0"/>
        <v>111694</v>
      </c>
      <c r="E52" s="366"/>
      <c r="F52" s="366"/>
      <c r="G52" s="366">
        <v>111694</v>
      </c>
      <c r="H52" s="366"/>
      <c r="I52" s="366"/>
      <c r="J52" s="367"/>
    </row>
    <row r="53" spans="1:10" ht="15" customHeight="1" x14ac:dyDescent="0.25">
      <c r="A53" s="362" t="s">
        <v>452</v>
      </c>
      <c r="B53" s="373" t="s">
        <v>453</v>
      </c>
      <c r="C53" s="364" t="s">
        <v>454</v>
      </c>
      <c r="D53" s="365">
        <f t="shared" si="0"/>
        <v>20090761</v>
      </c>
      <c r="E53" s="366">
        <v>20090761</v>
      </c>
      <c r="F53" s="366"/>
      <c r="G53" s="366"/>
      <c r="H53" s="366"/>
      <c r="I53" s="366"/>
      <c r="J53" s="367"/>
    </row>
    <row r="54" spans="1:10" ht="15" customHeight="1" x14ac:dyDescent="0.25">
      <c r="A54" s="362" t="s">
        <v>455</v>
      </c>
      <c r="B54" s="373" t="s">
        <v>456</v>
      </c>
      <c r="C54" s="364" t="s">
        <v>457</v>
      </c>
      <c r="D54" s="365">
        <f t="shared" si="0"/>
        <v>12126909</v>
      </c>
      <c r="E54" s="366">
        <v>3974083</v>
      </c>
      <c r="F54" s="366"/>
      <c r="G54" s="366"/>
      <c r="H54" s="366">
        <v>8152826</v>
      </c>
      <c r="I54" s="366"/>
      <c r="J54" s="367"/>
    </row>
    <row r="55" spans="1:10" ht="15" customHeight="1" x14ac:dyDescent="0.25">
      <c r="A55" s="362" t="s">
        <v>458</v>
      </c>
      <c r="B55" s="373" t="s">
        <v>459</v>
      </c>
      <c r="C55" s="364" t="s">
        <v>460</v>
      </c>
      <c r="D55" s="365">
        <f t="shared" si="0"/>
        <v>11380616</v>
      </c>
      <c r="E55" s="366">
        <v>6092495</v>
      </c>
      <c r="F55" s="366">
        <v>592499</v>
      </c>
      <c r="G55" s="366">
        <v>619287</v>
      </c>
      <c r="H55" s="366">
        <v>4076335</v>
      </c>
      <c r="I55" s="366"/>
      <c r="J55" s="367"/>
    </row>
    <row r="56" spans="1:10" ht="15" customHeight="1" x14ac:dyDescent="0.25">
      <c r="A56" s="362" t="s">
        <v>461</v>
      </c>
      <c r="B56" s="373" t="s">
        <v>462</v>
      </c>
      <c r="C56" s="364" t="s">
        <v>463</v>
      </c>
      <c r="D56" s="365">
        <f t="shared" si="0"/>
        <v>1635000</v>
      </c>
      <c r="E56" s="366">
        <v>1372000</v>
      </c>
      <c r="F56" s="366"/>
      <c r="G56" s="374">
        <v>8000</v>
      </c>
      <c r="H56" s="366">
        <v>255000</v>
      </c>
      <c r="I56" s="366"/>
      <c r="J56" s="367"/>
    </row>
    <row r="57" spans="1:10" ht="15" customHeight="1" x14ac:dyDescent="0.25">
      <c r="A57" s="362" t="s">
        <v>464</v>
      </c>
      <c r="B57" s="373" t="s">
        <v>465</v>
      </c>
      <c r="C57" s="364" t="s">
        <v>466</v>
      </c>
      <c r="D57" s="365">
        <f t="shared" si="0"/>
        <v>127141</v>
      </c>
      <c r="E57" s="366">
        <v>81979</v>
      </c>
      <c r="F57" s="366">
        <v>9386</v>
      </c>
      <c r="G57" s="366">
        <v>34322</v>
      </c>
      <c r="H57" s="366"/>
      <c r="I57" s="366">
        <v>1454</v>
      </c>
      <c r="J57" s="367"/>
    </row>
    <row r="58" spans="1:10" ht="15" customHeight="1" x14ac:dyDescent="0.25">
      <c r="A58" s="362" t="s">
        <v>467</v>
      </c>
      <c r="B58" s="373" t="s">
        <v>468</v>
      </c>
      <c r="C58" s="364" t="s">
        <v>469</v>
      </c>
      <c r="D58" s="365">
        <f t="shared" si="0"/>
        <v>916</v>
      </c>
      <c r="E58" s="366">
        <v>600</v>
      </c>
      <c r="F58" s="366"/>
      <c r="G58" s="366"/>
      <c r="H58" s="366">
        <v>316</v>
      </c>
      <c r="I58" s="366"/>
      <c r="J58" s="367"/>
    </row>
    <row r="59" spans="1:10" ht="15" customHeight="1" x14ac:dyDescent="0.25">
      <c r="A59" s="362" t="s">
        <v>470</v>
      </c>
      <c r="B59" s="373" t="s">
        <v>471</v>
      </c>
      <c r="C59" s="364" t="s">
        <v>472</v>
      </c>
      <c r="D59" s="365">
        <f t="shared" si="0"/>
        <v>1291161</v>
      </c>
      <c r="E59" s="366">
        <v>1113662</v>
      </c>
      <c r="F59" s="366">
        <v>61757</v>
      </c>
      <c r="G59" s="366">
        <v>115698</v>
      </c>
      <c r="H59" s="366">
        <v>10</v>
      </c>
      <c r="I59" s="366">
        <v>34</v>
      </c>
      <c r="J59" s="367"/>
    </row>
    <row r="60" spans="1:10" ht="15" customHeight="1" x14ac:dyDescent="0.25">
      <c r="A60" s="369" t="s">
        <v>473</v>
      </c>
      <c r="B60" s="375" t="s">
        <v>234</v>
      </c>
      <c r="C60" s="371" t="s">
        <v>474</v>
      </c>
      <c r="D60" s="365">
        <f t="shared" si="0"/>
        <v>59738768</v>
      </c>
      <c r="E60" s="365">
        <f>E48+E49+E50+E53+E54+E55+E56+E57+E58+E59</f>
        <v>32845275</v>
      </c>
      <c r="F60" s="365">
        <f>F48+F49+F50+F53+F54+F55+F56+F57+F58+F59</f>
        <v>2765963</v>
      </c>
      <c r="G60" s="365">
        <f>G48+G49+G50+G53+G54+G55+G56+G57+G58+G59</f>
        <v>3118474</v>
      </c>
      <c r="H60" s="365">
        <f>H48+H49+H50+H53+H54+H55+H56+H57+H58+H59</f>
        <v>19429168</v>
      </c>
      <c r="I60" s="365">
        <f>I48+I49+I50+I53+I54+I55+I56+I57+I58+I59</f>
        <v>1579888</v>
      </c>
      <c r="J60" s="367"/>
    </row>
    <row r="61" spans="1:10" ht="15" customHeight="1" x14ac:dyDescent="0.25">
      <c r="A61" s="362">
        <v>45</v>
      </c>
      <c r="B61" s="373" t="s">
        <v>475</v>
      </c>
      <c r="C61" s="364" t="s">
        <v>476</v>
      </c>
      <c r="D61" s="365">
        <f t="shared" si="0"/>
        <v>0</v>
      </c>
      <c r="E61" s="366"/>
      <c r="F61" s="366"/>
      <c r="G61" s="366"/>
      <c r="H61" s="366"/>
      <c r="I61" s="366"/>
      <c r="J61" s="367"/>
    </row>
    <row r="62" spans="1:10" ht="15" customHeight="1" x14ac:dyDescent="0.25">
      <c r="A62" s="362">
        <v>46</v>
      </c>
      <c r="B62" s="373" t="s">
        <v>477</v>
      </c>
      <c r="C62" s="364" t="s">
        <v>478</v>
      </c>
      <c r="D62" s="365">
        <f t="shared" si="0"/>
        <v>174724</v>
      </c>
      <c r="E62" s="366">
        <v>174724</v>
      </c>
      <c r="F62" s="366"/>
      <c r="G62" s="366"/>
      <c r="H62" s="366"/>
      <c r="I62" s="366"/>
      <c r="J62" s="367"/>
    </row>
    <row r="63" spans="1:10" ht="15" customHeight="1" x14ac:dyDescent="0.25">
      <c r="A63" s="362">
        <v>47</v>
      </c>
      <c r="B63" s="373" t="s">
        <v>479</v>
      </c>
      <c r="C63" s="364" t="s">
        <v>480</v>
      </c>
      <c r="D63" s="365">
        <f t="shared" si="0"/>
        <v>225000</v>
      </c>
      <c r="E63" s="366"/>
      <c r="F63" s="366">
        <v>225000</v>
      </c>
      <c r="G63" s="366"/>
      <c r="H63" s="366"/>
      <c r="I63" s="366"/>
      <c r="J63" s="367"/>
    </row>
    <row r="64" spans="1:10" ht="15" customHeight="1" x14ac:dyDescent="0.25">
      <c r="A64" s="362">
        <v>48</v>
      </c>
      <c r="B64" s="373" t="s">
        <v>481</v>
      </c>
      <c r="C64" s="364" t="s">
        <v>482</v>
      </c>
      <c r="D64" s="365">
        <f t="shared" si="0"/>
        <v>0</v>
      </c>
      <c r="E64" s="366"/>
      <c r="F64" s="366"/>
      <c r="G64" s="366"/>
      <c r="H64" s="366"/>
      <c r="I64" s="366"/>
      <c r="J64" s="367"/>
    </row>
    <row r="65" spans="1:10" ht="15" customHeight="1" x14ac:dyDescent="0.25">
      <c r="A65" s="362">
        <v>49</v>
      </c>
      <c r="B65" s="373" t="s">
        <v>483</v>
      </c>
      <c r="C65" s="364" t="s">
        <v>484</v>
      </c>
      <c r="D65" s="365">
        <f t="shared" si="0"/>
        <v>0</v>
      </c>
      <c r="E65" s="366"/>
      <c r="F65" s="366"/>
      <c r="G65" s="366"/>
      <c r="H65" s="366"/>
      <c r="I65" s="366"/>
      <c r="J65" s="367"/>
    </row>
    <row r="66" spans="1:10" ht="15" customHeight="1" x14ac:dyDescent="0.25">
      <c r="A66" s="369">
        <v>50</v>
      </c>
      <c r="B66" s="370" t="s">
        <v>485</v>
      </c>
      <c r="C66" s="371" t="s">
        <v>486</v>
      </c>
      <c r="D66" s="365">
        <f t="shared" si="0"/>
        <v>399724</v>
      </c>
      <c r="E66" s="365">
        <f>SUM(E61:E65)</f>
        <v>174724</v>
      </c>
      <c r="F66" s="365">
        <f>SUM(F61:F65)</f>
        <v>225000</v>
      </c>
      <c r="G66" s="365">
        <f>SUM(G61:G65)</f>
        <v>0</v>
      </c>
      <c r="H66" s="365">
        <f>SUM(H61:H65)</f>
        <v>0</v>
      </c>
      <c r="I66" s="365">
        <f>SUM(I61:I65)</f>
        <v>0</v>
      </c>
      <c r="J66" s="367"/>
    </row>
    <row r="67" spans="1:10" ht="15" customHeight="1" x14ac:dyDescent="0.25">
      <c r="A67" s="362">
        <v>51</v>
      </c>
      <c r="B67" s="373" t="s">
        <v>487</v>
      </c>
      <c r="C67" s="364" t="s">
        <v>488</v>
      </c>
      <c r="D67" s="365">
        <f t="shared" si="0"/>
        <v>0</v>
      </c>
      <c r="E67" s="366"/>
      <c r="F67" s="366"/>
      <c r="G67" s="366"/>
      <c r="H67" s="366"/>
      <c r="I67" s="366"/>
      <c r="J67" s="367"/>
    </row>
    <row r="68" spans="1:10" ht="24" customHeight="1" x14ac:dyDescent="0.25">
      <c r="A68" s="362">
        <v>52</v>
      </c>
      <c r="B68" s="368" t="s">
        <v>489</v>
      </c>
      <c r="C68" s="364" t="s">
        <v>490</v>
      </c>
      <c r="D68" s="365">
        <f t="shared" si="0"/>
        <v>0</v>
      </c>
      <c r="E68" s="366"/>
      <c r="F68" s="366"/>
      <c r="G68" s="366"/>
      <c r="H68" s="366"/>
      <c r="I68" s="366"/>
      <c r="J68" s="367"/>
    </row>
    <row r="69" spans="1:10" ht="15" customHeight="1" x14ac:dyDescent="0.25">
      <c r="A69" s="362">
        <v>53</v>
      </c>
      <c r="B69" s="373" t="s">
        <v>491</v>
      </c>
      <c r="C69" s="364" t="s">
        <v>492</v>
      </c>
      <c r="D69" s="365">
        <f t="shared" si="0"/>
        <v>384600</v>
      </c>
      <c r="E69" s="366"/>
      <c r="F69" s="366"/>
      <c r="G69" s="366">
        <v>69600</v>
      </c>
      <c r="H69" s="366"/>
      <c r="I69" s="366">
        <v>315000</v>
      </c>
      <c r="J69" s="367"/>
    </row>
    <row r="70" spans="1:10" ht="15" customHeight="1" x14ac:dyDescent="0.25">
      <c r="A70" s="369">
        <v>54</v>
      </c>
      <c r="B70" s="370" t="s">
        <v>493</v>
      </c>
      <c r="C70" s="371" t="s">
        <v>494</v>
      </c>
      <c r="D70" s="365">
        <f t="shared" si="0"/>
        <v>384600</v>
      </c>
      <c r="E70" s="365">
        <f>SUM(E67:E69)</f>
        <v>0</v>
      </c>
      <c r="F70" s="365">
        <f>SUM(F67:F69)</f>
        <v>0</v>
      </c>
      <c r="G70" s="365">
        <f>SUM(G67:G69)</f>
        <v>69600</v>
      </c>
      <c r="H70" s="365">
        <f>SUM(H67:H69)</f>
        <v>0</v>
      </c>
      <c r="I70" s="365">
        <f>SUM(I67:I69)</f>
        <v>315000</v>
      </c>
      <c r="J70" s="367"/>
    </row>
    <row r="71" spans="1:10" ht="15" customHeight="1" x14ac:dyDescent="0.25">
      <c r="A71" s="362">
        <v>55</v>
      </c>
      <c r="B71" s="373" t="s">
        <v>495</v>
      </c>
      <c r="C71" s="364" t="s">
        <v>496</v>
      </c>
      <c r="D71" s="365">
        <f t="shared" si="0"/>
        <v>0</v>
      </c>
      <c r="E71" s="366"/>
      <c r="F71" s="366"/>
      <c r="G71" s="366"/>
      <c r="H71" s="366"/>
      <c r="I71" s="366"/>
      <c r="J71" s="367"/>
    </row>
    <row r="72" spans="1:10" ht="15" customHeight="1" x14ac:dyDescent="0.25">
      <c r="A72" s="362">
        <v>56</v>
      </c>
      <c r="B72" s="368" t="s">
        <v>497</v>
      </c>
      <c r="C72" s="364" t="s">
        <v>498</v>
      </c>
      <c r="D72" s="365">
        <f t="shared" ref="D72:D89" si="1">SUM(E72:I72)</f>
        <v>435500</v>
      </c>
      <c r="E72" s="366">
        <v>435500</v>
      </c>
      <c r="F72" s="366"/>
      <c r="G72" s="366"/>
      <c r="H72" s="366"/>
      <c r="I72" s="366"/>
      <c r="J72" s="367"/>
    </row>
    <row r="73" spans="1:10" ht="15" customHeight="1" x14ac:dyDescent="0.25">
      <c r="A73" s="362">
        <v>57</v>
      </c>
      <c r="B73" s="373" t="s">
        <v>499</v>
      </c>
      <c r="C73" s="364" t="s">
        <v>500</v>
      </c>
      <c r="D73" s="365">
        <f t="shared" si="1"/>
        <v>0</v>
      </c>
      <c r="E73" s="366"/>
      <c r="F73" s="366"/>
      <c r="G73" s="366"/>
      <c r="H73" s="366"/>
      <c r="I73" s="366"/>
      <c r="J73" s="367"/>
    </row>
    <row r="74" spans="1:10" ht="15" customHeight="1" thickBot="1" x14ac:dyDescent="0.3">
      <c r="A74" s="376">
        <v>58</v>
      </c>
      <c r="B74" s="377" t="s">
        <v>501</v>
      </c>
      <c r="C74" s="378" t="s">
        <v>502</v>
      </c>
      <c r="D74" s="365">
        <f t="shared" si="1"/>
        <v>435500</v>
      </c>
      <c r="E74" s="379">
        <f>SUM(E71:E73)</f>
        <v>435500</v>
      </c>
      <c r="F74" s="379">
        <f>SUM(F71:F73)</f>
        <v>0</v>
      </c>
      <c r="G74" s="379">
        <f>SUM(G71:G73)</f>
        <v>0</v>
      </c>
      <c r="H74" s="379">
        <f>SUM(H71:H73)</f>
        <v>0</v>
      </c>
      <c r="I74" s="379">
        <f>SUM(I71:I73)</f>
        <v>0</v>
      </c>
      <c r="J74" s="367"/>
    </row>
    <row r="75" spans="1:10" ht="15" customHeight="1" thickBot="1" x14ac:dyDescent="0.3">
      <c r="A75" s="380">
        <v>59</v>
      </c>
      <c r="B75" s="381" t="s">
        <v>503</v>
      </c>
      <c r="C75" s="382" t="s">
        <v>504</v>
      </c>
      <c r="D75" s="365">
        <f t="shared" si="1"/>
        <v>1021182495</v>
      </c>
      <c r="E75" s="383">
        <f>E27+E33+E47+E60+E66+E70+E74</f>
        <v>901708730</v>
      </c>
      <c r="F75" s="383">
        <f>F27+F33+F47+F60+F66+F70+F74</f>
        <v>4565596</v>
      </c>
      <c r="G75" s="383">
        <f>G27+G33+G47+G60+G66+G70+G74</f>
        <v>92548015</v>
      </c>
      <c r="H75" s="383">
        <f>H27+H33+H47+H60+H66+H70+H74</f>
        <v>20465266</v>
      </c>
      <c r="I75" s="383">
        <f>I27+I33+I47+I60+I66+I70+I74</f>
        <v>1894888</v>
      </c>
      <c r="J75" s="367"/>
    </row>
    <row r="76" spans="1:10" x14ac:dyDescent="0.25">
      <c r="A76" s="384">
        <v>60</v>
      </c>
      <c r="B76" s="385" t="s">
        <v>505</v>
      </c>
      <c r="C76" s="455" t="s">
        <v>506</v>
      </c>
      <c r="D76" s="365">
        <f t="shared" si="1"/>
        <v>0</v>
      </c>
      <c r="E76" s="455"/>
      <c r="F76" s="455"/>
      <c r="G76" s="455"/>
      <c r="H76" s="455"/>
      <c r="I76" s="455"/>
      <c r="J76" s="367"/>
    </row>
    <row r="77" spans="1:10" x14ac:dyDescent="0.25">
      <c r="A77" s="369">
        <v>61</v>
      </c>
      <c r="B77" s="387" t="s">
        <v>507</v>
      </c>
      <c r="C77" s="456" t="s">
        <v>508</v>
      </c>
      <c r="D77" s="365">
        <f t="shared" si="1"/>
        <v>0</v>
      </c>
      <c r="E77" s="456"/>
      <c r="F77" s="456"/>
      <c r="G77" s="456"/>
      <c r="H77" s="463"/>
      <c r="I77" s="456"/>
      <c r="J77" s="367"/>
    </row>
    <row r="78" spans="1:10" x14ac:dyDescent="0.25">
      <c r="A78" s="369">
        <v>62</v>
      </c>
      <c r="B78" s="368" t="s">
        <v>509</v>
      </c>
      <c r="C78" s="456" t="s">
        <v>510</v>
      </c>
      <c r="D78" s="365">
        <f t="shared" si="1"/>
        <v>565881621</v>
      </c>
      <c r="E78" s="456">
        <v>530547080</v>
      </c>
      <c r="F78" s="456">
        <v>8680504</v>
      </c>
      <c r="G78" s="456">
        <v>20933084</v>
      </c>
      <c r="H78" s="463">
        <v>4152888</v>
      </c>
      <c r="I78" s="456">
        <v>1568065</v>
      </c>
      <c r="J78" s="367"/>
    </row>
    <row r="79" spans="1:10" x14ac:dyDescent="0.25">
      <c r="A79" s="369">
        <v>63</v>
      </c>
      <c r="B79" s="368" t="s">
        <v>511</v>
      </c>
      <c r="C79" s="456" t="s">
        <v>512</v>
      </c>
      <c r="D79" s="365">
        <f t="shared" si="1"/>
        <v>0</v>
      </c>
      <c r="E79" s="456"/>
      <c r="F79" s="456"/>
      <c r="G79" s="456"/>
      <c r="H79" s="463"/>
      <c r="I79" s="456"/>
      <c r="J79" s="367"/>
    </row>
    <row r="80" spans="1:10" x14ac:dyDescent="0.25">
      <c r="A80" s="369">
        <v>64</v>
      </c>
      <c r="B80" s="370" t="s">
        <v>513</v>
      </c>
      <c r="C80" s="456" t="s">
        <v>514</v>
      </c>
      <c r="D80" s="365">
        <f t="shared" si="1"/>
        <v>565881621</v>
      </c>
      <c r="E80" s="456">
        <f>SUM(E78:E79)</f>
        <v>530547080</v>
      </c>
      <c r="F80" s="456">
        <f>SUM(F78:F79)</f>
        <v>8680504</v>
      </c>
      <c r="G80" s="456">
        <f>SUM(G78:G79)</f>
        <v>20933084</v>
      </c>
      <c r="H80" s="463">
        <f>SUM(H78:H79)</f>
        <v>4152888</v>
      </c>
      <c r="I80" s="456">
        <f>SUM(I78:I79)</f>
        <v>1568065</v>
      </c>
      <c r="J80" s="367"/>
    </row>
    <row r="81" spans="1:10" x14ac:dyDescent="0.25">
      <c r="A81" s="369">
        <v>65</v>
      </c>
      <c r="B81" s="389" t="s">
        <v>515</v>
      </c>
      <c r="C81" s="456" t="s">
        <v>516</v>
      </c>
      <c r="D81" s="365">
        <f t="shared" si="1"/>
        <v>41241348</v>
      </c>
      <c r="E81" s="456">
        <v>41241348</v>
      </c>
      <c r="F81" s="456"/>
      <c r="G81" s="456"/>
      <c r="H81" s="456"/>
      <c r="I81" s="456"/>
      <c r="J81" s="367"/>
    </row>
    <row r="82" spans="1:10" x14ac:dyDescent="0.25">
      <c r="A82" s="369">
        <v>66</v>
      </c>
      <c r="B82" s="389" t="s">
        <v>517</v>
      </c>
      <c r="C82" s="456" t="s">
        <v>518</v>
      </c>
      <c r="D82" s="365">
        <f t="shared" si="1"/>
        <v>0</v>
      </c>
      <c r="E82" s="456"/>
      <c r="F82" s="456"/>
      <c r="G82" s="456"/>
      <c r="H82" s="456"/>
      <c r="I82" s="456"/>
      <c r="J82" s="367"/>
    </row>
    <row r="83" spans="1:10" x14ac:dyDescent="0.25">
      <c r="A83" s="369">
        <v>67</v>
      </c>
      <c r="B83" s="389" t="s">
        <v>519</v>
      </c>
      <c r="C83" s="456" t="s">
        <v>520</v>
      </c>
      <c r="D83" s="365">
        <f t="shared" si="1"/>
        <v>431526969</v>
      </c>
      <c r="E83" s="454"/>
      <c r="F83" s="454">
        <v>150238027</v>
      </c>
      <c r="G83" s="454">
        <v>125102024</v>
      </c>
      <c r="H83" s="454">
        <v>104932526</v>
      </c>
      <c r="I83" s="454">
        <v>51254392</v>
      </c>
      <c r="J83" s="367"/>
    </row>
    <row r="84" spans="1:10" x14ac:dyDescent="0.25">
      <c r="A84" s="369">
        <v>68</v>
      </c>
      <c r="B84" s="389" t="s">
        <v>521</v>
      </c>
      <c r="C84" s="456" t="s">
        <v>522</v>
      </c>
      <c r="D84" s="365">
        <f t="shared" si="1"/>
        <v>0</v>
      </c>
      <c r="E84" s="344"/>
      <c r="F84" s="344"/>
      <c r="G84" s="344"/>
      <c r="H84" s="344"/>
      <c r="I84" s="344"/>
      <c r="J84" s="367"/>
    </row>
    <row r="85" spans="1:10" x14ac:dyDescent="0.25">
      <c r="A85" s="369">
        <v>69</v>
      </c>
      <c r="B85" s="373" t="s">
        <v>523</v>
      </c>
      <c r="C85" s="456" t="s">
        <v>524</v>
      </c>
      <c r="D85" s="365">
        <f t="shared" si="1"/>
        <v>0</v>
      </c>
      <c r="E85" s="344"/>
      <c r="F85" s="344"/>
      <c r="G85" s="344"/>
      <c r="H85" s="344"/>
      <c r="I85" s="344"/>
      <c r="J85" s="367"/>
    </row>
    <row r="86" spans="1:10" x14ac:dyDescent="0.25">
      <c r="A86" s="369">
        <v>70</v>
      </c>
      <c r="B86" s="375" t="s">
        <v>525</v>
      </c>
      <c r="C86" s="456" t="s">
        <v>526</v>
      </c>
      <c r="D86" s="365">
        <f t="shared" si="1"/>
        <v>1038649938</v>
      </c>
      <c r="E86" s="344">
        <f>(SUM(E80:E85))+E76+E77</f>
        <v>571788428</v>
      </c>
      <c r="F86" s="344">
        <f>(SUM(F80:F85))+F76+F77</f>
        <v>158918531</v>
      </c>
      <c r="G86" s="344">
        <f>(SUM(G80:G85))+G76+G77</f>
        <v>146035108</v>
      </c>
      <c r="H86" s="344">
        <f>(SUM(H80:H85))+H76+H77</f>
        <v>109085414</v>
      </c>
      <c r="I86" s="344">
        <f>(SUM(I80:I85))+I76+I77</f>
        <v>52822457</v>
      </c>
      <c r="J86" s="367"/>
    </row>
    <row r="87" spans="1:10" x14ac:dyDescent="0.25">
      <c r="A87" s="369">
        <v>71</v>
      </c>
      <c r="B87" s="387" t="s">
        <v>527</v>
      </c>
      <c r="C87" s="456" t="s">
        <v>528</v>
      </c>
      <c r="D87" s="365">
        <f t="shared" si="1"/>
        <v>0</v>
      </c>
      <c r="E87" s="344"/>
      <c r="F87" s="344"/>
      <c r="G87" s="344"/>
      <c r="H87" s="344"/>
      <c r="I87" s="344"/>
      <c r="J87" s="367"/>
    </row>
    <row r="88" spans="1:10" x14ac:dyDescent="0.25">
      <c r="A88" s="369">
        <v>72</v>
      </c>
      <c r="B88" s="387" t="s">
        <v>529</v>
      </c>
      <c r="C88" s="456" t="s">
        <v>530</v>
      </c>
      <c r="D88" s="365">
        <f t="shared" si="1"/>
        <v>1038649938</v>
      </c>
      <c r="E88" s="344">
        <f>SUM(E86:E87)</f>
        <v>571788428</v>
      </c>
      <c r="F88" s="344">
        <f>SUM(F86:F87)</f>
        <v>158918531</v>
      </c>
      <c r="G88" s="344">
        <f>SUM(G86:G87)</f>
        <v>146035108</v>
      </c>
      <c r="H88" s="344">
        <f>SUM(H86:H87)</f>
        <v>109085414</v>
      </c>
      <c r="I88" s="344">
        <f>SUM(I86:I87)</f>
        <v>52822457</v>
      </c>
      <c r="J88" s="367"/>
    </row>
    <row r="89" spans="1:10" x14ac:dyDescent="0.25">
      <c r="A89" s="457">
        <v>73</v>
      </c>
      <c r="B89" s="458" t="s">
        <v>531</v>
      </c>
      <c r="C89" s="458"/>
      <c r="D89" s="365">
        <f t="shared" si="1"/>
        <v>2059832433</v>
      </c>
      <c r="E89" s="459">
        <f>E75+E88</f>
        <v>1473497158</v>
      </c>
      <c r="F89" s="459">
        <f>F75+F88</f>
        <v>163484127</v>
      </c>
      <c r="G89" s="459">
        <f>G75+G88</f>
        <v>238583123</v>
      </c>
      <c r="H89" s="459">
        <f>H75+H88</f>
        <v>129550680</v>
      </c>
      <c r="I89" s="459">
        <f>I75+I88</f>
        <v>54717345</v>
      </c>
      <c r="J89" s="367"/>
    </row>
    <row r="90" spans="1:10" x14ac:dyDescent="0.25">
      <c r="A90" s="460"/>
      <c r="B90" s="460"/>
      <c r="C90" s="460"/>
      <c r="D90" s="460"/>
      <c r="E90" s="460"/>
      <c r="F90" s="460"/>
      <c r="G90" s="460"/>
      <c r="H90" s="460"/>
      <c r="I90" s="460"/>
    </row>
    <row r="91" spans="1:10" x14ac:dyDescent="0.25">
      <c r="A91" s="460"/>
      <c r="B91" s="461"/>
      <c r="C91" s="462"/>
      <c r="D91" s="460"/>
      <c r="E91" s="460"/>
      <c r="F91" s="460"/>
      <c r="G91" s="460"/>
      <c r="H91" s="460"/>
      <c r="I91" s="460"/>
    </row>
    <row r="92" spans="1:10" x14ac:dyDescent="0.25">
      <c r="A92" s="460"/>
      <c r="B92" s="461"/>
      <c r="C92" s="460"/>
      <c r="D92" s="460"/>
      <c r="E92" s="460"/>
      <c r="F92" s="460"/>
      <c r="G92" s="460"/>
      <c r="H92" s="460"/>
      <c r="I92" s="460"/>
    </row>
    <row r="93" spans="1:10" x14ac:dyDescent="0.25">
      <c r="A93" s="460"/>
      <c r="B93" s="461"/>
      <c r="C93" s="460"/>
      <c r="D93" s="460"/>
      <c r="E93" s="460"/>
      <c r="F93" s="460"/>
      <c r="G93" s="460"/>
      <c r="H93" s="460"/>
      <c r="I93" s="460"/>
    </row>
    <row r="94" spans="1:10" ht="15.75" x14ac:dyDescent="0.25">
      <c r="B94" s="397"/>
    </row>
  </sheetData>
  <pageMargins left="0" right="0" top="0" bottom="0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C2" sqref="C2"/>
    </sheetView>
  </sheetViews>
  <sheetFormatPr defaultColWidth="9.140625" defaultRowHeight="15" x14ac:dyDescent="0.25"/>
  <cols>
    <col min="1" max="1" width="5.7109375" style="919" customWidth="1"/>
    <col min="2" max="2" width="57" style="919" customWidth="1"/>
    <col min="3" max="3" width="14.7109375" style="919" customWidth="1"/>
    <col min="4" max="4" width="17.140625" style="919" customWidth="1"/>
    <col min="5" max="5" width="16.7109375" style="919" customWidth="1"/>
    <col min="6" max="16384" width="9.140625" style="919"/>
  </cols>
  <sheetData>
    <row r="1" spans="1:5" ht="18.75" x14ac:dyDescent="0.3">
      <c r="A1" s="917"/>
      <c r="B1" s="918" t="s">
        <v>0</v>
      </c>
      <c r="C1" s="142" t="s">
        <v>1235</v>
      </c>
      <c r="D1" s="142"/>
      <c r="E1" s="142"/>
    </row>
    <row r="2" spans="1:5" ht="18.75" x14ac:dyDescent="0.3">
      <c r="A2" s="920"/>
      <c r="B2" s="921" t="s">
        <v>887</v>
      </c>
      <c r="C2" s="922" t="s">
        <v>1488</v>
      </c>
      <c r="D2" s="923"/>
      <c r="E2" s="923"/>
    </row>
    <row r="3" spans="1:5" ht="15.75" x14ac:dyDescent="0.25">
      <c r="A3" s="917"/>
      <c r="B3" s="920" t="s">
        <v>119</v>
      </c>
      <c r="C3" s="142"/>
      <c r="D3" s="142"/>
      <c r="E3" s="142"/>
    </row>
    <row r="4" spans="1:5" ht="15.75" x14ac:dyDescent="0.25">
      <c r="A4" s="917"/>
      <c r="B4" s="917"/>
      <c r="C4" s="917"/>
      <c r="D4" s="946" t="s">
        <v>216</v>
      </c>
      <c r="E4" s="947" t="s">
        <v>197</v>
      </c>
    </row>
    <row r="5" spans="1:5" ht="15.75" x14ac:dyDescent="0.25">
      <c r="A5" s="924" t="s">
        <v>175</v>
      </c>
      <c r="B5" s="924"/>
      <c r="C5" s="925" t="s">
        <v>176</v>
      </c>
      <c r="D5" s="925" t="s">
        <v>895</v>
      </c>
      <c r="E5" s="925" t="s">
        <v>663</v>
      </c>
    </row>
    <row r="6" spans="1:5" ht="15.75" x14ac:dyDescent="0.25">
      <c r="A6" s="926">
        <v>1</v>
      </c>
      <c r="B6" s="927" t="s">
        <v>1236</v>
      </c>
      <c r="C6" s="928">
        <v>99547</v>
      </c>
      <c r="D6" s="928">
        <v>103593</v>
      </c>
      <c r="E6" s="928">
        <v>103592805</v>
      </c>
    </row>
    <row r="7" spans="1:5" ht="15.75" x14ac:dyDescent="0.25">
      <c r="A7" s="926">
        <v>2</v>
      </c>
      <c r="B7" s="926" t="s">
        <v>177</v>
      </c>
      <c r="C7" s="928">
        <v>33766</v>
      </c>
      <c r="D7" s="928">
        <v>29720</v>
      </c>
      <c r="E7" s="928"/>
    </row>
    <row r="8" spans="1:5" ht="15.75" x14ac:dyDescent="0.25">
      <c r="A8" s="926">
        <v>3</v>
      </c>
      <c r="B8" s="927" t="s">
        <v>1237</v>
      </c>
      <c r="C8" s="928">
        <v>3000</v>
      </c>
      <c r="D8" s="928">
        <v>3000</v>
      </c>
      <c r="E8" s="928">
        <v>1139760</v>
      </c>
    </row>
    <row r="9" spans="1:5" ht="15.75" x14ac:dyDescent="0.25">
      <c r="A9" s="926">
        <v>4</v>
      </c>
      <c r="B9" s="927" t="s">
        <v>1238</v>
      </c>
      <c r="C9" s="929">
        <v>2000</v>
      </c>
      <c r="D9" s="928">
        <v>2000</v>
      </c>
      <c r="E9" s="929">
        <v>2000000</v>
      </c>
    </row>
    <row r="10" spans="1:5" ht="15.75" x14ac:dyDescent="0.25">
      <c r="A10" s="926">
        <v>5</v>
      </c>
      <c r="B10" s="930" t="s">
        <v>1239</v>
      </c>
      <c r="C10" s="931">
        <v>2847</v>
      </c>
      <c r="D10" s="928">
        <v>4232</v>
      </c>
      <c r="E10" s="931">
        <v>4143288</v>
      </c>
    </row>
    <row r="11" spans="1:5" ht="15.75" x14ac:dyDescent="0.25">
      <c r="A11" s="926">
        <v>6</v>
      </c>
      <c r="B11" s="930" t="s">
        <v>1240</v>
      </c>
      <c r="C11" s="931">
        <v>475</v>
      </c>
      <c r="D11" s="928">
        <v>475</v>
      </c>
      <c r="E11" s="931">
        <v>475447</v>
      </c>
    </row>
    <row r="12" spans="1:5" ht="15.75" x14ac:dyDescent="0.25">
      <c r="A12" s="926">
        <v>7</v>
      </c>
      <c r="B12" s="930" t="s">
        <v>1241</v>
      </c>
      <c r="C12" s="931">
        <v>3994</v>
      </c>
      <c r="D12" s="928">
        <v>3994</v>
      </c>
      <c r="E12" s="931">
        <v>3994150</v>
      </c>
    </row>
    <row r="13" spans="1:5" ht="15.75" x14ac:dyDescent="0.25">
      <c r="A13" s="926">
        <v>8</v>
      </c>
      <c r="B13" s="930" t="s">
        <v>1242</v>
      </c>
      <c r="C13" s="931">
        <v>330</v>
      </c>
      <c r="D13" s="928">
        <v>330</v>
      </c>
      <c r="E13" s="931">
        <v>330200</v>
      </c>
    </row>
    <row r="14" spans="1:5" ht="15.75" x14ac:dyDescent="0.25">
      <c r="A14" s="926">
        <v>9</v>
      </c>
      <c r="B14" s="926" t="s">
        <v>1243</v>
      </c>
      <c r="C14" s="928">
        <v>767</v>
      </c>
      <c r="D14" s="928">
        <v>767</v>
      </c>
      <c r="E14" s="928">
        <v>766845</v>
      </c>
    </row>
    <row r="15" spans="1:5" ht="15.75" x14ac:dyDescent="0.25">
      <c r="A15" s="926">
        <v>10</v>
      </c>
      <c r="B15" s="926" t="s">
        <v>1244</v>
      </c>
      <c r="C15" s="928">
        <v>500</v>
      </c>
      <c r="D15" s="928">
        <v>500</v>
      </c>
      <c r="E15" s="928"/>
    </row>
    <row r="16" spans="1:5" ht="15.75" x14ac:dyDescent="0.25">
      <c r="A16" s="926">
        <v>11</v>
      </c>
      <c r="B16" s="926" t="s">
        <v>178</v>
      </c>
      <c r="C16" s="928">
        <v>5200</v>
      </c>
      <c r="D16" s="928">
        <v>3670</v>
      </c>
      <c r="E16" s="928">
        <v>2837716</v>
      </c>
    </row>
    <row r="17" spans="1:5" ht="15.75" x14ac:dyDescent="0.25">
      <c r="A17" s="926">
        <v>12</v>
      </c>
      <c r="B17" s="932" t="s">
        <v>1245</v>
      </c>
      <c r="C17" s="928">
        <v>12</v>
      </c>
      <c r="D17" s="928">
        <v>12</v>
      </c>
      <c r="E17" s="928">
        <v>12340</v>
      </c>
    </row>
    <row r="18" spans="1:5" ht="15.75" x14ac:dyDescent="0.25">
      <c r="A18" s="933">
        <v>13</v>
      </c>
      <c r="B18" s="933" t="s">
        <v>179</v>
      </c>
      <c r="C18" s="934">
        <v>254</v>
      </c>
      <c r="D18" s="934">
        <v>0</v>
      </c>
      <c r="E18" s="934"/>
    </row>
    <row r="19" spans="1:5" ht="15.75" x14ac:dyDescent="0.25">
      <c r="A19" s="933">
        <v>14</v>
      </c>
      <c r="B19" s="933" t="s">
        <v>180</v>
      </c>
      <c r="C19" s="934">
        <v>381</v>
      </c>
      <c r="D19" s="934">
        <v>381</v>
      </c>
      <c r="E19" s="934">
        <v>42635</v>
      </c>
    </row>
    <row r="20" spans="1:5" ht="15.75" x14ac:dyDescent="0.25">
      <c r="A20" s="933">
        <v>15</v>
      </c>
      <c r="B20" s="933" t="s">
        <v>1246</v>
      </c>
      <c r="C20" s="934">
        <v>127</v>
      </c>
      <c r="D20" s="934">
        <v>127</v>
      </c>
      <c r="E20" s="934"/>
    </row>
    <row r="21" spans="1:5" ht="15.75" x14ac:dyDescent="0.25">
      <c r="A21" s="933">
        <v>16</v>
      </c>
      <c r="B21" s="933" t="s">
        <v>1247</v>
      </c>
      <c r="C21" s="934"/>
      <c r="D21" s="934">
        <v>2250</v>
      </c>
      <c r="E21" s="934">
        <v>2171668</v>
      </c>
    </row>
    <row r="22" spans="1:5" ht="15.75" x14ac:dyDescent="0.25">
      <c r="A22" s="933">
        <v>17</v>
      </c>
      <c r="B22" s="933" t="s">
        <v>1248</v>
      </c>
      <c r="C22" s="934"/>
      <c r="D22" s="934">
        <v>0</v>
      </c>
      <c r="E22" s="934"/>
    </row>
    <row r="23" spans="1:5" ht="15.75" x14ac:dyDescent="0.25">
      <c r="A23" s="933">
        <v>18</v>
      </c>
      <c r="B23" s="933" t="s">
        <v>1249</v>
      </c>
      <c r="C23" s="934"/>
      <c r="D23" s="934">
        <v>0</v>
      </c>
      <c r="E23" s="934"/>
    </row>
    <row r="24" spans="1:5" ht="15.75" x14ac:dyDescent="0.25">
      <c r="A24" s="933">
        <v>19</v>
      </c>
      <c r="B24" s="933" t="s">
        <v>1250</v>
      </c>
      <c r="C24" s="934"/>
      <c r="D24" s="934">
        <v>200</v>
      </c>
      <c r="E24" s="934">
        <v>184924</v>
      </c>
    </row>
    <row r="25" spans="1:5" ht="15.75" x14ac:dyDescent="0.25">
      <c r="A25" s="933">
        <v>20</v>
      </c>
      <c r="B25" s="933" t="s">
        <v>1251</v>
      </c>
      <c r="C25" s="934"/>
      <c r="D25" s="934">
        <v>1611</v>
      </c>
      <c r="E25" s="934">
        <v>504800</v>
      </c>
    </row>
    <row r="26" spans="1:5" ht="15.75" x14ac:dyDescent="0.25">
      <c r="A26" s="933">
        <v>21</v>
      </c>
      <c r="B26" s="933" t="s">
        <v>1252</v>
      </c>
      <c r="C26" s="934"/>
      <c r="D26" s="934">
        <v>297</v>
      </c>
      <c r="E26" s="934">
        <v>295864</v>
      </c>
    </row>
    <row r="27" spans="1:5" ht="15.75" x14ac:dyDescent="0.25">
      <c r="A27" s="933">
        <v>22</v>
      </c>
      <c r="B27" s="933" t="s">
        <v>1253</v>
      </c>
      <c r="C27" s="934"/>
      <c r="D27" s="934">
        <v>969</v>
      </c>
      <c r="E27" s="934">
        <v>968886</v>
      </c>
    </row>
    <row r="28" spans="1:5" ht="15.75" x14ac:dyDescent="0.25">
      <c r="A28" s="933">
        <v>23</v>
      </c>
      <c r="B28" s="933" t="s">
        <v>181</v>
      </c>
      <c r="C28" s="934"/>
      <c r="D28" s="934">
        <v>2000</v>
      </c>
      <c r="E28" s="934"/>
    </row>
    <row r="29" spans="1:5" ht="15.75" x14ac:dyDescent="0.25">
      <c r="A29" s="933">
        <v>24</v>
      </c>
      <c r="B29" s="933" t="s">
        <v>1254</v>
      </c>
      <c r="C29" s="934"/>
      <c r="D29" s="934">
        <v>1600</v>
      </c>
      <c r="E29" s="935">
        <v>1486155</v>
      </c>
    </row>
    <row r="30" spans="1:5" ht="15.75" x14ac:dyDescent="0.25">
      <c r="A30" s="933">
        <v>25</v>
      </c>
      <c r="B30" s="933" t="s">
        <v>1255</v>
      </c>
      <c r="C30" s="934"/>
      <c r="D30" s="934">
        <v>0</v>
      </c>
      <c r="E30" s="935"/>
    </row>
    <row r="31" spans="1:5" ht="15.75" x14ac:dyDescent="0.25">
      <c r="A31" s="933">
        <v>26</v>
      </c>
      <c r="B31" s="933" t="s">
        <v>1256</v>
      </c>
      <c r="C31" s="934"/>
      <c r="D31" s="934">
        <v>3731</v>
      </c>
      <c r="E31" s="935">
        <v>3730498</v>
      </c>
    </row>
    <row r="32" spans="1:5" ht="15.75" x14ac:dyDescent="0.25">
      <c r="A32" s="926">
        <v>27</v>
      </c>
      <c r="B32" s="926" t="s">
        <v>1257</v>
      </c>
      <c r="C32" s="928"/>
      <c r="D32" s="928">
        <v>3447</v>
      </c>
      <c r="E32" s="928">
        <v>3442744</v>
      </c>
    </row>
    <row r="33" spans="1:5" ht="15.75" x14ac:dyDescent="0.25">
      <c r="A33" s="926">
        <v>28</v>
      </c>
      <c r="B33" s="926" t="s">
        <v>1258</v>
      </c>
      <c r="C33" s="928"/>
      <c r="D33" s="928">
        <v>2400</v>
      </c>
      <c r="E33" s="928">
        <v>2370425</v>
      </c>
    </row>
    <row r="34" spans="1:5" ht="15.75" x14ac:dyDescent="0.25">
      <c r="A34" s="926">
        <v>29</v>
      </c>
      <c r="B34" s="926" t="s">
        <v>1259</v>
      </c>
      <c r="C34" s="928"/>
      <c r="D34" s="928">
        <v>613</v>
      </c>
      <c r="E34" s="928">
        <v>611334</v>
      </c>
    </row>
    <row r="35" spans="1:5" ht="15.75" x14ac:dyDescent="0.25">
      <c r="A35" s="926">
        <v>30</v>
      </c>
      <c r="B35" s="926" t="s">
        <v>1260</v>
      </c>
      <c r="C35" s="928"/>
      <c r="D35" s="928">
        <v>65</v>
      </c>
      <c r="E35" s="928">
        <v>64900</v>
      </c>
    </row>
    <row r="36" spans="1:5" ht="15.75" x14ac:dyDescent="0.25">
      <c r="A36" s="926">
        <v>31</v>
      </c>
      <c r="B36" s="926" t="s">
        <v>1261</v>
      </c>
      <c r="C36" s="928"/>
      <c r="D36" s="928">
        <v>1759</v>
      </c>
      <c r="E36" s="928">
        <v>1758925</v>
      </c>
    </row>
    <row r="37" spans="1:5" ht="15.75" x14ac:dyDescent="0.25">
      <c r="A37" s="926">
        <v>32</v>
      </c>
      <c r="B37" s="933" t="s">
        <v>1262</v>
      </c>
      <c r="C37" s="928"/>
      <c r="D37" s="928">
        <v>254</v>
      </c>
      <c r="E37" s="935">
        <v>154530</v>
      </c>
    </row>
    <row r="38" spans="1:5" ht="15.75" x14ac:dyDescent="0.25">
      <c r="A38" s="926">
        <v>33</v>
      </c>
      <c r="B38" s="926" t="s">
        <v>1263</v>
      </c>
      <c r="C38" s="928"/>
      <c r="D38" s="928">
        <v>4116</v>
      </c>
      <c r="E38" s="928">
        <v>4115194</v>
      </c>
    </row>
    <row r="39" spans="1:5" ht="15.75" x14ac:dyDescent="0.25">
      <c r="A39" s="926">
        <v>34</v>
      </c>
      <c r="B39" s="926" t="s">
        <v>1264</v>
      </c>
      <c r="C39" s="928"/>
      <c r="D39" s="928">
        <v>604</v>
      </c>
      <c r="E39" s="928"/>
    </row>
    <row r="40" spans="1:5" ht="15.75" x14ac:dyDescent="0.25">
      <c r="A40" s="926">
        <v>35</v>
      </c>
      <c r="B40" s="926" t="s">
        <v>1265</v>
      </c>
      <c r="C40" s="928"/>
      <c r="D40" s="928">
        <v>200</v>
      </c>
      <c r="E40" s="928">
        <v>195574</v>
      </c>
    </row>
    <row r="41" spans="1:5" ht="15.75" x14ac:dyDescent="0.25">
      <c r="A41" s="926">
        <v>35</v>
      </c>
      <c r="B41" s="926" t="s">
        <v>1266</v>
      </c>
      <c r="C41" s="928"/>
      <c r="D41" s="928">
        <v>181042</v>
      </c>
      <c r="E41" s="928"/>
    </row>
    <row r="42" spans="1:5" ht="15.75" x14ac:dyDescent="0.25">
      <c r="A42" s="926">
        <v>36</v>
      </c>
      <c r="B42" s="924" t="s">
        <v>47</v>
      </c>
      <c r="C42" s="936">
        <f>SUM(C6:C39)</f>
        <v>153200</v>
      </c>
      <c r="D42" s="936">
        <f>SUM(D6:D41)</f>
        <v>359959</v>
      </c>
      <c r="E42" s="936">
        <f>SUM(E6:E41)</f>
        <v>141391607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C2" sqref="C2"/>
    </sheetView>
  </sheetViews>
  <sheetFormatPr defaultColWidth="9.140625" defaultRowHeight="15" x14ac:dyDescent="0.25"/>
  <cols>
    <col min="1" max="1" width="5.7109375" style="919" customWidth="1"/>
    <col min="2" max="2" width="55.7109375" style="919" customWidth="1"/>
    <col min="3" max="3" width="11.85546875" style="919" customWidth="1"/>
    <col min="4" max="4" width="16.85546875" style="919" customWidth="1"/>
    <col min="5" max="5" width="15.5703125" style="937" customWidth="1"/>
    <col min="6" max="6" width="9.140625" style="919"/>
    <col min="7" max="7" width="13.5703125" style="919" customWidth="1"/>
    <col min="8" max="8" width="9.140625" style="919"/>
    <col min="9" max="9" width="13.5703125" style="919" customWidth="1"/>
    <col min="10" max="16384" width="9.140625" style="919"/>
  </cols>
  <sheetData>
    <row r="1" spans="1:9" ht="18.75" x14ac:dyDescent="0.3">
      <c r="A1" s="917"/>
      <c r="B1" s="918" t="s">
        <v>0</v>
      </c>
      <c r="C1" s="142" t="s">
        <v>1267</v>
      </c>
      <c r="D1" s="142"/>
      <c r="E1" s="142"/>
      <c r="F1" s="937"/>
    </row>
    <row r="2" spans="1:9" ht="18.75" x14ac:dyDescent="0.3">
      <c r="A2" s="920"/>
      <c r="B2" s="921" t="s">
        <v>887</v>
      </c>
      <c r="C2" s="922" t="s">
        <v>1488</v>
      </c>
      <c r="D2" s="923"/>
      <c r="E2" s="923"/>
      <c r="F2" s="937"/>
    </row>
    <row r="3" spans="1:9" ht="15.75" x14ac:dyDescent="0.25">
      <c r="A3" s="917"/>
      <c r="B3" s="920" t="s">
        <v>119</v>
      </c>
      <c r="C3" s="142"/>
      <c r="D3" s="142"/>
      <c r="E3" s="142"/>
      <c r="F3" s="937"/>
    </row>
    <row r="4" spans="1:9" ht="15.75" x14ac:dyDescent="0.25">
      <c r="A4" s="917"/>
      <c r="B4" s="917"/>
      <c r="C4" s="917"/>
      <c r="D4" s="946" t="s">
        <v>216</v>
      </c>
      <c r="E4" s="947" t="s">
        <v>197</v>
      </c>
      <c r="F4" s="937"/>
    </row>
    <row r="5" spans="1:9" ht="15.75" x14ac:dyDescent="0.25">
      <c r="A5" s="924" t="s">
        <v>182</v>
      </c>
      <c r="B5" s="925"/>
      <c r="C5" s="925" t="s">
        <v>176</v>
      </c>
      <c r="D5" s="925" t="s">
        <v>895</v>
      </c>
      <c r="E5" s="925" t="s">
        <v>663</v>
      </c>
      <c r="F5" s="937"/>
    </row>
    <row r="6" spans="1:9" ht="15.75" x14ac:dyDescent="0.25">
      <c r="A6" s="926">
        <v>1</v>
      </c>
      <c r="B6" s="927" t="s">
        <v>1268</v>
      </c>
      <c r="C6" s="928">
        <v>50042</v>
      </c>
      <c r="D6" s="928">
        <v>39508</v>
      </c>
      <c r="E6" s="935">
        <v>39507751</v>
      </c>
      <c r="F6" s="938"/>
    </row>
    <row r="7" spans="1:9" ht="15.75" x14ac:dyDescent="0.25">
      <c r="A7" s="926">
        <v>2</v>
      </c>
      <c r="B7" s="927" t="s">
        <v>183</v>
      </c>
      <c r="C7" s="928">
        <v>3000</v>
      </c>
      <c r="D7" s="928">
        <v>2999</v>
      </c>
      <c r="E7" s="935">
        <v>1242200</v>
      </c>
      <c r="F7" s="938"/>
    </row>
    <row r="8" spans="1:9" ht="15.75" x14ac:dyDescent="0.25">
      <c r="A8" s="926">
        <v>3</v>
      </c>
      <c r="B8" s="939" t="s">
        <v>1269</v>
      </c>
      <c r="C8" s="940">
        <v>1217</v>
      </c>
      <c r="D8" s="928">
        <v>1217</v>
      </c>
      <c r="E8" s="941">
        <v>1217000</v>
      </c>
      <c r="F8" s="938"/>
      <c r="I8" s="942"/>
    </row>
    <row r="9" spans="1:9" ht="15.75" x14ac:dyDescent="0.25">
      <c r="A9" s="926">
        <v>4</v>
      </c>
      <c r="B9" s="155" t="s">
        <v>1270</v>
      </c>
      <c r="C9" s="928">
        <v>2540</v>
      </c>
      <c r="D9" s="928">
        <v>2540</v>
      </c>
      <c r="E9" s="935">
        <v>2540000</v>
      </c>
      <c r="F9" s="938"/>
      <c r="I9" s="942"/>
    </row>
    <row r="10" spans="1:9" ht="15.75" x14ac:dyDescent="0.25">
      <c r="A10" s="926">
        <v>5</v>
      </c>
      <c r="B10" s="926" t="s">
        <v>1271</v>
      </c>
      <c r="C10" s="928">
        <v>953</v>
      </c>
      <c r="D10" s="928">
        <v>953</v>
      </c>
      <c r="E10" s="935">
        <v>952500</v>
      </c>
      <c r="F10" s="938"/>
      <c r="I10" s="942"/>
    </row>
    <row r="11" spans="1:9" ht="15.75" x14ac:dyDescent="0.25">
      <c r="A11" s="926">
        <v>6</v>
      </c>
      <c r="B11" s="926" t="s">
        <v>184</v>
      </c>
      <c r="C11" s="928">
        <v>499</v>
      </c>
      <c r="D11" s="928">
        <v>499</v>
      </c>
      <c r="E11" s="935"/>
      <c r="F11" s="938"/>
      <c r="I11" s="942"/>
    </row>
    <row r="12" spans="1:9" ht="15.75" x14ac:dyDescent="0.25">
      <c r="A12" s="926">
        <v>7</v>
      </c>
      <c r="B12" s="155" t="s">
        <v>1272</v>
      </c>
      <c r="C12" s="928">
        <v>508</v>
      </c>
      <c r="D12" s="928">
        <v>108</v>
      </c>
      <c r="E12" s="935">
        <v>48514</v>
      </c>
      <c r="F12" s="938"/>
    </row>
    <row r="13" spans="1:9" ht="15.75" x14ac:dyDescent="0.25">
      <c r="A13" s="926">
        <v>8</v>
      </c>
      <c r="B13" s="155" t="s">
        <v>1273</v>
      </c>
      <c r="C13" s="928">
        <v>127</v>
      </c>
      <c r="D13" s="928">
        <v>427</v>
      </c>
      <c r="E13" s="935">
        <v>112743</v>
      </c>
      <c r="F13" s="938"/>
    </row>
    <row r="14" spans="1:9" ht="15.75" x14ac:dyDescent="0.25">
      <c r="A14" s="926">
        <v>9</v>
      </c>
      <c r="B14" s="155" t="s">
        <v>185</v>
      </c>
      <c r="C14" s="928">
        <v>7900</v>
      </c>
      <c r="D14" s="928">
        <v>10000</v>
      </c>
      <c r="E14" s="935"/>
      <c r="F14" s="938"/>
    </row>
    <row r="15" spans="1:9" ht="15.75" x14ac:dyDescent="0.25">
      <c r="A15" s="926">
        <v>10</v>
      </c>
      <c r="B15" s="932" t="s">
        <v>1274</v>
      </c>
      <c r="C15" s="928">
        <v>344</v>
      </c>
      <c r="D15" s="928">
        <v>345</v>
      </c>
      <c r="E15" s="935">
        <v>345378</v>
      </c>
      <c r="F15" s="938"/>
    </row>
    <row r="16" spans="1:9" ht="15.75" x14ac:dyDescent="0.25">
      <c r="A16" s="933">
        <v>11</v>
      </c>
      <c r="B16" s="156" t="s">
        <v>186</v>
      </c>
      <c r="C16" s="934">
        <v>1143</v>
      </c>
      <c r="D16" s="934">
        <v>554</v>
      </c>
      <c r="E16" s="935">
        <v>255689</v>
      </c>
      <c r="F16" s="938"/>
    </row>
    <row r="17" spans="1:6" ht="15.75" x14ac:dyDescent="0.25">
      <c r="A17" s="933">
        <v>12</v>
      </c>
      <c r="B17" s="156" t="s">
        <v>187</v>
      </c>
      <c r="C17" s="934">
        <v>330</v>
      </c>
      <c r="D17" s="934">
        <v>339</v>
      </c>
      <c r="E17" s="935"/>
      <c r="F17" s="938"/>
    </row>
    <row r="18" spans="1:6" ht="15.75" x14ac:dyDescent="0.25">
      <c r="A18" s="933">
        <v>13</v>
      </c>
      <c r="B18" s="156" t="s">
        <v>1275</v>
      </c>
      <c r="C18" s="934">
        <v>3708</v>
      </c>
      <c r="D18" s="934">
        <v>739</v>
      </c>
      <c r="E18" s="935">
        <v>480004</v>
      </c>
      <c r="F18" s="938"/>
    </row>
    <row r="19" spans="1:6" ht="15.75" x14ac:dyDescent="0.25">
      <c r="A19" s="933">
        <v>14</v>
      </c>
      <c r="B19" s="156" t="s">
        <v>1276</v>
      </c>
      <c r="C19" s="934">
        <v>203</v>
      </c>
      <c r="D19" s="934">
        <v>51</v>
      </c>
      <c r="E19" s="935">
        <v>39999</v>
      </c>
      <c r="F19" s="938"/>
    </row>
    <row r="20" spans="1:6" ht="15.75" x14ac:dyDescent="0.25">
      <c r="A20" s="933">
        <v>15</v>
      </c>
      <c r="B20" s="156" t="s">
        <v>1277</v>
      </c>
      <c r="C20" s="934">
        <v>22</v>
      </c>
      <c r="D20" s="934">
        <v>1862</v>
      </c>
      <c r="E20" s="935">
        <v>1861976</v>
      </c>
      <c r="F20" s="938"/>
    </row>
    <row r="21" spans="1:6" ht="15.75" x14ac:dyDescent="0.25">
      <c r="A21" s="933">
        <v>16</v>
      </c>
      <c r="B21" s="156" t="s">
        <v>1278</v>
      </c>
      <c r="C21" s="934">
        <v>254</v>
      </c>
      <c r="D21" s="934">
        <v>479</v>
      </c>
      <c r="E21" s="935">
        <v>422910</v>
      </c>
      <c r="F21" s="938"/>
    </row>
    <row r="22" spans="1:6" ht="15.75" x14ac:dyDescent="0.25">
      <c r="A22" s="933">
        <v>17</v>
      </c>
      <c r="B22" s="933" t="s">
        <v>188</v>
      </c>
      <c r="C22" s="934">
        <v>347</v>
      </c>
      <c r="D22" s="934">
        <v>959</v>
      </c>
      <c r="E22" s="935">
        <v>939268</v>
      </c>
      <c r="F22" s="938"/>
    </row>
    <row r="23" spans="1:6" ht="15.75" x14ac:dyDescent="0.25">
      <c r="A23" s="933">
        <v>18</v>
      </c>
      <c r="B23" s="933" t="s">
        <v>1279</v>
      </c>
      <c r="C23" s="934"/>
      <c r="D23" s="934">
        <v>433</v>
      </c>
      <c r="E23" s="935">
        <v>431990</v>
      </c>
      <c r="F23" s="938"/>
    </row>
    <row r="24" spans="1:6" ht="15.75" x14ac:dyDescent="0.25">
      <c r="A24" s="933">
        <v>19</v>
      </c>
      <c r="B24" s="933" t="s">
        <v>1280</v>
      </c>
      <c r="C24" s="934"/>
      <c r="D24" s="934">
        <v>703</v>
      </c>
      <c r="E24" s="935">
        <v>702945</v>
      </c>
      <c r="F24" s="938"/>
    </row>
    <row r="25" spans="1:6" ht="15.75" x14ac:dyDescent="0.25">
      <c r="A25" s="933">
        <v>20</v>
      </c>
      <c r="B25" s="933" t="s">
        <v>1281</v>
      </c>
      <c r="C25" s="934"/>
      <c r="D25" s="934">
        <v>812</v>
      </c>
      <c r="E25" s="935">
        <v>811523</v>
      </c>
      <c r="F25" s="938"/>
    </row>
    <row r="26" spans="1:6" ht="15.75" x14ac:dyDescent="0.25">
      <c r="A26" s="933">
        <v>21</v>
      </c>
      <c r="B26" s="933" t="s">
        <v>189</v>
      </c>
      <c r="C26" s="934"/>
      <c r="D26" s="934">
        <v>591</v>
      </c>
      <c r="E26" s="935">
        <v>57023</v>
      </c>
      <c r="F26" s="938"/>
    </row>
    <row r="27" spans="1:6" ht="15.75" x14ac:dyDescent="0.25">
      <c r="A27" s="933">
        <v>22</v>
      </c>
      <c r="B27" s="933" t="s">
        <v>1282</v>
      </c>
      <c r="C27" s="934"/>
      <c r="D27" s="934">
        <v>680</v>
      </c>
      <c r="E27" s="935">
        <v>559943</v>
      </c>
      <c r="F27" s="938"/>
    </row>
    <row r="28" spans="1:6" ht="15.75" x14ac:dyDescent="0.25">
      <c r="A28" s="933">
        <v>23</v>
      </c>
      <c r="B28" s="933" t="s">
        <v>1283</v>
      </c>
      <c r="C28" s="934"/>
      <c r="D28" s="934">
        <v>200</v>
      </c>
      <c r="E28" s="935"/>
      <c r="F28" s="938"/>
    </row>
    <row r="29" spans="1:6" ht="15.75" x14ac:dyDescent="0.25">
      <c r="A29" s="933">
        <v>24</v>
      </c>
      <c r="B29" s="933" t="s">
        <v>1284</v>
      </c>
      <c r="C29" s="934"/>
      <c r="D29" s="934">
        <v>450</v>
      </c>
      <c r="E29" s="935"/>
      <c r="F29" s="938"/>
    </row>
    <row r="30" spans="1:6" ht="15.75" x14ac:dyDescent="0.25">
      <c r="A30" s="933">
        <v>25</v>
      </c>
      <c r="B30" s="933" t="s">
        <v>1285</v>
      </c>
      <c r="C30" s="934"/>
      <c r="D30" s="934">
        <v>1321</v>
      </c>
      <c r="E30" s="935">
        <v>1092200</v>
      </c>
      <c r="F30" s="938"/>
    </row>
    <row r="31" spans="1:6" ht="15.75" x14ac:dyDescent="0.25">
      <c r="A31" s="933">
        <v>26</v>
      </c>
      <c r="B31" s="933" t="s">
        <v>190</v>
      </c>
      <c r="C31" s="934"/>
      <c r="D31" s="934">
        <v>2835</v>
      </c>
      <c r="E31" s="935">
        <v>1015688</v>
      </c>
      <c r="F31" s="938"/>
    </row>
    <row r="32" spans="1:6" ht="15.75" x14ac:dyDescent="0.25">
      <c r="A32" s="933">
        <v>27</v>
      </c>
      <c r="B32" s="933" t="s">
        <v>191</v>
      </c>
      <c r="C32" s="934"/>
      <c r="D32" s="934">
        <v>739</v>
      </c>
      <c r="E32" s="935">
        <v>707683</v>
      </c>
      <c r="F32" s="938"/>
    </row>
    <row r="33" spans="1:6" ht="15.75" x14ac:dyDescent="0.25">
      <c r="A33" s="933">
        <v>28</v>
      </c>
      <c r="B33" s="933" t="s">
        <v>192</v>
      </c>
      <c r="C33" s="934"/>
      <c r="D33" s="934">
        <v>663</v>
      </c>
      <c r="E33" s="935"/>
      <c r="F33" s="938"/>
    </row>
    <row r="34" spans="1:6" ht="15.75" x14ac:dyDescent="0.25">
      <c r="A34" s="933">
        <v>29</v>
      </c>
      <c r="B34" s="933" t="s">
        <v>1286</v>
      </c>
      <c r="C34" s="934"/>
      <c r="D34" s="934">
        <v>2100</v>
      </c>
      <c r="E34" s="935">
        <v>1928293</v>
      </c>
      <c r="F34" s="938"/>
    </row>
    <row r="35" spans="1:6" ht="15.75" x14ac:dyDescent="0.25">
      <c r="A35" s="933">
        <v>30</v>
      </c>
      <c r="B35" s="933" t="s">
        <v>1287</v>
      </c>
      <c r="C35" s="934"/>
      <c r="D35" s="934">
        <v>150</v>
      </c>
      <c r="E35" s="935">
        <v>133782</v>
      </c>
      <c r="F35" s="938"/>
    </row>
    <row r="36" spans="1:6" ht="15.75" x14ac:dyDescent="0.25">
      <c r="A36" s="933">
        <v>31</v>
      </c>
      <c r="B36" s="933" t="s">
        <v>1288</v>
      </c>
      <c r="C36" s="934"/>
      <c r="D36" s="934">
        <v>0</v>
      </c>
      <c r="E36" s="935"/>
      <c r="F36" s="938"/>
    </row>
    <row r="37" spans="1:6" ht="15.75" x14ac:dyDescent="0.25">
      <c r="A37" s="933">
        <v>32</v>
      </c>
      <c r="B37" s="933" t="s">
        <v>193</v>
      </c>
      <c r="C37" s="934"/>
      <c r="D37" s="934">
        <v>700</v>
      </c>
      <c r="E37" s="935">
        <v>512699</v>
      </c>
      <c r="F37" s="938"/>
    </row>
    <row r="38" spans="1:6" ht="15.75" x14ac:dyDescent="0.25">
      <c r="A38" s="933">
        <v>33</v>
      </c>
      <c r="B38" s="933" t="s">
        <v>1289</v>
      </c>
      <c r="C38" s="934"/>
      <c r="D38" s="934">
        <v>6841</v>
      </c>
      <c r="E38" s="935">
        <v>6737627</v>
      </c>
      <c r="F38" s="938"/>
    </row>
    <row r="39" spans="1:6" ht="15.75" x14ac:dyDescent="0.25">
      <c r="A39" s="933">
        <v>34</v>
      </c>
      <c r="B39" s="933" t="s">
        <v>1290</v>
      </c>
      <c r="C39" s="934"/>
      <c r="D39" s="934">
        <v>0</v>
      </c>
      <c r="E39" s="935"/>
      <c r="F39" s="938"/>
    </row>
    <row r="40" spans="1:6" ht="15.75" x14ac:dyDescent="0.25">
      <c r="A40" s="933">
        <v>35</v>
      </c>
      <c r="B40" s="933" t="s">
        <v>1291</v>
      </c>
      <c r="C40" s="934"/>
      <c r="D40" s="934">
        <v>960</v>
      </c>
      <c r="E40" s="935">
        <v>935029</v>
      </c>
      <c r="F40" s="938"/>
    </row>
    <row r="41" spans="1:6" ht="15.75" x14ac:dyDescent="0.25">
      <c r="A41" s="933">
        <v>36</v>
      </c>
      <c r="B41" s="933" t="s">
        <v>1292</v>
      </c>
      <c r="C41" s="934"/>
      <c r="D41" s="934">
        <v>2470</v>
      </c>
      <c r="E41" s="935"/>
      <c r="F41" s="938"/>
    </row>
    <row r="42" spans="1:6" ht="15.75" x14ac:dyDescent="0.25">
      <c r="A42" s="933">
        <v>37</v>
      </c>
      <c r="B42" s="933" t="s">
        <v>1293</v>
      </c>
      <c r="C42" s="934"/>
      <c r="D42" s="934">
        <v>6186</v>
      </c>
      <c r="E42" s="935">
        <v>6172200</v>
      </c>
      <c r="F42" s="938"/>
    </row>
    <row r="43" spans="1:6" ht="15.75" x14ac:dyDescent="0.25">
      <c r="A43" s="926">
        <v>38</v>
      </c>
      <c r="B43" s="926" t="s">
        <v>1294</v>
      </c>
      <c r="C43" s="928"/>
      <c r="D43" s="928">
        <v>212</v>
      </c>
      <c r="E43" s="935">
        <v>211789</v>
      </c>
      <c r="F43" s="938"/>
    </row>
    <row r="44" spans="1:6" ht="15.75" x14ac:dyDescent="0.25">
      <c r="A44" s="933">
        <v>39</v>
      </c>
      <c r="B44" s="926" t="s">
        <v>1295</v>
      </c>
      <c r="C44" s="928"/>
      <c r="D44" s="928">
        <v>6</v>
      </c>
      <c r="E44" s="935">
        <v>5670</v>
      </c>
      <c r="F44" s="938"/>
    </row>
    <row r="45" spans="1:6" ht="15.75" x14ac:dyDescent="0.25">
      <c r="A45" s="926">
        <v>40</v>
      </c>
      <c r="B45" s="926" t="s">
        <v>1296</v>
      </c>
      <c r="C45" s="928"/>
      <c r="D45" s="928">
        <v>61</v>
      </c>
      <c r="E45" s="935">
        <v>60960</v>
      </c>
      <c r="F45" s="938"/>
    </row>
    <row r="46" spans="1:6" ht="15.75" x14ac:dyDescent="0.25">
      <c r="A46" s="933">
        <v>41</v>
      </c>
      <c r="B46" s="926" t="s">
        <v>1297</v>
      </c>
      <c r="C46" s="928"/>
      <c r="D46" s="928">
        <v>140</v>
      </c>
      <c r="E46" s="935">
        <v>136906</v>
      </c>
      <c r="F46" s="943"/>
    </row>
    <row r="47" spans="1:6" ht="15.75" x14ac:dyDescent="0.25">
      <c r="A47" s="926">
        <v>42</v>
      </c>
      <c r="B47" s="926" t="s">
        <v>1298</v>
      </c>
      <c r="C47" s="928"/>
      <c r="D47" s="928">
        <v>127</v>
      </c>
      <c r="E47" s="935">
        <v>12990</v>
      </c>
      <c r="F47" s="938"/>
    </row>
    <row r="48" spans="1:6" ht="15.75" x14ac:dyDescent="0.25">
      <c r="A48" s="933">
        <v>43</v>
      </c>
      <c r="B48" s="926" t="s">
        <v>1299</v>
      </c>
      <c r="C48" s="928"/>
      <c r="D48" s="928">
        <v>2872</v>
      </c>
      <c r="E48" s="935">
        <v>2871659</v>
      </c>
      <c r="F48" s="938"/>
    </row>
    <row r="49" spans="1:7" ht="15.75" x14ac:dyDescent="0.25">
      <c r="A49" s="926">
        <v>44</v>
      </c>
      <c r="B49" s="926" t="s">
        <v>1300</v>
      </c>
      <c r="C49" s="928"/>
      <c r="D49" s="928">
        <v>0</v>
      </c>
      <c r="E49" s="935"/>
      <c r="F49" s="938"/>
      <c r="G49" s="942"/>
    </row>
    <row r="50" spans="1:7" ht="15.75" x14ac:dyDescent="0.25">
      <c r="A50" s="933">
        <v>45</v>
      </c>
      <c r="B50" s="926" t="s">
        <v>1301</v>
      </c>
      <c r="C50" s="928"/>
      <c r="D50" s="928">
        <v>95</v>
      </c>
      <c r="E50" s="935">
        <v>94945</v>
      </c>
      <c r="F50" s="938"/>
    </row>
    <row r="51" spans="1:7" ht="15.75" x14ac:dyDescent="0.25">
      <c r="A51" s="926">
        <v>46</v>
      </c>
      <c r="B51" s="926" t="s">
        <v>1302</v>
      </c>
      <c r="C51" s="928"/>
      <c r="D51" s="928">
        <v>69</v>
      </c>
      <c r="E51" s="935">
        <v>68263</v>
      </c>
      <c r="F51" s="938"/>
    </row>
    <row r="52" spans="1:7" ht="15.75" x14ac:dyDescent="0.25">
      <c r="A52" s="933">
        <v>47</v>
      </c>
      <c r="B52" s="926" t="s">
        <v>194</v>
      </c>
      <c r="C52" s="928"/>
      <c r="D52" s="928">
        <v>3562</v>
      </c>
      <c r="E52" s="935">
        <v>2627176</v>
      </c>
      <c r="F52" s="938"/>
    </row>
    <row r="53" spans="1:7" ht="15.75" x14ac:dyDescent="0.25">
      <c r="A53" s="926">
        <v>48</v>
      </c>
      <c r="B53" s="156" t="s">
        <v>1303</v>
      </c>
      <c r="C53" s="928"/>
      <c r="D53" s="928">
        <v>210</v>
      </c>
      <c r="E53" s="935">
        <v>144950</v>
      </c>
      <c r="F53" s="938"/>
    </row>
    <row r="54" spans="1:7" ht="15.75" x14ac:dyDescent="0.25">
      <c r="A54" s="933">
        <v>49</v>
      </c>
      <c r="B54" s="926" t="s">
        <v>1304</v>
      </c>
      <c r="C54" s="928"/>
      <c r="D54" s="928">
        <v>373</v>
      </c>
      <c r="E54" s="935">
        <v>300130</v>
      </c>
      <c r="F54" s="943"/>
    </row>
    <row r="55" spans="1:7" ht="15.75" x14ac:dyDescent="0.25">
      <c r="A55" s="926">
        <v>50</v>
      </c>
      <c r="B55" s="926" t="s">
        <v>1305</v>
      </c>
      <c r="C55" s="928"/>
      <c r="D55" s="928">
        <v>70</v>
      </c>
      <c r="E55" s="935">
        <v>69914</v>
      </c>
      <c r="F55" s="938"/>
    </row>
    <row r="56" spans="1:7" ht="15.75" x14ac:dyDescent="0.25">
      <c r="A56" s="933">
        <v>51</v>
      </c>
      <c r="B56" s="944" t="s">
        <v>1306</v>
      </c>
      <c r="C56" s="928"/>
      <c r="D56" s="928">
        <v>140</v>
      </c>
      <c r="E56" s="935"/>
      <c r="F56" s="938"/>
    </row>
    <row r="57" spans="1:7" ht="15.75" x14ac:dyDescent="0.25">
      <c r="A57" s="926">
        <v>52</v>
      </c>
      <c r="B57" s="944" t="s">
        <v>1307</v>
      </c>
      <c r="C57" s="928"/>
      <c r="D57" s="928">
        <v>150</v>
      </c>
      <c r="E57" s="935">
        <v>149890</v>
      </c>
      <c r="F57" s="938"/>
    </row>
    <row r="58" spans="1:7" ht="15.75" x14ac:dyDescent="0.25">
      <c r="A58" s="933">
        <v>53</v>
      </c>
      <c r="B58" s="944" t="s">
        <v>195</v>
      </c>
      <c r="C58" s="928"/>
      <c r="D58" s="928">
        <v>700</v>
      </c>
      <c r="E58" s="935"/>
      <c r="F58" s="938"/>
    </row>
    <row r="59" spans="1:7" ht="15.75" x14ac:dyDescent="0.25">
      <c r="A59" s="926">
        <v>54</v>
      </c>
      <c r="B59" s="945" t="s">
        <v>1308</v>
      </c>
      <c r="C59" s="928"/>
      <c r="D59" s="928">
        <v>3878</v>
      </c>
      <c r="E59" s="935">
        <v>3877056</v>
      </c>
      <c r="F59" s="942"/>
    </row>
    <row r="60" spans="1:7" ht="15.75" x14ac:dyDescent="0.25">
      <c r="A60" s="933">
        <v>55</v>
      </c>
      <c r="B60" s="926" t="s">
        <v>1309</v>
      </c>
      <c r="C60" s="928"/>
      <c r="D60" s="928">
        <v>283</v>
      </c>
      <c r="E60" s="935"/>
      <c r="F60" s="938"/>
    </row>
    <row r="61" spans="1:7" ht="15.75" x14ac:dyDescent="0.25">
      <c r="A61" s="926">
        <v>56</v>
      </c>
      <c r="B61" s="924" t="s">
        <v>47</v>
      </c>
      <c r="C61" s="936">
        <f>SUM(C6:C60)</f>
        <v>73137</v>
      </c>
      <c r="D61" s="936">
        <f>SUM(D6:D60)</f>
        <v>105361</v>
      </c>
      <c r="E61" s="936">
        <f>SUM(E6:E60)</f>
        <v>82396855</v>
      </c>
      <c r="F61" s="938"/>
    </row>
    <row r="62" spans="1:7" x14ac:dyDescent="0.25">
      <c r="A62" s="937"/>
      <c r="B62" s="937"/>
      <c r="C62" s="937"/>
      <c r="D62" s="937"/>
      <c r="F62" s="93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C2" sqref="C2"/>
    </sheetView>
  </sheetViews>
  <sheetFormatPr defaultRowHeight="15" x14ac:dyDescent="0.25"/>
  <cols>
    <col min="1" max="1" width="6.28515625" style="346" customWidth="1"/>
    <col min="2" max="2" width="81.85546875" style="346" customWidth="1"/>
    <col min="3" max="3" width="8.42578125" style="346" customWidth="1"/>
    <col min="4" max="4" width="10.7109375" style="346" customWidth="1"/>
    <col min="5" max="5" width="10.42578125" style="346" customWidth="1"/>
    <col min="6" max="6" width="10.140625" style="346" customWidth="1"/>
    <col min="7" max="7" width="8.7109375" style="346" customWidth="1"/>
    <col min="8" max="9" width="9.5703125" style="346" customWidth="1"/>
    <col min="10" max="256" width="9.140625" style="346"/>
    <col min="257" max="257" width="6.28515625" style="346" customWidth="1"/>
    <col min="258" max="258" width="81.85546875" style="346" customWidth="1"/>
    <col min="259" max="259" width="8.42578125" style="346" customWidth="1"/>
    <col min="260" max="260" width="10.7109375" style="346" customWidth="1"/>
    <col min="261" max="261" width="10.42578125" style="346" customWidth="1"/>
    <col min="262" max="262" width="10.140625" style="346" customWidth="1"/>
    <col min="263" max="263" width="8.7109375" style="346" customWidth="1"/>
    <col min="264" max="265" width="9.5703125" style="346" customWidth="1"/>
    <col min="266" max="512" width="9.140625" style="346"/>
    <col min="513" max="513" width="6.28515625" style="346" customWidth="1"/>
    <col min="514" max="514" width="81.85546875" style="346" customWidth="1"/>
    <col min="515" max="515" width="8.42578125" style="346" customWidth="1"/>
    <col min="516" max="516" width="10.7109375" style="346" customWidth="1"/>
    <col min="517" max="517" width="10.42578125" style="346" customWidth="1"/>
    <col min="518" max="518" width="10.140625" style="346" customWidth="1"/>
    <col min="519" max="519" width="8.7109375" style="346" customWidth="1"/>
    <col min="520" max="521" width="9.5703125" style="346" customWidth="1"/>
    <col min="522" max="768" width="9.140625" style="346"/>
    <col min="769" max="769" width="6.28515625" style="346" customWidth="1"/>
    <col min="770" max="770" width="81.85546875" style="346" customWidth="1"/>
    <col min="771" max="771" width="8.42578125" style="346" customWidth="1"/>
    <col min="772" max="772" width="10.7109375" style="346" customWidth="1"/>
    <col min="773" max="773" width="10.42578125" style="346" customWidth="1"/>
    <col min="774" max="774" width="10.140625" style="346" customWidth="1"/>
    <col min="775" max="775" width="8.7109375" style="346" customWidth="1"/>
    <col min="776" max="777" width="9.5703125" style="346" customWidth="1"/>
    <col min="778" max="1024" width="9.140625" style="346"/>
    <col min="1025" max="1025" width="6.28515625" style="346" customWidth="1"/>
    <col min="1026" max="1026" width="81.85546875" style="346" customWidth="1"/>
    <col min="1027" max="1027" width="8.42578125" style="346" customWidth="1"/>
    <col min="1028" max="1028" width="10.7109375" style="346" customWidth="1"/>
    <col min="1029" max="1029" width="10.42578125" style="346" customWidth="1"/>
    <col min="1030" max="1030" width="10.140625" style="346" customWidth="1"/>
    <col min="1031" max="1031" width="8.7109375" style="346" customWidth="1"/>
    <col min="1032" max="1033" width="9.5703125" style="346" customWidth="1"/>
    <col min="1034" max="1280" width="9.140625" style="346"/>
    <col min="1281" max="1281" width="6.28515625" style="346" customWidth="1"/>
    <col min="1282" max="1282" width="81.85546875" style="346" customWidth="1"/>
    <col min="1283" max="1283" width="8.42578125" style="346" customWidth="1"/>
    <col min="1284" max="1284" width="10.7109375" style="346" customWidth="1"/>
    <col min="1285" max="1285" width="10.42578125" style="346" customWidth="1"/>
    <col min="1286" max="1286" width="10.140625" style="346" customWidth="1"/>
    <col min="1287" max="1287" width="8.7109375" style="346" customWidth="1"/>
    <col min="1288" max="1289" width="9.5703125" style="346" customWidth="1"/>
    <col min="1290" max="1536" width="9.140625" style="346"/>
    <col min="1537" max="1537" width="6.28515625" style="346" customWidth="1"/>
    <col min="1538" max="1538" width="81.85546875" style="346" customWidth="1"/>
    <col min="1539" max="1539" width="8.42578125" style="346" customWidth="1"/>
    <col min="1540" max="1540" width="10.7109375" style="346" customWidth="1"/>
    <col min="1541" max="1541" width="10.42578125" style="346" customWidth="1"/>
    <col min="1542" max="1542" width="10.140625" style="346" customWidth="1"/>
    <col min="1543" max="1543" width="8.7109375" style="346" customWidth="1"/>
    <col min="1544" max="1545" width="9.5703125" style="346" customWidth="1"/>
    <col min="1546" max="1792" width="9.140625" style="346"/>
    <col min="1793" max="1793" width="6.28515625" style="346" customWidth="1"/>
    <col min="1794" max="1794" width="81.85546875" style="346" customWidth="1"/>
    <col min="1795" max="1795" width="8.42578125" style="346" customWidth="1"/>
    <col min="1796" max="1796" width="10.7109375" style="346" customWidth="1"/>
    <col min="1797" max="1797" width="10.42578125" style="346" customWidth="1"/>
    <col min="1798" max="1798" width="10.140625" style="346" customWidth="1"/>
    <col min="1799" max="1799" width="8.7109375" style="346" customWidth="1"/>
    <col min="1800" max="1801" width="9.5703125" style="346" customWidth="1"/>
    <col min="1802" max="2048" width="9.140625" style="346"/>
    <col min="2049" max="2049" width="6.28515625" style="346" customWidth="1"/>
    <col min="2050" max="2050" width="81.85546875" style="346" customWidth="1"/>
    <col min="2051" max="2051" width="8.42578125" style="346" customWidth="1"/>
    <col min="2052" max="2052" width="10.7109375" style="346" customWidth="1"/>
    <col min="2053" max="2053" width="10.42578125" style="346" customWidth="1"/>
    <col min="2054" max="2054" width="10.140625" style="346" customWidth="1"/>
    <col min="2055" max="2055" width="8.7109375" style="346" customWidth="1"/>
    <col min="2056" max="2057" width="9.5703125" style="346" customWidth="1"/>
    <col min="2058" max="2304" width="9.140625" style="346"/>
    <col min="2305" max="2305" width="6.28515625" style="346" customWidth="1"/>
    <col min="2306" max="2306" width="81.85546875" style="346" customWidth="1"/>
    <col min="2307" max="2307" width="8.42578125" style="346" customWidth="1"/>
    <col min="2308" max="2308" width="10.7109375" style="346" customWidth="1"/>
    <col min="2309" max="2309" width="10.42578125" style="346" customWidth="1"/>
    <col min="2310" max="2310" width="10.140625" style="346" customWidth="1"/>
    <col min="2311" max="2311" width="8.7109375" style="346" customWidth="1"/>
    <col min="2312" max="2313" width="9.5703125" style="346" customWidth="1"/>
    <col min="2314" max="2560" width="9.140625" style="346"/>
    <col min="2561" max="2561" width="6.28515625" style="346" customWidth="1"/>
    <col min="2562" max="2562" width="81.85546875" style="346" customWidth="1"/>
    <col min="2563" max="2563" width="8.42578125" style="346" customWidth="1"/>
    <col min="2564" max="2564" width="10.7109375" style="346" customWidth="1"/>
    <col min="2565" max="2565" width="10.42578125" style="346" customWidth="1"/>
    <col min="2566" max="2566" width="10.140625" style="346" customWidth="1"/>
    <col min="2567" max="2567" width="8.7109375" style="346" customWidth="1"/>
    <col min="2568" max="2569" width="9.5703125" style="346" customWidth="1"/>
    <col min="2570" max="2816" width="9.140625" style="346"/>
    <col min="2817" max="2817" width="6.28515625" style="346" customWidth="1"/>
    <col min="2818" max="2818" width="81.85546875" style="346" customWidth="1"/>
    <col min="2819" max="2819" width="8.42578125" style="346" customWidth="1"/>
    <col min="2820" max="2820" width="10.7109375" style="346" customWidth="1"/>
    <col min="2821" max="2821" width="10.42578125" style="346" customWidth="1"/>
    <col min="2822" max="2822" width="10.140625" style="346" customWidth="1"/>
    <col min="2823" max="2823" width="8.7109375" style="346" customWidth="1"/>
    <col min="2824" max="2825" width="9.5703125" style="346" customWidth="1"/>
    <col min="2826" max="3072" width="9.140625" style="346"/>
    <col min="3073" max="3073" width="6.28515625" style="346" customWidth="1"/>
    <col min="3074" max="3074" width="81.85546875" style="346" customWidth="1"/>
    <col min="3075" max="3075" width="8.42578125" style="346" customWidth="1"/>
    <col min="3076" max="3076" width="10.7109375" style="346" customWidth="1"/>
    <col min="3077" max="3077" width="10.42578125" style="346" customWidth="1"/>
    <col min="3078" max="3078" width="10.140625" style="346" customWidth="1"/>
    <col min="3079" max="3079" width="8.7109375" style="346" customWidth="1"/>
    <col min="3080" max="3081" width="9.5703125" style="346" customWidth="1"/>
    <col min="3082" max="3328" width="9.140625" style="346"/>
    <col min="3329" max="3329" width="6.28515625" style="346" customWidth="1"/>
    <col min="3330" max="3330" width="81.85546875" style="346" customWidth="1"/>
    <col min="3331" max="3331" width="8.42578125" style="346" customWidth="1"/>
    <col min="3332" max="3332" width="10.7109375" style="346" customWidth="1"/>
    <col min="3333" max="3333" width="10.42578125" style="346" customWidth="1"/>
    <col min="3334" max="3334" width="10.140625" style="346" customWidth="1"/>
    <col min="3335" max="3335" width="8.7109375" style="346" customWidth="1"/>
    <col min="3336" max="3337" width="9.5703125" style="346" customWidth="1"/>
    <col min="3338" max="3584" width="9.140625" style="346"/>
    <col min="3585" max="3585" width="6.28515625" style="346" customWidth="1"/>
    <col min="3586" max="3586" width="81.85546875" style="346" customWidth="1"/>
    <col min="3587" max="3587" width="8.42578125" style="346" customWidth="1"/>
    <col min="3588" max="3588" width="10.7109375" style="346" customWidth="1"/>
    <col min="3589" max="3589" width="10.42578125" style="346" customWidth="1"/>
    <col min="3590" max="3590" width="10.140625" style="346" customWidth="1"/>
    <col min="3591" max="3591" width="8.7109375" style="346" customWidth="1"/>
    <col min="3592" max="3593" width="9.5703125" style="346" customWidth="1"/>
    <col min="3594" max="3840" width="9.140625" style="346"/>
    <col min="3841" max="3841" width="6.28515625" style="346" customWidth="1"/>
    <col min="3842" max="3842" width="81.85546875" style="346" customWidth="1"/>
    <col min="3843" max="3843" width="8.42578125" style="346" customWidth="1"/>
    <col min="3844" max="3844" width="10.7109375" style="346" customWidth="1"/>
    <col min="3845" max="3845" width="10.42578125" style="346" customWidth="1"/>
    <col min="3846" max="3846" width="10.140625" style="346" customWidth="1"/>
    <col min="3847" max="3847" width="8.7109375" style="346" customWidth="1"/>
    <col min="3848" max="3849" width="9.5703125" style="346" customWidth="1"/>
    <col min="3850" max="4096" width="9.140625" style="346"/>
    <col min="4097" max="4097" width="6.28515625" style="346" customWidth="1"/>
    <col min="4098" max="4098" width="81.85546875" style="346" customWidth="1"/>
    <col min="4099" max="4099" width="8.42578125" style="346" customWidth="1"/>
    <col min="4100" max="4100" width="10.7109375" style="346" customWidth="1"/>
    <col min="4101" max="4101" width="10.42578125" style="346" customWidth="1"/>
    <col min="4102" max="4102" width="10.140625" style="346" customWidth="1"/>
    <col min="4103" max="4103" width="8.7109375" style="346" customWidth="1"/>
    <col min="4104" max="4105" width="9.5703125" style="346" customWidth="1"/>
    <col min="4106" max="4352" width="9.140625" style="346"/>
    <col min="4353" max="4353" width="6.28515625" style="346" customWidth="1"/>
    <col min="4354" max="4354" width="81.85546875" style="346" customWidth="1"/>
    <col min="4355" max="4355" width="8.42578125" style="346" customWidth="1"/>
    <col min="4356" max="4356" width="10.7109375" style="346" customWidth="1"/>
    <col min="4357" max="4357" width="10.42578125" style="346" customWidth="1"/>
    <col min="4358" max="4358" width="10.140625" style="346" customWidth="1"/>
    <col min="4359" max="4359" width="8.7109375" style="346" customWidth="1"/>
    <col min="4360" max="4361" width="9.5703125" style="346" customWidth="1"/>
    <col min="4362" max="4608" width="9.140625" style="346"/>
    <col min="4609" max="4609" width="6.28515625" style="346" customWidth="1"/>
    <col min="4610" max="4610" width="81.85546875" style="346" customWidth="1"/>
    <col min="4611" max="4611" width="8.42578125" style="346" customWidth="1"/>
    <col min="4612" max="4612" width="10.7109375" style="346" customWidth="1"/>
    <col min="4613" max="4613" width="10.42578125" style="346" customWidth="1"/>
    <col min="4614" max="4614" width="10.140625" style="346" customWidth="1"/>
    <col min="4615" max="4615" width="8.7109375" style="346" customWidth="1"/>
    <col min="4616" max="4617" width="9.5703125" style="346" customWidth="1"/>
    <col min="4618" max="4864" width="9.140625" style="346"/>
    <col min="4865" max="4865" width="6.28515625" style="346" customWidth="1"/>
    <col min="4866" max="4866" width="81.85546875" style="346" customWidth="1"/>
    <col min="4867" max="4867" width="8.42578125" style="346" customWidth="1"/>
    <col min="4868" max="4868" width="10.7109375" style="346" customWidth="1"/>
    <col min="4869" max="4869" width="10.42578125" style="346" customWidth="1"/>
    <col min="4870" max="4870" width="10.140625" style="346" customWidth="1"/>
    <col min="4871" max="4871" width="8.7109375" style="346" customWidth="1"/>
    <col min="4872" max="4873" width="9.5703125" style="346" customWidth="1"/>
    <col min="4874" max="5120" width="9.140625" style="346"/>
    <col min="5121" max="5121" width="6.28515625" style="346" customWidth="1"/>
    <col min="5122" max="5122" width="81.85546875" style="346" customWidth="1"/>
    <col min="5123" max="5123" width="8.42578125" style="346" customWidth="1"/>
    <col min="5124" max="5124" width="10.7109375" style="346" customWidth="1"/>
    <col min="5125" max="5125" width="10.42578125" style="346" customWidth="1"/>
    <col min="5126" max="5126" width="10.140625" style="346" customWidth="1"/>
    <col min="5127" max="5127" width="8.7109375" style="346" customWidth="1"/>
    <col min="5128" max="5129" width="9.5703125" style="346" customWidth="1"/>
    <col min="5130" max="5376" width="9.140625" style="346"/>
    <col min="5377" max="5377" width="6.28515625" style="346" customWidth="1"/>
    <col min="5378" max="5378" width="81.85546875" style="346" customWidth="1"/>
    <col min="5379" max="5379" width="8.42578125" style="346" customWidth="1"/>
    <col min="5380" max="5380" width="10.7109375" style="346" customWidth="1"/>
    <col min="5381" max="5381" width="10.42578125" style="346" customWidth="1"/>
    <col min="5382" max="5382" width="10.140625" style="346" customWidth="1"/>
    <col min="5383" max="5383" width="8.7109375" style="346" customWidth="1"/>
    <col min="5384" max="5385" width="9.5703125" style="346" customWidth="1"/>
    <col min="5386" max="5632" width="9.140625" style="346"/>
    <col min="5633" max="5633" width="6.28515625" style="346" customWidth="1"/>
    <col min="5634" max="5634" width="81.85546875" style="346" customWidth="1"/>
    <col min="5635" max="5635" width="8.42578125" style="346" customWidth="1"/>
    <col min="5636" max="5636" width="10.7109375" style="346" customWidth="1"/>
    <col min="5637" max="5637" width="10.42578125" style="346" customWidth="1"/>
    <col min="5638" max="5638" width="10.140625" style="346" customWidth="1"/>
    <col min="5639" max="5639" width="8.7109375" style="346" customWidth="1"/>
    <col min="5640" max="5641" width="9.5703125" style="346" customWidth="1"/>
    <col min="5642" max="5888" width="9.140625" style="346"/>
    <col min="5889" max="5889" width="6.28515625" style="346" customWidth="1"/>
    <col min="5890" max="5890" width="81.85546875" style="346" customWidth="1"/>
    <col min="5891" max="5891" width="8.42578125" style="346" customWidth="1"/>
    <col min="5892" max="5892" width="10.7109375" style="346" customWidth="1"/>
    <col min="5893" max="5893" width="10.42578125" style="346" customWidth="1"/>
    <col min="5894" max="5894" width="10.140625" style="346" customWidth="1"/>
    <col min="5895" max="5895" width="8.7109375" style="346" customWidth="1"/>
    <col min="5896" max="5897" width="9.5703125" style="346" customWidth="1"/>
    <col min="5898" max="6144" width="9.140625" style="346"/>
    <col min="6145" max="6145" width="6.28515625" style="346" customWidth="1"/>
    <col min="6146" max="6146" width="81.85546875" style="346" customWidth="1"/>
    <col min="6147" max="6147" width="8.42578125" style="346" customWidth="1"/>
    <col min="6148" max="6148" width="10.7109375" style="346" customWidth="1"/>
    <col min="6149" max="6149" width="10.42578125" style="346" customWidth="1"/>
    <col min="6150" max="6150" width="10.140625" style="346" customWidth="1"/>
    <col min="6151" max="6151" width="8.7109375" style="346" customWidth="1"/>
    <col min="6152" max="6153" width="9.5703125" style="346" customWidth="1"/>
    <col min="6154" max="6400" width="9.140625" style="346"/>
    <col min="6401" max="6401" width="6.28515625" style="346" customWidth="1"/>
    <col min="6402" max="6402" width="81.85546875" style="346" customWidth="1"/>
    <col min="6403" max="6403" width="8.42578125" style="346" customWidth="1"/>
    <col min="6404" max="6404" width="10.7109375" style="346" customWidth="1"/>
    <col min="6405" max="6405" width="10.42578125" style="346" customWidth="1"/>
    <col min="6406" max="6406" width="10.140625" style="346" customWidth="1"/>
    <col min="6407" max="6407" width="8.7109375" style="346" customWidth="1"/>
    <col min="6408" max="6409" width="9.5703125" style="346" customWidth="1"/>
    <col min="6410" max="6656" width="9.140625" style="346"/>
    <col min="6657" max="6657" width="6.28515625" style="346" customWidth="1"/>
    <col min="6658" max="6658" width="81.85546875" style="346" customWidth="1"/>
    <col min="6659" max="6659" width="8.42578125" style="346" customWidth="1"/>
    <col min="6660" max="6660" width="10.7109375" style="346" customWidth="1"/>
    <col min="6661" max="6661" width="10.42578125" style="346" customWidth="1"/>
    <col min="6662" max="6662" width="10.140625" style="346" customWidth="1"/>
    <col min="6663" max="6663" width="8.7109375" style="346" customWidth="1"/>
    <col min="6664" max="6665" width="9.5703125" style="346" customWidth="1"/>
    <col min="6666" max="6912" width="9.140625" style="346"/>
    <col min="6913" max="6913" width="6.28515625" style="346" customWidth="1"/>
    <col min="6914" max="6914" width="81.85546875" style="346" customWidth="1"/>
    <col min="6915" max="6915" width="8.42578125" style="346" customWidth="1"/>
    <col min="6916" max="6916" width="10.7109375" style="346" customWidth="1"/>
    <col min="6917" max="6917" width="10.42578125" style="346" customWidth="1"/>
    <col min="6918" max="6918" width="10.140625" style="346" customWidth="1"/>
    <col min="6919" max="6919" width="8.7109375" style="346" customWidth="1"/>
    <col min="6920" max="6921" width="9.5703125" style="346" customWidth="1"/>
    <col min="6922" max="7168" width="9.140625" style="346"/>
    <col min="7169" max="7169" width="6.28515625" style="346" customWidth="1"/>
    <col min="7170" max="7170" width="81.85546875" style="346" customWidth="1"/>
    <col min="7171" max="7171" width="8.42578125" style="346" customWidth="1"/>
    <col min="7172" max="7172" width="10.7109375" style="346" customWidth="1"/>
    <col min="7173" max="7173" width="10.42578125" style="346" customWidth="1"/>
    <col min="7174" max="7174" width="10.140625" style="346" customWidth="1"/>
    <col min="7175" max="7175" width="8.7109375" style="346" customWidth="1"/>
    <col min="7176" max="7177" width="9.5703125" style="346" customWidth="1"/>
    <col min="7178" max="7424" width="9.140625" style="346"/>
    <col min="7425" max="7425" width="6.28515625" style="346" customWidth="1"/>
    <col min="7426" max="7426" width="81.85546875" style="346" customWidth="1"/>
    <col min="7427" max="7427" width="8.42578125" style="346" customWidth="1"/>
    <col min="7428" max="7428" width="10.7109375" style="346" customWidth="1"/>
    <col min="7429" max="7429" width="10.42578125" style="346" customWidth="1"/>
    <col min="7430" max="7430" width="10.140625" style="346" customWidth="1"/>
    <col min="7431" max="7431" width="8.7109375" style="346" customWidth="1"/>
    <col min="7432" max="7433" width="9.5703125" style="346" customWidth="1"/>
    <col min="7434" max="7680" width="9.140625" style="346"/>
    <col min="7681" max="7681" width="6.28515625" style="346" customWidth="1"/>
    <col min="7682" max="7682" width="81.85546875" style="346" customWidth="1"/>
    <col min="7683" max="7683" width="8.42578125" style="346" customWidth="1"/>
    <col min="7684" max="7684" width="10.7109375" style="346" customWidth="1"/>
    <col min="7685" max="7685" width="10.42578125" style="346" customWidth="1"/>
    <col min="7686" max="7686" width="10.140625" style="346" customWidth="1"/>
    <col min="7687" max="7687" width="8.7109375" style="346" customWidth="1"/>
    <col min="7688" max="7689" width="9.5703125" style="346" customWidth="1"/>
    <col min="7690" max="7936" width="9.140625" style="346"/>
    <col min="7937" max="7937" width="6.28515625" style="346" customWidth="1"/>
    <col min="7938" max="7938" width="81.85546875" style="346" customWidth="1"/>
    <col min="7939" max="7939" width="8.42578125" style="346" customWidth="1"/>
    <col min="7940" max="7940" width="10.7109375" style="346" customWidth="1"/>
    <col min="7941" max="7941" width="10.42578125" style="346" customWidth="1"/>
    <col min="7942" max="7942" width="10.140625" style="346" customWidth="1"/>
    <col min="7943" max="7943" width="8.7109375" style="346" customWidth="1"/>
    <col min="7944" max="7945" width="9.5703125" style="346" customWidth="1"/>
    <col min="7946" max="8192" width="9.140625" style="346"/>
    <col min="8193" max="8193" width="6.28515625" style="346" customWidth="1"/>
    <col min="8194" max="8194" width="81.85546875" style="346" customWidth="1"/>
    <col min="8195" max="8195" width="8.42578125" style="346" customWidth="1"/>
    <col min="8196" max="8196" width="10.7109375" style="346" customWidth="1"/>
    <col min="8197" max="8197" width="10.42578125" style="346" customWidth="1"/>
    <col min="8198" max="8198" width="10.140625" style="346" customWidth="1"/>
    <col min="8199" max="8199" width="8.7109375" style="346" customWidth="1"/>
    <col min="8200" max="8201" width="9.5703125" style="346" customWidth="1"/>
    <col min="8202" max="8448" width="9.140625" style="346"/>
    <col min="8449" max="8449" width="6.28515625" style="346" customWidth="1"/>
    <col min="8450" max="8450" width="81.85546875" style="346" customWidth="1"/>
    <col min="8451" max="8451" width="8.42578125" style="346" customWidth="1"/>
    <col min="8452" max="8452" width="10.7109375" style="346" customWidth="1"/>
    <col min="8453" max="8453" width="10.42578125" style="346" customWidth="1"/>
    <col min="8454" max="8454" width="10.140625" style="346" customWidth="1"/>
    <col min="8455" max="8455" width="8.7109375" style="346" customWidth="1"/>
    <col min="8456" max="8457" width="9.5703125" style="346" customWidth="1"/>
    <col min="8458" max="8704" width="9.140625" style="346"/>
    <col min="8705" max="8705" width="6.28515625" style="346" customWidth="1"/>
    <col min="8706" max="8706" width="81.85546875" style="346" customWidth="1"/>
    <col min="8707" max="8707" width="8.42578125" style="346" customWidth="1"/>
    <col min="8708" max="8708" width="10.7109375" style="346" customWidth="1"/>
    <col min="8709" max="8709" width="10.42578125" style="346" customWidth="1"/>
    <col min="8710" max="8710" width="10.140625" style="346" customWidth="1"/>
    <col min="8711" max="8711" width="8.7109375" style="346" customWidth="1"/>
    <col min="8712" max="8713" width="9.5703125" style="346" customWidth="1"/>
    <col min="8714" max="8960" width="9.140625" style="346"/>
    <col min="8961" max="8961" width="6.28515625" style="346" customWidth="1"/>
    <col min="8962" max="8962" width="81.85546875" style="346" customWidth="1"/>
    <col min="8963" max="8963" width="8.42578125" style="346" customWidth="1"/>
    <col min="8964" max="8964" width="10.7109375" style="346" customWidth="1"/>
    <col min="8965" max="8965" width="10.42578125" style="346" customWidth="1"/>
    <col min="8966" max="8966" width="10.140625" style="346" customWidth="1"/>
    <col min="8967" max="8967" width="8.7109375" style="346" customWidth="1"/>
    <col min="8968" max="8969" width="9.5703125" style="346" customWidth="1"/>
    <col min="8970" max="9216" width="9.140625" style="346"/>
    <col min="9217" max="9217" width="6.28515625" style="346" customWidth="1"/>
    <col min="9218" max="9218" width="81.85546875" style="346" customWidth="1"/>
    <col min="9219" max="9219" width="8.42578125" style="346" customWidth="1"/>
    <col min="9220" max="9220" width="10.7109375" style="346" customWidth="1"/>
    <col min="9221" max="9221" width="10.42578125" style="346" customWidth="1"/>
    <col min="9222" max="9222" width="10.140625" style="346" customWidth="1"/>
    <col min="9223" max="9223" width="8.7109375" style="346" customWidth="1"/>
    <col min="9224" max="9225" width="9.5703125" style="346" customWidth="1"/>
    <col min="9226" max="9472" width="9.140625" style="346"/>
    <col min="9473" max="9473" width="6.28515625" style="346" customWidth="1"/>
    <col min="9474" max="9474" width="81.85546875" style="346" customWidth="1"/>
    <col min="9475" max="9475" width="8.42578125" style="346" customWidth="1"/>
    <col min="9476" max="9476" width="10.7109375" style="346" customWidth="1"/>
    <col min="9477" max="9477" width="10.42578125" style="346" customWidth="1"/>
    <col min="9478" max="9478" width="10.140625" style="346" customWidth="1"/>
    <col min="9479" max="9479" width="8.7109375" style="346" customWidth="1"/>
    <col min="9480" max="9481" width="9.5703125" style="346" customWidth="1"/>
    <col min="9482" max="9728" width="9.140625" style="346"/>
    <col min="9729" max="9729" width="6.28515625" style="346" customWidth="1"/>
    <col min="9730" max="9730" width="81.85546875" style="346" customWidth="1"/>
    <col min="9731" max="9731" width="8.42578125" style="346" customWidth="1"/>
    <col min="9732" max="9732" width="10.7109375" style="346" customWidth="1"/>
    <col min="9733" max="9733" width="10.42578125" style="346" customWidth="1"/>
    <col min="9734" max="9734" width="10.140625" style="346" customWidth="1"/>
    <col min="9735" max="9735" width="8.7109375" style="346" customWidth="1"/>
    <col min="9736" max="9737" width="9.5703125" style="346" customWidth="1"/>
    <col min="9738" max="9984" width="9.140625" style="346"/>
    <col min="9985" max="9985" width="6.28515625" style="346" customWidth="1"/>
    <col min="9986" max="9986" width="81.85546875" style="346" customWidth="1"/>
    <col min="9987" max="9987" width="8.42578125" style="346" customWidth="1"/>
    <col min="9988" max="9988" width="10.7109375" style="346" customWidth="1"/>
    <col min="9989" max="9989" width="10.42578125" style="346" customWidth="1"/>
    <col min="9990" max="9990" width="10.140625" style="346" customWidth="1"/>
    <col min="9991" max="9991" width="8.7109375" style="346" customWidth="1"/>
    <col min="9992" max="9993" width="9.5703125" style="346" customWidth="1"/>
    <col min="9994" max="10240" width="9.140625" style="346"/>
    <col min="10241" max="10241" width="6.28515625" style="346" customWidth="1"/>
    <col min="10242" max="10242" width="81.85546875" style="346" customWidth="1"/>
    <col min="10243" max="10243" width="8.42578125" style="346" customWidth="1"/>
    <col min="10244" max="10244" width="10.7109375" style="346" customWidth="1"/>
    <col min="10245" max="10245" width="10.42578125" style="346" customWidth="1"/>
    <col min="10246" max="10246" width="10.140625" style="346" customWidth="1"/>
    <col min="10247" max="10247" width="8.7109375" style="346" customWidth="1"/>
    <col min="10248" max="10249" width="9.5703125" style="346" customWidth="1"/>
    <col min="10250" max="10496" width="9.140625" style="346"/>
    <col min="10497" max="10497" width="6.28515625" style="346" customWidth="1"/>
    <col min="10498" max="10498" width="81.85546875" style="346" customWidth="1"/>
    <col min="10499" max="10499" width="8.42578125" style="346" customWidth="1"/>
    <col min="10500" max="10500" width="10.7109375" style="346" customWidth="1"/>
    <col min="10501" max="10501" width="10.42578125" style="346" customWidth="1"/>
    <col min="10502" max="10502" width="10.140625" style="346" customWidth="1"/>
    <col min="10503" max="10503" width="8.7109375" style="346" customWidth="1"/>
    <col min="10504" max="10505" width="9.5703125" style="346" customWidth="1"/>
    <col min="10506" max="10752" width="9.140625" style="346"/>
    <col min="10753" max="10753" width="6.28515625" style="346" customWidth="1"/>
    <col min="10754" max="10754" width="81.85546875" style="346" customWidth="1"/>
    <col min="10755" max="10755" width="8.42578125" style="346" customWidth="1"/>
    <col min="10756" max="10756" width="10.7109375" style="346" customWidth="1"/>
    <col min="10757" max="10757" width="10.42578125" style="346" customWidth="1"/>
    <col min="10758" max="10758" width="10.140625" style="346" customWidth="1"/>
    <col min="10759" max="10759" width="8.7109375" style="346" customWidth="1"/>
    <col min="10760" max="10761" width="9.5703125" style="346" customWidth="1"/>
    <col min="10762" max="11008" width="9.140625" style="346"/>
    <col min="11009" max="11009" width="6.28515625" style="346" customWidth="1"/>
    <col min="11010" max="11010" width="81.85546875" style="346" customWidth="1"/>
    <col min="11011" max="11011" width="8.42578125" style="346" customWidth="1"/>
    <col min="11012" max="11012" width="10.7109375" style="346" customWidth="1"/>
    <col min="11013" max="11013" width="10.42578125" style="346" customWidth="1"/>
    <col min="11014" max="11014" width="10.140625" style="346" customWidth="1"/>
    <col min="11015" max="11015" width="8.7109375" style="346" customWidth="1"/>
    <col min="11016" max="11017" width="9.5703125" style="346" customWidth="1"/>
    <col min="11018" max="11264" width="9.140625" style="346"/>
    <col min="11265" max="11265" width="6.28515625" style="346" customWidth="1"/>
    <col min="11266" max="11266" width="81.85546875" style="346" customWidth="1"/>
    <col min="11267" max="11267" width="8.42578125" style="346" customWidth="1"/>
    <col min="11268" max="11268" width="10.7109375" style="346" customWidth="1"/>
    <col min="11269" max="11269" width="10.42578125" style="346" customWidth="1"/>
    <col min="11270" max="11270" width="10.140625" style="346" customWidth="1"/>
    <col min="11271" max="11271" width="8.7109375" style="346" customWidth="1"/>
    <col min="11272" max="11273" width="9.5703125" style="346" customWidth="1"/>
    <col min="11274" max="11520" width="9.140625" style="346"/>
    <col min="11521" max="11521" width="6.28515625" style="346" customWidth="1"/>
    <col min="11522" max="11522" width="81.85546875" style="346" customWidth="1"/>
    <col min="11523" max="11523" width="8.42578125" style="346" customWidth="1"/>
    <col min="11524" max="11524" width="10.7109375" style="346" customWidth="1"/>
    <col min="11525" max="11525" width="10.42578125" style="346" customWidth="1"/>
    <col min="11526" max="11526" width="10.140625" style="346" customWidth="1"/>
    <col min="11527" max="11527" width="8.7109375" style="346" customWidth="1"/>
    <col min="11528" max="11529" width="9.5703125" style="346" customWidth="1"/>
    <col min="11530" max="11776" width="9.140625" style="346"/>
    <col min="11777" max="11777" width="6.28515625" style="346" customWidth="1"/>
    <col min="11778" max="11778" width="81.85546875" style="346" customWidth="1"/>
    <col min="11779" max="11779" width="8.42578125" style="346" customWidth="1"/>
    <col min="11780" max="11780" width="10.7109375" style="346" customWidth="1"/>
    <col min="11781" max="11781" width="10.42578125" style="346" customWidth="1"/>
    <col min="11782" max="11782" width="10.140625" style="346" customWidth="1"/>
    <col min="11783" max="11783" width="8.7109375" style="346" customWidth="1"/>
    <col min="11784" max="11785" width="9.5703125" style="346" customWidth="1"/>
    <col min="11786" max="12032" width="9.140625" style="346"/>
    <col min="12033" max="12033" width="6.28515625" style="346" customWidth="1"/>
    <col min="12034" max="12034" width="81.85546875" style="346" customWidth="1"/>
    <col min="12035" max="12035" width="8.42578125" style="346" customWidth="1"/>
    <col min="12036" max="12036" width="10.7109375" style="346" customWidth="1"/>
    <col min="12037" max="12037" width="10.42578125" style="346" customWidth="1"/>
    <col min="12038" max="12038" width="10.140625" style="346" customWidth="1"/>
    <col min="12039" max="12039" width="8.7109375" style="346" customWidth="1"/>
    <col min="12040" max="12041" width="9.5703125" style="346" customWidth="1"/>
    <col min="12042" max="12288" width="9.140625" style="346"/>
    <col min="12289" max="12289" width="6.28515625" style="346" customWidth="1"/>
    <col min="12290" max="12290" width="81.85546875" style="346" customWidth="1"/>
    <col min="12291" max="12291" width="8.42578125" style="346" customWidth="1"/>
    <col min="12292" max="12292" width="10.7109375" style="346" customWidth="1"/>
    <col min="12293" max="12293" width="10.42578125" style="346" customWidth="1"/>
    <col min="12294" max="12294" width="10.140625" style="346" customWidth="1"/>
    <col min="12295" max="12295" width="8.7109375" style="346" customWidth="1"/>
    <col min="12296" max="12297" width="9.5703125" style="346" customWidth="1"/>
    <col min="12298" max="12544" width="9.140625" style="346"/>
    <col min="12545" max="12545" width="6.28515625" style="346" customWidth="1"/>
    <col min="12546" max="12546" width="81.85546875" style="346" customWidth="1"/>
    <col min="12547" max="12547" width="8.42578125" style="346" customWidth="1"/>
    <col min="12548" max="12548" width="10.7109375" style="346" customWidth="1"/>
    <col min="12549" max="12549" width="10.42578125" style="346" customWidth="1"/>
    <col min="12550" max="12550" width="10.140625" style="346" customWidth="1"/>
    <col min="12551" max="12551" width="8.7109375" style="346" customWidth="1"/>
    <col min="12552" max="12553" width="9.5703125" style="346" customWidth="1"/>
    <col min="12554" max="12800" width="9.140625" style="346"/>
    <col min="12801" max="12801" width="6.28515625" style="346" customWidth="1"/>
    <col min="12802" max="12802" width="81.85546875" style="346" customWidth="1"/>
    <col min="12803" max="12803" width="8.42578125" style="346" customWidth="1"/>
    <col min="12804" max="12804" width="10.7109375" style="346" customWidth="1"/>
    <col min="12805" max="12805" width="10.42578125" style="346" customWidth="1"/>
    <col min="12806" max="12806" width="10.140625" style="346" customWidth="1"/>
    <col min="12807" max="12807" width="8.7109375" style="346" customWidth="1"/>
    <col min="12808" max="12809" width="9.5703125" style="346" customWidth="1"/>
    <col min="12810" max="13056" width="9.140625" style="346"/>
    <col min="13057" max="13057" width="6.28515625" style="346" customWidth="1"/>
    <col min="13058" max="13058" width="81.85546875" style="346" customWidth="1"/>
    <col min="13059" max="13059" width="8.42578125" style="346" customWidth="1"/>
    <col min="13060" max="13060" width="10.7109375" style="346" customWidth="1"/>
    <col min="13061" max="13061" width="10.42578125" style="346" customWidth="1"/>
    <col min="13062" max="13062" width="10.140625" style="346" customWidth="1"/>
    <col min="13063" max="13063" width="8.7109375" style="346" customWidth="1"/>
    <col min="13064" max="13065" width="9.5703125" style="346" customWidth="1"/>
    <col min="13066" max="13312" width="9.140625" style="346"/>
    <col min="13313" max="13313" width="6.28515625" style="346" customWidth="1"/>
    <col min="13314" max="13314" width="81.85546875" style="346" customWidth="1"/>
    <col min="13315" max="13315" width="8.42578125" style="346" customWidth="1"/>
    <col min="13316" max="13316" width="10.7109375" style="346" customWidth="1"/>
    <col min="13317" max="13317" width="10.42578125" style="346" customWidth="1"/>
    <col min="13318" max="13318" width="10.140625" style="346" customWidth="1"/>
    <col min="13319" max="13319" width="8.7109375" style="346" customWidth="1"/>
    <col min="13320" max="13321" width="9.5703125" style="346" customWidth="1"/>
    <col min="13322" max="13568" width="9.140625" style="346"/>
    <col min="13569" max="13569" width="6.28515625" style="346" customWidth="1"/>
    <col min="13570" max="13570" width="81.85546875" style="346" customWidth="1"/>
    <col min="13571" max="13571" width="8.42578125" style="346" customWidth="1"/>
    <col min="13572" max="13572" width="10.7109375" style="346" customWidth="1"/>
    <col min="13573" max="13573" width="10.42578125" style="346" customWidth="1"/>
    <col min="13574" max="13574" width="10.140625" style="346" customWidth="1"/>
    <col min="13575" max="13575" width="8.7109375" style="346" customWidth="1"/>
    <col min="13576" max="13577" width="9.5703125" style="346" customWidth="1"/>
    <col min="13578" max="13824" width="9.140625" style="346"/>
    <col min="13825" max="13825" width="6.28515625" style="346" customWidth="1"/>
    <col min="13826" max="13826" width="81.85546875" style="346" customWidth="1"/>
    <col min="13827" max="13827" width="8.42578125" style="346" customWidth="1"/>
    <col min="13828" max="13828" width="10.7109375" style="346" customWidth="1"/>
    <col min="13829" max="13829" width="10.42578125" style="346" customWidth="1"/>
    <col min="13830" max="13830" width="10.140625" style="346" customWidth="1"/>
    <col min="13831" max="13831" width="8.7109375" style="346" customWidth="1"/>
    <col min="13832" max="13833" width="9.5703125" style="346" customWidth="1"/>
    <col min="13834" max="14080" width="9.140625" style="346"/>
    <col min="14081" max="14081" width="6.28515625" style="346" customWidth="1"/>
    <col min="14082" max="14082" width="81.85546875" style="346" customWidth="1"/>
    <col min="14083" max="14083" width="8.42578125" style="346" customWidth="1"/>
    <col min="14084" max="14084" width="10.7109375" style="346" customWidth="1"/>
    <col min="14085" max="14085" width="10.42578125" style="346" customWidth="1"/>
    <col min="14086" max="14086" width="10.140625" style="346" customWidth="1"/>
    <col min="14087" max="14087" width="8.7109375" style="346" customWidth="1"/>
    <col min="14088" max="14089" width="9.5703125" style="346" customWidth="1"/>
    <col min="14090" max="14336" width="9.140625" style="346"/>
    <col min="14337" max="14337" width="6.28515625" style="346" customWidth="1"/>
    <col min="14338" max="14338" width="81.85546875" style="346" customWidth="1"/>
    <col min="14339" max="14339" width="8.42578125" style="346" customWidth="1"/>
    <col min="14340" max="14340" width="10.7109375" style="346" customWidth="1"/>
    <col min="14341" max="14341" width="10.42578125" style="346" customWidth="1"/>
    <col min="14342" max="14342" width="10.140625" style="346" customWidth="1"/>
    <col min="14343" max="14343" width="8.7109375" style="346" customWidth="1"/>
    <col min="14344" max="14345" width="9.5703125" style="346" customWidth="1"/>
    <col min="14346" max="14592" width="9.140625" style="346"/>
    <col min="14593" max="14593" width="6.28515625" style="346" customWidth="1"/>
    <col min="14594" max="14594" width="81.85546875" style="346" customWidth="1"/>
    <col min="14595" max="14595" width="8.42578125" style="346" customWidth="1"/>
    <col min="14596" max="14596" width="10.7109375" style="346" customWidth="1"/>
    <col min="14597" max="14597" width="10.42578125" style="346" customWidth="1"/>
    <col min="14598" max="14598" width="10.140625" style="346" customWidth="1"/>
    <col min="14599" max="14599" width="8.7109375" style="346" customWidth="1"/>
    <col min="14600" max="14601" width="9.5703125" style="346" customWidth="1"/>
    <col min="14602" max="14848" width="9.140625" style="346"/>
    <col min="14849" max="14849" width="6.28515625" style="346" customWidth="1"/>
    <col min="14850" max="14850" width="81.85546875" style="346" customWidth="1"/>
    <col min="14851" max="14851" width="8.42578125" style="346" customWidth="1"/>
    <col min="14852" max="14852" width="10.7109375" style="346" customWidth="1"/>
    <col min="14853" max="14853" width="10.42578125" style="346" customWidth="1"/>
    <col min="14854" max="14854" width="10.140625" style="346" customWidth="1"/>
    <col min="14855" max="14855" width="8.7109375" style="346" customWidth="1"/>
    <col min="14856" max="14857" width="9.5703125" style="346" customWidth="1"/>
    <col min="14858" max="15104" width="9.140625" style="346"/>
    <col min="15105" max="15105" width="6.28515625" style="346" customWidth="1"/>
    <col min="15106" max="15106" width="81.85546875" style="346" customWidth="1"/>
    <col min="15107" max="15107" width="8.42578125" style="346" customWidth="1"/>
    <col min="15108" max="15108" width="10.7109375" style="346" customWidth="1"/>
    <col min="15109" max="15109" width="10.42578125" style="346" customWidth="1"/>
    <col min="15110" max="15110" width="10.140625" style="346" customWidth="1"/>
    <col min="15111" max="15111" width="8.7109375" style="346" customWidth="1"/>
    <col min="15112" max="15113" width="9.5703125" style="346" customWidth="1"/>
    <col min="15114" max="15360" width="9.140625" style="346"/>
    <col min="15361" max="15361" width="6.28515625" style="346" customWidth="1"/>
    <col min="15362" max="15362" width="81.85546875" style="346" customWidth="1"/>
    <col min="15363" max="15363" width="8.42578125" style="346" customWidth="1"/>
    <col min="15364" max="15364" width="10.7109375" style="346" customWidth="1"/>
    <col min="15365" max="15365" width="10.42578125" style="346" customWidth="1"/>
    <col min="15366" max="15366" width="10.140625" style="346" customWidth="1"/>
    <col min="15367" max="15367" width="8.7109375" style="346" customWidth="1"/>
    <col min="15368" max="15369" width="9.5703125" style="346" customWidth="1"/>
    <col min="15370" max="15616" width="9.140625" style="346"/>
    <col min="15617" max="15617" width="6.28515625" style="346" customWidth="1"/>
    <col min="15618" max="15618" width="81.85546875" style="346" customWidth="1"/>
    <col min="15619" max="15619" width="8.42578125" style="346" customWidth="1"/>
    <col min="15620" max="15620" width="10.7109375" style="346" customWidth="1"/>
    <col min="15621" max="15621" width="10.42578125" style="346" customWidth="1"/>
    <col min="15622" max="15622" width="10.140625" style="346" customWidth="1"/>
    <col min="15623" max="15623" width="8.7109375" style="346" customWidth="1"/>
    <col min="15624" max="15625" width="9.5703125" style="346" customWidth="1"/>
    <col min="15626" max="15872" width="9.140625" style="346"/>
    <col min="15873" max="15873" width="6.28515625" style="346" customWidth="1"/>
    <col min="15874" max="15874" width="81.85546875" style="346" customWidth="1"/>
    <col min="15875" max="15875" width="8.42578125" style="346" customWidth="1"/>
    <col min="15876" max="15876" width="10.7109375" style="346" customWidth="1"/>
    <col min="15877" max="15877" width="10.42578125" style="346" customWidth="1"/>
    <col min="15878" max="15878" width="10.140625" style="346" customWidth="1"/>
    <col min="15879" max="15879" width="8.7109375" style="346" customWidth="1"/>
    <col min="15880" max="15881" width="9.5703125" style="346" customWidth="1"/>
    <col min="15882" max="16128" width="9.140625" style="346"/>
    <col min="16129" max="16129" width="6.28515625" style="346" customWidth="1"/>
    <col min="16130" max="16130" width="81.85546875" style="346" customWidth="1"/>
    <col min="16131" max="16131" width="8.42578125" style="346" customWidth="1"/>
    <col min="16132" max="16132" width="10.7109375" style="346" customWidth="1"/>
    <col min="16133" max="16133" width="10.42578125" style="346" customWidth="1"/>
    <col min="16134" max="16134" width="10.140625" style="346" customWidth="1"/>
    <col min="16135" max="16135" width="8.7109375" style="346" customWidth="1"/>
    <col min="16136" max="16137" width="9.5703125" style="346" customWidth="1"/>
    <col min="16138" max="16384" width="9.140625" style="346"/>
  </cols>
  <sheetData>
    <row r="1" spans="1:9" ht="15.75" x14ac:dyDescent="0.25">
      <c r="B1" s="347" t="s">
        <v>0</v>
      </c>
      <c r="C1" s="64" t="s">
        <v>894</v>
      </c>
    </row>
    <row r="2" spans="1:9" ht="18.75" x14ac:dyDescent="0.3">
      <c r="B2" s="348" t="s">
        <v>887</v>
      </c>
      <c r="C2" s="350" t="s">
        <v>1488</v>
      </c>
      <c r="D2" s="351"/>
      <c r="E2" s="351"/>
      <c r="F2" s="351"/>
      <c r="G2" s="351"/>
      <c r="H2" s="351"/>
      <c r="I2" s="351"/>
    </row>
    <row r="3" spans="1:9" ht="18.75" x14ac:dyDescent="0.3">
      <c r="B3" s="352" t="s">
        <v>119</v>
      </c>
      <c r="C3" s="162" t="s">
        <v>216</v>
      </c>
    </row>
    <row r="4" spans="1:9" ht="18.75" x14ac:dyDescent="0.3">
      <c r="B4" s="353"/>
      <c r="C4" s="162"/>
    </row>
    <row r="5" spans="1:9" ht="15.75" x14ac:dyDescent="0.25">
      <c r="B5" s="400" t="s">
        <v>892</v>
      </c>
      <c r="D5" s="346" t="s">
        <v>174</v>
      </c>
      <c r="E5" s="346" t="s">
        <v>123</v>
      </c>
      <c r="F5" s="346" t="s">
        <v>49</v>
      </c>
      <c r="G5" s="346" t="s">
        <v>50</v>
      </c>
      <c r="H5" s="346" t="s">
        <v>52</v>
      </c>
      <c r="I5" s="346" t="s">
        <v>532</v>
      </c>
    </row>
    <row r="6" spans="1:9" ht="28.5" customHeight="1" x14ac:dyDescent="0.25">
      <c r="A6" s="355" t="s">
        <v>1</v>
      </c>
      <c r="B6" s="356" t="s">
        <v>2</v>
      </c>
      <c r="C6" s="357" t="s">
        <v>332</v>
      </c>
      <c r="D6" s="358" t="s">
        <v>895</v>
      </c>
      <c r="E6" s="358" t="s">
        <v>895</v>
      </c>
      <c r="F6" s="358" t="s">
        <v>895</v>
      </c>
      <c r="G6" s="358" t="s">
        <v>895</v>
      </c>
      <c r="H6" s="358" t="s">
        <v>895</v>
      </c>
      <c r="I6" s="358" t="s">
        <v>895</v>
      </c>
    </row>
    <row r="7" spans="1:9" x14ac:dyDescent="0.25">
      <c r="A7" s="359" t="s">
        <v>288</v>
      </c>
      <c r="B7" s="360" t="s">
        <v>289</v>
      </c>
      <c r="C7" s="360" t="s">
        <v>290</v>
      </c>
      <c r="D7" s="361" t="s">
        <v>291</v>
      </c>
      <c r="E7" s="361" t="s">
        <v>292</v>
      </c>
      <c r="F7" s="361" t="s">
        <v>293</v>
      </c>
      <c r="G7" s="361" t="s">
        <v>294</v>
      </c>
      <c r="H7" s="361" t="s">
        <v>295</v>
      </c>
      <c r="I7" s="361" t="s">
        <v>296</v>
      </c>
    </row>
    <row r="8" spans="1:9" ht="15" customHeight="1" x14ac:dyDescent="0.25">
      <c r="A8" s="401">
        <v>1</v>
      </c>
      <c r="B8" s="402" t="s">
        <v>533</v>
      </c>
      <c r="C8" s="403" t="s">
        <v>534</v>
      </c>
      <c r="D8" s="404">
        <f t="shared" ref="D8:D71" si="0">SUM(E8:I8)</f>
        <v>354280</v>
      </c>
      <c r="E8" s="404">
        <v>31084</v>
      </c>
      <c r="F8" s="404">
        <v>105436</v>
      </c>
      <c r="G8" s="404">
        <v>124659</v>
      </c>
      <c r="H8" s="404">
        <v>73606</v>
      </c>
      <c r="I8" s="404">
        <v>19495</v>
      </c>
    </row>
    <row r="9" spans="1:9" ht="15" customHeight="1" x14ac:dyDescent="0.25">
      <c r="A9" s="401">
        <v>2</v>
      </c>
      <c r="B9" s="370" t="s">
        <v>535</v>
      </c>
      <c r="C9" s="403" t="s">
        <v>536</v>
      </c>
      <c r="D9" s="404">
        <f t="shared" si="0"/>
        <v>88297</v>
      </c>
      <c r="E9" s="404">
        <v>9476</v>
      </c>
      <c r="F9" s="404">
        <v>30021</v>
      </c>
      <c r="G9" s="404">
        <v>23304</v>
      </c>
      <c r="H9" s="404">
        <v>20122</v>
      </c>
      <c r="I9" s="404">
        <v>5374</v>
      </c>
    </row>
    <row r="10" spans="1:9" ht="15" customHeight="1" x14ac:dyDescent="0.25">
      <c r="A10" s="401">
        <v>3</v>
      </c>
      <c r="B10" s="370" t="s">
        <v>313</v>
      </c>
      <c r="C10" s="403" t="s">
        <v>537</v>
      </c>
      <c r="D10" s="404">
        <f t="shared" si="0"/>
        <v>283439</v>
      </c>
      <c r="E10" s="404">
        <v>88821</v>
      </c>
      <c r="F10" s="404">
        <v>29450</v>
      </c>
      <c r="G10" s="404">
        <v>91068</v>
      </c>
      <c r="H10" s="404">
        <v>44937</v>
      </c>
      <c r="I10" s="404">
        <v>29163</v>
      </c>
    </row>
    <row r="11" spans="1:9" ht="15" customHeight="1" x14ac:dyDescent="0.25">
      <c r="A11" s="401">
        <v>4</v>
      </c>
      <c r="B11" s="373" t="s">
        <v>538</v>
      </c>
      <c r="C11" s="405" t="s">
        <v>539</v>
      </c>
      <c r="D11" s="404">
        <f t="shared" si="0"/>
        <v>0</v>
      </c>
      <c r="E11" s="406"/>
      <c r="F11" s="406"/>
      <c r="G11" s="406"/>
      <c r="H11" s="406"/>
      <c r="I11" s="406"/>
    </row>
    <row r="12" spans="1:9" ht="15" customHeight="1" x14ac:dyDescent="0.25">
      <c r="A12" s="401">
        <v>5</v>
      </c>
      <c r="B12" s="373" t="s">
        <v>540</v>
      </c>
      <c r="C12" s="405" t="s">
        <v>541</v>
      </c>
      <c r="D12" s="404">
        <f t="shared" si="0"/>
        <v>5493</v>
      </c>
      <c r="E12" s="406">
        <v>5493</v>
      </c>
      <c r="F12" s="406"/>
      <c r="G12" s="406"/>
      <c r="H12" s="406"/>
      <c r="I12" s="406"/>
    </row>
    <row r="13" spans="1:9" ht="15" customHeight="1" x14ac:dyDescent="0.25">
      <c r="A13" s="401">
        <v>6</v>
      </c>
      <c r="B13" s="407" t="s">
        <v>542</v>
      </c>
      <c r="C13" s="405" t="s">
        <v>543</v>
      </c>
      <c r="D13" s="404">
        <f t="shared" si="0"/>
        <v>0</v>
      </c>
      <c r="E13" s="406"/>
      <c r="F13" s="406"/>
      <c r="G13" s="406"/>
      <c r="H13" s="406"/>
      <c r="I13" s="406"/>
    </row>
    <row r="14" spans="1:9" ht="15" customHeight="1" x14ac:dyDescent="0.25">
      <c r="A14" s="401">
        <v>7</v>
      </c>
      <c r="B14" s="407" t="s">
        <v>544</v>
      </c>
      <c r="C14" s="405" t="s">
        <v>545</v>
      </c>
      <c r="D14" s="404">
        <f t="shared" si="0"/>
        <v>0</v>
      </c>
      <c r="E14" s="406"/>
      <c r="F14" s="406"/>
      <c r="G14" s="406"/>
      <c r="H14" s="406"/>
      <c r="I14" s="406"/>
    </row>
    <row r="15" spans="1:9" ht="15" customHeight="1" x14ac:dyDescent="0.25">
      <c r="A15" s="401">
        <v>8</v>
      </c>
      <c r="B15" s="407" t="s">
        <v>546</v>
      </c>
      <c r="C15" s="405" t="s">
        <v>547</v>
      </c>
      <c r="D15" s="404">
        <f t="shared" si="0"/>
        <v>0</v>
      </c>
      <c r="E15" s="406"/>
      <c r="F15" s="406"/>
      <c r="G15" s="406"/>
      <c r="H15" s="406"/>
      <c r="I15" s="406"/>
    </row>
    <row r="16" spans="1:9" ht="15" customHeight="1" x14ac:dyDescent="0.25">
      <c r="A16" s="401">
        <v>9</v>
      </c>
      <c r="B16" s="373" t="s">
        <v>548</v>
      </c>
      <c r="C16" s="405" t="s">
        <v>549</v>
      </c>
      <c r="D16" s="404">
        <f t="shared" si="0"/>
        <v>0</v>
      </c>
      <c r="E16" s="406"/>
      <c r="F16" s="406"/>
      <c r="G16" s="406"/>
      <c r="H16" s="406"/>
      <c r="I16" s="406"/>
    </row>
    <row r="17" spans="1:9" ht="15" customHeight="1" x14ac:dyDescent="0.25">
      <c r="A17" s="401">
        <v>10</v>
      </c>
      <c r="B17" s="373" t="s">
        <v>550</v>
      </c>
      <c r="C17" s="405" t="s">
        <v>551</v>
      </c>
      <c r="D17" s="404">
        <f t="shared" si="0"/>
        <v>2500</v>
      </c>
      <c r="E17" s="406">
        <v>2500</v>
      </c>
      <c r="F17" s="406"/>
      <c r="G17" s="406"/>
      <c r="H17" s="406"/>
      <c r="I17" s="406"/>
    </row>
    <row r="18" spans="1:9" ht="15" customHeight="1" x14ac:dyDescent="0.25">
      <c r="A18" s="401">
        <v>11</v>
      </c>
      <c r="B18" s="373" t="s">
        <v>552</v>
      </c>
      <c r="C18" s="405" t="s">
        <v>553</v>
      </c>
      <c r="D18" s="404">
        <f t="shared" si="0"/>
        <v>19500</v>
      </c>
      <c r="E18" s="406">
        <v>19500</v>
      </c>
      <c r="F18" s="406"/>
      <c r="G18" s="406"/>
      <c r="H18" s="406"/>
      <c r="I18" s="406"/>
    </row>
    <row r="19" spans="1:9" ht="15" customHeight="1" x14ac:dyDescent="0.25">
      <c r="A19" s="401">
        <v>12</v>
      </c>
      <c r="B19" s="375" t="s">
        <v>554</v>
      </c>
      <c r="C19" s="403" t="s">
        <v>555</v>
      </c>
      <c r="D19" s="404">
        <f t="shared" si="0"/>
        <v>27493</v>
      </c>
      <c r="E19" s="404">
        <f>SUM(E11:E18)</f>
        <v>27493</v>
      </c>
      <c r="F19" s="404">
        <f>SUM(F11:F18)</f>
        <v>0</v>
      </c>
      <c r="G19" s="404">
        <f>SUM(G11:G18)</f>
        <v>0</v>
      </c>
      <c r="H19" s="404">
        <f>SUM(H11:H18)</f>
        <v>0</v>
      </c>
      <c r="I19" s="404">
        <f>SUM(I11:I18)</f>
        <v>0</v>
      </c>
    </row>
    <row r="20" spans="1:9" ht="15" customHeight="1" x14ac:dyDescent="0.25">
      <c r="A20" s="401">
        <v>13</v>
      </c>
      <c r="B20" s="408" t="s">
        <v>556</v>
      </c>
      <c r="C20" s="405" t="s">
        <v>557</v>
      </c>
      <c r="D20" s="404">
        <f t="shared" si="0"/>
        <v>0</v>
      </c>
      <c r="E20" s="406"/>
      <c r="F20" s="406"/>
      <c r="G20" s="406"/>
      <c r="H20" s="406"/>
      <c r="I20" s="406"/>
    </row>
    <row r="21" spans="1:9" ht="15" customHeight="1" x14ac:dyDescent="0.25">
      <c r="A21" s="401">
        <v>14</v>
      </c>
      <c r="B21" s="408" t="s">
        <v>558</v>
      </c>
      <c r="C21" s="405" t="s">
        <v>559</v>
      </c>
      <c r="D21" s="404">
        <f t="shared" si="0"/>
        <v>66</v>
      </c>
      <c r="E21" s="406">
        <v>66</v>
      </c>
      <c r="F21" s="406"/>
      <c r="G21" s="406"/>
      <c r="H21" s="406"/>
      <c r="I21" s="406"/>
    </row>
    <row r="22" spans="1:9" ht="15" customHeight="1" x14ac:dyDescent="0.25">
      <c r="A22" s="401">
        <v>15</v>
      </c>
      <c r="B22" s="408" t="s">
        <v>560</v>
      </c>
      <c r="C22" s="405" t="s">
        <v>561</v>
      </c>
      <c r="D22" s="404">
        <f t="shared" si="0"/>
        <v>0</v>
      </c>
      <c r="E22" s="406"/>
      <c r="F22" s="406"/>
      <c r="G22" s="406"/>
      <c r="H22" s="406"/>
      <c r="I22" s="406"/>
    </row>
    <row r="23" spans="1:9" ht="15" customHeight="1" x14ac:dyDescent="0.25">
      <c r="A23" s="401">
        <v>16</v>
      </c>
      <c r="B23" s="408" t="s">
        <v>562</v>
      </c>
      <c r="C23" s="405" t="s">
        <v>563</v>
      </c>
      <c r="D23" s="404">
        <f t="shared" si="0"/>
        <v>0</v>
      </c>
      <c r="E23" s="406"/>
      <c r="F23" s="406"/>
      <c r="G23" s="406"/>
      <c r="H23" s="406"/>
      <c r="I23" s="406"/>
    </row>
    <row r="24" spans="1:9" ht="15" customHeight="1" x14ac:dyDescent="0.25">
      <c r="A24" s="401">
        <v>17</v>
      </c>
      <c r="B24" s="408" t="s">
        <v>564</v>
      </c>
      <c r="C24" s="405" t="s">
        <v>565</v>
      </c>
      <c r="D24" s="404">
        <f t="shared" si="0"/>
        <v>0</v>
      </c>
      <c r="E24" s="406"/>
      <c r="F24" s="406"/>
      <c r="G24" s="406"/>
      <c r="H24" s="406"/>
      <c r="I24" s="406"/>
    </row>
    <row r="25" spans="1:9" ht="15" customHeight="1" x14ac:dyDescent="0.25">
      <c r="A25" s="401">
        <v>18</v>
      </c>
      <c r="B25" s="408" t="s">
        <v>566</v>
      </c>
      <c r="C25" s="405" t="s">
        <v>567</v>
      </c>
      <c r="D25" s="404">
        <f t="shared" si="0"/>
        <v>138513</v>
      </c>
      <c r="E25" s="409">
        <f>SUM(E26:E33)</f>
        <v>138513</v>
      </c>
      <c r="F25" s="409">
        <f>SUM(F26:F33)</f>
        <v>0</v>
      </c>
      <c r="G25" s="409">
        <f>SUM(G26:G33)</f>
        <v>0</v>
      </c>
      <c r="H25" s="409">
        <f>SUM(H26:H33)</f>
        <v>0</v>
      </c>
      <c r="I25" s="409">
        <f>SUM(I26:I33)</f>
        <v>0</v>
      </c>
    </row>
    <row r="26" spans="1:9" ht="15" customHeight="1" x14ac:dyDescent="0.25">
      <c r="A26" s="410"/>
      <c r="B26" s="368" t="s">
        <v>363</v>
      </c>
      <c r="C26" s="405" t="s">
        <v>568</v>
      </c>
      <c r="D26" s="404">
        <f t="shared" si="0"/>
        <v>0</v>
      </c>
      <c r="E26" s="406"/>
      <c r="F26" s="406"/>
      <c r="G26" s="406"/>
      <c r="H26" s="406"/>
      <c r="I26" s="406"/>
    </row>
    <row r="27" spans="1:9" ht="15" customHeight="1" x14ac:dyDescent="0.25">
      <c r="A27" s="410"/>
      <c r="B27" s="368" t="s">
        <v>365</v>
      </c>
      <c r="C27" s="405" t="s">
        <v>569</v>
      </c>
      <c r="D27" s="404">
        <f t="shared" si="0"/>
        <v>0</v>
      </c>
      <c r="E27" s="406"/>
      <c r="F27" s="406"/>
      <c r="G27" s="406"/>
      <c r="H27" s="406"/>
      <c r="I27" s="406"/>
    </row>
    <row r="28" spans="1:9" ht="15" customHeight="1" x14ac:dyDescent="0.25">
      <c r="A28" s="410"/>
      <c r="B28" s="368" t="s">
        <v>570</v>
      </c>
      <c r="C28" s="405" t="s">
        <v>571</v>
      </c>
      <c r="D28" s="404">
        <f t="shared" si="0"/>
        <v>0</v>
      </c>
      <c r="E28" s="406"/>
      <c r="F28" s="406"/>
      <c r="G28" s="406"/>
      <c r="H28" s="406"/>
      <c r="I28" s="406"/>
    </row>
    <row r="29" spans="1:9" ht="15" customHeight="1" x14ac:dyDescent="0.25">
      <c r="A29" s="410"/>
      <c r="B29" s="368" t="s">
        <v>368</v>
      </c>
      <c r="C29" s="405" t="s">
        <v>572</v>
      </c>
      <c r="D29" s="404">
        <f t="shared" si="0"/>
        <v>0</v>
      </c>
      <c r="E29" s="406"/>
      <c r="F29" s="406"/>
      <c r="G29" s="406"/>
      <c r="H29" s="406"/>
      <c r="I29" s="406"/>
    </row>
    <row r="30" spans="1:9" ht="15" customHeight="1" x14ac:dyDescent="0.25">
      <c r="A30" s="410"/>
      <c r="B30" s="368" t="s">
        <v>370</v>
      </c>
      <c r="C30" s="405" t="s">
        <v>573</v>
      </c>
      <c r="D30" s="404">
        <f t="shared" si="0"/>
        <v>3510</v>
      </c>
      <c r="E30" s="406">
        <v>3510</v>
      </c>
      <c r="F30" s="406"/>
      <c r="G30" s="406"/>
      <c r="H30" s="406"/>
      <c r="I30" s="406"/>
    </row>
    <row r="31" spans="1:9" ht="15" customHeight="1" x14ac:dyDescent="0.25">
      <c r="A31" s="410"/>
      <c r="B31" s="368" t="s">
        <v>574</v>
      </c>
      <c r="C31" s="405" t="s">
        <v>575</v>
      </c>
      <c r="D31" s="404">
        <f t="shared" si="0"/>
        <v>103247</v>
      </c>
      <c r="E31" s="406">
        <v>103247</v>
      </c>
      <c r="F31" s="406"/>
      <c r="G31" s="406"/>
      <c r="H31" s="406"/>
      <c r="I31" s="406"/>
    </row>
    <row r="32" spans="1:9" ht="15" customHeight="1" x14ac:dyDescent="0.25">
      <c r="A32" s="410"/>
      <c r="B32" s="368" t="s">
        <v>576</v>
      </c>
      <c r="C32" s="405" t="s">
        <v>577</v>
      </c>
      <c r="D32" s="404">
        <f t="shared" si="0"/>
        <v>31256</v>
      </c>
      <c r="E32" s="406">
        <v>31256</v>
      </c>
      <c r="F32" s="406"/>
      <c r="G32" s="406"/>
      <c r="H32" s="406"/>
      <c r="I32" s="406"/>
    </row>
    <row r="33" spans="1:9" ht="15" customHeight="1" x14ac:dyDescent="0.25">
      <c r="A33" s="410"/>
      <c r="B33" s="372" t="s">
        <v>896</v>
      </c>
      <c r="C33" s="405" t="s">
        <v>578</v>
      </c>
      <c r="D33" s="404">
        <f t="shared" si="0"/>
        <v>500</v>
      </c>
      <c r="E33" s="406">
        <v>500</v>
      </c>
      <c r="F33" s="406"/>
      <c r="G33" s="406"/>
      <c r="H33" s="406"/>
      <c r="I33" s="406"/>
    </row>
    <row r="34" spans="1:9" ht="15" customHeight="1" x14ac:dyDescent="0.25">
      <c r="A34" s="410">
        <v>19</v>
      </c>
      <c r="B34" s="408" t="s">
        <v>579</v>
      </c>
      <c r="C34" s="405" t="s">
        <v>580</v>
      </c>
      <c r="D34" s="404">
        <f t="shared" si="0"/>
        <v>0</v>
      </c>
      <c r="E34" s="406"/>
      <c r="F34" s="406"/>
      <c r="G34" s="406"/>
      <c r="H34" s="406"/>
      <c r="I34" s="406"/>
    </row>
    <row r="35" spans="1:9" ht="15" customHeight="1" x14ac:dyDescent="0.25">
      <c r="A35" s="410">
        <v>20</v>
      </c>
      <c r="B35" s="408" t="s">
        <v>581</v>
      </c>
      <c r="C35" s="405" t="s">
        <v>582</v>
      </c>
      <c r="D35" s="404">
        <f t="shared" si="0"/>
        <v>0</v>
      </c>
      <c r="E35" s="406"/>
      <c r="F35" s="406"/>
      <c r="G35" s="406"/>
      <c r="H35" s="406"/>
      <c r="I35" s="406"/>
    </row>
    <row r="36" spans="1:9" ht="15" customHeight="1" x14ac:dyDescent="0.25">
      <c r="A36" s="410">
        <v>21</v>
      </c>
      <c r="B36" s="408" t="s">
        <v>583</v>
      </c>
      <c r="C36" s="405" t="s">
        <v>584</v>
      </c>
      <c r="D36" s="404">
        <f t="shared" si="0"/>
        <v>0</v>
      </c>
      <c r="E36" s="406"/>
      <c r="F36" s="406"/>
      <c r="G36" s="406"/>
      <c r="H36" s="406"/>
      <c r="I36" s="406"/>
    </row>
    <row r="37" spans="1:9" x14ac:dyDescent="0.25">
      <c r="A37" s="410">
        <v>22</v>
      </c>
      <c r="B37" s="411" t="s">
        <v>585</v>
      </c>
      <c r="C37" s="405" t="s">
        <v>586</v>
      </c>
      <c r="D37" s="404">
        <f t="shared" si="0"/>
        <v>0</v>
      </c>
      <c r="E37" s="406"/>
      <c r="F37" s="406"/>
      <c r="G37" s="406"/>
      <c r="H37" s="406"/>
      <c r="I37" s="406"/>
    </row>
    <row r="38" spans="1:9" ht="15" customHeight="1" x14ac:dyDescent="0.25">
      <c r="A38" s="410">
        <v>23</v>
      </c>
      <c r="B38" s="408" t="s">
        <v>587</v>
      </c>
      <c r="C38" s="405" t="s">
        <v>588</v>
      </c>
      <c r="D38" s="404">
        <f t="shared" si="0"/>
        <v>6522</v>
      </c>
      <c r="E38" s="406">
        <v>6522</v>
      </c>
      <c r="F38" s="406"/>
      <c r="G38" s="406"/>
      <c r="H38" s="406"/>
      <c r="I38" s="406"/>
    </row>
    <row r="39" spans="1:9" x14ac:dyDescent="0.25">
      <c r="A39" s="410">
        <v>24</v>
      </c>
      <c r="B39" s="411" t="s">
        <v>589</v>
      </c>
      <c r="C39" s="405" t="s">
        <v>590</v>
      </c>
      <c r="D39" s="404">
        <f t="shared" si="0"/>
        <v>187423</v>
      </c>
      <c r="E39" s="406">
        <v>187423</v>
      </c>
      <c r="F39" s="406"/>
      <c r="G39" s="406"/>
      <c r="H39" s="406"/>
      <c r="I39" s="406"/>
    </row>
    <row r="40" spans="1:9" ht="15" customHeight="1" x14ac:dyDescent="0.25">
      <c r="A40" s="410">
        <v>25</v>
      </c>
      <c r="B40" s="375" t="s">
        <v>591</v>
      </c>
      <c r="C40" s="403" t="s">
        <v>592</v>
      </c>
      <c r="D40" s="404">
        <f t="shared" si="0"/>
        <v>332524</v>
      </c>
      <c r="E40" s="404">
        <f>E20+E21+E22+E23+E24+E25+E34+E35+E36+E37+E38+E39</f>
        <v>332524</v>
      </c>
      <c r="F40" s="404">
        <f>F20+F21+F22+F23+F24+F25+F34+F35+F36+F37+F38+F39</f>
        <v>0</v>
      </c>
      <c r="G40" s="404">
        <f>G20+G21+G22+G23+G24+G25+G34+G35+G36+G37+G38+G39</f>
        <v>0</v>
      </c>
      <c r="H40" s="404">
        <f>H20+H21+H22+H23+H24+H25+H34+H35+H36+H37+H38+H39</f>
        <v>0</v>
      </c>
      <c r="I40" s="404">
        <f>I20+I21+I22+I23+I24+I25+I34+I35+I36+I37+I38+I39</f>
        <v>0</v>
      </c>
    </row>
    <row r="41" spans="1:9" x14ac:dyDescent="0.25">
      <c r="A41" s="410">
        <v>26</v>
      </c>
      <c r="B41" s="412" t="s">
        <v>593</v>
      </c>
      <c r="C41" s="405" t="s">
        <v>594</v>
      </c>
      <c r="D41" s="404">
        <f t="shared" si="0"/>
        <v>4265</v>
      </c>
      <c r="E41" s="406">
        <v>2522</v>
      </c>
      <c r="F41" s="406">
        <v>1476</v>
      </c>
      <c r="G41" s="406">
        <v>267</v>
      </c>
      <c r="H41" s="406"/>
      <c r="I41" s="406"/>
    </row>
    <row r="42" spans="1:9" x14ac:dyDescent="0.25">
      <c r="A42" s="410">
        <v>27</v>
      </c>
      <c r="B42" s="412" t="s">
        <v>595</v>
      </c>
      <c r="C42" s="405" t="s">
        <v>596</v>
      </c>
      <c r="D42" s="404">
        <f t="shared" si="0"/>
        <v>53949</v>
      </c>
      <c r="E42" s="406">
        <v>53595</v>
      </c>
      <c r="F42" s="406"/>
      <c r="G42" s="406">
        <v>354</v>
      </c>
      <c r="H42" s="406"/>
      <c r="I42" s="406"/>
    </row>
    <row r="43" spans="1:9" x14ac:dyDescent="0.25">
      <c r="A43" s="410">
        <v>28</v>
      </c>
      <c r="B43" s="412" t="s">
        <v>597</v>
      </c>
      <c r="C43" s="405" t="s">
        <v>598</v>
      </c>
      <c r="D43" s="404">
        <f t="shared" si="0"/>
        <v>3301</v>
      </c>
      <c r="E43" s="406">
        <v>223</v>
      </c>
      <c r="F43" s="406">
        <v>2232</v>
      </c>
      <c r="G43" s="406">
        <v>465</v>
      </c>
      <c r="H43" s="406">
        <v>40</v>
      </c>
      <c r="I43" s="406">
        <v>341</v>
      </c>
    </row>
    <row r="44" spans="1:9" x14ac:dyDescent="0.25">
      <c r="A44" s="410">
        <v>29</v>
      </c>
      <c r="B44" s="412" t="s">
        <v>599</v>
      </c>
      <c r="C44" s="405" t="s">
        <v>600</v>
      </c>
      <c r="D44" s="404">
        <f t="shared" si="0"/>
        <v>21494</v>
      </c>
      <c r="E44" s="406">
        <v>7406</v>
      </c>
      <c r="F44" s="406">
        <v>582</v>
      </c>
      <c r="G44" s="406">
        <v>9217</v>
      </c>
      <c r="H44" s="406">
        <v>1194</v>
      </c>
      <c r="I44" s="406">
        <v>3095</v>
      </c>
    </row>
    <row r="45" spans="1:9" x14ac:dyDescent="0.25">
      <c r="A45" s="410">
        <v>30</v>
      </c>
      <c r="B45" s="364" t="s">
        <v>601</v>
      </c>
      <c r="C45" s="405" t="s">
        <v>602</v>
      </c>
      <c r="D45" s="404">
        <f t="shared" si="0"/>
        <v>0</v>
      </c>
      <c r="E45" s="406"/>
      <c r="F45" s="406"/>
      <c r="G45" s="406"/>
      <c r="H45" s="406"/>
      <c r="I45" s="406"/>
    </row>
    <row r="46" spans="1:9" x14ac:dyDescent="0.25">
      <c r="A46" s="410">
        <v>31</v>
      </c>
      <c r="B46" s="364" t="s">
        <v>603</v>
      </c>
      <c r="C46" s="405" t="s">
        <v>604</v>
      </c>
      <c r="D46" s="404">
        <f t="shared" si="0"/>
        <v>0</v>
      </c>
      <c r="E46" s="406"/>
      <c r="F46" s="406"/>
      <c r="G46" s="406"/>
      <c r="H46" s="406"/>
      <c r="I46" s="406"/>
    </row>
    <row r="47" spans="1:9" x14ac:dyDescent="0.25">
      <c r="A47" s="410">
        <v>32</v>
      </c>
      <c r="B47" s="364" t="s">
        <v>605</v>
      </c>
      <c r="C47" s="405" t="s">
        <v>606</v>
      </c>
      <c r="D47" s="404">
        <f t="shared" si="0"/>
        <v>22352</v>
      </c>
      <c r="E47" s="406">
        <v>17340</v>
      </c>
      <c r="F47" s="406">
        <v>1159</v>
      </c>
      <c r="G47" s="406">
        <v>2781</v>
      </c>
      <c r="H47" s="406">
        <v>332</v>
      </c>
      <c r="I47" s="406">
        <v>740</v>
      </c>
    </row>
    <row r="48" spans="1:9" x14ac:dyDescent="0.25">
      <c r="A48" s="410">
        <v>33</v>
      </c>
      <c r="B48" s="371" t="s">
        <v>182</v>
      </c>
      <c r="C48" s="403" t="s">
        <v>607</v>
      </c>
      <c r="D48" s="404">
        <f t="shared" si="0"/>
        <v>105361</v>
      </c>
      <c r="E48" s="404">
        <f>SUM(E41:E47)</f>
        <v>81086</v>
      </c>
      <c r="F48" s="404">
        <f>SUM(F41:F47)</f>
        <v>5449</v>
      </c>
      <c r="G48" s="404">
        <f>SUM(G41:G47)</f>
        <v>13084</v>
      </c>
      <c r="H48" s="404">
        <f>SUM(H41:H47)</f>
        <v>1566</v>
      </c>
      <c r="I48" s="404">
        <f>SUM(I41:I47)</f>
        <v>4176</v>
      </c>
    </row>
    <row r="49" spans="1:9" ht="15" customHeight="1" x14ac:dyDescent="0.25">
      <c r="A49" s="410">
        <v>34</v>
      </c>
      <c r="B49" s="373" t="s">
        <v>608</v>
      </c>
      <c r="C49" s="405" t="s">
        <v>609</v>
      </c>
      <c r="D49" s="404">
        <f t="shared" si="0"/>
        <v>282228</v>
      </c>
      <c r="E49" s="406">
        <v>282228</v>
      </c>
      <c r="F49" s="406"/>
      <c r="G49" s="406"/>
      <c r="H49" s="406"/>
      <c r="I49" s="406"/>
    </row>
    <row r="50" spans="1:9" ht="15" customHeight="1" x14ac:dyDescent="0.25">
      <c r="A50" s="410">
        <v>35</v>
      </c>
      <c r="B50" s="373" t="s">
        <v>610</v>
      </c>
      <c r="C50" s="405" t="s">
        <v>611</v>
      </c>
      <c r="D50" s="404">
        <f t="shared" si="0"/>
        <v>300</v>
      </c>
      <c r="E50" s="406"/>
      <c r="F50" s="406">
        <v>300</v>
      </c>
      <c r="G50" s="406"/>
      <c r="H50" s="406"/>
      <c r="I50" s="406"/>
    </row>
    <row r="51" spans="1:9" ht="15" customHeight="1" x14ac:dyDescent="0.25">
      <c r="A51" s="410">
        <v>36</v>
      </c>
      <c r="B51" s="373" t="s">
        <v>612</v>
      </c>
      <c r="C51" s="405" t="s">
        <v>613</v>
      </c>
      <c r="D51" s="404">
        <f t="shared" si="0"/>
        <v>904</v>
      </c>
      <c r="E51" s="406">
        <v>604</v>
      </c>
      <c r="F51" s="406">
        <v>100</v>
      </c>
      <c r="G51" s="406">
        <v>200</v>
      </c>
      <c r="H51" s="406"/>
      <c r="I51" s="406"/>
    </row>
    <row r="52" spans="1:9" ht="15" customHeight="1" x14ac:dyDescent="0.25">
      <c r="A52" s="410">
        <v>37</v>
      </c>
      <c r="B52" s="373" t="s">
        <v>614</v>
      </c>
      <c r="C52" s="405" t="s">
        <v>615</v>
      </c>
      <c r="D52" s="404">
        <f t="shared" si="0"/>
        <v>76527</v>
      </c>
      <c r="E52" s="406">
        <v>76365</v>
      </c>
      <c r="F52" s="406">
        <v>108</v>
      </c>
      <c r="G52" s="406">
        <v>54</v>
      </c>
      <c r="H52" s="406"/>
      <c r="I52" s="406"/>
    </row>
    <row r="53" spans="1:9" ht="15" customHeight="1" x14ac:dyDescent="0.25">
      <c r="A53" s="410">
        <v>38</v>
      </c>
      <c r="B53" s="375" t="s">
        <v>616</v>
      </c>
      <c r="C53" s="403" t="s">
        <v>617</v>
      </c>
      <c r="D53" s="404">
        <f t="shared" si="0"/>
        <v>359959</v>
      </c>
      <c r="E53" s="404">
        <f>SUM(E49:E52)</f>
        <v>359197</v>
      </c>
      <c r="F53" s="404">
        <f>SUM(F49:F52)</f>
        <v>508</v>
      </c>
      <c r="G53" s="404">
        <f>SUM(G49:G52)</f>
        <v>254</v>
      </c>
      <c r="H53" s="404">
        <f>SUM(H49:H52)</f>
        <v>0</v>
      </c>
      <c r="I53" s="404">
        <f>SUM(I49:I52)</f>
        <v>0</v>
      </c>
    </row>
    <row r="54" spans="1:9" ht="15" customHeight="1" x14ac:dyDescent="0.25">
      <c r="A54" s="410">
        <v>39</v>
      </c>
      <c r="B54" s="373" t="s">
        <v>618</v>
      </c>
      <c r="C54" s="405" t="s">
        <v>619</v>
      </c>
      <c r="D54" s="404">
        <f t="shared" si="0"/>
        <v>0</v>
      </c>
      <c r="E54" s="406"/>
      <c r="F54" s="406"/>
      <c r="G54" s="406"/>
      <c r="H54" s="406"/>
      <c r="I54" s="406"/>
    </row>
    <row r="55" spans="1:9" ht="15" customHeight="1" x14ac:dyDescent="0.25">
      <c r="A55" s="410">
        <v>40</v>
      </c>
      <c r="B55" s="373" t="s">
        <v>620</v>
      </c>
      <c r="C55" s="405" t="s">
        <v>621</v>
      </c>
      <c r="D55" s="404">
        <f t="shared" si="0"/>
        <v>0</v>
      </c>
      <c r="E55" s="406"/>
      <c r="F55" s="406"/>
      <c r="G55" s="406"/>
      <c r="H55" s="406"/>
      <c r="I55" s="406"/>
    </row>
    <row r="56" spans="1:9" ht="15" customHeight="1" x14ac:dyDescent="0.25">
      <c r="A56" s="410">
        <v>41</v>
      </c>
      <c r="B56" s="373" t="s">
        <v>622</v>
      </c>
      <c r="C56" s="405" t="s">
        <v>623</v>
      </c>
      <c r="D56" s="404">
        <f t="shared" si="0"/>
        <v>0</v>
      </c>
      <c r="E56" s="406"/>
      <c r="F56" s="406"/>
      <c r="G56" s="406"/>
      <c r="H56" s="406"/>
      <c r="I56" s="406"/>
    </row>
    <row r="57" spans="1:9" ht="15" customHeight="1" x14ac:dyDescent="0.25">
      <c r="A57" s="410">
        <v>42</v>
      </c>
      <c r="B57" s="373" t="s">
        <v>624</v>
      </c>
      <c r="C57" s="405" t="s">
        <v>625</v>
      </c>
      <c r="D57" s="404">
        <f t="shared" si="0"/>
        <v>1756</v>
      </c>
      <c r="E57" s="406">
        <v>1756</v>
      </c>
      <c r="F57" s="406"/>
      <c r="G57" s="406"/>
      <c r="H57" s="406"/>
      <c r="I57" s="406"/>
    </row>
    <row r="58" spans="1:9" ht="15" customHeight="1" x14ac:dyDescent="0.25">
      <c r="A58" s="410">
        <v>43</v>
      </c>
      <c r="B58" s="373" t="s">
        <v>626</v>
      </c>
      <c r="C58" s="405" t="s">
        <v>627</v>
      </c>
      <c r="D58" s="404">
        <f t="shared" si="0"/>
        <v>0</v>
      </c>
      <c r="E58" s="406"/>
      <c r="F58" s="406"/>
      <c r="G58" s="406"/>
      <c r="H58" s="406"/>
      <c r="I58" s="406"/>
    </row>
    <row r="59" spans="1:9" ht="15" customHeight="1" x14ac:dyDescent="0.25">
      <c r="A59" s="410">
        <v>44</v>
      </c>
      <c r="B59" s="373" t="s">
        <v>628</v>
      </c>
      <c r="C59" s="405" t="s">
        <v>629</v>
      </c>
      <c r="D59" s="404">
        <f t="shared" si="0"/>
        <v>0</v>
      </c>
      <c r="E59" s="406"/>
      <c r="F59" s="406"/>
      <c r="G59" s="406"/>
      <c r="H59" s="406"/>
      <c r="I59" s="406"/>
    </row>
    <row r="60" spans="1:9" ht="15" customHeight="1" x14ac:dyDescent="0.25">
      <c r="A60" s="410">
        <v>45</v>
      </c>
      <c r="B60" s="373" t="s">
        <v>630</v>
      </c>
      <c r="C60" s="405" t="s">
        <v>631</v>
      </c>
      <c r="D60" s="404">
        <f t="shared" si="0"/>
        <v>0</v>
      </c>
      <c r="E60" s="406"/>
      <c r="F60" s="406"/>
      <c r="G60" s="406"/>
      <c r="H60" s="406"/>
      <c r="I60" s="406"/>
    </row>
    <row r="61" spans="1:9" ht="15" customHeight="1" x14ac:dyDescent="0.25">
      <c r="A61" s="410">
        <v>46</v>
      </c>
      <c r="B61" s="373" t="s">
        <v>632</v>
      </c>
      <c r="C61" s="405" t="s">
        <v>633</v>
      </c>
      <c r="D61" s="404">
        <f t="shared" si="0"/>
        <v>1144</v>
      </c>
      <c r="E61" s="406">
        <v>1144</v>
      </c>
      <c r="F61" s="406"/>
      <c r="G61" s="406"/>
      <c r="H61" s="406"/>
      <c r="I61" s="406"/>
    </row>
    <row r="62" spans="1:9" ht="15" customHeight="1" thickBot="1" x14ac:dyDescent="0.3">
      <c r="A62" s="410">
        <v>47</v>
      </c>
      <c r="B62" s="413" t="s">
        <v>634</v>
      </c>
      <c r="C62" s="414" t="s">
        <v>635</v>
      </c>
      <c r="D62" s="404">
        <f t="shared" si="0"/>
        <v>2900</v>
      </c>
      <c r="E62" s="415">
        <f>SUM(E54:E61)</f>
        <v>2900</v>
      </c>
      <c r="F62" s="415">
        <f>SUM(F54:F61)</f>
        <v>0</v>
      </c>
      <c r="G62" s="415">
        <f>SUM(G54:G61)</f>
        <v>0</v>
      </c>
      <c r="H62" s="415">
        <f>SUM(H54:H61)</f>
        <v>0</v>
      </c>
      <c r="I62" s="415">
        <f>SUM(I54:I61)</f>
        <v>0</v>
      </c>
    </row>
    <row r="63" spans="1:9" ht="15.75" thickBot="1" x14ac:dyDescent="0.3">
      <c r="A63" s="410">
        <v>48</v>
      </c>
      <c r="B63" s="416" t="s">
        <v>318</v>
      </c>
      <c r="C63" s="417" t="s">
        <v>636</v>
      </c>
      <c r="D63" s="404">
        <f t="shared" si="0"/>
        <v>1554253</v>
      </c>
      <c r="E63" s="418">
        <f>E8+E9+E10+E19+E40+E48+E53+E62</f>
        <v>932581</v>
      </c>
      <c r="F63" s="418">
        <f>F8+F9+F10+F19+F40+F48+F53+F62</f>
        <v>170864</v>
      </c>
      <c r="G63" s="418">
        <f>G8+G9+G10+G19+G40+G48+G53+G62</f>
        <v>252369</v>
      </c>
      <c r="H63" s="418">
        <f>H8+H9+H10+H19+H40+H48+H53+H62</f>
        <v>140231</v>
      </c>
      <c r="I63" s="418">
        <f>I8+I9+I10+I19+I40+I48+I53+I62</f>
        <v>58208</v>
      </c>
    </row>
    <row r="64" spans="1:9" x14ac:dyDescent="0.25">
      <c r="A64" s="410">
        <v>49</v>
      </c>
      <c r="B64" s="385" t="s">
        <v>637</v>
      </c>
      <c r="C64" s="386" t="s">
        <v>638</v>
      </c>
      <c r="D64" s="404">
        <f t="shared" si="0"/>
        <v>0</v>
      </c>
      <c r="E64" s="419"/>
      <c r="F64" s="419"/>
      <c r="G64" s="419"/>
      <c r="H64" s="419"/>
      <c r="I64" s="419"/>
    </row>
    <row r="65" spans="1:9" x14ac:dyDescent="0.25">
      <c r="A65" s="410">
        <v>50</v>
      </c>
      <c r="B65" s="387" t="s">
        <v>639</v>
      </c>
      <c r="C65" s="388" t="s">
        <v>640</v>
      </c>
      <c r="D65" s="404">
        <f t="shared" si="0"/>
        <v>0</v>
      </c>
      <c r="E65" s="391"/>
      <c r="F65" s="391"/>
      <c r="G65" s="391"/>
      <c r="H65" s="391"/>
      <c r="I65" s="391"/>
    </row>
    <row r="66" spans="1:9" x14ac:dyDescent="0.25">
      <c r="A66" s="410">
        <v>51</v>
      </c>
      <c r="B66" s="389" t="s">
        <v>641</v>
      </c>
      <c r="C66" s="386" t="s">
        <v>642</v>
      </c>
      <c r="D66" s="404">
        <f t="shared" si="0"/>
        <v>0</v>
      </c>
      <c r="E66" s="391"/>
      <c r="F66" s="391"/>
      <c r="G66" s="391"/>
      <c r="H66" s="391"/>
      <c r="I66" s="391"/>
    </row>
    <row r="67" spans="1:9" x14ac:dyDescent="0.25">
      <c r="A67" s="410">
        <v>52</v>
      </c>
      <c r="B67" s="389" t="s">
        <v>643</v>
      </c>
      <c r="C67" s="388" t="s">
        <v>644</v>
      </c>
      <c r="D67" s="404">
        <f t="shared" si="0"/>
        <v>53024</v>
      </c>
      <c r="E67" s="391">
        <v>53024</v>
      </c>
      <c r="F67" s="391"/>
      <c r="G67" s="391"/>
      <c r="H67" s="391"/>
      <c r="I67" s="391"/>
    </row>
    <row r="68" spans="1:9" x14ac:dyDescent="0.25">
      <c r="A68" s="410">
        <v>53</v>
      </c>
      <c r="B68" s="389" t="s">
        <v>645</v>
      </c>
      <c r="C68" s="386" t="s">
        <v>646</v>
      </c>
      <c r="D68" s="404">
        <f t="shared" si="0"/>
        <v>474211</v>
      </c>
      <c r="E68" s="391">
        <v>474211</v>
      </c>
      <c r="F68" s="391"/>
      <c r="G68" s="391"/>
      <c r="H68" s="391"/>
      <c r="I68" s="391"/>
    </row>
    <row r="69" spans="1:9" x14ac:dyDescent="0.25">
      <c r="A69" s="410">
        <v>54</v>
      </c>
      <c r="B69" s="389" t="s">
        <v>647</v>
      </c>
      <c r="C69" s="388" t="s">
        <v>648</v>
      </c>
      <c r="D69" s="404">
        <f t="shared" si="0"/>
        <v>0</v>
      </c>
      <c r="E69" s="391"/>
      <c r="F69" s="391"/>
      <c r="G69" s="391"/>
      <c r="H69" s="391"/>
      <c r="I69" s="391"/>
    </row>
    <row r="70" spans="1:9" x14ac:dyDescent="0.25">
      <c r="A70" s="410">
        <v>55</v>
      </c>
      <c r="B70" s="389" t="s">
        <v>649</v>
      </c>
      <c r="C70" s="386" t="s">
        <v>650</v>
      </c>
      <c r="D70" s="404">
        <f t="shared" si="0"/>
        <v>0</v>
      </c>
      <c r="E70" s="391"/>
      <c r="F70" s="391"/>
      <c r="G70" s="391"/>
      <c r="H70" s="391"/>
      <c r="I70" s="391"/>
    </row>
    <row r="71" spans="1:9" x14ac:dyDescent="0.25">
      <c r="A71" s="410">
        <v>56</v>
      </c>
      <c r="B71" s="389" t="s">
        <v>651</v>
      </c>
      <c r="C71" s="388" t="s">
        <v>652</v>
      </c>
      <c r="D71" s="404">
        <f t="shared" si="0"/>
        <v>0</v>
      </c>
      <c r="E71" s="391"/>
      <c r="F71" s="391"/>
      <c r="G71" s="391"/>
      <c r="H71" s="391"/>
      <c r="I71" s="391"/>
    </row>
    <row r="72" spans="1:9" x14ac:dyDescent="0.25">
      <c r="A72" s="410">
        <v>57</v>
      </c>
      <c r="B72" s="387" t="s">
        <v>653</v>
      </c>
      <c r="C72" s="388" t="s">
        <v>654</v>
      </c>
      <c r="D72" s="404">
        <f>SUM(E72:I72)</f>
        <v>527235</v>
      </c>
      <c r="E72" s="420">
        <f>SUM(E64:E71)</f>
        <v>527235</v>
      </c>
      <c r="F72" s="420">
        <f>SUM(F64:F71)</f>
        <v>0</v>
      </c>
      <c r="G72" s="420">
        <f>SUM(G64:G71)</f>
        <v>0</v>
      </c>
      <c r="H72" s="420">
        <f>SUM(H64:H71)</f>
        <v>0</v>
      </c>
      <c r="I72" s="420">
        <f>SUM(I64:I71)</f>
        <v>0</v>
      </c>
    </row>
    <row r="73" spans="1:9" x14ac:dyDescent="0.25">
      <c r="A73" s="410">
        <v>58</v>
      </c>
      <c r="B73" s="387" t="s">
        <v>655</v>
      </c>
      <c r="C73" s="388" t="s">
        <v>656</v>
      </c>
      <c r="D73" s="404">
        <f>SUM(E73:I73)</f>
        <v>0</v>
      </c>
      <c r="E73" s="391"/>
      <c r="F73" s="391"/>
      <c r="G73" s="391"/>
      <c r="H73" s="391"/>
      <c r="I73" s="391"/>
    </row>
    <row r="74" spans="1:9" ht="15.75" thickBot="1" x14ac:dyDescent="0.3">
      <c r="A74" s="410">
        <v>59</v>
      </c>
      <c r="B74" s="421" t="s">
        <v>319</v>
      </c>
      <c r="C74" s="422" t="s">
        <v>657</v>
      </c>
      <c r="D74" s="404">
        <f>SUM(E74:I74)</f>
        <v>527235</v>
      </c>
      <c r="E74" s="423">
        <f>SUM(E72:E73)</f>
        <v>527235</v>
      </c>
      <c r="F74" s="423">
        <f>SUM(F72:F73)</f>
        <v>0</v>
      </c>
      <c r="G74" s="423">
        <f>SUM(G72:G73)</f>
        <v>0</v>
      </c>
      <c r="H74" s="423">
        <f>SUM(H72:H73)</f>
        <v>0</v>
      </c>
      <c r="I74" s="423">
        <f>SUM(I72:I73)</f>
        <v>0</v>
      </c>
    </row>
    <row r="75" spans="1:9" ht="15.75" thickBot="1" x14ac:dyDescent="0.3">
      <c r="A75" s="410">
        <v>60</v>
      </c>
      <c r="B75" s="424" t="s">
        <v>658</v>
      </c>
      <c r="C75" s="425"/>
      <c r="D75" s="404">
        <f>SUM(E75:I75)</f>
        <v>2081488</v>
      </c>
      <c r="E75" s="426">
        <f>E63+E74</f>
        <v>1459816</v>
      </c>
      <c r="F75" s="426">
        <f>F63+F74</f>
        <v>170864</v>
      </c>
      <c r="G75" s="426">
        <f>G63+G74</f>
        <v>252369</v>
      </c>
      <c r="H75" s="426">
        <f>H63+H74</f>
        <v>140231</v>
      </c>
      <c r="I75" s="426">
        <f>I63+I74</f>
        <v>58208</v>
      </c>
    </row>
    <row r="77" spans="1:9" x14ac:dyDescent="0.25">
      <c r="B77" s="427"/>
    </row>
    <row r="79" spans="1:9" x14ac:dyDescent="0.25">
      <c r="B79" s="427"/>
    </row>
  </sheetData>
  <pageMargins left="0" right="0" top="0" bottom="0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activeCell="C2" sqref="C2"/>
    </sheetView>
  </sheetViews>
  <sheetFormatPr defaultRowHeight="15" x14ac:dyDescent="0.25"/>
  <cols>
    <col min="1" max="1" width="6.28515625" style="346" customWidth="1"/>
    <col min="2" max="2" width="81.85546875" style="346" customWidth="1"/>
    <col min="3" max="3" width="8.42578125" style="346" customWidth="1"/>
    <col min="4" max="9" width="12.7109375" style="346" customWidth="1"/>
    <col min="10" max="10" width="6" style="346" customWidth="1"/>
    <col min="11" max="256" width="9.140625" style="346"/>
    <col min="257" max="257" width="6.28515625" style="346" customWidth="1"/>
    <col min="258" max="258" width="81.85546875" style="346" customWidth="1"/>
    <col min="259" max="259" width="8.42578125" style="346" customWidth="1"/>
    <col min="260" max="260" width="10.7109375" style="346" customWidth="1"/>
    <col min="261" max="261" width="10.42578125" style="346" customWidth="1"/>
    <col min="262" max="262" width="10.140625" style="346" customWidth="1"/>
    <col min="263" max="263" width="8.7109375" style="346" customWidth="1"/>
    <col min="264" max="265" width="9.5703125" style="346" customWidth="1"/>
    <col min="266" max="512" width="9.140625" style="346"/>
    <col min="513" max="513" width="6.28515625" style="346" customWidth="1"/>
    <col min="514" max="514" width="81.85546875" style="346" customWidth="1"/>
    <col min="515" max="515" width="8.42578125" style="346" customWidth="1"/>
    <col min="516" max="516" width="10.7109375" style="346" customWidth="1"/>
    <col min="517" max="517" width="10.42578125" style="346" customWidth="1"/>
    <col min="518" max="518" width="10.140625" style="346" customWidth="1"/>
    <col min="519" max="519" width="8.7109375" style="346" customWidth="1"/>
    <col min="520" max="521" width="9.5703125" style="346" customWidth="1"/>
    <col min="522" max="768" width="9.140625" style="346"/>
    <col min="769" max="769" width="6.28515625" style="346" customWidth="1"/>
    <col min="770" max="770" width="81.85546875" style="346" customWidth="1"/>
    <col min="771" max="771" width="8.42578125" style="346" customWidth="1"/>
    <col min="772" max="772" width="10.7109375" style="346" customWidth="1"/>
    <col min="773" max="773" width="10.42578125" style="346" customWidth="1"/>
    <col min="774" max="774" width="10.140625" style="346" customWidth="1"/>
    <col min="775" max="775" width="8.7109375" style="346" customWidth="1"/>
    <col min="776" max="777" width="9.5703125" style="346" customWidth="1"/>
    <col min="778" max="1024" width="9.140625" style="346"/>
    <col min="1025" max="1025" width="6.28515625" style="346" customWidth="1"/>
    <col min="1026" max="1026" width="81.85546875" style="346" customWidth="1"/>
    <col min="1027" max="1027" width="8.42578125" style="346" customWidth="1"/>
    <col min="1028" max="1028" width="10.7109375" style="346" customWidth="1"/>
    <col min="1029" max="1029" width="10.42578125" style="346" customWidth="1"/>
    <col min="1030" max="1030" width="10.140625" style="346" customWidth="1"/>
    <col min="1031" max="1031" width="8.7109375" style="346" customWidth="1"/>
    <col min="1032" max="1033" width="9.5703125" style="346" customWidth="1"/>
    <col min="1034" max="1280" width="9.140625" style="346"/>
    <col min="1281" max="1281" width="6.28515625" style="346" customWidth="1"/>
    <col min="1282" max="1282" width="81.85546875" style="346" customWidth="1"/>
    <col min="1283" max="1283" width="8.42578125" style="346" customWidth="1"/>
    <col min="1284" max="1284" width="10.7109375" style="346" customWidth="1"/>
    <col min="1285" max="1285" width="10.42578125" style="346" customWidth="1"/>
    <col min="1286" max="1286" width="10.140625" style="346" customWidth="1"/>
    <col min="1287" max="1287" width="8.7109375" style="346" customWidth="1"/>
    <col min="1288" max="1289" width="9.5703125" style="346" customWidth="1"/>
    <col min="1290" max="1536" width="9.140625" style="346"/>
    <col min="1537" max="1537" width="6.28515625" style="346" customWidth="1"/>
    <col min="1538" max="1538" width="81.85546875" style="346" customWidth="1"/>
    <col min="1539" max="1539" width="8.42578125" style="346" customWidth="1"/>
    <col min="1540" max="1540" width="10.7109375" style="346" customWidth="1"/>
    <col min="1541" max="1541" width="10.42578125" style="346" customWidth="1"/>
    <col min="1542" max="1542" width="10.140625" style="346" customWidth="1"/>
    <col min="1543" max="1543" width="8.7109375" style="346" customWidth="1"/>
    <col min="1544" max="1545" width="9.5703125" style="346" customWidth="1"/>
    <col min="1546" max="1792" width="9.140625" style="346"/>
    <col min="1793" max="1793" width="6.28515625" style="346" customWidth="1"/>
    <col min="1794" max="1794" width="81.85546875" style="346" customWidth="1"/>
    <col min="1795" max="1795" width="8.42578125" style="346" customWidth="1"/>
    <col min="1796" max="1796" width="10.7109375" style="346" customWidth="1"/>
    <col min="1797" max="1797" width="10.42578125" style="346" customWidth="1"/>
    <col min="1798" max="1798" width="10.140625" style="346" customWidth="1"/>
    <col min="1799" max="1799" width="8.7109375" style="346" customWidth="1"/>
    <col min="1800" max="1801" width="9.5703125" style="346" customWidth="1"/>
    <col min="1802" max="2048" width="9.140625" style="346"/>
    <col min="2049" max="2049" width="6.28515625" style="346" customWidth="1"/>
    <col min="2050" max="2050" width="81.85546875" style="346" customWidth="1"/>
    <col min="2051" max="2051" width="8.42578125" style="346" customWidth="1"/>
    <col min="2052" max="2052" width="10.7109375" style="346" customWidth="1"/>
    <col min="2053" max="2053" width="10.42578125" style="346" customWidth="1"/>
    <col min="2054" max="2054" width="10.140625" style="346" customWidth="1"/>
    <col min="2055" max="2055" width="8.7109375" style="346" customWidth="1"/>
    <col min="2056" max="2057" width="9.5703125" style="346" customWidth="1"/>
    <col min="2058" max="2304" width="9.140625" style="346"/>
    <col min="2305" max="2305" width="6.28515625" style="346" customWidth="1"/>
    <col min="2306" max="2306" width="81.85546875" style="346" customWidth="1"/>
    <col min="2307" max="2307" width="8.42578125" style="346" customWidth="1"/>
    <col min="2308" max="2308" width="10.7109375" style="346" customWidth="1"/>
    <col min="2309" max="2309" width="10.42578125" style="346" customWidth="1"/>
    <col min="2310" max="2310" width="10.140625" style="346" customWidth="1"/>
    <col min="2311" max="2311" width="8.7109375" style="346" customWidth="1"/>
    <col min="2312" max="2313" width="9.5703125" style="346" customWidth="1"/>
    <col min="2314" max="2560" width="9.140625" style="346"/>
    <col min="2561" max="2561" width="6.28515625" style="346" customWidth="1"/>
    <col min="2562" max="2562" width="81.85546875" style="346" customWidth="1"/>
    <col min="2563" max="2563" width="8.42578125" style="346" customWidth="1"/>
    <col min="2564" max="2564" width="10.7109375" style="346" customWidth="1"/>
    <col min="2565" max="2565" width="10.42578125" style="346" customWidth="1"/>
    <col min="2566" max="2566" width="10.140625" style="346" customWidth="1"/>
    <col min="2567" max="2567" width="8.7109375" style="346" customWidth="1"/>
    <col min="2568" max="2569" width="9.5703125" style="346" customWidth="1"/>
    <col min="2570" max="2816" width="9.140625" style="346"/>
    <col min="2817" max="2817" width="6.28515625" style="346" customWidth="1"/>
    <col min="2818" max="2818" width="81.85546875" style="346" customWidth="1"/>
    <col min="2819" max="2819" width="8.42578125" style="346" customWidth="1"/>
    <col min="2820" max="2820" width="10.7109375" style="346" customWidth="1"/>
    <col min="2821" max="2821" width="10.42578125" style="346" customWidth="1"/>
    <col min="2822" max="2822" width="10.140625" style="346" customWidth="1"/>
    <col min="2823" max="2823" width="8.7109375" style="346" customWidth="1"/>
    <col min="2824" max="2825" width="9.5703125" style="346" customWidth="1"/>
    <col min="2826" max="3072" width="9.140625" style="346"/>
    <col min="3073" max="3073" width="6.28515625" style="346" customWidth="1"/>
    <col min="3074" max="3074" width="81.85546875" style="346" customWidth="1"/>
    <col min="3075" max="3075" width="8.42578125" style="346" customWidth="1"/>
    <col min="3076" max="3076" width="10.7109375" style="346" customWidth="1"/>
    <col min="3077" max="3077" width="10.42578125" style="346" customWidth="1"/>
    <col min="3078" max="3078" width="10.140625" style="346" customWidth="1"/>
    <col min="3079" max="3079" width="8.7109375" style="346" customWidth="1"/>
    <col min="3080" max="3081" width="9.5703125" style="346" customWidth="1"/>
    <col min="3082" max="3328" width="9.140625" style="346"/>
    <col min="3329" max="3329" width="6.28515625" style="346" customWidth="1"/>
    <col min="3330" max="3330" width="81.85546875" style="346" customWidth="1"/>
    <col min="3331" max="3331" width="8.42578125" style="346" customWidth="1"/>
    <col min="3332" max="3332" width="10.7109375" style="346" customWidth="1"/>
    <col min="3333" max="3333" width="10.42578125" style="346" customWidth="1"/>
    <col min="3334" max="3334" width="10.140625" style="346" customWidth="1"/>
    <col min="3335" max="3335" width="8.7109375" style="346" customWidth="1"/>
    <col min="3336" max="3337" width="9.5703125" style="346" customWidth="1"/>
    <col min="3338" max="3584" width="9.140625" style="346"/>
    <col min="3585" max="3585" width="6.28515625" style="346" customWidth="1"/>
    <col min="3586" max="3586" width="81.85546875" style="346" customWidth="1"/>
    <col min="3587" max="3587" width="8.42578125" style="346" customWidth="1"/>
    <col min="3588" max="3588" width="10.7109375" style="346" customWidth="1"/>
    <col min="3589" max="3589" width="10.42578125" style="346" customWidth="1"/>
    <col min="3590" max="3590" width="10.140625" style="346" customWidth="1"/>
    <col min="3591" max="3591" width="8.7109375" style="346" customWidth="1"/>
    <col min="3592" max="3593" width="9.5703125" style="346" customWidth="1"/>
    <col min="3594" max="3840" width="9.140625" style="346"/>
    <col min="3841" max="3841" width="6.28515625" style="346" customWidth="1"/>
    <col min="3842" max="3842" width="81.85546875" style="346" customWidth="1"/>
    <col min="3843" max="3843" width="8.42578125" style="346" customWidth="1"/>
    <col min="3844" max="3844" width="10.7109375" style="346" customWidth="1"/>
    <col min="3845" max="3845" width="10.42578125" style="346" customWidth="1"/>
    <col min="3846" max="3846" width="10.140625" style="346" customWidth="1"/>
    <col min="3847" max="3847" width="8.7109375" style="346" customWidth="1"/>
    <col min="3848" max="3849" width="9.5703125" style="346" customWidth="1"/>
    <col min="3850" max="4096" width="9.140625" style="346"/>
    <col min="4097" max="4097" width="6.28515625" style="346" customWidth="1"/>
    <col min="4098" max="4098" width="81.85546875" style="346" customWidth="1"/>
    <col min="4099" max="4099" width="8.42578125" style="346" customWidth="1"/>
    <col min="4100" max="4100" width="10.7109375" style="346" customWidth="1"/>
    <col min="4101" max="4101" width="10.42578125" style="346" customWidth="1"/>
    <col min="4102" max="4102" width="10.140625" style="346" customWidth="1"/>
    <col min="4103" max="4103" width="8.7109375" style="346" customWidth="1"/>
    <col min="4104" max="4105" width="9.5703125" style="346" customWidth="1"/>
    <col min="4106" max="4352" width="9.140625" style="346"/>
    <col min="4353" max="4353" width="6.28515625" style="346" customWidth="1"/>
    <col min="4354" max="4354" width="81.85546875" style="346" customWidth="1"/>
    <col min="4355" max="4355" width="8.42578125" style="346" customWidth="1"/>
    <col min="4356" max="4356" width="10.7109375" style="346" customWidth="1"/>
    <col min="4357" max="4357" width="10.42578125" style="346" customWidth="1"/>
    <col min="4358" max="4358" width="10.140625" style="346" customWidth="1"/>
    <col min="4359" max="4359" width="8.7109375" style="346" customWidth="1"/>
    <col min="4360" max="4361" width="9.5703125" style="346" customWidth="1"/>
    <col min="4362" max="4608" width="9.140625" style="346"/>
    <col min="4609" max="4609" width="6.28515625" style="346" customWidth="1"/>
    <col min="4610" max="4610" width="81.85546875" style="346" customWidth="1"/>
    <col min="4611" max="4611" width="8.42578125" style="346" customWidth="1"/>
    <col min="4612" max="4612" width="10.7109375" style="346" customWidth="1"/>
    <col min="4613" max="4613" width="10.42578125" style="346" customWidth="1"/>
    <col min="4614" max="4614" width="10.140625" style="346" customWidth="1"/>
    <col min="4615" max="4615" width="8.7109375" style="346" customWidth="1"/>
    <col min="4616" max="4617" width="9.5703125" style="346" customWidth="1"/>
    <col min="4618" max="4864" width="9.140625" style="346"/>
    <col min="4865" max="4865" width="6.28515625" style="346" customWidth="1"/>
    <col min="4866" max="4866" width="81.85546875" style="346" customWidth="1"/>
    <col min="4867" max="4867" width="8.42578125" style="346" customWidth="1"/>
    <col min="4868" max="4868" width="10.7109375" style="346" customWidth="1"/>
    <col min="4869" max="4869" width="10.42578125" style="346" customWidth="1"/>
    <col min="4870" max="4870" width="10.140625" style="346" customWidth="1"/>
    <col min="4871" max="4871" width="8.7109375" style="346" customWidth="1"/>
    <col min="4872" max="4873" width="9.5703125" style="346" customWidth="1"/>
    <col min="4874" max="5120" width="9.140625" style="346"/>
    <col min="5121" max="5121" width="6.28515625" style="346" customWidth="1"/>
    <col min="5122" max="5122" width="81.85546875" style="346" customWidth="1"/>
    <col min="5123" max="5123" width="8.42578125" style="346" customWidth="1"/>
    <col min="5124" max="5124" width="10.7109375" style="346" customWidth="1"/>
    <col min="5125" max="5125" width="10.42578125" style="346" customWidth="1"/>
    <col min="5126" max="5126" width="10.140625" style="346" customWidth="1"/>
    <col min="5127" max="5127" width="8.7109375" style="346" customWidth="1"/>
    <col min="5128" max="5129" width="9.5703125" style="346" customWidth="1"/>
    <col min="5130" max="5376" width="9.140625" style="346"/>
    <col min="5377" max="5377" width="6.28515625" style="346" customWidth="1"/>
    <col min="5378" max="5378" width="81.85546875" style="346" customWidth="1"/>
    <col min="5379" max="5379" width="8.42578125" style="346" customWidth="1"/>
    <col min="5380" max="5380" width="10.7109375" style="346" customWidth="1"/>
    <col min="5381" max="5381" width="10.42578125" style="346" customWidth="1"/>
    <col min="5382" max="5382" width="10.140625" style="346" customWidth="1"/>
    <col min="5383" max="5383" width="8.7109375" style="346" customWidth="1"/>
    <col min="5384" max="5385" width="9.5703125" style="346" customWidth="1"/>
    <col min="5386" max="5632" width="9.140625" style="346"/>
    <col min="5633" max="5633" width="6.28515625" style="346" customWidth="1"/>
    <col min="5634" max="5634" width="81.85546875" style="346" customWidth="1"/>
    <col min="5635" max="5635" width="8.42578125" style="346" customWidth="1"/>
    <col min="5636" max="5636" width="10.7109375" style="346" customWidth="1"/>
    <col min="5637" max="5637" width="10.42578125" style="346" customWidth="1"/>
    <col min="5638" max="5638" width="10.140625" style="346" customWidth="1"/>
    <col min="5639" max="5639" width="8.7109375" style="346" customWidth="1"/>
    <col min="5640" max="5641" width="9.5703125" style="346" customWidth="1"/>
    <col min="5642" max="5888" width="9.140625" style="346"/>
    <col min="5889" max="5889" width="6.28515625" style="346" customWidth="1"/>
    <col min="5890" max="5890" width="81.85546875" style="346" customWidth="1"/>
    <col min="5891" max="5891" width="8.42578125" style="346" customWidth="1"/>
    <col min="5892" max="5892" width="10.7109375" style="346" customWidth="1"/>
    <col min="5893" max="5893" width="10.42578125" style="346" customWidth="1"/>
    <col min="5894" max="5894" width="10.140625" style="346" customWidth="1"/>
    <col min="5895" max="5895" width="8.7109375" style="346" customWidth="1"/>
    <col min="5896" max="5897" width="9.5703125" style="346" customWidth="1"/>
    <col min="5898" max="6144" width="9.140625" style="346"/>
    <col min="6145" max="6145" width="6.28515625" style="346" customWidth="1"/>
    <col min="6146" max="6146" width="81.85546875" style="346" customWidth="1"/>
    <col min="6147" max="6147" width="8.42578125" style="346" customWidth="1"/>
    <col min="6148" max="6148" width="10.7109375" style="346" customWidth="1"/>
    <col min="6149" max="6149" width="10.42578125" style="346" customWidth="1"/>
    <col min="6150" max="6150" width="10.140625" style="346" customWidth="1"/>
    <col min="6151" max="6151" width="8.7109375" style="346" customWidth="1"/>
    <col min="6152" max="6153" width="9.5703125" style="346" customWidth="1"/>
    <col min="6154" max="6400" width="9.140625" style="346"/>
    <col min="6401" max="6401" width="6.28515625" style="346" customWidth="1"/>
    <col min="6402" max="6402" width="81.85546875" style="346" customWidth="1"/>
    <col min="6403" max="6403" width="8.42578125" style="346" customWidth="1"/>
    <col min="6404" max="6404" width="10.7109375" style="346" customWidth="1"/>
    <col min="6405" max="6405" width="10.42578125" style="346" customWidth="1"/>
    <col min="6406" max="6406" width="10.140625" style="346" customWidth="1"/>
    <col min="6407" max="6407" width="8.7109375" style="346" customWidth="1"/>
    <col min="6408" max="6409" width="9.5703125" style="346" customWidth="1"/>
    <col min="6410" max="6656" width="9.140625" style="346"/>
    <col min="6657" max="6657" width="6.28515625" style="346" customWidth="1"/>
    <col min="6658" max="6658" width="81.85546875" style="346" customWidth="1"/>
    <col min="6659" max="6659" width="8.42578125" style="346" customWidth="1"/>
    <col min="6660" max="6660" width="10.7109375" style="346" customWidth="1"/>
    <col min="6661" max="6661" width="10.42578125" style="346" customWidth="1"/>
    <col min="6662" max="6662" width="10.140625" style="346" customWidth="1"/>
    <col min="6663" max="6663" width="8.7109375" style="346" customWidth="1"/>
    <col min="6664" max="6665" width="9.5703125" style="346" customWidth="1"/>
    <col min="6666" max="6912" width="9.140625" style="346"/>
    <col min="6913" max="6913" width="6.28515625" style="346" customWidth="1"/>
    <col min="6914" max="6914" width="81.85546875" style="346" customWidth="1"/>
    <col min="6915" max="6915" width="8.42578125" style="346" customWidth="1"/>
    <col min="6916" max="6916" width="10.7109375" style="346" customWidth="1"/>
    <col min="6917" max="6917" width="10.42578125" style="346" customWidth="1"/>
    <col min="6918" max="6918" width="10.140625" style="346" customWidth="1"/>
    <col min="6919" max="6919" width="8.7109375" style="346" customWidth="1"/>
    <col min="6920" max="6921" width="9.5703125" style="346" customWidth="1"/>
    <col min="6922" max="7168" width="9.140625" style="346"/>
    <col min="7169" max="7169" width="6.28515625" style="346" customWidth="1"/>
    <col min="7170" max="7170" width="81.85546875" style="346" customWidth="1"/>
    <col min="7171" max="7171" width="8.42578125" style="346" customWidth="1"/>
    <col min="7172" max="7172" width="10.7109375" style="346" customWidth="1"/>
    <col min="7173" max="7173" width="10.42578125" style="346" customWidth="1"/>
    <col min="7174" max="7174" width="10.140625" style="346" customWidth="1"/>
    <col min="7175" max="7175" width="8.7109375" style="346" customWidth="1"/>
    <col min="7176" max="7177" width="9.5703125" style="346" customWidth="1"/>
    <col min="7178" max="7424" width="9.140625" style="346"/>
    <col min="7425" max="7425" width="6.28515625" style="346" customWidth="1"/>
    <col min="7426" max="7426" width="81.85546875" style="346" customWidth="1"/>
    <col min="7427" max="7427" width="8.42578125" style="346" customWidth="1"/>
    <col min="7428" max="7428" width="10.7109375" style="346" customWidth="1"/>
    <col min="7429" max="7429" width="10.42578125" style="346" customWidth="1"/>
    <col min="7430" max="7430" width="10.140625" style="346" customWidth="1"/>
    <col min="7431" max="7431" width="8.7109375" style="346" customWidth="1"/>
    <col min="7432" max="7433" width="9.5703125" style="346" customWidth="1"/>
    <col min="7434" max="7680" width="9.140625" style="346"/>
    <col min="7681" max="7681" width="6.28515625" style="346" customWidth="1"/>
    <col min="7682" max="7682" width="81.85546875" style="346" customWidth="1"/>
    <col min="7683" max="7683" width="8.42578125" style="346" customWidth="1"/>
    <col min="7684" max="7684" width="10.7109375" style="346" customWidth="1"/>
    <col min="7685" max="7685" width="10.42578125" style="346" customWidth="1"/>
    <col min="7686" max="7686" width="10.140625" style="346" customWidth="1"/>
    <col min="7687" max="7687" width="8.7109375" style="346" customWidth="1"/>
    <col min="7688" max="7689" width="9.5703125" style="346" customWidth="1"/>
    <col min="7690" max="7936" width="9.140625" style="346"/>
    <col min="7937" max="7937" width="6.28515625" style="346" customWidth="1"/>
    <col min="7938" max="7938" width="81.85546875" style="346" customWidth="1"/>
    <col min="7939" max="7939" width="8.42578125" style="346" customWidth="1"/>
    <col min="7940" max="7940" width="10.7109375" style="346" customWidth="1"/>
    <col min="7941" max="7941" width="10.42578125" style="346" customWidth="1"/>
    <col min="7942" max="7942" width="10.140625" style="346" customWidth="1"/>
    <col min="7943" max="7943" width="8.7109375" style="346" customWidth="1"/>
    <col min="7944" max="7945" width="9.5703125" style="346" customWidth="1"/>
    <col min="7946" max="8192" width="9.140625" style="346"/>
    <col min="8193" max="8193" width="6.28515625" style="346" customWidth="1"/>
    <col min="8194" max="8194" width="81.85546875" style="346" customWidth="1"/>
    <col min="8195" max="8195" width="8.42578125" style="346" customWidth="1"/>
    <col min="8196" max="8196" width="10.7109375" style="346" customWidth="1"/>
    <col min="8197" max="8197" width="10.42578125" style="346" customWidth="1"/>
    <col min="8198" max="8198" width="10.140625" style="346" customWidth="1"/>
    <col min="8199" max="8199" width="8.7109375" style="346" customWidth="1"/>
    <col min="8200" max="8201" width="9.5703125" style="346" customWidth="1"/>
    <col min="8202" max="8448" width="9.140625" style="346"/>
    <col min="8449" max="8449" width="6.28515625" style="346" customWidth="1"/>
    <col min="8450" max="8450" width="81.85546875" style="346" customWidth="1"/>
    <col min="8451" max="8451" width="8.42578125" style="346" customWidth="1"/>
    <col min="8452" max="8452" width="10.7109375" style="346" customWidth="1"/>
    <col min="8453" max="8453" width="10.42578125" style="346" customWidth="1"/>
    <col min="8454" max="8454" width="10.140625" style="346" customWidth="1"/>
    <col min="8455" max="8455" width="8.7109375" style="346" customWidth="1"/>
    <col min="8456" max="8457" width="9.5703125" style="346" customWidth="1"/>
    <col min="8458" max="8704" width="9.140625" style="346"/>
    <col min="8705" max="8705" width="6.28515625" style="346" customWidth="1"/>
    <col min="8706" max="8706" width="81.85546875" style="346" customWidth="1"/>
    <col min="8707" max="8707" width="8.42578125" style="346" customWidth="1"/>
    <col min="8708" max="8708" width="10.7109375" style="346" customWidth="1"/>
    <col min="8709" max="8709" width="10.42578125" style="346" customWidth="1"/>
    <col min="8710" max="8710" width="10.140625" style="346" customWidth="1"/>
    <col min="8711" max="8711" width="8.7109375" style="346" customWidth="1"/>
    <col min="8712" max="8713" width="9.5703125" style="346" customWidth="1"/>
    <col min="8714" max="8960" width="9.140625" style="346"/>
    <col min="8961" max="8961" width="6.28515625" style="346" customWidth="1"/>
    <col min="8962" max="8962" width="81.85546875" style="346" customWidth="1"/>
    <col min="8963" max="8963" width="8.42578125" style="346" customWidth="1"/>
    <col min="8964" max="8964" width="10.7109375" style="346" customWidth="1"/>
    <col min="8965" max="8965" width="10.42578125" style="346" customWidth="1"/>
    <col min="8966" max="8966" width="10.140625" style="346" customWidth="1"/>
    <col min="8967" max="8967" width="8.7109375" style="346" customWidth="1"/>
    <col min="8968" max="8969" width="9.5703125" style="346" customWidth="1"/>
    <col min="8970" max="9216" width="9.140625" style="346"/>
    <col min="9217" max="9217" width="6.28515625" style="346" customWidth="1"/>
    <col min="9218" max="9218" width="81.85546875" style="346" customWidth="1"/>
    <col min="9219" max="9219" width="8.42578125" style="346" customWidth="1"/>
    <col min="9220" max="9220" width="10.7109375" style="346" customWidth="1"/>
    <col min="9221" max="9221" width="10.42578125" style="346" customWidth="1"/>
    <col min="9222" max="9222" width="10.140625" style="346" customWidth="1"/>
    <col min="9223" max="9223" width="8.7109375" style="346" customWidth="1"/>
    <col min="9224" max="9225" width="9.5703125" style="346" customWidth="1"/>
    <col min="9226" max="9472" width="9.140625" style="346"/>
    <col min="9473" max="9473" width="6.28515625" style="346" customWidth="1"/>
    <col min="9474" max="9474" width="81.85546875" style="346" customWidth="1"/>
    <col min="9475" max="9475" width="8.42578125" style="346" customWidth="1"/>
    <col min="9476" max="9476" width="10.7109375" style="346" customWidth="1"/>
    <col min="9477" max="9477" width="10.42578125" style="346" customWidth="1"/>
    <col min="9478" max="9478" width="10.140625" style="346" customWidth="1"/>
    <col min="9479" max="9479" width="8.7109375" style="346" customWidth="1"/>
    <col min="9480" max="9481" width="9.5703125" style="346" customWidth="1"/>
    <col min="9482" max="9728" width="9.140625" style="346"/>
    <col min="9729" max="9729" width="6.28515625" style="346" customWidth="1"/>
    <col min="9730" max="9730" width="81.85546875" style="346" customWidth="1"/>
    <col min="9731" max="9731" width="8.42578125" style="346" customWidth="1"/>
    <col min="9732" max="9732" width="10.7109375" style="346" customWidth="1"/>
    <col min="9733" max="9733" width="10.42578125" style="346" customWidth="1"/>
    <col min="9734" max="9734" width="10.140625" style="346" customWidth="1"/>
    <col min="9735" max="9735" width="8.7109375" style="346" customWidth="1"/>
    <col min="9736" max="9737" width="9.5703125" style="346" customWidth="1"/>
    <col min="9738" max="9984" width="9.140625" style="346"/>
    <col min="9985" max="9985" width="6.28515625" style="346" customWidth="1"/>
    <col min="9986" max="9986" width="81.85546875" style="346" customWidth="1"/>
    <col min="9987" max="9987" width="8.42578125" style="346" customWidth="1"/>
    <col min="9988" max="9988" width="10.7109375" style="346" customWidth="1"/>
    <col min="9989" max="9989" width="10.42578125" style="346" customWidth="1"/>
    <col min="9990" max="9990" width="10.140625" style="346" customWidth="1"/>
    <col min="9991" max="9991" width="8.7109375" style="346" customWidth="1"/>
    <col min="9992" max="9993" width="9.5703125" style="346" customWidth="1"/>
    <col min="9994" max="10240" width="9.140625" style="346"/>
    <col min="10241" max="10241" width="6.28515625" style="346" customWidth="1"/>
    <col min="10242" max="10242" width="81.85546875" style="346" customWidth="1"/>
    <col min="10243" max="10243" width="8.42578125" style="346" customWidth="1"/>
    <col min="10244" max="10244" width="10.7109375" style="346" customWidth="1"/>
    <col min="10245" max="10245" width="10.42578125" style="346" customWidth="1"/>
    <col min="10246" max="10246" width="10.140625" style="346" customWidth="1"/>
    <col min="10247" max="10247" width="8.7109375" style="346" customWidth="1"/>
    <col min="10248" max="10249" width="9.5703125" style="346" customWidth="1"/>
    <col min="10250" max="10496" width="9.140625" style="346"/>
    <col min="10497" max="10497" width="6.28515625" style="346" customWidth="1"/>
    <col min="10498" max="10498" width="81.85546875" style="346" customWidth="1"/>
    <col min="10499" max="10499" width="8.42578125" style="346" customWidth="1"/>
    <col min="10500" max="10500" width="10.7109375" style="346" customWidth="1"/>
    <col min="10501" max="10501" width="10.42578125" style="346" customWidth="1"/>
    <col min="10502" max="10502" width="10.140625" style="346" customWidth="1"/>
    <col min="10503" max="10503" width="8.7109375" style="346" customWidth="1"/>
    <col min="10504" max="10505" width="9.5703125" style="346" customWidth="1"/>
    <col min="10506" max="10752" width="9.140625" style="346"/>
    <col min="10753" max="10753" width="6.28515625" style="346" customWidth="1"/>
    <col min="10754" max="10754" width="81.85546875" style="346" customWidth="1"/>
    <col min="10755" max="10755" width="8.42578125" style="346" customWidth="1"/>
    <col min="10756" max="10756" width="10.7109375" style="346" customWidth="1"/>
    <col min="10757" max="10757" width="10.42578125" style="346" customWidth="1"/>
    <col min="10758" max="10758" width="10.140625" style="346" customWidth="1"/>
    <col min="10759" max="10759" width="8.7109375" style="346" customWidth="1"/>
    <col min="10760" max="10761" width="9.5703125" style="346" customWidth="1"/>
    <col min="10762" max="11008" width="9.140625" style="346"/>
    <col min="11009" max="11009" width="6.28515625" style="346" customWidth="1"/>
    <col min="11010" max="11010" width="81.85546875" style="346" customWidth="1"/>
    <col min="11011" max="11011" width="8.42578125" style="346" customWidth="1"/>
    <col min="11012" max="11012" width="10.7109375" style="346" customWidth="1"/>
    <col min="11013" max="11013" width="10.42578125" style="346" customWidth="1"/>
    <col min="11014" max="11014" width="10.140625" style="346" customWidth="1"/>
    <col min="11015" max="11015" width="8.7109375" style="346" customWidth="1"/>
    <col min="11016" max="11017" width="9.5703125" style="346" customWidth="1"/>
    <col min="11018" max="11264" width="9.140625" style="346"/>
    <col min="11265" max="11265" width="6.28515625" style="346" customWidth="1"/>
    <col min="11266" max="11266" width="81.85546875" style="346" customWidth="1"/>
    <col min="11267" max="11267" width="8.42578125" style="346" customWidth="1"/>
    <col min="11268" max="11268" width="10.7109375" style="346" customWidth="1"/>
    <col min="11269" max="11269" width="10.42578125" style="346" customWidth="1"/>
    <col min="11270" max="11270" width="10.140625" style="346" customWidth="1"/>
    <col min="11271" max="11271" width="8.7109375" style="346" customWidth="1"/>
    <col min="11272" max="11273" width="9.5703125" style="346" customWidth="1"/>
    <col min="11274" max="11520" width="9.140625" style="346"/>
    <col min="11521" max="11521" width="6.28515625" style="346" customWidth="1"/>
    <col min="11522" max="11522" width="81.85546875" style="346" customWidth="1"/>
    <col min="11523" max="11523" width="8.42578125" style="346" customWidth="1"/>
    <col min="11524" max="11524" width="10.7109375" style="346" customWidth="1"/>
    <col min="11525" max="11525" width="10.42578125" style="346" customWidth="1"/>
    <col min="11526" max="11526" width="10.140625" style="346" customWidth="1"/>
    <col min="11527" max="11527" width="8.7109375" style="346" customWidth="1"/>
    <col min="11528" max="11529" width="9.5703125" style="346" customWidth="1"/>
    <col min="11530" max="11776" width="9.140625" style="346"/>
    <col min="11777" max="11777" width="6.28515625" style="346" customWidth="1"/>
    <col min="11778" max="11778" width="81.85546875" style="346" customWidth="1"/>
    <col min="11779" max="11779" width="8.42578125" style="346" customWidth="1"/>
    <col min="11780" max="11780" width="10.7109375" style="346" customWidth="1"/>
    <col min="11781" max="11781" width="10.42578125" style="346" customWidth="1"/>
    <col min="11782" max="11782" width="10.140625" style="346" customWidth="1"/>
    <col min="11783" max="11783" width="8.7109375" style="346" customWidth="1"/>
    <col min="11784" max="11785" width="9.5703125" style="346" customWidth="1"/>
    <col min="11786" max="12032" width="9.140625" style="346"/>
    <col min="12033" max="12033" width="6.28515625" style="346" customWidth="1"/>
    <col min="12034" max="12034" width="81.85546875" style="346" customWidth="1"/>
    <col min="12035" max="12035" width="8.42578125" style="346" customWidth="1"/>
    <col min="12036" max="12036" width="10.7109375" style="346" customWidth="1"/>
    <col min="12037" max="12037" width="10.42578125" style="346" customWidth="1"/>
    <col min="12038" max="12038" width="10.140625" style="346" customWidth="1"/>
    <col min="12039" max="12039" width="8.7109375" style="346" customWidth="1"/>
    <col min="12040" max="12041" width="9.5703125" style="346" customWidth="1"/>
    <col min="12042" max="12288" width="9.140625" style="346"/>
    <col min="12289" max="12289" width="6.28515625" style="346" customWidth="1"/>
    <col min="12290" max="12290" width="81.85546875" style="346" customWidth="1"/>
    <col min="12291" max="12291" width="8.42578125" style="346" customWidth="1"/>
    <col min="12292" max="12292" width="10.7109375" style="346" customWidth="1"/>
    <col min="12293" max="12293" width="10.42578125" style="346" customWidth="1"/>
    <col min="12294" max="12294" width="10.140625" style="346" customWidth="1"/>
    <col min="12295" max="12295" width="8.7109375" style="346" customWidth="1"/>
    <col min="12296" max="12297" width="9.5703125" style="346" customWidth="1"/>
    <col min="12298" max="12544" width="9.140625" style="346"/>
    <col min="12545" max="12545" width="6.28515625" style="346" customWidth="1"/>
    <col min="12546" max="12546" width="81.85546875" style="346" customWidth="1"/>
    <col min="12547" max="12547" width="8.42578125" style="346" customWidth="1"/>
    <col min="12548" max="12548" width="10.7109375" style="346" customWidth="1"/>
    <col min="12549" max="12549" width="10.42578125" style="346" customWidth="1"/>
    <col min="12550" max="12550" width="10.140625" style="346" customWidth="1"/>
    <col min="12551" max="12551" width="8.7109375" style="346" customWidth="1"/>
    <col min="12552" max="12553" width="9.5703125" style="346" customWidth="1"/>
    <col min="12554" max="12800" width="9.140625" style="346"/>
    <col min="12801" max="12801" width="6.28515625" style="346" customWidth="1"/>
    <col min="12802" max="12802" width="81.85546875" style="346" customWidth="1"/>
    <col min="12803" max="12803" width="8.42578125" style="346" customWidth="1"/>
    <col min="12804" max="12804" width="10.7109375" style="346" customWidth="1"/>
    <col min="12805" max="12805" width="10.42578125" style="346" customWidth="1"/>
    <col min="12806" max="12806" width="10.140625" style="346" customWidth="1"/>
    <col min="12807" max="12807" width="8.7109375" style="346" customWidth="1"/>
    <col min="12808" max="12809" width="9.5703125" style="346" customWidth="1"/>
    <col min="12810" max="13056" width="9.140625" style="346"/>
    <col min="13057" max="13057" width="6.28515625" style="346" customWidth="1"/>
    <col min="13058" max="13058" width="81.85546875" style="346" customWidth="1"/>
    <col min="13059" max="13059" width="8.42578125" style="346" customWidth="1"/>
    <col min="13060" max="13060" width="10.7109375" style="346" customWidth="1"/>
    <col min="13061" max="13061" width="10.42578125" style="346" customWidth="1"/>
    <col min="13062" max="13062" width="10.140625" style="346" customWidth="1"/>
    <col min="13063" max="13063" width="8.7109375" style="346" customWidth="1"/>
    <col min="13064" max="13065" width="9.5703125" style="346" customWidth="1"/>
    <col min="13066" max="13312" width="9.140625" style="346"/>
    <col min="13313" max="13313" width="6.28515625" style="346" customWidth="1"/>
    <col min="13314" max="13314" width="81.85546875" style="346" customWidth="1"/>
    <col min="13315" max="13315" width="8.42578125" style="346" customWidth="1"/>
    <col min="13316" max="13316" width="10.7109375" style="346" customWidth="1"/>
    <col min="13317" max="13317" width="10.42578125" style="346" customWidth="1"/>
    <col min="13318" max="13318" width="10.140625" style="346" customWidth="1"/>
    <col min="13319" max="13319" width="8.7109375" style="346" customWidth="1"/>
    <col min="13320" max="13321" width="9.5703125" style="346" customWidth="1"/>
    <col min="13322" max="13568" width="9.140625" style="346"/>
    <col min="13569" max="13569" width="6.28515625" style="346" customWidth="1"/>
    <col min="13570" max="13570" width="81.85546875" style="346" customWidth="1"/>
    <col min="13571" max="13571" width="8.42578125" style="346" customWidth="1"/>
    <col min="13572" max="13572" width="10.7109375" style="346" customWidth="1"/>
    <col min="13573" max="13573" width="10.42578125" style="346" customWidth="1"/>
    <col min="13574" max="13574" width="10.140625" style="346" customWidth="1"/>
    <col min="13575" max="13575" width="8.7109375" style="346" customWidth="1"/>
    <col min="13576" max="13577" width="9.5703125" style="346" customWidth="1"/>
    <col min="13578" max="13824" width="9.140625" style="346"/>
    <col min="13825" max="13825" width="6.28515625" style="346" customWidth="1"/>
    <col min="13826" max="13826" width="81.85546875" style="346" customWidth="1"/>
    <col min="13827" max="13827" width="8.42578125" style="346" customWidth="1"/>
    <col min="13828" max="13828" width="10.7109375" style="346" customWidth="1"/>
    <col min="13829" max="13829" width="10.42578125" style="346" customWidth="1"/>
    <col min="13830" max="13830" width="10.140625" style="346" customWidth="1"/>
    <col min="13831" max="13831" width="8.7109375" style="346" customWidth="1"/>
    <col min="13832" max="13833" width="9.5703125" style="346" customWidth="1"/>
    <col min="13834" max="14080" width="9.140625" style="346"/>
    <col min="14081" max="14081" width="6.28515625" style="346" customWidth="1"/>
    <col min="14082" max="14082" width="81.85546875" style="346" customWidth="1"/>
    <col min="14083" max="14083" width="8.42578125" style="346" customWidth="1"/>
    <col min="14084" max="14084" width="10.7109375" style="346" customWidth="1"/>
    <col min="14085" max="14085" width="10.42578125" style="346" customWidth="1"/>
    <col min="14086" max="14086" width="10.140625" style="346" customWidth="1"/>
    <col min="14087" max="14087" width="8.7109375" style="346" customWidth="1"/>
    <col min="14088" max="14089" width="9.5703125" style="346" customWidth="1"/>
    <col min="14090" max="14336" width="9.140625" style="346"/>
    <col min="14337" max="14337" width="6.28515625" style="346" customWidth="1"/>
    <col min="14338" max="14338" width="81.85546875" style="346" customWidth="1"/>
    <col min="14339" max="14339" width="8.42578125" style="346" customWidth="1"/>
    <col min="14340" max="14340" width="10.7109375" style="346" customWidth="1"/>
    <col min="14341" max="14341" width="10.42578125" style="346" customWidth="1"/>
    <col min="14342" max="14342" width="10.140625" style="346" customWidth="1"/>
    <col min="14343" max="14343" width="8.7109375" style="346" customWidth="1"/>
    <col min="14344" max="14345" width="9.5703125" style="346" customWidth="1"/>
    <col min="14346" max="14592" width="9.140625" style="346"/>
    <col min="14593" max="14593" width="6.28515625" style="346" customWidth="1"/>
    <col min="14594" max="14594" width="81.85546875" style="346" customWidth="1"/>
    <col min="14595" max="14595" width="8.42578125" style="346" customWidth="1"/>
    <col min="14596" max="14596" width="10.7109375" style="346" customWidth="1"/>
    <col min="14597" max="14597" width="10.42578125" style="346" customWidth="1"/>
    <col min="14598" max="14598" width="10.140625" style="346" customWidth="1"/>
    <col min="14599" max="14599" width="8.7109375" style="346" customWidth="1"/>
    <col min="14600" max="14601" width="9.5703125" style="346" customWidth="1"/>
    <col min="14602" max="14848" width="9.140625" style="346"/>
    <col min="14849" max="14849" width="6.28515625" style="346" customWidth="1"/>
    <col min="14850" max="14850" width="81.85546875" style="346" customWidth="1"/>
    <col min="14851" max="14851" width="8.42578125" style="346" customWidth="1"/>
    <col min="14852" max="14852" width="10.7109375" style="346" customWidth="1"/>
    <col min="14853" max="14853" width="10.42578125" style="346" customWidth="1"/>
    <col min="14854" max="14854" width="10.140625" style="346" customWidth="1"/>
    <col min="14855" max="14855" width="8.7109375" style="346" customWidth="1"/>
    <col min="14856" max="14857" width="9.5703125" style="346" customWidth="1"/>
    <col min="14858" max="15104" width="9.140625" style="346"/>
    <col min="15105" max="15105" width="6.28515625" style="346" customWidth="1"/>
    <col min="15106" max="15106" width="81.85546875" style="346" customWidth="1"/>
    <col min="15107" max="15107" width="8.42578125" style="346" customWidth="1"/>
    <col min="15108" max="15108" width="10.7109375" style="346" customWidth="1"/>
    <col min="15109" max="15109" width="10.42578125" style="346" customWidth="1"/>
    <col min="15110" max="15110" width="10.140625" style="346" customWidth="1"/>
    <col min="15111" max="15111" width="8.7109375" style="346" customWidth="1"/>
    <col min="15112" max="15113" width="9.5703125" style="346" customWidth="1"/>
    <col min="15114" max="15360" width="9.140625" style="346"/>
    <col min="15361" max="15361" width="6.28515625" style="346" customWidth="1"/>
    <col min="15362" max="15362" width="81.85546875" style="346" customWidth="1"/>
    <col min="15363" max="15363" width="8.42578125" style="346" customWidth="1"/>
    <col min="15364" max="15364" width="10.7109375" style="346" customWidth="1"/>
    <col min="15365" max="15365" width="10.42578125" style="346" customWidth="1"/>
    <col min="15366" max="15366" width="10.140625" style="346" customWidth="1"/>
    <col min="15367" max="15367" width="8.7109375" style="346" customWidth="1"/>
    <col min="15368" max="15369" width="9.5703125" style="346" customWidth="1"/>
    <col min="15370" max="15616" width="9.140625" style="346"/>
    <col min="15617" max="15617" width="6.28515625" style="346" customWidth="1"/>
    <col min="15618" max="15618" width="81.85546875" style="346" customWidth="1"/>
    <col min="15619" max="15619" width="8.42578125" style="346" customWidth="1"/>
    <col min="15620" max="15620" width="10.7109375" style="346" customWidth="1"/>
    <col min="15621" max="15621" width="10.42578125" style="346" customWidth="1"/>
    <col min="15622" max="15622" width="10.140625" style="346" customWidth="1"/>
    <col min="15623" max="15623" width="8.7109375" style="346" customWidth="1"/>
    <col min="15624" max="15625" width="9.5703125" style="346" customWidth="1"/>
    <col min="15626" max="15872" width="9.140625" style="346"/>
    <col min="15873" max="15873" width="6.28515625" style="346" customWidth="1"/>
    <col min="15874" max="15874" width="81.85546875" style="346" customWidth="1"/>
    <col min="15875" max="15875" width="8.42578125" style="346" customWidth="1"/>
    <col min="15876" max="15876" width="10.7109375" style="346" customWidth="1"/>
    <col min="15877" max="15877" width="10.42578125" style="346" customWidth="1"/>
    <col min="15878" max="15878" width="10.140625" style="346" customWidth="1"/>
    <col min="15879" max="15879" width="8.7109375" style="346" customWidth="1"/>
    <col min="15880" max="15881" width="9.5703125" style="346" customWidth="1"/>
    <col min="15882" max="16128" width="9.140625" style="346"/>
    <col min="16129" max="16129" width="6.28515625" style="346" customWidth="1"/>
    <col min="16130" max="16130" width="81.85546875" style="346" customWidth="1"/>
    <col min="16131" max="16131" width="8.42578125" style="346" customWidth="1"/>
    <col min="16132" max="16132" width="10.7109375" style="346" customWidth="1"/>
    <col min="16133" max="16133" width="10.42578125" style="346" customWidth="1"/>
    <col min="16134" max="16134" width="10.140625" style="346" customWidth="1"/>
    <col min="16135" max="16135" width="8.7109375" style="346" customWidth="1"/>
    <col min="16136" max="16137" width="9.5703125" style="346" customWidth="1"/>
    <col min="16138" max="16384" width="9.140625" style="346"/>
  </cols>
  <sheetData>
    <row r="1" spans="1:10" ht="15.75" x14ac:dyDescent="0.25">
      <c r="B1" s="347" t="s">
        <v>0</v>
      </c>
      <c r="C1" s="64" t="s">
        <v>676</v>
      </c>
    </row>
    <row r="2" spans="1:10" ht="18.75" x14ac:dyDescent="0.3">
      <c r="B2" s="348" t="s">
        <v>887</v>
      </c>
      <c r="C2" s="350" t="s">
        <v>1488</v>
      </c>
      <c r="D2" s="351"/>
      <c r="E2" s="351"/>
      <c r="F2" s="351"/>
      <c r="G2" s="351"/>
      <c r="H2" s="351"/>
      <c r="I2" s="351"/>
    </row>
    <row r="3" spans="1:10" ht="18.75" x14ac:dyDescent="0.3">
      <c r="B3" s="352" t="s">
        <v>119</v>
      </c>
      <c r="C3" s="162" t="s">
        <v>197</v>
      </c>
    </row>
    <row r="4" spans="1:10" ht="18.75" x14ac:dyDescent="0.3">
      <c r="B4" s="353"/>
      <c r="C4" s="162"/>
    </row>
    <row r="5" spans="1:10" ht="15.75" x14ac:dyDescent="0.25">
      <c r="B5" s="400" t="s">
        <v>897</v>
      </c>
      <c r="D5" s="346" t="s">
        <v>174</v>
      </c>
      <c r="E5" s="346" t="s">
        <v>123</v>
      </c>
      <c r="F5" s="346" t="s">
        <v>49</v>
      </c>
      <c r="G5" s="346" t="s">
        <v>50</v>
      </c>
      <c r="H5" s="346" t="s">
        <v>52</v>
      </c>
      <c r="I5" s="346" t="s">
        <v>532</v>
      </c>
    </row>
    <row r="6" spans="1:10" ht="28.5" customHeight="1" x14ac:dyDescent="0.25">
      <c r="A6" s="355" t="s">
        <v>1</v>
      </c>
      <c r="B6" s="356" t="s">
        <v>2</v>
      </c>
      <c r="C6" s="357" t="s">
        <v>332</v>
      </c>
      <c r="D6" s="358" t="s">
        <v>664</v>
      </c>
      <c r="E6" s="358" t="s">
        <v>664</v>
      </c>
      <c r="F6" s="358" t="s">
        <v>664</v>
      </c>
      <c r="G6" s="358" t="s">
        <v>664</v>
      </c>
      <c r="H6" s="358" t="s">
        <v>664</v>
      </c>
      <c r="I6" s="358" t="s">
        <v>664</v>
      </c>
    </row>
    <row r="7" spans="1:10" x14ac:dyDescent="0.25">
      <c r="A7" s="359" t="s">
        <v>288</v>
      </c>
      <c r="B7" s="360" t="s">
        <v>289</v>
      </c>
      <c r="C7" s="360" t="s">
        <v>290</v>
      </c>
      <c r="D7" s="361" t="s">
        <v>291</v>
      </c>
      <c r="E7" s="361" t="s">
        <v>292</v>
      </c>
      <c r="F7" s="361" t="s">
        <v>293</v>
      </c>
      <c r="G7" s="361" t="s">
        <v>294</v>
      </c>
      <c r="H7" s="361" t="s">
        <v>295</v>
      </c>
      <c r="I7" s="361" t="s">
        <v>296</v>
      </c>
    </row>
    <row r="8" spans="1:10" ht="15" customHeight="1" x14ac:dyDescent="0.25">
      <c r="A8" s="401">
        <v>1</v>
      </c>
      <c r="B8" s="402" t="s">
        <v>533</v>
      </c>
      <c r="C8" s="403" t="s">
        <v>534</v>
      </c>
      <c r="D8" s="404">
        <f t="shared" ref="D8:D71" si="0">SUM(E8:I8)</f>
        <v>331641700</v>
      </c>
      <c r="E8" s="404">
        <v>28592978</v>
      </c>
      <c r="F8" s="404">
        <v>100828866</v>
      </c>
      <c r="G8" s="404">
        <v>115293581</v>
      </c>
      <c r="H8" s="404">
        <v>68480592</v>
      </c>
      <c r="I8" s="404">
        <v>18445683</v>
      </c>
      <c r="J8" s="367"/>
    </row>
    <row r="9" spans="1:10" ht="15" customHeight="1" x14ac:dyDescent="0.25">
      <c r="A9" s="401">
        <v>2</v>
      </c>
      <c r="B9" s="370" t="s">
        <v>535</v>
      </c>
      <c r="C9" s="403" t="s">
        <v>536</v>
      </c>
      <c r="D9" s="404">
        <f t="shared" si="0"/>
        <v>83120167</v>
      </c>
      <c r="E9" s="404">
        <v>8063905</v>
      </c>
      <c r="F9" s="404">
        <v>27680180</v>
      </c>
      <c r="G9" s="404">
        <v>22360799</v>
      </c>
      <c r="H9" s="404">
        <v>19918815</v>
      </c>
      <c r="I9" s="404">
        <v>5096468</v>
      </c>
      <c r="J9" s="367"/>
    </row>
    <row r="10" spans="1:10" ht="15" customHeight="1" x14ac:dyDescent="0.25">
      <c r="A10" s="401">
        <v>3</v>
      </c>
      <c r="B10" s="370" t="s">
        <v>313</v>
      </c>
      <c r="C10" s="403" t="s">
        <v>537</v>
      </c>
      <c r="D10" s="404">
        <f t="shared" si="0"/>
        <v>208798067</v>
      </c>
      <c r="E10" s="404">
        <v>56557699</v>
      </c>
      <c r="F10" s="404">
        <v>20129197</v>
      </c>
      <c r="G10" s="404">
        <v>72168733</v>
      </c>
      <c r="H10" s="404">
        <v>34518915</v>
      </c>
      <c r="I10" s="404">
        <v>25423523</v>
      </c>
      <c r="J10" s="367"/>
    </row>
    <row r="11" spans="1:10" ht="15" customHeight="1" x14ac:dyDescent="0.25">
      <c r="A11" s="401">
        <v>4</v>
      </c>
      <c r="B11" s="373" t="s">
        <v>538</v>
      </c>
      <c r="C11" s="405" t="s">
        <v>539</v>
      </c>
      <c r="D11" s="404">
        <f t="shared" si="0"/>
        <v>0</v>
      </c>
      <c r="E11" s="406"/>
      <c r="F11" s="406"/>
      <c r="G11" s="406"/>
      <c r="H11" s="406"/>
      <c r="I11" s="406"/>
      <c r="J11" s="367"/>
    </row>
    <row r="12" spans="1:10" ht="15" customHeight="1" x14ac:dyDescent="0.25">
      <c r="A12" s="401">
        <v>5</v>
      </c>
      <c r="B12" s="373" t="s">
        <v>540</v>
      </c>
      <c r="C12" s="405" t="s">
        <v>541</v>
      </c>
      <c r="D12" s="404">
        <f t="shared" si="0"/>
        <v>5492600</v>
      </c>
      <c r="E12" s="406">
        <v>5492600</v>
      </c>
      <c r="F12" s="406"/>
      <c r="G12" s="406"/>
      <c r="H12" s="406"/>
      <c r="I12" s="406"/>
      <c r="J12" s="367"/>
    </row>
    <row r="13" spans="1:10" ht="15" customHeight="1" x14ac:dyDescent="0.25">
      <c r="A13" s="401">
        <v>6</v>
      </c>
      <c r="B13" s="407" t="s">
        <v>542</v>
      </c>
      <c r="C13" s="405" t="s">
        <v>543</v>
      </c>
      <c r="D13" s="404">
        <f t="shared" si="0"/>
        <v>0</v>
      </c>
      <c r="E13" s="406"/>
      <c r="F13" s="406"/>
      <c r="G13" s="406"/>
      <c r="H13" s="406"/>
      <c r="I13" s="406"/>
      <c r="J13" s="367"/>
    </row>
    <row r="14" spans="1:10" ht="15" customHeight="1" x14ac:dyDescent="0.25">
      <c r="A14" s="401">
        <v>7</v>
      </c>
      <c r="B14" s="407" t="s">
        <v>544</v>
      </c>
      <c r="C14" s="405" t="s">
        <v>545</v>
      </c>
      <c r="D14" s="404">
        <f t="shared" si="0"/>
        <v>0</v>
      </c>
      <c r="E14" s="406"/>
      <c r="F14" s="406"/>
      <c r="G14" s="406"/>
      <c r="H14" s="406"/>
      <c r="I14" s="406"/>
      <c r="J14" s="367"/>
    </row>
    <row r="15" spans="1:10" ht="15" customHeight="1" x14ac:dyDescent="0.25">
      <c r="A15" s="401">
        <v>8</v>
      </c>
      <c r="B15" s="407" t="s">
        <v>546</v>
      </c>
      <c r="C15" s="405" t="s">
        <v>547</v>
      </c>
      <c r="D15" s="404">
        <f t="shared" si="0"/>
        <v>0</v>
      </c>
      <c r="E15" s="406"/>
      <c r="F15" s="406"/>
      <c r="G15" s="406"/>
      <c r="H15" s="406"/>
      <c r="I15" s="406"/>
      <c r="J15" s="367"/>
    </row>
    <row r="16" spans="1:10" ht="15" customHeight="1" x14ac:dyDescent="0.25">
      <c r="A16" s="401">
        <v>9</v>
      </c>
      <c r="B16" s="373" t="s">
        <v>548</v>
      </c>
      <c r="C16" s="405" t="s">
        <v>549</v>
      </c>
      <c r="D16" s="404">
        <f t="shared" si="0"/>
        <v>0</v>
      </c>
      <c r="E16" s="406"/>
      <c r="F16" s="406"/>
      <c r="G16" s="406"/>
      <c r="H16" s="406"/>
      <c r="I16" s="406"/>
      <c r="J16" s="367"/>
    </row>
    <row r="17" spans="1:10" ht="15" customHeight="1" x14ac:dyDescent="0.25">
      <c r="A17" s="401">
        <v>10</v>
      </c>
      <c r="B17" s="373" t="s">
        <v>550</v>
      </c>
      <c r="C17" s="405" t="s">
        <v>551</v>
      </c>
      <c r="D17" s="404">
        <f t="shared" si="0"/>
        <v>1859000</v>
      </c>
      <c r="E17" s="406">
        <v>1859000</v>
      </c>
      <c r="F17" s="406"/>
      <c r="G17" s="406"/>
      <c r="H17" s="406"/>
      <c r="I17" s="406"/>
      <c r="J17" s="367"/>
    </row>
    <row r="18" spans="1:10" ht="15" customHeight="1" x14ac:dyDescent="0.25">
      <c r="A18" s="401">
        <v>11</v>
      </c>
      <c r="B18" s="373" t="s">
        <v>552</v>
      </c>
      <c r="C18" s="405" t="s">
        <v>553</v>
      </c>
      <c r="D18" s="404">
        <f t="shared" si="0"/>
        <v>6179123</v>
      </c>
      <c r="E18" s="406">
        <v>6179123</v>
      </c>
      <c r="F18" s="406"/>
      <c r="G18" s="406"/>
      <c r="H18" s="406"/>
      <c r="I18" s="406"/>
      <c r="J18" s="367"/>
    </row>
    <row r="19" spans="1:10" ht="15" customHeight="1" x14ac:dyDescent="0.25">
      <c r="A19" s="401">
        <v>12</v>
      </c>
      <c r="B19" s="375" t="s">
        <v>554</v>
      </c>
      <c r="C19" s="403" t="s">
        <v>555</v>
      </c>
      <c r="D19" s="404">
        <f t="shared" si="0"/>
        <v>13530723</v>
      </c>
      <c r="E19" s="404">
        <f>SUM(E11:E18)</f>
        <v>13530723</v>
      </c>
      <c r="F19" s="404">
        <f>SUM(F11:F18)</f>
        <v>0</v>
      </c>
      <c r="G19" s="404">
        <f>SUM(G11:G18)</f>
        <v>0</v>
      </c>
      <c r="H19" s="404">
        <f>SUM(H11:H18)</f>
        <v>0</v>
      </c>
      <c r="I19" s="404">
        <f>SUM(I11:I18)</f>
        <v>0</v>
      </c>
      <c r="J19" s="367"/>
    </row>
    <row r="20" spans="1:10" ht="15" customHeight="1" x14ac:dyDescent="0.25">
      <c r="A20" s="401">
        <v>13</v>
      </c>
      <c r="B20" s="408" t="s">
        <v>556</v>
      </c>
      <c r="C20" s="405" t="s">
        <v>557</v>
      </c>
      <c r="D20" s="404">
        <f t="shared" si="0"/>
        <v>0</v>
      </c>
      <c r="E20" s="406"/>
      <c r="F20" s="406"/>
      <c r="G20" s="406"/>
      <c r="H20" s="406"/>
      <c r="I20" s="406"/>
      <c r="J20" s="367"/>
    </row>
    <row r="21" spans="1:10" ht="15" customHeight="1" x14ac:dyDescent="0.25">
      <c r="A21" s="401">
        <v>14</v>
      </c>
      <c r="B21" s="408" t="s">
        <v>558</v>
      </c>
      <c r="C21" s="405" t="s">
        <v>559</v>
      </c>
      <c r="D21" s="404">
        <f t="shared" si="0"/>
        <v>64660</v>
      </c>
      <c r="E21" s="406">
        <v>64660</v>
      </c>
      <c r="F21" s="406"/>
      <c r="G21" s="406"/>
      <c r="H21" s="406"/>
      <c r="I21" s="406"/>
      <c r="J21" s="367"/>
    </row>
    <row r="22" spans="1:10" ht="15" customHeight="1" x14ac:dyDescent="0.25">
      <c r="A22" s="401">
        <v>15</v>
      </c>
      <c r="B22" s="408" t="s">
        <v>560</v>
      </c>
      <c r="C22" s="405" t="s">
        <v>561</v>
      </c>
      <c r="D22" s="404">
        <f t="shared" si="0"/>
        <v>0</v>
      </c>
      <c r="E22" s="406"/>
      <c r="F22" s="406"/>
      <c r="G22" s="406"/>
      <c r="H22" s="406"/>
      <c r="I22" s="406"/>
      <c r="J22" s="367"/>
    </row>
    <row r="23" spans="1:10" ht="15" customHeight="1" x14ac:dyDescent="0.25">
      <c r="A23" s="401">
        <v>16</v>
      </c>
      <c r="B23" s="408" t="s">
        <v>562</v>
      </c>
      <c r="C23" s="405" t="s">
        <v>563</v>
      </c>
      <c r="D23" s="404">
        <f t="shared" si="0"/>
        <v>0</v>
      </c>
      <c r="E23" s="406"/>
      <c r="F23" s="406"/>
      <c r="G23" s="406"/>
      <c r="H23" s="406"/>
      <c r="I23" s="406"/>
      <c r="J23" s="367"/>
    </row>
    <row r="24" spans="1:10" ht="15" customHeight="1" x14ac:dyDescent="0.25">
      <c r="A24" s="401">
        <v>17</v>
      </c>
      <c r="B24" s="408" t="s">
        <v>564</v>
      </c>
      <c r="C24" s="405" t="s">
        <v>565</v>
      </c>
      <c r="D24" s="404">
        <f t="shared" si="0"/>
        <v>0</v>
      </c>
      <c r="E24" s="406"/>
      <c r="F24" s="406"/>
      <c r="G24" s="406"/>
      <c r="H24" s="406"/>
      <c r="I24" s="406"/>
      <c r="J24" s="367"/>
    </row>
    <row r="25" spans="1:10" ht="15" customHeight="1" x14ac:dyDescent="0.25">
      <c r="A25" s="401">
        <v>18</v>
      </c>
      <c r="B25" s="408" t="s">
        <v>566</v>
      </c>
      <c r="C25" s="405" t="s">
        <v>567</v>
      </c>
      <c r="D25" s="404">
        <f t="shared" si="0"/>
        <v>128204038</v>
      </c>
      <c r="E25" s="409">
        <f>SUM(E26:E33)</f>
        <v>128204038</v>
      </c>
      <c r="F25" s="409">
        <f>SUM(F26:F33)</f>
        <v>0</v>
      </c>
      <c r="G25" s="409">
        <f>SUM(G26:G33)</f>
        <v>0</v>
      </c>
      <c r="H25" s="409">
        <f>SUM(H26:H33)</f>
        <v>0</v>
      </c>
      <c r="I25" s="409">
        <f>SUM(I26:I33)</f>
        <v>0</v>
      </c>
      <c r="J25" s="367"/>
    </row>
    <row r="26" spans="1:10" ht="15" customHeight="1" x14ac:dyDescent="0.25">
      <c r="A26" s="410"/>
      <c r="B26" s="368" t="s">
        <v>363</v>
      </c>
      <c r="C26" s="405" t="s">
        <v>568</v>
      </c>
      <c r="D26" s="404">
        <f t="shared" si="0"/>
        <v>0</v>
      </c>
      <c r="E26" s="406"/>
      <c r="F26" s="406"/>
      <c r="G26" s="406"/>
      <c r="H26" s="406"/>
      <c r="I26" s="406"/>
      <c r="J26" s="367"/>
    </row>
    <row r="27" spans="1:10" ht="15" customHeight="1" x14ac:dyDescent="0.25">
      <c r="A27" s="410"/>
      <c r="B27" s="368" t="s">
        <v>365</v>
      </c>
      <c r="C27" s="405" t="s">
        <v>569</v>
      </c>
      <c r="D27" s="404">
        <f t="shared" si="0"/>
        <v>0</v>
      </c>
      <c r="E27" s="406"/>
      <c r="F27" s="406"/>
      <c r="G27" s="406"/>
      <c r="H27" s="406"/>
      <c r="I27" s="406"/>
      <c r="J27" s="367"/>
    </row>
    <row r="28" spans="1:10" ht="15" customHeight="1" x14ac:dyDescent="0.25">
      <c r="A28" s="410"/>
      <c r="B28" s="368" t="s">
        <v>570</v>
      </c>
      <c r="C28" s="405" t="s">
        <v>571</v>
      </c>
      <c r="D28" s="404">
        <f t="shared" si="0"/>
        <v>0</v>
      </c>
      <c r="E28" s="406"/>
      <c r="F28" s="406"/>
      <c r="G28" s="406"/>
      <c r="H28" s="406"/>
      <c r="I28" s="406"/>
      <c r="J28" s="367"/>
    </row>
    <row r="29" spans="1:10" ht="15" customHeight="1" x14ac:dyDescent="0.25">
      <c r="A29" s="410"/>
      <c r="B29" s="368" t="s">
        <v>368</v>
      </c>
      <c r="C29" s="405" t="s">
        <v>572</v>
      </c>
      <c r="D29" s="404">
        <f t="shared" si="0"/>
        <v>0</v>
      </c>
      <c r="E29" s="406"/>
      <c r="F29" s="406"/>
      <c r="G29" s="406"/>
      <c r="H29" s="406"/>
      <c r="I29" s="406"/>
      <c r="J29" s="367"/>
    </row>
    <row r="30" spans="1:10" ht="15" customHeight="1" x14ac:dyDescent="0.25">
      <c r="A30" s="410"/>
      <c r="B30" s="368" t="s">
        <v>370</v>
      </c>
      <c r="C30" s="405" t="s">
        <v>573</v>
      </c>
      <c r="D30" s="404">
        <f t="shared" si="0"/>
        <v>1801182</v>
      </c>
      <c r="E30" s="406">
        <v>1801182</v>
      </c>
      <c r="F30" s="406"/>
      <c r="G30" s="406"/>
      <c r="H30" s="406"/>
      <c r="I30" s="406"/>
      <c r="J30" s="367"/>
    </row>
    <row r="31" spans="1:10" ht="15" customHeight="1" x14ac:dyDescent="0.25">
      <c r="A31" s="410"/>
      <c r="B31" s="368" t="s">
        <v>574</v>
      </c>
      <c r="C31" s="405" t="s">
        <v>575</v>
      </c>
      <c r="D31" s="404">
        <f t="shared" si="0"/>
        <v>95604208</v>
      </c>
      <c r="E31" s="406">
        <v>95604208</v>
      </c>
      <c r="F31" s="406"/>
      <c r="G31" s="406"/>
      <c r="H31" s="406"/>
      <c r="I31" s="406"/>
      <c r="J31" s="367"/>
    </row>
    <row r="32" spans="1:10" ht="15" customHeight="1" x14ac:dyDescent="0.25">
      <c r="A32" s="410"/>
      <c r="B32" s="368" t="s">
        <v>576</v>
      </c>
      <c r="C32" s="405" t="s">
        <v>577</v>
      </c>
      <c r="D32" s="404">
        <f t="shared" si="0"/>
        <v>30298648</v>
      </c>
      <c r="E32" s="406">
        <v>30298648</v>
      </c>
      <c r="F32" s="406"/>
      <c r="G32" s="406"/>
      <c r="H32" s="406"/>
      <c r="I32" s="406"/>
      <c r="J32" s="367"/>
    </row>
    <row r="33" spans="1:10" ht="15" customHeight="1" x14ac:dyDescent="0.25">
      <c r="A33" s="410"/>
      <c r="B33" s="372" t="s">
        <v>896</v>
      </c>
      <c r="C33" s="405" t="s">
        <v>578</v>
      </c>
      <c r="D33" s="404">
        <f t="shared" si="0"/>
        <v>500000</v>
      </c>
      <c r="E33" s="406">
        <v>500000</v>
      </c>
      <c r="F33" s="406"/>
      <c r="G33" s="406"/>
      <c r="H33" s="406"/>
      <c r="I33" s="406"/>
      <c r="J33" s="367"/>
    </row>
    <row r="34" spans="1:10" ht="15" customHeight="1" x14ac:dyDescent="0.25">
      <c r="A34" s="410">
        <v>19</v>
      </c>
      <c r="B34" s="408" t="s">
        <v>579</v>
      </c>
      <c r="C34" s="405" t="s">
        <v>580</v>
      </c>
      <c r="D34" s="404">
        <f t="shared" si="0"/>
        <v>0</v>
      </c>
      <c r="E34" s="406"/>
      <c r="F34" s="406"/>
      <c r="G34" s="406"/>
      <c r="H34" s="406"/>
      <c r="I34" s="406"/>
      <c r="J34" s="367"/>
    </row>
    <row r="35" spans="1:10" ht="15" customHeight="1" x14ac:dyDescent="0.25">
      <c r="A35" s="410">
        <v>20</v>
      </c>
      <c r="B35" s="408" t="s">
        <v>581</v>
      </c>
      <c r="C35" s="405" t="s">
        <v>582</v>
      </c>
      <c r="D35" s="404">
        <f t="shared" si="0"/>
        <v>0</v>
      </c>
      <c r="E35" s="406"/>
      <c r="F35" s="406"/>
      <c r="G35" s="406"/>
      <c r="H35" s="406"/>
      <c r="I35" s="406"/>
      <c r="J35" s="367"/>
    </row>
    <row r="36" spans="1:10" ht="15" customHeight="1" x14ac:dyDescent="0.25">
      <c r="A36" s="410">
        <v>21</v>
      </c>
      <c r="B36" s="408" t="s">
        <v>583</v>
      </c>
      <c r="C36" s="405" t="s">
        <v>584</v>
      </c>
      <c r="D36" s="404">
        <f t="shared" si="0"/>
        <v>0</v>
      </c>
      <c r="E36" s="406"/>
      <c r="F36" s="406"/>
      <c r="G36" s="406"/>
      <c r="H36" s="406"/>
      <c r="I36" s="406"/>
      <c r="J36" s="367"/>
    </row>
    <row r="37" spans="1:10" x14ac:dyDescent="0.25">
      <c r="A37" s="410">
        <v>22</v>
      </c>
      <c r="B37" s="411" t="s">
        <v>585</v>
      </c>
      <c r="C37" s="405" t="s">
        <v>586</v>
      </c>
      <c r="D37" s="404">
        <f t="shared" si="0"/>
        <v>0</v>
      </c>
      <c r="E37" s="406"/>
      <c r="F37" s="406"/>
      <c r="G37" s="406"/>
      <c r="H37" s="406"/>
      <c r="I37" s="406"/>
      <c r="J37" s="367"/>
    </row>
    <row r="38" spans="1:10" ht="15" customHeight="1" x14ac:dyDescent="0.25">
      <c r="A38" s="410">
        <v>23</v>
      </c>
      <c r="B38" s="408" t="s">
        <v>587</v>
      </c>
      <c r="C38" s="405" t="s">
        <v>588</v>
      </c>
      <c r="D38" s="404">
        <f t="shared" si="0"/>
        <v>3947720</v>
      </c>
      <c r="E38" s="406">
        <v>3947720</v>
      </c>
      <c r="F38" s="406"/>
      <c r="G38" s="406"/>
      <c r="H38" s="406"/>
      <c r="I38" s="406"/>
      <c r="J38" s="367"/>
    </row>
    <row r="39" spans="1:10" x14ac:dyDescent="0.25">
      <c r="A39" s="410">
        <v>24</v>
      </c>
      <c r="B39" s="411" t="s">
        <v>589</v>
      </c>
      <c r="C39" s="405" t="s">
        <v>590</v>
      </c>
      <c r="D39" s="404">
        <f t="shared" si="0"/>
        <v>0</v>
      </c>
      <c r="E39" s="406"/>
      <c r="F39" s="406"/>
      <c r="G39" s="406"/>
      <c r="H39" s="406"/>
      <c r="I39" s="406"/>
      <c r="J39" s="367"/>
    </row>
    <row r="40" spans="1:10" ht="15" customHeight="1" x14ac:dyDescent="0.25">
      <c r="A40" s="410">
        <v>25</v>
      </c>
      <c r="B40" s="375" t="s">
        <v>591</v>
      </c>
      <c r="C40" s="403" t="s">
        <v>592</v>
      </c>
      <c r="D40" s="404">
        <f t="shared" si="0"/>
        <v>132216418</v>
      </c>
      <c r="E40" s="404">
        <f>E20+E21+E22+E23+E24+E25+E34+E35+E36+E37+E38+E39</f>
        <v>132216418</v>
      </c>
      <c r="F40" s="404">
        <f>F20+F21+F22+F23+F24+F25+F34+F35+F36+F37+F38+F39</f>
        <v>0</v>
      </c>
      <c r="G40" s="404">
        <f>G20+G21+G22+G23+G24+G25+G34+G35+G36+G37+G38+G39</f>
        <v>0</v>
      </c>
      <c r="H40" s="404">
        <f>H20+H21+H22+H23+H24+H25+H34+H35+H36+H37+H38+H39</f>
        <v>0</v>
      </c>
      <c r="I40" s="404">
        <f>I20+I21+I22+I23+I24+I25+I34+I35+I36+I37+I38+I39</f>
        <v>0</v>
      </c>
      <c r="J40" s="367"/>
    </row>
    <row r="41" spans="1:10" x14ac:dyDescent="0.25">
      <c r="A41" s="410">
        <v>26</v>
      </c>
      <c r="B41" s="412" t="s">
        <v>593</v>
      </c>
      <c r="C41" s="405" t="s">
        <v>594</v>
      </c>
      <c r="D41" s="404">
        <f t="shared" si="0"/>
        <v>3356320</v>
      </c>
      <c r="E41" s="406">
        <v>2260000</v>
      </c>
      <c r="F41" s="406">
        <v>1061330</v>
      </c>
      <c r="G41" s="406"/>
      <c r="H41" s="406"/>
      <c r="I41" s="406">
        <v>34990</v>
      </c>
      <c r="J41" s="367"/>
    </row>
    <row r="42" spans="1:10" x14ac:dyDescent="0.25">
      <c r="A42" s="410">
        <v>27</v>
      </c>
      <c r="B42" s="412" t="s">
        <v>595</v>
      </c>
      <c r="C42" s="405" t="s">
        <v>596</v>
      </c>
      <c r="D42" s="404">
        <f t="shared" si="0"/>
        <v>48360217</v>
      </c>
      <c r="E42" s="406">
        <v>48360217</v>
      </c>
      <c r="F42" s="406"/>
      <c r="G42" s="406"/>
      <c r="H42" s="406"/>
      <c r="I42" s="406"/>
      <c r="J42" s="367"/>
    </row>
    <row r="43" spans="1:10" x14ac:dyDescent="0.25">
      <c r="A43" s="410">
        <v>28</v>
      </c>
      <c r="B43" s="412" t="s">
        <v>597</v>
      </c>
      <c r="C43" s="405" t="s">
        <v>598</v>
      </c>
      <c r="D43" s="404">
        <f t="shared" si="0"/>
        <v>1236356</v>
      </c>
      <c r="E43" s="406"/>
      <c r="F43" s="406">
        <v>799752</v>
      </c>
      <c r="G43" s="406">
        <v>44900</v>
      </c>
      <c r="H43" s="406">
        <v>31495</v>
      </c>
      <c r="I43" s="406">
        <v>360209</v>
      </c>
      <c r="J43" s="367"/>
    </row>
    <row r="44" spans="1:10" x14ac:dyDescent="0.25">
      <c r="A44" s="410">
        <v>29</v>
      </c>
      <c r="B44" s="412" t="s">
        <v>599</v>
      </c>
      <c r="C44" s="405" t="s">
        <v>600</v>
      </c>
      <c r="D44" s="404">
        <f t="shared" si="0"/>
        <v>20525437</v>
      </c>
      <c r="E44" s="406">
        <v>7963890</v>
      </c>
      <c r="F44" s="406">
        <v>557231</v>
      </c>
      <c r="G44" s="406">
        <v>7871860</v>
      </c>
      <c r="H44" s="406">
        <v>1192820</v>
      </c>
      <c r="I44" s="406">
        <v>2939636</v>
      </c>
      <c r="J44" s="367"/>
    </row>
    <row r="45" spans="1:10" x14ac:dyDescent="0.25">
      <c r="A45" s="410">
        <v>30</v>
      </c>
      <c r="B45" s="364" t="s">
        <v>601</v>
      </c>
      <c r="C45" s="405" t="s">
        <v>602</v>
      </c>
      <c r="D45" s="404">
        <f t="shared" si="0"/>
        <v>0</v>
      </c>
      <c r="E45" s="406"/>
      <c r="F45" s="406"/>
      <c r="G45" s="406"/>
      <c r="H45" s="406"/>
      <c r="I45" s="406"/>
      <c r="J45" s="367"/>
    </row>
    <row r="46" spans="1:10" x14ac:dyDescent="0.25">
      <c r="A46" s="410">
        <v>31</v>
      </c>
      <c r="B46" s="364" t="s">
        <v>603</v>
      </c>
      <c r="C46" s="405" t="s">
        <v>604</v>
      </c>
      <c r="D46" s="404">
        <f t="shared" si="0"/>
        <v>0</v>
      </c>
      <c r="E46" s="406"/>
      <c r="F46" s="406"/>
      <c r="G46" s="406"/>
      <c r="H46" s="406"/>
      <c r="I46" s="406"/>
      <c r="J46" s="367"/>
    </row>
    <row r="47" spans="1:10" x14ac:dyDescent="0.25">
      <c r="A47" s="410">
        <v>32</v>
      </c>
      <c r="B47" s="364" t="s">
        <v>605</v>
      </c>
      <c r="C47" s="405" t="s">
        <v>606</v>
      </c>
      <c r="D47" s="404">
        <f t="shared" si="0"/>
        <v>8918525</v>
      </c>
      <c r="E47" s="406">
        <v>5106547</v>
      </c>
      <c r="F47" s="406">
        <v>652947</v>
      </c>
      <c r="G47" s="406">
        <v>2137526</v>
      </c>
      <c r="H47" s="406">
        <v>330152</v>
      </c>
      <c r="I47" s="406">
        <v>691353</v>
      </c>
      <c r="J47" s="367"/>
    </row>
    <row r="48" spans="1:10" x14ac:dyDescent="0.25">
      <c r="A48" s="410">
        <v>33</v>
      </c>
      <c r="B48" s="371" t="s">
        <v>182</v>
      </c>
      <c r="C48" s="403" t="s">
        <v>607</v>
      </c>
      <c r="D48" s="404">
        <f t="shared" si="0"/>
        <v>82396855</v>
      </c>
      <c r="E48" s="404">
        <f>SUM(E41:E47)</f>
        <v>63690654</v>
      </c>
      <c r="F48" s="404">
        <f>SUM(F41:F47)</f>
        <v>3071260</v>
      </c>
      <c r="G48" s="404">
        <f>SUM(G41:G47)</f>
        <v>10054286</v>
      </c>
      <c r="H48" s="404">
        <f>SUM(H41:H47)</f>
        <v>1554467</v>
      </c>
      <c r="I48" s="404">
        <f>SUM(I41:I47)</f>
        <v>4026188</v>
      </c>
      <c r="J48" s="367"/>
    </row>
    <row r="49" spans="1:10" ht="15" customHeight="1" x14ac:dyDescent="0.25">
      <c r="A49" s="410">
        <v>34</v>
      </c>
      <c r="B49" s="373" t="s">
        <v>608</v>
      </c>
      <c r="C49" s="405" t="s">
        <v>609</v>
      </c>
      <c r="D49" s="404">
        <f t="shared" si="0"/>
        <v>111651705</v>
      </c>
      <c r="E49" s="406">
        <v>111651705</v>
      </c>
      <c r="F49" s="406"/>
      <c r="G49" s="406"/>
      <c r="H49" s="406"/>
      <c r="I49" s="406"/>
      <c r="J49" s="367"/>
    </row>
    <row r="50" spans="1:10" ht="15" customHeight="1" x14ac:dyDescent="0.25">
      <c r="A50" s="410">
        <v>35</v>
      </c>
      <c r="B50" s="373" t="s">
        <v>610</v>
      </c>
      <c r="C50" s="405" t="s">
        <v>611</v>
      </c>
      <c r="D50" s="404">
        <f t="shared" si="0"/>
        <v>33571</v>
      </c>
      <c r="E50" s="406"/>
      <c r="F50" s="406">
        <v>33571</v>
      </c>
      <c r="G50" s="406"/>
      <c r="H50" s="406"/>
      <c r="I50" s="406"/>
      <c r="J50" s="367"/>
    </row>
    <row r="51" spans="1:10" ht="15" customHeight="1" x14ac:dyDescent="0.25">
      <c r="A51" s="410">
        <v>36</v>
      </c>
      <c r="B51" s="373" t="s">
        <v>612</v>
      </c>
      <c r="C51" s="405" t="s">
        <v>613</v>
      </c>
      <c r="D51" s="404">
        <f t="shared" si="0"/>
        <v>121677</v>
      </c>
      <c r="E51" s="406"/>
      <c r="F51" s="406"/>
      <c r="G51" s="406">
        <v>121677</v>
      </c>
      <c r="H51" s="406"/>
      <c r="I51" s="406"/>
      <c r="J51" s="367"/>
    </row>
    <row r="52" spans="1:10" ht="15" customHeight="1" x14ac:dyDescent="0.25">
      <c r="A52" s="410">
        <v>37</v>
      </c>
      <c r="B52" s="373" t="s">
        <v>614</v>
      </c>
      <c r="C52" s="405" t="s">
        <v>615</v>
      </c>
      <c r="D52" s="404">
        <f t="shared" si="0"/>
        <v>29584654</v>
      </c>
      <c r="E52" s="406">
        <v>29542737</v>
      </c>
      <c r="F52" s="406">
        <v>9064</v>
      </c>
      <c r="G52" s="406">
        <v>32853</v>
      </c>
      <c r="H52" s="406"/>
      <c r="I52" s="406"/>
      <c r="J52" s="367"/>
    </row>
    <row r="53" spans="1:10" ht="15" customHeight="1" x14ac:dyDescent="0.25">
      <c r="A53" s="410">
        <v>38</v>
      </c>
      <c r="B53" s="375" t="s">
        <v>616</v>
      </c>
      <c r="C53" s="403" t="s">
        <v>617</v>
      </c>
      <c r="D53" s="404">
        <f t="shared" si="0"/>
        <v>141391607</v>
      </c>
      <c r="E53" s="404">
        <f>SUM(E49:E52)</f>
        <v>141194442</v>
      </c>
      <c r="F53" s="404">
        <f>SUM(F49:F52)</f>
        <v>42635</v>
      </c>
      <c r="G53" s="404">
        <f>SUM(G49:G52)</f>
        <v>154530</v>
      </c>
      <c r="H53" s="404">
        <f>SUM(H49:H52)</f>
        <v>0</v>
      </c>
      <c r="I53" s="404">
        <f>SUM(I49:I52)</f>
        <v>0</v>
      </c>
      <c r="J53" s="367"/>
    </row>
    <row r="54" spans="1:10" ht="15" customHeight="1" x14ac:dyDescent="0.25">
      <c r="A54" s="410">
        <v>39</v>
      </c>
      <c r="B54" s="373" t="s">
        <v>618</v>
      </c>
      <c r="C54" s="405" t="s">
        <v>619</v>
      </c>
      <c r="D54" s="404">
        <f t="shared" si="0"/>
        <v>0</v>
      </c>
      <c r="E54" s="406"/>
      <c r="F54" s="406"/>
      <c r="G54" s="406"/>
      <c r="H54" s="406"/>
      <c r="I54" s="406"/>
      <c r="J54" s="367"/>
    </row>
    <row r="55" spans="1:10" ht="15" customHeight="1" x14ac:dyDescent="0.25">
      <c r="A55" s="410">
        <v>40</v>
      </c>
      <c r="B55" s="373" t="s">
        <v>620</v>
      </c>
      <c r="C55" s="405" t="s">
        <v>621</v>
      </c>
      <c r="D55" s="404">
        <f t="shared" si="0"/>
        <v>0</v>
      </c>
      <c r="E55" s="406"/>
      <c r="F55" s="406"/>
      <c r="G55" s="406"/>
      <c r="H55" s="406"/>
      <c r="I55" s="406"/>
      <c r="J55" s="367"/>
    </row>
    <row r="56" spans="1:10" ht="15" customHeight="1" x14ac:dyDescent="0.25">
      <c r="A56" s="410">
        <v>41</v>
      </c>
      <c r="B56" s="373" t="s">
        <v>622</v>
      </c>
      <c r="C56" s="405" t="s">
        <v>623</v>
      </c>
      <c r="D56" s="404">
        <f t="shared" si="0"/>
        <v>0</v>
      </c>
      <c r="E56" s="406"/>
      <c r="F56" s="406"/>
      <c r="G56" s="406"/>
      <c r="H56" s="406"/>
      <c r="I56" s="406"/>
      <c r="J56" s="367"/>
    </row>
    <row r="57" spans="1:10" ht="15" customHeight="1" x14ac:dyDescent="0.25">
      <c r="A57" s="410">
        <v>42</v>
      </c>
      <c r="B57" s="373" t="s">
        <v>624</v>
      </c>
      <c r="C57" s="405" t="s">
        <v>625</v>
      </c>
      <c r="D57" s="404">
        <f t="shared" si="0"/>
        <v>1755280</v>
      </c>
      <c r="E57" s="406">
        <v>1755280</v>
      </c>
      <c r="F57" s="406"/>
      <c r="G57" s="406"/>
      <c r="H57" s="406"/>
      <c r="I57" s="406"/>
      <c r="J57" s="367"/>
    </row>
    <row r="58" spans="1:10" ht="15" customHeight="1" x14ac:dyDescent="0.25">
      <c r="A58" s="410">
        <v>43</v>
      </c>
      <c r="B58" s="373" t="s">
        <v>626</v>
      </c>
      <c r="C58" s="405" t="s">
        <v>627</v>
      </c>
      <c r="D58" s="404">
        <f t="shared" si="0"/>
        <v>0</v>
      </c>
      <c r="E58" s="406"/>
      <c r="F58" s="406"/>
      <c r="G58" s="406"/>
      <c r="H58" s="406"/>
      <c r="I58" s="406"/>
      <c r="J58" s="367"/>
    </row>
    <row r="59" spans="1:10" ht="15" customHeight="1" x14ac:dyDescent="0.25">
      <c r="A59" s="410">
        <v>44</v>
      </c>
      <c r="B59" s="373" t="s">
        <v>628</v>
      </c>
      <c r="C59" s="405" t="s">
        <v>629</v>
      </c>
      <c r="D59" s="404">
        <f t="shared" si="0"/>
        <v>0</v>
      </c>
      <c r="E59" s="406"/>
      <c r="F59" s="406"/>
      <c r="G59" s="406"/>
      <c r="H59" s="406"/>
      <c r="I59" s="406"/>
      <c r="J59" s="367"/>
    </row>
    <row r="60" spans="1:10" ht="15" customHeight="1" x14ac:dyDescent="0.25">
      <c r="A60" s="410">
        <v>45</v>
      </c>
      <c r="B60" s="373" t="s">
        <v>630</v>
      </c>
      <c r="C60" s="405" t="s">
        <v>631</v>
      </c>
      <c r="D60" s="404">
        <f t="shared" si="0"/>
        <v>0</v>
      </c>
      <c r="E60" s="406"/>
      <c r="F60" s="406"/>
      <c r="G60" s="406"/>
      <c r="H60" s="406"/>
      <c r="I60" s="406"/>
      <c r="J60" s="367"/>
    </row>
    <row r="61" spans="1:10" ht="15" customHeight="1" x14ac:dyDescent="0.25">
      <c r="A61" s="410">
        <v>46</v>
      </c>
      <c r="B61" s="373" t="s">
        <v>632</v>
      </c>
      <c r="C61" s="405" t="s">
        <v>633</v>
      </c>
      <c r="D61" s="404">
        <f t="shared" si="0"/>
        <v>1142233</v>
      </c>
      <c r="E61" s="406">
        <v>1142233</v>
      </c>
      <c r="F61" s="406"/>
      <c r="G61" s="406"/>
      <c r="H61" s="406"/>
      <c r="I61" s="406"/>
      <c r="J61" s="367"/>
    </row>
    <row r="62" spans="1:10" ht="15" customHeight="1" thickBot="1" x14ac:dyDescent="0.3">
      <c r="A62" s="410">
        <v>47</v>
      </c>
      <c r="B62" s="413" t="s">
        <v>634</v>
      </c>
      <c r="C62" s="414" t="s">
        <v>635</v>
      </c>
      <c r="D62" s="404">
        <f t="shared" si="0"/>
        <v>2897513</v>
      </c>
      <c r="E62" s="415">
        <f>SUM(E54:E61)</f>
        <v>2897513</v>
      </c>
      <c r="F62" s="415">
        <f>SUM(F54:F61)</f>
        <v>0</v>
      </c>
      <c r="G62" s="415">
        <f>SUM(G54:G61)</f>
        <v>0</v>
      </c>
      <c r="H62" s="415">
        <f>SUM(H54:H61)</f>
        <v>0</v>
      </c>
      <c r="I62" s="415">
        <f>SUM(I54:I61)</f>
        <v>0</v>
      </c>
      <c r="J62" s="367"/>
    </row>
    <row r="63" spans="1:10" ht="15.75" thickBot="1" x14ac:dyDescent="0.3">
      <c r="A63" s="410">
        <v>48</v>
      </c>
      <c r="B63" s="416" t="s">
        <v>318</v>
      </c>
      <c r="C63" s="417" t="s">
        <v>636</v>
      </c>
      <c r="D63" s="404">
        <f t="shared" si="0"/>
        <v>995993050</v>
      </c>
      <c r="E63" s="418">
        <f>E8+E9+E10+E19+E40+E48+E53+E62</f>
        <v>446744332</v>
      </c>
      <c r="F63" s="418">
        <f>F8+F9+F10+F19+F40+F48+F53+F62</f>
        <v>151752138</v>
      </c>
      <c r="G63" s="418">
        <f>G8+G9+G10+G19+G40+G48+G53+G62</f>
        <v>220031929</v>
      </c>
      <c r="H63" s="418">
        <f>H8+H9+H10+H19+H40+H48+H53+H62</f>
        <v>124472789</v>
      </c>
      <c r="I63" s="418">
        <f>I8+I9+I10+I19+I40+I48+I53+I62</f>
        <v>52991862</v>
      </c>
      <c r="J63" s="367"/>
    </row>
    <row r="64" spans="1:10" x14ac:dyDescent="0.25">
      <c r="A64" s="410">
        <v>49</v>
      </c>
      <c r="B64" s="385" t="s">
        <v>637</v>
      </c>
      <c r="C64" s="386" t="s">
        <v>638</v>
      </c>
      <c r="D64" s="404">
        <f t="shared" si="0"/>
        <v>0</v>
      </c>
      <c r="E64" s="419"/>
      <c r="F64" s="419"/>
      <c r="G64" s="419"/>
      <c r="H64" s="419"/>
      <c r="I64" s="419"/>
      <c r="J64" s="367"/>
    </row>
    <row r="65" spans="1:10" x14ac:dyDescent="0.25">
      <c r="A65" s="410">
        <v>50</v>
      </c>
      <c r="B65" s="387" t="s">
        <v>639</v>
      </c>
      <c r="C65" s="388" t="s">
        <v>640</v>
      </c>
      <c r="D65" s="404">
        <f t="shared" si="0"/>
        <v>0</v>
      </c>
      <c r="E65" s="391"/>
      <c r="F65" s="391"/>
      <c r="G65" s="391"/>
      <c r="H65" s="391"/>
      <c r="I65" s="391"/>
      <c r="J65" s="367"/>
    </row>
    <row r="66" spans="1:10" x14ac:dyDescent="0.25">
      <c r="A66" s="410">
        <v>51</v>
      </c>
      <c r="B66" s="389" t="s">
        <v>641</v>
      </c>
      <c r="C66" s="386" t="s">
        <v>642</v>
      </c>
      <c r="D66" s="404">
        <f t="shared" si="0"/>
        <v>0</v>
      </c>
      <c r="E66" s="391"/>
      <c r="F66" s="391"/>
      <c r="G66" s="391"/>
      <c r="H66" s="391"/>
      <c r="I66" s="391"/>
      <c r="J66" s="367"/>
    </row>
    <row r="67" spans="1:10" x14ac:dyDescent="0.25">
      <c r="A67" s="410">
        <v>52</v>
      </c>
      <c r="B67" s="389" t="s">
        <v>643</v>
      </c>
      <c r="C67" s="388" t="s">
        <v>644</v>
      </c>
      <c r="D67" s="404">
        <f t="shared" si="0"/>
        <v>41589273</v>
      </c>
      <c r="E67" s="391">
        <v>41589273</v>
      </c>
      <c r="F67" s="391"/>
      <c r="G67" s="391"/>
      <c r="H67" s="391"/>
      <c r="I67" s="391"/>
      <c r="J67" s="367"/>
    </row>
    <row r="68" spans="1:10" x14ac:dyDescent="0.25">
      <c r="A68" s="410">
        <v>53</v>
      </c>
      <c r="B68" s="389" t="s">
        <v>645</v>
      </c>
      <c r="C68" s="386" t="s">
        <v>646</v>
      </c>
      <c r="D68" s="404">
        <f t="shared" si="0"/>
        <v>431526969</v>
      </c>
      <c r="E68" s="391">
        <v>431526969</v>
      </c>
      <c r="F68" s="391"/>
      <c r="G68" s="391"/>
      <c r="H68" s="391"/>
      <c r="I68" s="391"/>
      <c r="J68" s="367"/>
    </row>
    <row r="69" spans="1:10" x14ac:dyDescent="0.25">
      <c r="A69" s="410">
        <v>54</v>
      </c>
      <c r="B69" s="389" t="s">
        <v>647</v>
      </c>
      <c r="C69" s="388" t="s">
        <v>648</v>
      </c>
      <c r="D69" s="404">
        <f t="shared" si="0"/>
        <v>0</v>
      </c>
      <c r="E69" s="391"/>
      <c r="F69" s="391"/>
      <c r="G69" s="391"/>
      <c r="H69" s="391"/>
      <c r="I69" s="391"/>
      <c r="J69" s="367"/>
    </row>
    <row r="70" spans="1:10" x14ac:dyDescent="0.25">
      <c r="A70" s="410">
        <v>55</v>
      </c>
      <c r="B70" s="389" t="s">
        <v>649</v>
      </c>
      <c r="C70" s="386" t="s">
        <v>650</v>
      </c>
      <c r="D70" s="404">
        <f t="shared" si="0"/>
        <v>0</v>
      </c>
      <c r="E70" s="391"/>
      <c r="F70" s="391"/>
      <c r="G70" s="391"/>
      <c r="H70" s="391"/>
      <c r="I70" s="391"/>
      <c r="J70" s="367"/>
    </row>
    <row r="71" spans="1:10" x14ac:dyDescent="0.25">
      <c r="A71" s="410">
        <v>56</v>
      </c>
      <c r="B71" s="389" t="s">
        <v>651</v>
      </c>
      <c r="C71" s="388" t="s">
        <v>652</v>
      </c>
      <c r="D71" s="404">
        <f t="shared" si="0"/>
        <v>0</v>
      </c>
      <c r="E71" s="391"/>
      <c r="F71" s="391"/>
      <c r="G71" s="391"/>
      <c r="H71" s="391"/>
      <c r="I71" s="391"/>
      <c r="J71" s="367"/>
    </row>
    <row r="72" spans="1:10" x14ac:dyDescent="0.25">
      <c r="A72" s="410">
        <v>57</v>
      </c>
      <c r="B72" s="387" t="s">
        <v>653</v>
      </c>
      <c r="C72" s="388" t="s">
        <v>654</v>
      </c>
      <c r="D72" s="404">
        <f>SUM(E72:I72)</f>
        <v>473116242</v>
      </c>
      <c r="E72" s="420">
        <f>SUM(E64:E71)</f>
        <v>473116242</v>
      </c>
      <c r="F72" s="420">
        <f>SUM(F64:F71)</f>
        <v>0</v>
      </c>
      <c r="G72" s="420">
        <f>SUM(G64:G71)</f>
        <v>0</v>
      </c>
      <c r="H72" s="420">
        <f>SUM(H64:H71)</f>
        <v>0</v>
      </c>
      <c r="I72" s="420">
        <f>SUM(I64:I71)</f>
        <v>0</v>
      </c>
      <c r="J72" s="367"/>
    </row>
    <row r="73" spans="1:10" x14ac:dyDescent="0.25">
      <c r="A73" s="410">
        <v>58</v>
      </c>
      <c r="B73" s="387" t="s">
        <v>655</v>
      </c>
      <c r="C73" s="388" t="s">
        <v>656</v>
      </c>
      <c r="D73" s="404">
        <f>SUM(E73:I73)</f>
        <v>0</v>
      </c>
      <c r="E73" s="391"/>
      <c r="F73" s="391"/>
      <c r="G73" s="391"/>
      <c r="H73" s="391"/>
      <c r="I73" s="391"/>
      <c r="J73" s="367"/>
    </row>
    <row r="74" spans="1:10" ht="15.75" thickBot="1" x14ac:dyDescent="0.3">
      <c r="A74" s="410">
        <v>59</v>
      </c>
      <c r="B74" s="421" t="s">
        <v>319</v>
      </c>
      <c r="C74" s="422" t="s">
        <v>657</v>
      </c>
      <c r="D74" s="404">
        <f>SUM(E74:I74)</f>
        <v>473116242</v>
      </c>
      <c r="E74" s="423">
        <f>SUM(E72:E73)</f>
        <v>473116242</v>
      </c>
      <c r="F74" s="423">
        <f>SUM(F72:F73)</f>
        <v>0</v>
      </c>
      <c r="G74" s="423">
        <f>SUM(G72:G73)</f>
        <v>0</v>
      </c>
      <c r="H74" s="423">
        <f>SUM(H72:H73)</f>
        <v>0</v>
      </c>
      <c r="I74" s="423">
        <f>SUM(I72:I73)</f>
        <v>0</v>
      </c>
      <c r="J74" s="367"/>
    </row>
    <row r="75" spans="1:10" ht="15.75" thickBot="1" x14ac:dyDescent="0.3">
      <c r="A75" s="410">
        <v>60</v>
      </c>
      <c r="B75" s="424" t="s">
        <v>658</v>
      </c>
      <c r="C75" s="425"/>
      <c r="D75" s="404">
        <f>SUM(E75:I75)</f>
        <v>1469109292</v>
      </c>
      <c r="E75" s="426">
        <f>E63+E74</f>
        <v>919860574</v>
      </c>
      <c r="F75" s="426">
        <f>F63+F74</f>
        <v>151752138</v>
      </c>
      <c r="G75" s="426">
        <f>G63+G74</f>
        <v>220031929</v>
      </c>
      <c r="H75" s="426">
        <f>H63+H74</f>
        <v>124472789</v>
      </c>
      <c r="I75" s="426">
        <f>I63+I74</f>
        <v>52991862</v>
      </c>
      <c r="J75" s="367"/>
    </row>
    <row r="77" spans="1:10" x14ac:dyDescent="0.25">
      <c r="B77" s="427"/>
    </row>
    <row r="79" spans="1:10" x14ac:dyDescent="0.25">
      <c r="B79" s="427"/>
    </row>
  </sheetData>
  <pageMargins left="0" right="0" top="0" bottom="0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5.85546875" customWidth="1"/>
    <col min="2" max="2" width="41" customWidth="1"/>
    <col min="3" max="3" width="13.28515625" customWidth="1"/>
    <col min="4" max="4" width="15.42578125" customWidth="1"/>
    <col min="5" max="5" width="13.42578125" customWidth="1"/>
    <col min="6" max="6" width="9.28515625" customWidth="1"/>
    <col min="257" max="257" width="8.140625" customWidth="1"/>
    <col min="258" max="258" width="41" customWidth="1"/>
    <col min="259" max="262" width="32.85546875" customWidth="1"/>
    <col min="513" max="513" width="8.140625" customWidth="1"/>
    <col min="514" max="514" width="41" customWidth="1"/>
    <col min="515" max="518" width="32.85546875" customWidth="1"/>
    <col min="769" max="769" width="8.140625" customWidth="1"/>
    <col min="770" max="770" width="41" customWidth="1"/>
    <col min="771" max="774" width="32.85546875" customWidth="1"/>
    <col min="1025" max="1025" width="8.140625" customWidth="1"/>
    <col min="1026" max="1026" width="41" customWidth="1"/>
    <col min="1027" max="1030" width="32.85546875" customWidth="1"/>
    <col min="1281" max="1281" width="8.140625" customWidth="1"/>
    <col min="1282" max="1282" width="41" customWidth="1"/>
    <col min="1283" max="1286" width="32.85546875" customWidth="1"/>
    <col min="1537" max="1537" width="8.140625" customWidth="1"/>
    <col min="1538" max="1538" width="41" customWidth="1"/>
    <col min="1539" max="1542" width="32.85546875" customWidth="1"/>
    <col min="1793" max="1793" width="8.140625" customWidth="1"/>
    <col min="1794" max="1794" width="41" customWidth="1"/>
    <col min="1795" max="1798" width="32.85546875" customWidth="1"/>
    <col min="2049" max="2049" width="8.140625" customWidth="1"/>
    <col min="2050" max="2050" width="41" customWidth="1"/>
    <col min="2051" max="2054" width="32.85546875" customWidth="1"/>
    <col min="2305" max="2305" width="8.140625" customWidth="1"/>
    <col min="2306" max="2306" width="41" customWidth="1"/>
    <col min="2307" max="2310" width="32.85546875" customWidth="1"/>
    <col min="2561" max="2561" width="8.140625" customWidth="1"/>
    <col min="2562" max="2562" width="41" customWidth="1"/>
    <col min="2563" max="2566" width="32.85546875" customWidth="1"/>
    <col min="2817" max="2817" width="8.140625" customWidth="1"/>
    <col min="2818" max="2818" width="41" customWidth="1"/>
    <col min="2819" max="2822" width="32.85546875" customWidth="1"/>
    <col min="3073" max="3073" width="8.140625" customWidth="1"/>
    <col min="3074" max="3074" width="41" customWidth="1"/>
    <col min="3075" max="3078" width="32.85546875" customWidth="1"/>
    <col min="3329" max="3329" width="8.140625" customWidth="1"/>
    <col min="3330" max="3330" width="41" customWidth="1"/>
    <col min="3331" max="3334" width="32.85546875" customWidth="1"/>
    <col min="3585" max="3585" width="8.140625" customWidth="1"/>
    <col min="3586" max="3586" width="41" customWidth="1"/>
    <col min="3587" max="3590" width="32.85546875" customWidth="1"/>
    <col min="3841" max="3841" width="8.140625" customWidth="1"/>
    <col min="3842" max="3842" width="41" customWidth="1"/>
    <col min="3843" max="3846" width="32.85546875" customWidth="1"/>
    <col min="4097" max="4097" width="8.140625" customWidth="1"/>
    <col min="4098" max="4098" width="41" customWidth="1"/>
    <col min="4099" max="4102" width="32.85546875" customWidth="1"/>
    <col min="4353" max="4353" width="8.140625" customWidth="1"/>
    <col min="4354" max="4354" width="41" customWidth="1"/>
    <col min="4355" max="4358" width="32.85546875" customWidth="1"/>
    <col min="4609" max="4609" width="8.140625" customWidth="1"/>
    <col min="4610" max="4610" width="41" customWidth="1"/>
    <col min="4611" max="4614" width="32.85546875" customWidth="1"/>
    <col min="4865" max="4865" width="8.140625" customWidth="1"/>
    <col min="4866" max="4866" width="41" customWidth="1"/>
    <col min="4867" max="4870" width="32.85546875" customWidth="1"/>
    <col min="5121" max="5121" width="8.140625" customWidth="1"/>
    <col min="5122" max="5122" width="41" customWidth="1"/>
    <col min="5123" max="5126" width="32.85546875" customWidth="1"/>
    <col min="5377" max="5377" width="8.140625" customWidth="1"/>
    <col min="5378" max="5378" width="41" customWidth="1"/>
    <col min="5379" max="5382" width="32.85546875" customWidth="1"/>
    <col min="5633" max="5633" width="8.140625" customWidth="1"/>
    <col min="5634" max="5634" width="41" customWidth="1"/>
    <col min="5635" max="5638" width="32.85546875" customWidth="1"/>
    <col min="5889" max="5889" width="8.140625" customWidth="1"/>
    <col min="5890" max="5890" width="41" customWidth="1"/>
    <col min="5891" max="5894" width="32.85546875" customWidth="1"/>
    <col min="6145" max="6145" width="8.140625" customWidth="1"/>
    <col min="6146" max="6146" width="41" customWidth="1"/>
    <col min="6147" max="6150" width="32.85546875" customWidth="1"/>
    <col min="6401" max="6401" width="8.140625" customWidth="1"/>
    <col min="6402" max="6402" width="41" customWidth="1"/>
    <col min="6403" max="6406" width="32.85546875" customWidth="1"/>
    <col min="6657" max="6657" width="8.140625" customWidth="1"/>
    <col min="6658" max="6658" width="41" customWidth="1"/>
    <col min="6659" max="6662" width="32.85546875" customWidth="1"/>
    <col min="6913" max="6913" width="8.140625" customWidth="1"/>
    <col min="6914" max="6914" width="41" customWidth="1"/>
    <col min="6915" max="6918" width="32.85546875" customWidth="1"/>
    <col min="7169" max="7169" width="8.140625" customWidth="1"/>
    <col min="7170" max="7170" width="41" customWidth="1"/>
    <col min="7171" max="7174" width="32.85546875" customWidth="1"/>
    <col min="7425" max="7425" width="8.140625" customWidth="1"/>
    <col min="7426" max="7426" width="41" customWidth="1"/>
    <col min="7427" max="7430" width="32.85546875" customWidth="1"/>
    <col min="7681" max="7681" width="8.140625" customWidth="1"/>
    <col min="7682" max="7682" width="41" customWidth="1"/>
    <col min="7683" max="7686" width="32.85546875" customWidth="1"/>
    <col min="7937" max="7937" width="8.140625" customWidth="1"/>
    <col min="7938" max="7938" width="41" customWidth="1"/>
    <col min="7939" max="7942" width="32.85546875" customWidth="1"/>
    <col min="8193" max="8193" width="8.140625" customWidth="1"/>
    <col min="8194" max="8194" width="41" customWidth="1"/>
    <col min="8195" max="8198" width="32.85546875" customWidth="1"/>
    <col min="8449" max="8449" width="8.140625" customWidth="1"/>
    <col min="8450" max="8450" width="41" customWidth="1"/>
    <col min="8451" max="8454" width="32.85546875" customWidth="1"/>
    <col min="8705" max="8705" width="8.140625" customWidth="1"/>
    <col min="8706" max="8706" width="41" customWidth="1"/>
    <col min="8707" max="8710" width="32.85546875" customWidth="1"/>
    <col min="8961" max="8961" width="8.140625" customWidth="1"/>
    <col min="8962" max="8962" width="41" customWidth="1"/>
    <col min="8963" max="8966" width="32.85546875" customWidth="1"/>
    <col min="9217" max="9217" width="8.140625" customWidth="1"/>
    <col min="9218" max="9218" width="41" customWidth="1"/>
    <col min="9219" max="9222" width="32.85546875" customWidth="1"/>
    <col min="9473" max="9473" width="8.140625" customWidth="1"/>
    <col min="9474" max="9474" width="41" customWidth="1"/>
    <col min="9475" max="9478" width="32.85546875" customWidth="1"/>
    <col min="9729" max="9729" width="8.140625" customWidth="1"/>
    <col min="9730" max="9730" width="41" customWidth="1"/>
    <col min="9731" max="9734" width="32.85546875" customWidth="1"/>
    <col min="9985" max="9985" width="8.140625" customWidth="1"/>
    <col min="9986" max="9986" width="41" customWidth="1"/>
    <col min="9987" max="9990" width="32.85546875" customWidth="1"/>
    <col min="10241" max="10241" width="8.140625" customWidth="1"/>
    <col min="10242" max="10242" width="41" customWidth="1"/>
    <col min="10243" max="10246" width="32.85546875" customWidth="1"/>
    <col min="10497" max="10497" width="8.140625" customWidth="1"/>
    <col min="10498" max="10498" width="41" customWidth="1"/>
    <col min="10499" max="10502" width="32.85546875" customWidth="1"/>
    <col min="10753" max="10753" width="8.140625" customWidth="1"/>
    <col min="10754" max="10754" width="41" customWidth="1"/>
    <col min="10755" max="10758" width="32.85546875" customWidth="1"/>
    <col min="11009" max="11009" width="8.140625" customWidth="1"/>
    <col min="11010" max="11010" width="41" customWidth="1"/>
    <col min="11011" max="11014" width="32.85546875" customWidth="1"/>
    <col min="11265" max="11265" width="8.140625" customWidth="1"/>
    <col min="11266" max="11266" width="41" customWidth="1"/>
    <col min="11267" max="11270" width="32.85546875" customWidth="1"/>
    <col min="11521" max="11521" width="8.140625" customWidth="1"/>
    <col min="11522" max="11522" width="41" customWidth="1"/>
    <col min="11523" max="11526" width="32.85546875" customWidth="1"/>
    <col min="11777" max="11777" width="8.140625" customWidth="1"/>
    <col min="11778" max="11778" width="41" customWidth="1"/>
    <col min="11779" max="11782" width="32.85546875" customWidth="1"/>
    <col min="12033" max="12033" width="8.140625" customWidth="1"/>
    <col min="12034" max="12034" width="41" customWidth="1"/>
    <col min="12035" max="12038" width="32.85546875" customWidth="1"/>
    <col min="12289" max="12289" width="8.140625" customWidth="1"/>
    <col min="12290" max="12290" width="41" customWidth="1"/>
    <col min="12291" max="12294" width="32.85546875" customWidth="1"/>
    <col min="12545" max="12545" width="8.140625" customWidth="1"/>
    <col min="12546" max="12546" width="41" customWidth="1"/>
    <col min="12547" max="12550" width="32.85546875" customWidth="1"/>
    <col min="12801" max="12801" width="8.140625" customWidth="1"/>
    <col min="12802" max="12802" width="41" customWidth="1"/>
    <col min="12803" max="12806" width="32.85546875" customWidth="1"/>
    <col min="13057" max="13057" width="8.140625" customWidth="1"/>
    <col min="13058" max="13058" width="41" customWidth="1"/>
    <col min="13059" max="13062" width="32.85546875" customWidth="1"/>
    <col min="13313" max="13313" width="8.140625" customWidth="1"/>
    <col min="13314" max="13314" width="41" customWidth="1"/>
    <col min="13315" max="13318" width="32.85546875" customWidth="1"/>
    <col min="13569" max="13569" width="8.140625" customWidth="1"/>
    <col min="13570" max="13570" width="41" customWidth="1"/>
    <col min="13571" max="13574" width="32.85546875" customWidth="1"/>
    <col min="13825" max="13825" width="8.140625" customWidth="1"/>
    <col min="13826" max="13826" width="41" customWidth="1"/>
    <col min="13827" max="13830" width="32.85546875" customWidth="1"/>
    <col min="14081" max="14081" width="8.140625" customWidth="1"/>
    <col min="14082" max="14082" width="41" customWidth="1"/>
    <col min="14083" max="14086" width="32.85546875" customWidth="1"/>
    <col min="14337" max="14337" width="8.140625" customWidth="1"/>
    <col min="14338" max="14338" width="41" customWidth="1"/>
    <col min="14339" max="14342" width="32.85546875" customWidth="1"/>
    <col min="14593" max="14593" width="8.140625" customWidth="1"/>
    <col min="14594" max="14594" width="41" customWidth="1"/>
    <col min="14595" max="14598" width="32.85546875" customWidth="1"/>
    <col min="14849" max="14849" width="8.140625" customWidth="1"/>
    <col min="14850" max="14850" width="41" customWidth="1"/>
    <col min="14851" max="14854" width="32.85546875" customWidth="1"/>
    <col min="15105" max="15105" width="8.140625" customWidth="1"/>
    <col min="15106" max="15106" width="41" customWidth="1"/>
    <col min="15107" max="15110" width="32.85546875" customWidth="1"/>
    <col min="15361" max="15361" width="8.140625" customWidth="1"/>
    <col min="15362" max="15362" width="41" customWidth="1"/>
    <col min="15363" max="15366" width="32.85546875" customWidth="1"/>
    <col min="15617" max="15617" width="8.140625" customWidth="1"/>
    <col min="15618" max="15618" width="41" customWidth="1"/>
    <col min="15619" max="15622" width="32.85546875" customWidth="1"/>
    <col min="15873" max="15873" width="8.140625" customWidth="1"/>
    <col min="15874" max="15874" width="41" customWidth="1"/>
    <col min="15875" max="15878" width="32.85546875" customWidth="1"/>
    <col min="16129" max="16129" width="8.140625" customWidth="1"/>
    <col min="16130" max="16130" width="41" customWidth="1"/>
    <col min="16131" max="16134" width="32.85546875" customWidth="1"/>
  </cols>
  <sheetData>
    <row r="1" spans="1:6" ht="15.75" x14ac:dyDescent="0.25">
      <c r="B1" s="347" t="s">
        <v>0</v>
      </c>
      <c r="C1" s="64" t="s">
        <v>1059</v>
      </c>
    </row>
    <row r="2" spans="1:6" ht="18.75" x14ac:dyDescent="0.3">
      <c r="B2" s="348" t="s">
        <v>887</v>
      </c>
      <c r="C2" s="350" t="s">
        <v>1488</v>
      </c>
    </row>
    <row r="3" spans="1:6" ht="19.5" thickBot="1" x14ac:dyDescent="0.35">
      <c r="B3" s="352"/>
      <c r="C3" s="162" t="s">
        <v>197</v>
      </c>
    </row>
    <row r="4" spans="1:6" x14ac:dyDescent="0.2">
      <c r="A4" s="971" t="s">
        <v>1200</v>
      </c>
      <c r="B4" s="972"/>
      <c r="C4" s="972"/>
      <c r="D4" s="972"/>
      <c r="E4" s="972"/>
      <c r="F4" s="973"/>
    </row>
    <row r="5" spans="1:6" ht="78" customHeight="1" x14ac:dyDescent="0.2">
      <c r="A5" s="429"/>
      <c r="B5" s="430" t="s">
        <v>679</v>
      </c>
      <c r="C5" s="430" t="s">
        <v>691</v>
      </c>
      <c r="D5" s="430" t="s">
        <v>692</v>
      </c>
      <c r="E5" s="430" t="s">
        <v>693</v>
      </c>
      <c r="F5" s="431" t="s">
        <v>694</v>
      </c>
    </row>
    <row r="6" spans="1:6" x14ac:dyDescent="0.2">
      <c r="A6" s="432">
        <v>1</v>
      </c>
      <c r="B6" s="433" t="s">
        <v>695</v>
      </c>
      <c r="C6" s="446">
        <v>169000</v>
      </c>
      <c r="D6" s="446">
        <v>169000</v>
      </c>
      <c r="E6" s="446">
        <v>0</v>
      </c>
      <c r="F6" s="434">
        <v>0</v>
      </c>
    </row>
    <row r="7" spans="1:6" ht="38.25" x14ac:dyDescent="0.2">
      <c r="A7" s="432">
        <v>2</v>
      </c>
      <c r="B7" s="433" t="s">
        <v>696</v>
      </c>
      <c r="C7" s="446">
        <v>181041765</v>
      </c>
      <c r="D7" s="446">
        <v>0</v>
      </c>
      <c r="E7" s="446">
        <v>181041765</v>
      </c>
      <c r="F7" s="434">
        <v>0</v>
      </c>
    </row>
    <row r="8" spans="1:6" ht="38.25" x14ac:dyDescent="0.2">
      <c r="A8" s="432">
        <v>3</v>
      </c>
      <c r="B8" s="435" t="s">
        <v>697</v>
      </c>
      <c r="C8" s="447">
        <v>181210765</v>
      </c>
      <c r="D8" s="447">
        <v>169000</v>
      </c>
      <c r="E8" s="447">
        <v>181041765</v>
      </c>
      <c r="F8" s="436">
        <v>0</v>
      </c>
    </row>
    <row r="9" spans="1:6" ht="25.5" x14ac:dyDescent="0.2">
      <c r="A9" s="432">
        <v>4</v>
      </c>
      <c r="B9" s="435" t="s">
        <v>698</v>
      </c>
      <c r="C9" s="447">
        <v>181210765</v>
      </c>
      <c r="D9" s="447">
        <v>169000</v>
      </c>
      <c r="E9" s="447">
        <v>181041765</v>
      </c>
      <c r="F9" s="436">
        <v>0</v>
      </c>
    </row>
    <row r="10" spans="1:6" ht="25.5" x14ac:dyDescent="0.2">
      <c r="A10" s="432">
        <v>5</v>
      </c>
      <c r="B10" s="433" t="s">
        <v>699</v>
      </c>
      <c r="C10" s="446">
        <v>348615</v>
      </c>
      <c r="D10" s="446">
        <v>348615</v>
      </c>
      <c r="E10" s="446">
        <v>0</v>
      </c>
      <c r="F10" s="434">
        <v>0</v>
      </c>
    </row>
    <row r="11" spans="1:6" ht="25.5" x14ac:dyDescent="0.2">
      <c r="A11" s="432">
        <v>6</v>
      </c>
      <c r="B11" s="433" t="s">
        <v>700</v>
      </c>
      <c r="C11" s="446">
        <v>2931500</v>
      </c>
      <c r="D11" s="446">
        <v>2931500</v>
      </c>
      <c r="E11" s="446">
        <v>0</v>
      </c>
      <c r="F11" s="434">
        <v>0</v>
      </c>
    </row>
    <row r="12" spans="1:6" ht="25.5" x14ac:dyDescent="0.2">
      <c r="A12" s="432">
        <v>7</v>
      </c>
      <c r="B12" s="433" t="s">
        <v>701</v>
      </c>
      <c r="C12" s="446">
        <v>24825395</v>
      </c>
      <c r="D12" s="446">
        <v>24825395</v>
      </c>
      <c r="E12" s="446">
        <v>0</v>
      </c>
      <c r="F12" s="434">
        <v>0</v>
      </c>
    </row>
    <row r="13" spans="1:6" x14ac:dyDescent="0.2">
      <c r="A13" s="432">
        <v>8</v>
      </c>
      <c r="B13" s="433" t="s">
        <v>702</v>
      </c>
      <c r="C13" s="446">
        <v>1568028</v>
      </c>
      <c r="D13" s="446">
        <v>1525569</v>
      </c>
      <c r="E13" s="446">
        <v>0</v>
      </c>
      <c r="F13" s="434">
        <v>42459</v>
      </c>
    </row>
    <row r="14" spans="1:6" ht="25.5" x14ac:dyDescent="0.2">
      <c r="A14" s="432">
        <v>9</v>
      </c>
      <c r="B14" s="433" t="s">
        <v>703</v>
      </c>
      <c r="C14" s="446">
        <v>6883320</v>
      </c>
      <c r="D14" s="446">
        <v>6883320</v>
      </c>
      <c r="E14" s="446">
        <v>0</v>
      </c>
      <c r="F14" s="434">
        <v>0</v>
      </c>
    </row>
    <row r="15" spans="1:6" ht="25.5" x14ac:dyDescent="0.2">
      <c r="A15" s="432">
        <v>10</v>
      </c>
      <c r="B15" s="433" t="s">
        <v>704</v>
      </c>
      <c r="C15" s="446">
        <v>322040</v>
      </c>
      <c r="D15" s="446">
        <v>322040</v>
      </c>
      <c r="E15" s="446">
        <v>0</v>
      </c>
      <c r="F15" s="434">
        <v>0</v>
      </c>
    </row>
    <row r="16" spans="1:6" ht="25.5" x14ac:dyDescent="0.2">
      <c r="A16" s="432">
        <v>11</v>
      </c>
      <c r="B16" s="435" t="s">
        <v>705</v>
      </c>
      <c r="C16" s="447">
        <v>7205360</v>
      </c>
      <c r="D16" s="447">
        <v>7205360</v>
      </c>
      <c r="E16" s="447">
        <v>0</v>
      </c>
      <c r="F16" s="436">
        <v>0</v>
      </c>
    </row>
    <row r="17" spans="1:6" x14ac:dyDescent="0.2">
      <c r="A17" s="432">
        <v>12</v>
      </c>
      <c r="B17" s="433" t="s">
        <v>706</v>
      </c>
      <c r="C17" s="446">
        <v>2323451</v>
      </c>
      <c r="D17" s="446">
        <v>2323451</v>
      </c>
      <c r="E17" s="446">
        <v>0</v>
      </c>
      <c r="F17" s="434">
        <v>0</v>
      </c>
    </row>
    <row r="18" spans="1:6" ht="38.25" x14ac:dyDescent="0.2">
      <c r="A18" s="432">
        <v>13</v>
      </c>
      <c r="B18" s="433" t="s">
        <v>707</v>
      </c>
      <c r="C18" s="446">
        <v>3107563</v>
      </c>
      <c r="D18" s="446">
        <v>3107563</v>
      </c>
      <c r="E18" s="446">
        <v>0</v>
      </c>
      <c r="F18" s="434">
        <v>0</v>
      </c>
    </row>
    <row r="19" spans="1:6" ht="25.5" x14ac:dyDescent="0.2">
      <c r="A19" s="432">
        <v>14</v>
      </c>
      <c r="B19" s="435" t="s">
        <v>708</v>
      </c>
      <c r="C19" s="447">
        <v>220589177</v>
      </c>
      <c r="D19" s="447">
        <v>39504953</v>
      </c>
      <c r="E19" s="447">
        <v>181041765</v>
      </c>
      <c r="F19" s="436">
        <v>42459</v>
      </c>
    </row>
    <row r="20" spans="1:6" ht="26.25" thickBot="1" x14ac:dyDescent="0.25">
      <c r="A20" s="437">
        <v>15</v>
      </c>
      <c r="B20" s="438" t="s">
        <v>709</v>
      </c>
      <c r="C20" s="448">
        <v>223520677</v>
      </c>
      <c r="D20" s="448">
        <v>42436453</v>
      </c>
      <c r="E20" s="448">
        <v>181041765</v>
      </c>
      <c r="F20" s="439">
        <v>42459</v>
      </c>
    </row>
  </sheetData>
  <mergeCells count="1">
    <mergeCell ref="A4:F4"/>
  </mergeCells>
  <pageMargins left="0.75" right="0.75" top="1" bottom="1" header="0.5" footer="0.5"/>
  <pageSetup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5" topLeftCell="A12" activePane="bottomLeft" state="frozen"/>
      <selection pane="bottomLeft" activeCell="D2" sqref="D2"/>
    </sheetView>
  </sheetViews>
  <sheetFormatPr defaultRowHeight="12.75" x14ac:dyDescent="0.2"/>
  <cols>
    <col min="1" max="1" width="4.5703125" customWidth="1"/>
    <col min="2" max="2" width="41" customWidth="1"/>
    <col min="3" max="3" width="14.140625" customWidth="1"/>
    <col min="4" max="4" width="12.42578125" customWidth="1"/>
    <col min="5" max="5" width="11.85546875" customWidth="1"/>
    <col min="6" max="6" width="13.7109375" customWidth="1"/>
    <col min="7" max="7" width="12.28515625" customWidth="1"/>
    <col min="8" max="8" width="13.5703125" customWidth="1"/>
    <col min="9" max="9" width="14.28515625" customWidth="1"/>
    <col min="10" max="10" width="12" customWidth="1"/>
    <col min="11" max="11" width="15.28515625" customWidth="1"/>
    <col min="257" max="257" width="8.140625" customWidth="1"/>
    <col min="258" max="258" width="41" customWidth="1"/>
    <col min="259" max="267" width="32.85546875" customWidth="1"/>
    <col min="513" max="513" width="8.140625" customWidth="1"/>
    <col min="514" max="514" width="41" customWidth="1"/>
    <col min="515" max="523" width="32.85546875" customWidth="1"/>
    <col min="769" max="769" width="8.140625" customWidth="1"/>
    <col min="770" max="770" width="41" customWidth="1"/>
    <col min="771" max="779" width="32.85546875" customWidth="1"/>
    <col min="1025" max="1025" width="8.140625" customWidth="1"/>
    <col min="1026" max="1026" width="41" customWidth="1"/>
    <col min="1027" max="1035" width="32.85546875" customWidth="1"/>
    <col min="1281" max="1281" width="8.140625" customWidth="1"/>
    <col min="1282" max="1282" width="41" customWidth="1"/>
    <col min="1283" max="1291" width="32.85546875" customWidth="1"/>
    <col min="1537" max="1537" width="8.140625" customWidth="1"/>
    <col min="1538" max="1538" width="41" customWidth="1"/>
    <col min="1539" max="1547" width="32.85546875" customWidth="1"/>
    <col min="1793" max="1793" width="8.140625" customWidth="1"/>
    <col min="1794" max="1794" width="41" customWidth="1"/>
    <col min="1795" max="1803" width="32.85546875" customWidth="1"/>
    <col min="2049" max="2049" width="8.140625" customWidth="1"/>
    <col min="2050" max="2050" width="41" customWidth="1"/>
    <col min="2051" max="2059" width="32.85546875" customWidth="1"/>
    <col min="2305" max="2305" width="8.140625" customWidth="1"/>
    <col min="2306" max="2306" width="41" customWidth="1"/>
    <col min="2307" max="2315" width="32.85546875" customWidth="1"/>
    <col min="2561" max="2561" width="8.140625" customWidth="1"/>
    <col min="2562" max="2562" width="41" customWidth="1"/>
    <col min="2563" max="2571" width="32.85546875" customWidth="1"/>
    <col min="2817" max="2817" width="8.140625" customWidth="1"/>
    <col min="2818" max="2818" width="41" customWidth="1"/>
    <col min="2819" max="2827" width="32.85546875" customWidth="1"/>
    <col min="3073" max="3073" width="8.140625" customWidth="1"/>
    <col min="3074" max="3074" width="41" customWidth="1"/>
    <col min="3075" max="3083" width="32.85546875" customWidth="1"/>
    <col min="3329" max="3329" width="8.140625" customWidth="1"/>
    <col min="3330" max="3330" width="41" customWidth="1"/>
    <col min="3331" max="3339" width="32.85546875" customWidth="1"/>
    <col min="3585" max="3585" width="8.140625" customWidth="1"/>
    <col min="3586" max="3586" width="41" customWidth="1"/>
    <col min="3587" max="3595" width="32.85546875" customWidth="1"/>
    <col min="3841" max="3841" width="8.140625" customWidth="1"/>
    <col min="3842" max="3842" width="41" customWidth="1"/>
    <col min="3843" max="3851" width="32.85546875" customWidth="1"/>
    <col min="4097" max="4097" width="8.140625" customWidth="1"/>
    <col min="4098" max="4098" width="41" customWidth="1"/>
    <col min="4099" max="4107" width="32.85546875" customWidth="1"/>
    <col min="4353" max="4353" width="8.140625" customWidth="1"/>
    <col min="4354" max="4354" width="41" customWidth="1"/>
    <col min="4355" max="4363" width="32.85546875" customWidth="1"/>
    <col min="4609" max="4609" width="8.140625" customWidth="1"/>
    <col min="4610" max="4610" width="41" customWidth="1"/>
    <col min="4611" max="4619" width="32.85546875" customWidth="1"/>
    <col min="4865" max="4865" width="8.140625" customWidth="1"/>
    <col min="4866" max="4866" width="41" customWidth="1"/>
    <col min="4867" max="4875" width="32.85546875" customWidth="1"/>
    <col min="5121" max="5121" width="8.140625" customWidth="1"/>
    <col min="5122" max="5122" width="41" customWidth="1"/>
    <col min="5123" max="5131" width="32.85546875" customWidth="1"/>
    <col min="5377" max="5377" width="8.140625" customWidth="1"/>
    <col min="5378" max="5378" width="41" customWidth="1"/>
    <col min="5379" max="5387" width="32.85546875" customWidth="1"/>
    <col min="5633" max="5633" width="8.140625" customWidth="1"/>
    <col min="5634" max="5634" width="41" customWidth="1"/>
    <col min="5635" max="5643" width="32.85546875" customWidth="1"/>
    <col min="5889" max="5889" width="8.140625" customWidth="1"/>
    <col min="5890" max="5890" width="41" customWidth="1"/>
    <col min="5891" max="5899" width="32.85546875" customWidth="1"/>
    <col min="6145" max="6145" width="8.140625" customWidth="1"/>
    <col min="6146" max="6146" width="41" customWidth="1"/>
    <col min="6147" max="6155" width="32.85546875" customWidth="1"/>
    <col min="6401" max="6401" width="8.140625" customWidth="1"/>
    <col min="6402" max="6402" width="41" customWidth="1"/>
    <col min="6403" max="6411" width="32.85546875" customWidth="1"/>
    <col min="6657" max="6657" width="8.140625" customWidth="1"/>
    <col min="6658" max="6658" width="41" customWidth="1"/>
    <col min="6659" max="6667" width="32.85546875" customWidth="1"/>
    <col min="6913" max="6913" width="8.140625" customWidth="1"/>
    <col min="6914" max="6914" width="41" customWidth="1"/>
    <col min="6915" max="6923" width="32.85546875" customWidth="1"/>
    <col min="7169" max="7169" width="8.140625" customWidth="1"/>
    <col min="7170" max="7170" width="41" customWidth="1"/>
    <col min="7171" max="7179" width="32.85546875" customWidth="1"/>
    <col min="7425" max="7425" width="8.140625" customWidth="1"/>
    <col min="7426" max="7426" width="41" customWidth="1"/>
    <col min="7427" max="7435" width="32.85546875" customWidth="1"/>
    <col min="7681" max="7681" width="8.140625" customWidth="1"/>
    <col min="7682" max="7682" width="41" customWidth="1"/>
    <col min="7683" max="7691" width="32.85546875" customWidth="1"/>
    <col min="7937" max="7937" width="8.140625" customWidth="1"/>
    <col min="7938" max="7938" width="41" customWidth="1"/>
    <col min="7939" max="7947" width="32.85546875" customWidth="1"/>
    <col min="8193" max="8193" width="8.140625" customWidth="1"/>
    <col min="8194" max="8194" width="41" customWidth="1"/>
    <col min="8195" max="8203" width="32.85546875" customWidth="1"/>
    <col min="8449" max="8449" width="8.140625" customWidth="1"/>
    <col min="8450" max="8450" width="41" customWidth="1"/>
    <col min="8451" max="8459" width="32.85546875" customWidth="1"/>
    <col min="8705" max="8705" width="8.140625" customWidth="1"/>
    <col min="8706" max="8706" width="41" customWidth="1"/>
    <col min="8707" max="8715" width="32.85546875" customWidth="1"/>
    <col min="8961" max="8961" width="8.140625" customWidth="1"/>
    <col min="8962" max="8962" width="41" customWidth="1"/>
    <col min="8963" max="8971" width="32.85546875" customWidth="1"/>
    <col min="9217" max="9217" width="8.140625" customWidth="1"/>
    <col min="9218" max="9218" width="41" customWidth="1"/>
    <col min="9219" max="9227" width="32.85546875" customWidth="1"/>
    <col min="9473" max="9473" width="8.140625" customWidth="1"/>
    <col min="9474" max="9474" width="41" customWidth="1"/>
    <col min="9475" max="9483" width="32.85546875" customWidth="1"/>
    <col min="9729" max="9729" width="8.140625" customWidth="1"/>
    <col min="9730" max="9730" width="41" customWidth="1"/>
    <col min="9731" max="9739" width="32.85546875" customWidth="1"/>
    <col min="9985" max="9985" width="8.140625" customWidth="1"/>
    <col min="9986" max="9986" width="41" customWidth="1"/>
    <col min="9987" max="9995" width="32.85546875" customWidth="1"/>
    <col min="10241" max="10241" width="8.140625" customWidth="1"/>
    <col min="10242" max="10242" width="41" customWidth="1"/>
    <col min="10243" max="10251" width="32.85546875" customWidth="1"/>
    <col min="10497" max="10497" width="8.140625" customWidth="1"/>
    <col min="10498" max="10498" width="41" customWidth="1"/>
    <col min="10499" max="10507" width="32.85546875" customWidth="1"/>
    <col min="10753" max="10753" width="8.140625" customWidth="1"/>
    <col min="10754" max="10754" width="41" customWidth="1"/>
    <col min="10755" max="10763" width="32.85546875" customWidth="1"/>
    <col min="11009" max="11009" width="8.140625" customWidth="1"/>
    <col min="11010" max="11010" width="41" customWidth="1"/>
    <col min="11011" max="11019" width="32.85546875" customWidth="1"/>
    <col min="11265" max="11265" width="8.140625" customWidth="1"/>
    <col min="11266" max="11266" width="41" customWidth="1"/>
    <col min="11267" max="11275" width="32.85546875" customWidth="1"/>
    <col min="11521" max="11521" width="8.140625" customWidth="1"/>
    <col min="11522" max="11522" width="41" customWidth="1"/>
    <col min="11523" max="11531" width="32.85546875" customWidth="1"/>
    <col min="11777" max="11777" width="8.140625" customWidth="1"/>
    <col min="11778" max="11778" width="41" customWidth="1"/>
    <col min="11779" max="11787" width="32.85546875" customWidth="1"/>
    <col min="12033" max="12033" width="8.140625" customWidth="1"/>
    <col min="12034" max="12034" width="41" customWidth="1"/>
    <col min="12035" max="12043" width="32.85546875" customWidth="1"/>
    <col min="12289" max="12289" width="8.140625" customWidth="1"/>
    <col min="12290" max="12290" width="41" customWidth="1"/>
    <col min="12291" max="12299" width="32.85546875" customWidth="1"/>
    <col min="12545" max="12545" width="8.140625" customWidth="1"/>
    <col min="12546" max="12546" width="41" customWidth="1"/>
    <col min="12547" max="12555" width="32.85546875" customWidth="1"/>
    <col min="12801" max="12801" width="8.140625" customWidth="1"/>
    <col min="12802" max="12802" width="41" customWidth="1"/>
    <col min="12803" max="12811" width="32.85546875" customWidth="1"/>
    <col min="13057" max="13057" width="8.140625" customWidth="1"/>
    <col min="13058" max="13058" width="41" customWidth="1"/>
    <col min="13059" max="13067" width="32.85546875" customWidth="1"/>
    <col min="13313" max="13313" width="8.140625" customWidth="1"/>
    <col min="13314" max="13314" width="41" customWidth="1"/>
    <col min="13315" max="13323" width="32.85546875" customWidth="1"/>
    <col min="13569" max="13569" width="8.140625" customWidth="1"/>
    <col min="13570" max="13570" width="41" customWidth="1"/>
    <col min="13571" max="13579" width="32.85546875" customWidth="1"/>
    <col min="13825" max="13825" width="8.140625" customWidth="1"/>
    <col min="13826" max="13826" width="41" customWidth="1"/>
    <col min="13827" max="13835" width="32.85546875" customWidth="1"/>
    <col min="14081" max="14081" width="8.140625" customWidth="1"/>
    <col min="14082" max="14082" width="41" customWidth="1"/>
    <col min="14083" max="14091" width="32.85546875" customWidth="1"/>
    <col min="14337" max="14337" width="8.140625" customWidth="1"/>
    <col min="14338" max="14338" width="41" customWidth="1"/>
    <col min="14339" max="14347" width="32.85546875" customWidth="1"/>
    <col min="14593" max="14593" width="8.140625" customWidth="1"/>
    <col min="14594" max="14594" width="41" customWidth="1"/>
    <col min="14595" max="14603" width="32.85546875" customWidth="1"/>
    <col min="14849" max="14849" width="8.140625" customWidth="1"/>
    <col min="14850" max="14850" width="41" customWidth="1"/>
    <col min="14851" max="14859" width="32.85546875" customWidth="1"/>
    <col min="15105" max="15105" width="8.140625" customWidth="1"/>
    <col min="15106" max="15106" width="41" customWidth="1"/>
    <col min="15107" max="15115" width="32.85546875" customWidth="1"/>
    <col min="15361" max="15361" width="8.140625" customWidth="1"/>
    <col min="15362" max="15362" width="41" customWidth="1"/>
    <col min="15363" max="15371" width="32.85546875" customWidth="1"/>
    <col min="15617" max="15617" width="8.140625" customWidth="1"/>
    <col min="15618" max="15618" width="41" customWidth="1"/>
    <col min="15619" max="15627" width="32.85546875" customWidth="1"/>
    <col min="15873" max="15873" width="8.140625" customWidth="1"/>
    <col min="15874" max="15874" width="41" customWidth="1"/>
    <col min="15875" max="15883" width="32.85546875" customWidth="1"/>
    <col min="16129" max="16129" width="8.140625" customWidth="1"/>
    <col min="16130" max="16130" width="41" customWidth="1"/>
    <col min="16131" max="16139" width="32.85546875" customWidth="1"/>
  </cols>
  <sheetData>
    <row r="1" spans="1:11" ht="15.75" x14ac:dyDescent="0.25">
      <c r="B1" s="347" t="s">
        <v>0</v>
      </c>
      <c r="C1" s="64"/>
      <c r="D1" s="64" t="s">
        <v>1060</v>
      </c>
    </row>
    <row r="2" spans="1:11" ht="18.75" x14ac:dyDescent="0.3">
      <c r="B2" s="348" t="s">
        <v>887</v>
      </c>
      <c r="C2" s="350"/>
      <c r="D2" s="350" t="s">
        <v>1488</v>
      </c>
    </row>
    <row r="3" spans="1:11" ht="19.5" thickBot="1" x14ac:dyDescent="0.35">
      <c r="B3" s="352"/>
      <c r="C3" s="162"/>
      <c r="D3" s="162" t="s">
        <v>197</v>
      </c>
    </row>
    <row r="4" spans="1:11" x14ac:dyDescent="0.2">
      <c r="A4" s="971" t="s">
        <v>1201</v>
      </c>
      <c r="B4" s="972"/>
      <c r="C4" s="972"/>
      <c r="D4" s="972"/>
      <c r="E4" s="972"/>
      <c r="F4" s="972"/>
      <c r="G4" s="972"/>
      <c r="H4" s="972"/>
      <c r="I4" s="972"/>
      <c r="J4" s="972"/>
      <c r="K4" s="973"/>
    </row>
    <row r="5" spans="1:11" ht="138.75" customHeight="1" x14ac:dyDescent="0.2">
      <c r="A5" s="429"/>
      <c r="B5" s="430" t="s">
        <v>679</v>
      </c>
      <c r="C5" s="430" t="s">
        <v>710</v>
      </c>
      <c r="D5" s="430" t="s">
        <v>711</v>
      </c>
      <c r="E5" s="430" t="s">
        <v>712</v>
      </c>
      <c r="F5" s="430" t="s">
        <v>713</v>
      </c>
      <c r="G5" s="430" t="s">
        <v>714</v>
      </c>
      <c r="H5" s="430" t="s">
        <v>715</v>
      </c>
      <c r="I5" s="430" t="s">
        <v>716</v>
      </c>
      <c r="J5" s="430" t="s">
        <v>717</v>
      </c>
      <c r="K5" s="431" t="s">
        <v>718</v>
      </c>
    </row>
    <row r="6" spans="1:11" ht="27" customHeight="1" x14ac:dyDescent="0.2">
      <c r="A6" s="432">
        <v>1</v>
      </c>
      <c r="B6" s="433" t="s">
        <v>719</v>
      </c>
      <c r="C6" s="446">
        <v>114488659</v>
      </c>
      <c r="D6" s="446">
        <v>0</v>
      </c>
      <c r="E6" s="446">
        <v>0</v>
      </c>
      <c r="F6" s="446">
        <v>114488659</v>
      </c>
      <c r="G6" s="446">
        <v>0</v>
      </c>
      <c r="H6" s="446">
        <v>619854783</v>
      </c>
      <c r="I6" s="446">
        <v>114488659</v>
      </c>
      <c r="J6" s="446">
        <v>0</v>
      </c>
      <c r="K6" s="434">
        <v>0</v>
      </c>
    </row>
    <row r="7" spans="1:11" ht="25.5" x14ac:dyDescent="0.2">
      <c r="A7" s="432">
        <v>2</v>
      </c>
      <c r="B7" s="433" t="s">
        <v>720</v>
      </c>
      <c r="C7" s="446">
        <v>0</v>
      </c>
      <c r="D7" s="446">
        <v>0</v>
      </c>
      <c r="E7" s="446">
        <v>0</v>
      </c>
      <c r="F7" s="446">
        <v>0</v>
      </c>
      <c r="G7" s="446">
        <v>0</v>
      </c>
      <c r="H7" s="446">
        <v>19330</v>
      </c>
      <c r="I7" s="446">
        <v>0</v>
      </c>
      <c r="J7" s="446">
        <v>0</v>
      </c>
      <c r="K7" s="434">
        <v>0</v>
      </c>
    </row>
    <row r="8" spans="1:11" ht="25.5" x14ac:dyDescent="0.2">
      <c r="A8" s="432">
        <v>3</v>
      </c>
      <c r="B8" s="433" t="s">
        <v>721</v>
      </c>
      <c r="C8" s="446">
        <v>0</v>
      </c>
      <c r="D8" s="446">
        <v>0</v>
      </c>
      <c r="E8" s="446">
        <v>0</v>
      </c>
      <c r="F8" s="446">
        <v>0</v>
      </c>
      <c r="G8" s="446">
        <v>0</v>
      </c>
      <c r="H8" s="446">
        <v>41043145</v>
      </c>
      <c r="I8" s="446">
        <v>0</v>
      </c>
      <c r="J8" s="446">
        <v>0</v>
      </c>
      <c r="K8" s="434">
        <v>0</v>
      </c>
    </row>
    <row r="9" spans="1:11" ht="38.25" x14ac:dyDescent="0.2">
      <c r="A9" s="432">
        <v>4</v>
      </c>
      <c r="B9" s="433" t="s">
        <v>722</v>
      </c>
      <c r="C9" s="446">
        <v>127419820</v>
      </c>
      <c r="D9" s="446">
        <v>1074933</v>
      </c>
      <c r="E9" s="446">
        <v>-333767</v>
      </c>
      <c r="F9" s="446">
        <v>127461420</v>
      </c>
      <c r="G9" s="446">
        <v>-699566</v>
      </c>
      <c r="H9" s="446">
        <v>152420485</v>
      </c>
      <c r="I9" s="446">
        <v>127461420</v>
      </c>
      <c r="J9" s="446">
        <v>0</v>
      </c>
      <c r="K9" s="434">
        <v>699566</v>
      </c>
    </row>
    <row r="10" spans="1:11" ht="63.75" x14ac:dyDescent="0.2">
      <c r="A10" s="432">
        <v>5</v>
      </c>
      <c r="B10" s="433" t="s">
        <v>723</v>
      </c>
      <c r="C10" s="446">
        <v>11619888</v>
      </c>
      <c r="D10" s="446">
        <v>0</v>
      </c>
      <c r="E10" s="446">
        <v>-90155</v>
      </c>
      <c r="F10" s="446">
        <v>12023833</v>
      </c>
      <c r="G10" s="446">
        <v>494100</v>
      </c>
      <c r="H10" s="446">
        <v>48610117</v>
      </c>
      <c r="I10" s="446">
        <v>12023833</v>
      </c>
      <c r="J10" s="446">
        <v>494100</v>
      </c>
      <c r="K10" s="434">
        <v>0</v>
      </c>
    </row>
    <row r="11" spans="1:11" ht="25.5" x14ac:dyDescent="0.2">
      <c r="A11" s="432">
        <v>6</v>
      </c>
      <c r="B11" s="433" t="s">
        <v>724</v>
      </c>
      <c r="C11" s="446">
        <v>51061155</v>
      </c>
      <c r="D11" s="446">
        <v>2946362</v>
      </c>
      <c r="E11" s="446">
        <v>-2647160</v>
      </c>
      <c r="F11" s="446">
        <v>51980517</v>
      </c>
      <c r="G11" s="446">
        <v>620160</v>
      </c>
      <c r="H11" s="446">
        <v>54160060</v>
      </c>
      <c r="I11" s="446">
        <v>51980517</v>
      </c>
      <c r="J11" s="446">
        <v>620160</v>
      </c>
      <c r="K11" s="434">
        <v>0</v>
      </c>
    </row>
    <row r="12" spans="1:11" ht="25.5" x14ac:dyDescent="0.2">
      <c r="A12" s="432">
        <v>7</v>
      </c>
      <c r="B12" s="433" t="s">
        <v>725</v>
      </c>
      <c r="C12" s="446">
        <v>4818380</v>
      </c>
      <c r="D12" s="446">
        <v>0</v>
      </c>
      <c r="E12" s="446">
        <v>-108942</v>
      </c>
      <c r="F12" s="446">
        <v>4320282</v>
      </c>
      <c r="G12" s="446">
        <v>-389156</v>
      </c>
      <c r="H12" s="446">
        <v>6736761</v>
      </c>
      <c r="I12" s="446">
        <v>4320282</v>
      </c>
      <c r="J12" s="446">
        <v>0</v>
      </c>
      <c r="K12" s="434">
        <v>389156</v>
      </c>
    </row>
    <row r="13" spans="1:11" ht="13.5" thickBot="1" x14ac:dyDescent="0.25">
      <c r="A13" s="437">
        <v>8</v>
      </c>
      <c r="B13" s="438" t="s">
        <v>47</v>
      </c>
      <c r="C13" s="448">
        <v>309407902</v>
      </c>
      <c r="D13" s="448">
        <v>4021295</v>
      </c>
      <c r="E13" s="448">
        <v>-3180024</v>
      </c>
      <c r="F13" s="448">
        <v>310274711</v>
      </c>
      <c r="G13" s="448">
        <v>25538</v>
      </c>
      <c r="H13" s="448">
        <v>922844681</v>
      </c>
      <c r="I13" s="448">
        <v>310274711</v>
      </c>
      <c r="J13" s="448">
        <v>1114260</v>
      </c>
      <c r="K13" s="439">
        <v>1088722</v>
      </c>
    </row>
  </sheetData>
  <mergeCells count="1">
    <mergeCell ref="A4:K4"/>
  </mergeCells>
  <pageMargins left="0.75" right="0.75" top="1" bottom="1" header="0.5" footer="0.5"/>
  <pageSetup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6" topLeftCell="A10" activePane="bottomLeft" state="frozen"/>
      <selection pane="bottomLeft" activeCell="C2" sqref="C2"/>
    </sheetView>
  </sheetViews>
  <sheetFormatPr defaultRowHeight="12.75" x14ac:dyDescent="0.2"/>
  <cols>
    <col min="1" max="1" width="8.140625" customWidth="1"/>
    <col min="2" max="2" width="41" customWidth="1"/>
    <col min="3" max="3" width="20" customWidth="1"/>
    <col min="257" max="257" width="8.140625" customWidth="1"/>
    <col min="258" max="258" width="41" customWidth="1"/>
    <col min="259" max="259" width="32.85546875" customWidth="1"/>
    <col min="513" max="513" width="8.140625" customWidth="1"/>
    <col min="514" max="514" width="41" customWidth="1"/>
    <col min="515" max="515" width="32.85546875" customWidth="1"/>
    <col min="769" max="769" width="8.140625" customWidth="1"/>
    <col min="770" max="770" width="41" customWidth="1"/>
    <col min="771" max="771" width="32.85546875" customWidth="1"/>
    <col min="1025" max="1025" width="8.140625" customWidth="1"/>
    <col min="1026" max="1026" width="41" customWidth="1"/>
    <col min="1027" max="1027" width="32.85546875" customWidth="1"/>
    <col min="1281" max="1281" width="8.140625" customWidth="1"/>
    <col min="1282" max="1282" width="41" customWidth="1"/>
    <col min="1283" max="1283" width="32.85546875" customWidth="1"/>
    <col min="1537" max="1537" width="8.140625" customWidth="1"/>
    <col min="1538" max="1538" width="41" customWidth="1"/>
    <col min="1539" max="1539" width="32.85546875" customWidth="1"/>
    <col min="1793" max="1793" width="8.140625" customWidth="1"/>
    <col min="1794" max="1794" width="41" customWidth="1"/>
    <col min="1795" max="1795" width="32.85546875" customWidth="1"/>
    <col min="2049" max="2049" width="8.140625" customWidth="1"/>
    <col min="2050" max="2050" width="41" customWidth="1"/>
    <col min="2051" max="2051" width="32.85546875" customWidth="1"/>
    <col min="2305" max="2305" width="8.140625" customWidth="1"/>
    <col min="2306" max="2306" width="41" customWidth="1"/>
    <col min="2307" max="2307" width="32.85546875" customWidth="1"/>
    <col min="2561" max="2561" width="8.140625" customWidth="1"/>
    <col min="2562" max="2562" width="41" customWidth="1"/>
    <col min="2563" max="2563" width="32.85546875" customWidth="1"/>
    <col min="2817" max="2817" width="8.140625" customWidth="1"/>
    <col min="2818" max="2818" width="41" customWidth="1"/>
    <col min="2819" max="2819" width="32.85546875" customWidth="1"/>
    <col min="3073" max="3073" width="8.140625" customWidth="1"/>
    <col min="3074" max="3074" width="41" customWidth="1"/>
    <col min="3075" max="3075" width="32.85546875" customWidth="1"/>
    <col min="3329" max="3329" width="8.140625" customWidth="1"/>
    <col min="3330" max="3330" width="41" customWidth="1"/>
    <col min="3331" max="3331" width="32.85546875" customWidth="1"/>
    <col min="3585" max="3585" width="8.140625" customWidth="1"/>
    <col min="3586" max="3586" width="41" customWidth="1"/>
    <col min="3587" max="3587" width="32.85546875" customWidth="1"/>
    <col min="3841" max="3841" width="8.140625" customWidth="1"/>
    <col min="3842" max="3842" width="41" customWidth="1"/>
    <col min="3843" max="3843" width="32.85546875" customWidth="1"/>
    <col min="4097" max="4097" width="8.140625" customWidth="1"/>
    <col min="4098" max="4098" width="41" customWidth="1"/>
    <col min="4099" max="4099" width="32.85546875" customWidth="1"/>
    <col min="4353" max="4353" width="8.140625" customWidth="1"/>
    <col min="4354" max="4354" width="41" customWidth="1"/>
    <col min="4355" max="4355" width="32.85546875" customWidth="1"/>
    <col min="4609" max="4609" width="8.140625" customWidth="1"/>
    <col min="4610" max="4610" width="41" customWidth="1"/>
    <col min="4611" max="4611" width="32.85546875" customWidth="1"/>
    <col min="4865" max="4865" width="8.140625" customWidth="1"/>
    <col min="4866" max="4866" width="41" customWidth="1"/>
    <col min="4867" max="4867" width="32.85546875" customWidth="1"/>
    <col min="5121" max="5121" width="8.140625" customWidth="1"/>
    <col min="5122" max="5122" width="41" customWidth="1"/>
    <col min="5123" max="5123" width="32.85546875" customWidth="1"/>
    <col min="5377" max="5377" width="8.140625" customWidth="1"/>
    <col min="5378" max="5378" width="41" customWidth="1"/>
    <col min="5379" max="5379" width="32.85546875" customWidth="1"/>
    <col min="5633" max="5633" width="8.140625" customWidth="1"/>
    <col min="5634" max="5634" width="41" customWidth="1"/>
    <col min="5635" max="5635" width="32.85546875" customWidth="1"/>
    <col min="5889" max="5889" width="8.140625" customWidth="1"/>
    <col min="5890" max="5890" width="41" customWidth="1"/>
    <col min="5891" max="5891" width="32.85546875" customWidth="1"/>
    <col min="6145" max="6145" width="8.140625" customWidth="1"/>
    <col min="6146" max="6146" width="41" customWidth="1"/>
    <col min="6147" max="6147" width="32.85546875" customWidth="1"/>
    <col min="6401" max="6401" width="8.140625" customWidth="1"/>
    <col min="6402" max="6402" width="41" customWidth="1"/>
    <col min="6403" max="6403" width="32.85546875" customWidth="1"/>
    <col min="6657" max="6657" width="8.140625" customWidth="1"/>
    <col min="6658" max="6658" width="41" customWidth="1"/>
    <col min="6659" max="6659" width="32.85546875" customWidth="1"/>
    <col min="6913" max="6913" width="8.140625" customWidth="1"/>
    <col min="6914" max="6914" width="41" customWidth="1"/>
    <col min="6915" max="6915" width="32.85546875" customWidth="1"/>
    <col min="7169" max="7169" width="8.140625" customWidth="1"/>
    <col min="7170" max="7170" width="41" customWidth="1"/>
    <col min="7171" max="7171" width="32.85546875" customWidth="1"/>
    <col min="7425" max="7425" width="8.140625" customWidth="1"/>
    <col min="7426" max="7426" width="41" customWidth="1"/>
    <col min="7427" max="7427" width="32.85546875" customWidth="1"/>
    <col min="7681" max="7681" width="8.140625" customWidth="1"/>
    <col min="7682" max="7682" width="41" customWidth="1"/>
    <col min="7683" max="7683" width="32.85546875" customWidth="1"/>
    <col min="7937" max="7937" width="8.140625" customWidth="1"/>
    <col min="7938" max="7938" width="41" customWidth="1"/>
    <col min="7939" max="7939" width="32.85546875" customWidth="1"/>
    <col min="8193" max="8193" width="8.140625" customWidth="1"/>
    <col min="8194" max="8194" width="41" customWidth="1"/>
    <col min="8195" max="8195" width="32.85546875" customWidth="1"/>
    <col min="8449" max="8449" width="8.140625" customWidth="1"/>
    <col min="8450" max="8450" width="41" customWidth="1"/>
    <col min="8451" max="8451" width="32.85546875" customWidth="1"/>
    <col min="8705" max="8705" width="8.140625" customWidth="1"/>
    <col min="8706" max="8706" width="41" customWidth="1"/>
    <col min="8707" max="8707" width="32.85546875" customWidth="1"/>
    <col min="8961" max="8961" width="8.140625" customWidth="1"/>
    <col min="8962" max="8962" width="41" customWidth="1"/>
    <col min="8963" max="8963" width="32.85546875" customWidth="1"/>
    <col min="9217" max="9217" width="8.140625" customWidth="1"/>
    <col min="9218" max="9218" width="41" customWidth="1"/>
    <col min="9219" max="9219" width="32.85546875" customWidth="1"/>
    <col min="9473" max="9473" width="8.140625" customWidth="1"/>
    <col min="9474" max="9474" width="41" customWidth="1"/>
    <col min="9475" max="9475" width="32.85546875" customWidth="1"/>
    <col min="9729" max="9729" width="8.140625" customWidth="1"/>
    <col min="9730" max="9730" width="41" customWidth="1"/>
    <col min="9731" max="9731" width="32.85546875" customWidth="1"/>
    <col min="9985" max="9985" width="8.140625" customWidth="1"/>
    <col min="9986" max="9986" width="41" customWidth="1"/>
    <col min="9987" max="9987" width="32.85546875" customWidth="1"/>
    <col min="10241" max="10241" width="8.140625" customWidth="1"/>
    <col min="10242" max="10242" width="41" customWidth="1"/>
    <col min="10243" max="10243" width="32.85546875" customWidth="1"/>
    <col min="10497" max="10497" width="8.140625" customWidth="1"/>
    <col min="10498" max="10498" width="41" customWidth="1"/>
    <col min="10499" max="10499" width="32.85546875" customWidth="1"/>
    <col min="10753" max="10753" width="8.140625" customWidth="1"/>
    <col min="10754" max="10754" width="41" customWidth="1"/>
    <col min="10755" max="10755" width="32.85546875" customWidth="1"/>
    <col min="11009" max="11009" width="8.140625" customWidth="1"/>
    <col min="11010" max="11010" width="41" customWidth="1"/>
    <col min="11011" max="11011" width="32.85546875" customWidth="1"/>
    <col min="11265" max="11265" width="8.140625" customWidth="1"/>
    <col min="11266" max="11266" width="41" customWidth="1"/>
    <col min="11267" max="11267" width="32.85546875" customWidth="1"/>
    <col min="11521" max="11521" width="8.140625" customWidth="1"/>
    <col min="11522" max="11522" width="41" customWidth="1"/>
    <col min="11523" max="11523" width="32.85546875" customWidth="1"/>
    <col min="11777" max="11777" width="8.140625" customWidth="1"/>
    <col min="11778" max="11778" width="41" customWidth="1"/>
    <col min="11779" max="11779" width="32.85546875" customWidth="1"/>
    <col min="12033" max="12033" width="8.140625" customWidth="1"/>
    <col min="12034" max="12034" width="41" customWidth="1"/>
    <col min="12035" max="12035" width="32.85546875" customWidth="1"/>
    <col min="12289" max="12289" width="8.140625" customWidth="1"/>
    <col min="12290" max="12290" width="41" customWidth="1"/>
    <col min="12291" max="12291" width="32.85546875" customWidth="1"/>
    <col min="12545" max="12545" width="8.140625" customWidth="1"/>
    <col min="12546" max="12546" width="41" customWidth="1"/>
    <col min="12547" max="12547" width="32.85546875" customWidth="1"/>
    <col min="12801" max="12801" width="8.140625" customWidth="1"/>
    <col min="12802" max="12802" width="41" customWidth="1"/>
    <col min="12803" max="12803" width="32.85546875" customWidth="1"/>
    <col min="13057" max="13057" width="8.140625" customWidth="1"/>
    <col min="13058" max="13058" width="41" customWidth="1"/>
    <col min="13059" max="13059" width="32.85546875" customWidth="1"/>
    <col min="13313" max="13313" width="8.140625" customWidth="1"/>
    <col min="13314" max="13314" width="41" customWidth="1"/>
    <col min="13315" max="13315" width="32.85546875" customWidth="1"/>
    <col min="13569" max="13569" width="8.140625" customWidth="1"/>
    <col min="13570" max="13570" width="41" customWidth="1"/>
    <col min="13571" max="13571" width="32.85546875" customWidth="1"/>
    <col min="13825" max="13825" width="8.140625" customWidth="1"/>
    <col min="13826" max="13826" width="41" customWidth="1"/>
    <col min="13827" max="13827" width="32.85546875" customWidth="1"/>
    <col min="14081" max="14081" width="8.140625" customWidth="1"/>
    <col min="14082" max="14082" width="41" customWidth="1"/>
    <col min="14083" max="14083" width="32.85546875" customWidth="1"/>
    <col min="14337" max="14337" width="8.140625" customWidth="1"/>
    <col min="14338" max="14338" width="41" customWidth="1"/>
    <col min="14339" max="14339" width="32.85546875" customWidth="1"/>
    <col min="14593" max="14593" width="8.140625" customWidth="1"/>
    <col min="14594" max="14594" width="41" customWidth="1"/>
    <col min="14595" max="14595" width="32.85546875" customWidth="1"/>
    <col min="14849" max="14849" width="8.140625" customWidth="1"/>
    <col min="14850" max="14850" width="41" customWidth="1"/>
    <col min="14851" max="14851" width="32.85546875" customWidth="1"/>
    <col min="15105" max="15105" width="8.140625" customWidth="1"/>
    <col min="15106" max="15106" width="41" customWidth="1"/>
    <col min="15107" max="15107" width="32.85546875" customWidth="1"/>
    <col min="15361" max="15361" width="8.140625" customWidth="1"/>
    <col min="15362" max="15362" width="41" customWidth="1"/>
    <col min="15363" max="15363" width="32.85546875" customWidth="1"/>
    <col min="15617" max="15617" width="8.140625" customWidth="1"/>
    <col min="15618" max="15618" width="41" customWidth="1"/>
    <col min="15619" max="15619" width="32.85546875" customWidth="1"/>
    <col min="15873" max="15873" width="8.140625" customWidth="1"/>
    <col min="15874" max="15874" width="41" customWidth="1"/>
    <col min="15875" max="15875" width="32.85546875" customWidth="1"/>
    <col min="16129" max="16129" width="8.140625" customWidth="1"/>
    <col min="16130" max="16130" width="41" customWidth="1"/>
    <col min="16131" max="16131" width="32.85546875" customWidth="1"/>
  </cols>
  <sheetData>
    <row r="1" spans="1:3" ht="15.75" x14ac:dyDescent="0.25">
      <c r="B1" s="347" t="s">
        <v>0</v>
      </c>
      <c r="C1" s="64" t="s">
        <v>1061</v>
      </c>
    </row>
    <row r="2" spans="1:3" ht="18.75" x14ac:dyDescent="0.3">
      <c r="B2" s="348" t="s">
        <v>887</v>
      </c>
      <c r="C2" s="350" t="s">
        <v>1488</v>
      </c>
    </row>
    <row r="3" spans="1:3" ht="19.5" thickBot="1" x14ac:dyDescent="0.35">
      <c r="B3" s="352"/>
      <c r="C3" s="162" t="s">
        <v>197</v>
      </c>
    </row>
    <row r="4" spans="1:3" x14ac:dyDescent="0.2">
      <c r="A4" s="971" t="s">
        <v>1202</v>
      </c>
      <c r="B4" s="972"/>
      <c r="C4" s="973"/>
    </row>
    <row r="5" spans="1:3" ht="15" x14ac:dyDescent="0.2">
      <c r="A5" s="429"/>
      <c r="B5" s="430" t="s">
        <v>679</v>
      </c>
      <c r="C5" s="431" t="s">
        <v>680</v>
      </c>
    </row>
    <row r="6" spans="1:3" ht="15" x14ac:dyDescent="0.2">
      <c r="A6" s="429">
        <v>1</v>
      </c>
      <c r="B6" s="430">
        <v>2</v>
      </c>
      <c r="C6" s="431">
        <v>3</v>
      </c>
    </row>
    <row r="7" spans="1:3" ht="38.25" x14ac:dyDescent="0.2">
      <c r="A7" s="432">
        <v>1</v>
      </c>
      <c r="B7" s="433" t="s">
        <v>726</v>
      </c>
      <c r="C7" s="434">
        <v>25538</v>
      </c>
    </row>
    <row r="8" spans="1:3" ht="38.25" x14ac:dyDescent="0.2">
      <c r="A8" s="432">
        <v>2</v>
      </c>
      <c r="B8" s="433" t="s">
        <v>727</v>
      </c>
      <c r="C8" s="434">
        <v>42459</v>
      </c>
    </row>
    <row r="9" spans="1:3" ht="38.25" x14ac:dyDescent="0.2">
      <c r="A9" s="432">
        <v>3</v>
      </c>
      <c r="B9" s="433" t="s">
        <v>728</v>
      </c>
      <c r="C9" s="434">
        <v>3573820</v>
      </c>
    </row>
    <row r="10" spans="1:3" ht="63.75" x14ac:dyDescent="0.2">
      <c r="A10" s="432">
        <v>4</v>
      </c>
      <c r="B10" s="433" t="s">
        <v>729</v>
      </c>
      <c r="C10" s="434">
        <v>191345423</v>
      </c>
    </row>
    <row r="11" spans="1:3" ht="25.5" x14ac:dyDescent="0.2">
      <c r="A11" s="432">
        <v>5</v>
      </c>
      <c r="B11" s="435" t="s">
        <v>730</v>
      </c>
      <c r="C11" s="436">
        <v>42459</v>
      </c>
    </row>
    <row r="12" spans="1:3" ht="51" x14ac:dyDescent="0.2">
      <c r="A12" s="432">
        <v>6</v>
      </c>
      <c r="B12" s="435" t="s">
        <v>731</v>
      </c>
      <c r="C12" s="436">
        <v>42459</v>
      </c>
    </row>
    <row r="13" spans="1:3" ht="38.25" x14ac:dyDescent="0.2">
      <c r="A13" s="432">
        <v>7</v>
      </c>
      <c r="B13" s="435" t="s">
        <v>732</v>
      </c>
      <c r="C13" s="436">
        <v>42459</v>
      </c>
    </row>
    <row r="14" spans="1:3" ht="26.25" thickBot="1" x14ac:dyDescent="0.25">
      <c r="A14" s="437">
        <v>8</v>
      </c>
      <c r="B14" s="438" t="s">
        <v>733</v>
      </c>
      <c r="C14" s="439">
        <v>25538</v>
      </c>
    </row>
  </sheetData>
  <mergeCells count="1">
    <mergeCell ref="A4:C4"/>
  </mergeCells>
  <pageMargins left="0.75" right="0.75" top="1" bottom="1" header="0.5" footer="0.5"/>
  <pageSetup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6" topLeftCell="A10" activePane="bottomLeft" state="frozen"/>
      <selection pane="bottomLeft" activeCell="C2" sqref="C2"/>
    </sheetView>
  </sheetViews>
  <sheetFormatPr defaultRowHeight="12.75" x14ac:dyDescent="0.2"/>
  <cols>
    <col min="1" max="1" width="5.140625" customWidth="1"/>
    <col min="2" max="2" width="41" customWidth="1"/>
    <col min="3" max="3" width="32.85546875" customWidth="1"/>
    <col min="257" max="257" width="8.140625" customWidth="1"/>
    <col min="258" max="258" width="41" customWidth="1"/>
    <col min="259" max="259" width="32.85546875" customWidth="1"/>
    <col min="513" max="513" width="8.140625" customWidth="1"/>
    <col min="514" max="514" width="41" customWidth="1"/>
    <col min="515" max="515" width="32.85546875" customWidth="1"/>
    <col min="769" max="769" width="8.140625" customWidth="1"/>
    <col min="770" max="770" width="41" customWidth="1"/>
    <col min="771" max="771" width="32.85546875" customWidth="1"/>
    <col min="1025" max="1025" width="8.140625" customWidth="1"/>
    <col min="1026" max="1026" width="41" customWidth="1"/>
    <col min="1027" max="1027" width="32.85546875" customWidth="1"/>
    <col min="1281" max="1281" width="8.140625" customWidth="1"/>
    <col min="1282" max="1282" width="41" customWidth="1"/>
    <col min="1283" max="1283" width="32.85546875" customWidth="1"/>
    <col min="1537" max="1537" width="8.140625" customWidth="1"/>
    <col min="1538" max="1538" width="41" customWidth="1"/>
    <col min="1539" max="1539" width="32.85546875" customWidth="1"/>
    <col min="1793" max="1793" width="8.140625" customWidth="1"/>
    <col min="1794" max="1794" width="41" customWidth="1"/>
    <col min="1795" max="1795" width="32.85546875" customWidth="1"/>
    <col min="2049" max="2049" width="8.140625" customWidth="1"/>
    <col min="2050" max="2050" width="41" customWidth="1"/>
    <col min="2051" max="2051" width="32.85546875" customWidth="1"/>
    <col min="2305" max="2305" width="8.140625" customWidth="1"/>
    <col min="2306" max="2306" width="41" customWidth="1"/>
    <col min="2307" max="2307" width="32.85546875" customWidth="1"/>
    <col min="2561" max="2561" width="8.140625" customWidth="1"/>
    <col min="2562" max="2562" width="41" customWidth="1"/>
    <col min="2563" max="2563" width="32.85546875" customWidth="1"/>
    <col min="2817" max="2817" width="8.140625" customWidth="1"/>
    <col min="2818" max="2818" width="41" customWidth="1"/>
    <col min="2819" max="2819" width="32.85546875" customWidth="1"/>
    <col min="3073" max="3073" width="8.140625" customWidth="1"/>
    <col min="3074" max="3074" width="41" customWidth="1"/>
    <col min="3075" max="3075" width="32.85546875" customWidth="1"/>
    <col min="3329" max="3329" width="8.140625" customWidth="1"/>
    <col min="3330" max="3330" width="41" customWidth="1"/>
    <col min="3331" max="3331" width="32.85546875" customWidth="1"/>
    <col min="3585" max="3585" width="8.140625" customWidth="1"/>
    <col min="3586" max="3586" width="41" customWidth="1"/>
    <col min="3587" max="3587" width="32.85546875" customWidth="1"/>
    <col min="3841" max="3841" width="8.140625" customWidth="1"/>
    <col min="3842" max="3842" width="41" customWidth="1"/>
    <col min="3843" max="3843" width="32.85546875" customWidth="1"/>
    <col min="4097" max="4097" width="8.140625" customWidth="1"/>
    <col min="4098" max="4098" width="41" customWidth="1"/>
    <col min="4099" max="4099" width="32.85546875" customWidth="1"/>
    <col min="4353" max="4353" width="8.140625" customWidth="1"/>
    <col min="4354" max="4354" width="41" customWidth="1"/>
    <col min="4355" max="4355" width="32.85546875" customWidth="1"/>
    <col min="4609" max="4609" width="8.140625" customWidth="1"/>
    <col min="4610" max="4610" width="41" customWidth="1"/>
    <col min="4611" max="4611" width="32.85546875" customWidth="1"/>
    <col min="4865" max="4865" width="8.140625" customWidth="1"/>
    <col min="4866" max="4866" width="41" customWidth="1"/>
    <col min="4867" max="4867" width="32.85546875" customWidth="1"/>
    <col min="5121" max="5121" width="8.140625" customWidth="1"/>
    <col min="5122" max="5122" width="41" customWidth="1"/>
    <col min="5123" max="5123" width="32.85546875" customWidth="1"/>
    <col min="5377" max="5377" width="8.140625" customWidth="1"/>
    <col min="5378" max="5378" width="41" customWidth="1"/>
    <col min="5379" max="5379" width="32.85546875" customWidth="1"/>
    <col min="5633" max="5633" width="8.140625" customWidth="1"/>
    <col min="5634" max="5634" width="41" customWidth="1"/>
    <col min="5635" max="5635" width="32.85546875" customWidth="1"/>
    <col min="5889" max="5889" width="8.140625" customWidth="1"/>
    <col min="5890" max="5890" width="41" customWidth="1"/>
    <col min="5891" max="5891" width="32.85546875" customWidth="1"/>
    <col min="6145" max="6145" width="8.140625" customWidth="1"/>
    <col min="6146" max="6146" width="41" customWidth="1"/>
    <col min="6147" max="6147" width="32.85546875" customWidth="1"/>
    <col min="6401" max="6401" width="8.140625" customWidth="1"/>
    <col min="6402" max="6402" width="41" customWidth="1"/>
    <col min="6403" max="6403" width="32.85546875" customWidth="1"/>
    <col min="6657" max="6657" width="8.140625" customWidth="1"/>
    <col min="6658" max="6658" width="41" customWidth="1"/>
    <col min="6659" max="6659" width="32.85546875" customWidth="1"/>
    <col min="6913" max="6913" width="8.140625" customWidth="1"/>
    <col min="6914" max="6914" width="41" customWidth="1"/>
    <col min="6915" max="6915" width="32.85546875" customWidth="1"/>
    <col min="7169" max="7169" width="8.140625" customWidth="1"/>
    <col min="7170" max="7170" width="41" customWidth="1"/>
    <col min="7171" max="7171" width="32.85546875" customWidth="1"/>
    <col min="7425" max="7425" width="8.140625" customWidth="1"/>
    <col min="7426" max="7426" width="41" customWidth="1"/>
    <col min="7427" max="7427" width="32.85546875" customWidth="1"/>
    <col min="7681" max="7681" width="8.140625" customWidth="1"/>
    <col min="7682" max="7682" width="41" customWidth="1"/>
    <col min="7683" max="7683" width="32.85546875" customWidth="1"/>
    <col min="7937" max="7937" width="8.140625" customWidth="1"/>
    <col min="7938" max="7938" width="41" customWidth="1"/>
    <col min="7939" max="7939" width="32.85546875" customWidth="1"/>
    <col min="8193" max="8193" width="8.140625" customWidth="1"/>
    <col min="8194" max="8194" width="41" customWidth="1"/>
    <col min="8195" max="8195" width="32.85546875" customWidth="1"/>
    <col min="8449" max="8449" width="8.140625" customWidth="1"/>
    <col min="8450" max="8450" width="41" customWidth="1"/>
    <col min="8451" max="8451" width="32.85546875" customWidth="1"/>
    <col min="8705" max="8705" width="8.140625" customWidth="1"/>
    <col min="8706" max="8706" width="41" customWidth="1"/>
    <col min="8707" max="8707" width="32.85546875" customWidth="1"/>
    <col min="8961" max="8961" width="8.140625" customWidth="1"/>
    <col min="8962" max="8962" width="41" customWidth="1"/>
    <col min="8963" max="8963" width="32.85546875" customWidth="1"/>
    <col min="9217" max="9217" width="8.140625" customWidth="1"/>
    <col min="9218" max="9218" width="41" customWidth="1"/>
    <col min="9219" max="9219" width="32.85546875" customWidth="1"/>
    <col min="9473" max="9473" width="8.140625" customWidth="1"/>
    <col min="9474" max="9474" width="41" customWidth="1"/>
    <col min="9475" max="9475" width="32.85546875" customWidth="1"/>
    <col min="9729" max="9729" width="8.140625" customWidth="1"/>
    <col min="9730" max="9730" width="41" customWidth="1"/>
    <col min="9731" max="9731" width="32.85546875" customWidth="1"/>
    <col min="9985" max="9985" width="8.140625" customWidth="1"/>
    <col min="9986" max="9986" width="41" customWidth="1"/>
    <col min="9987" max="9987" width="32.85546875" customWidth="1"/>
    <col min="10241" max="10241" width="8.140625" customWidth="1"/>
    <col min="10242" max="10242" width="41" customWidth="1"/>
    <col min="10243" max="10243" width="32.85546875" customWidth="1"/>
    <col min="10497" max="10497" width="8.140625" customWidth="1"/>
    <col min="10498" max="10498" width="41" customWidth="1"/>
    <col min="10499" max="10499" width="32.85546875" customWidth="1"/>
    <col min="10753" max="10753" width="8.140625" customWidth="1"/>
    <col min="10754" max="10754" width="41" customWidth="1"/>
    <col min="10755" max="10755" width="32.85546875" customWidth="1"/>
    <col min="11009" max="11009" width="8.140625" customWidth="1"/>
    <col min="11010" max="11010" width="41" customWidth="1"/>
    <col min="11011" max="11011" width="32.85546875" customWidth="1"/>
    <col min="11265" max="11265" width="8.140625" customWidth="1"/>
    <col min="11266" max="11266" width="41" customWidth="1"/>
    <col min="11267" max="11267" width="32.85546875" customWidth="1"/>
    <col min="11521" max="11521" width="8.140625" customWidth="1"/>
    <col min="11522" max="11522" width="41" customWidth="1"/>
    <col min="11523" max="11523" width="32.85546875" customWidth="1"/>
    <col min="11777" max="11777" width="8.140625" customWidth="1"/>
    <col min="11778" max="11778" width="41" customWidth="1"/>
    <col min="11779" max="11779" width="32.85546875" customWidth="1"/>
    <col min="12033" max="12033" width="8.140625" customWidth="1"/>
    <col min="12034" max="12034" width="41" customWidth="1"/>
    <col min="12035" max="12035" width="32.85546875" customWidth="1"/>
    <col min="12289" max="12289" width="8.140625" customWidth="1"/>
    <col min="12290" max="12290" width="41" customWidth="1"/>
    <col min="12291" max="12291" width="32.85546875" customWidth="1"/>
    <col min="12545" max="12545" width="8.140625" customWidth="1"/>
    <col min="12546" max="12546" width="41" customWidth="1"/>
    <col min="12547" max="12547" width="32.85546875" customWidth="1"/>
    <col min="12801" max="12801" width="8.140625" customWidth="1"/>
    <col min="12802" max="12802" width="41" customWidth="1"/>
    <col min="12803" max="12803" width="32.85546875" customWidth="1"/>
    <col min="13057" max="13057" width="8.140625" customWidth="1"/>
    <col min="13058" max="13058" width="41" customWidth="1"/>
    <col min="13059" max="13059" width="32.85546875" customWidth="1"/>
    <col min="13313" max="13313" width="8.140625" customWidth="1"/>
    <col min="13314" max="13314" width="41" customWidth="1"/>
    <col min="13315" max="13315" width="32.85546875" customWidth="1"/>
    <col min="13569" max="13569" width="8.140625" customWidth="1"/>
    <col min="13570" max="13570" width="41" customWidth="1"/>
    <col min="13571" max="13571" width="32.85546875" customWidth="1"/>
    <col min="13825" max="13825" width="8.140625" customWidth="1"/>
    <col min="13826" max="13826" width="41" customWidth="1"/>
    <col min="13827" max="13827" width="32.85546875" customWidth="1"/>
    <col min="14081" max="14081" width="8.140625" customWidth="1"/>
    <col min="14082" max="14082" width="41" customWidth="1"/>
    <col min="14083" max="14083" width="32.85546875" customWidth="1"/>
    <col min="14337" max="14337" width="8.140625" customWidth="1"/>
    <col min="14338" max="14338" width="41" customWidth="1"/>
    <col min="14339" max="14339" width="32.85546875" customWidth="1"/>
    <col min="14593" max="14593" width="8.140625" customWidth="1"/>
    <col min="14594" max="14594" width="41" customWidth="1"/>
    <col min="14595" max="14595" width="32.85546875" customWidth="1"/>
    <col min="14849" max="14849" width="8.140625" customWidth="1"/>
    <col min="14850" max="14850" width="41" customWidth="1"/>
    <col min="14851" max="14851" width="32.85546875" customWidth="1"/>
    <col min="15105" max="15105" width="8.140625" customWidth="1"/>
    <col min="15106" max="15106" width="41" customWidth="1"/>
    <col min="15107" max="15107" width="32.85546875" customWidth="1"/>
    <col min="15361" max="15361" width="8.140625" customWidth="1"/>
    <col min="15362" max="15362" width="41" customWidth="1"/>
    <col min="15363" max="15363" width="32.85546875" customWidth="1"/>
    <col min="15617" max="15617" width="8.140625" customWidth="1"/>
    <col min="15618" max="15618" width="41" customWidth="1"/>
    <col min="15619" max="15619" width="32.85546875" customWidth="1"/>
    <col min="15873" max="15873" width="8.140625" customWidth="1"/>
    <col min="15874" max="15874" width="41" customWidth="1"/>
    <col min="15875" max="15875" width="32.85546875" customWidth="1"/>
    <col min="16129" max="16129" width="8.140625" customWidth="1"/>
    <col min="16130" max="16130" width="41" customWidth="1"/>
    <col min="16131" max="16131" width="32.85546875" customWidth="1"/>
  </cols>
  <sheetData>
    <row r="1" spans="1:5" ht="15.75" x14ac:dyDescent="0.25">
      <c r="B1" s="347" t="s">
        <v>0</v>
      </c>
      <c r="C1" s="64" t="s">
        <v>1137</v>
      </c>
      <c r="D1" s="346"/>
      <c r="E1" s="346"/>
    </row>
    <row r="2" spans="1:5" ht="18.75" x14ac:dyDescent="0.3">
      <c r="B2" s="348" t="s">
        <v>887</v>
      </c>
      <c r="C2" s="350" t="s">
        <v>1488</v>
      </c>
      <c r="D2" s="351"/>
      <c r="E2" s="351"/>
    </row>
    <row r="3" spans="1:5" ht="18.75" x14ac:dyDescent="0.3">
      <c r="B3" s="352"/>
      <c r="C3" s="162" t="s">
        <v>197</v>
      </c>
      <c r="D3" s="346"/>
      <c r="E3" s="346"/>
    </row>
    <row r="4" spans="1:5" ht="13.5" thickBot="1" x14ac:dyDescent="0.25"/>
    <row r="5" spans="1:5" x14ac:dyDescent="0.2">
      <c r="A5" s="971" t="s">
        <v>1134</v>
      </c>
      <c r="B5" s="972"/>
      <c r="C5" s="973"/>
    </row>
    <row r="6" spans="1:5" ht="15" x14ac:dyDescent="0.2">
      <c r="A6" s="429"/>
      <c r="B6" s="430" t="s">
        <v>679</v>
      </c>
      <c r="C6" s="431" t="s">
        <v>680</v>
      </c>
    </row>
    <row r="7" spans="1:5" ht="25.5" x14ac:dyDescent="0.2">
      <c r="A7" s="432">
        <v>1</v>
      </c>
      <c r="B7" s="433" t="s">
        <v>681</v>
      </c>
      <c r="C7" s="434">
        <v>1021182495</v>
      </c>
    </row>
    <row r="8" spans="1:5" ht="25.5" x14ac:dyDescent="0.2">
      <c r="A8" s="432">
        <v>2</v>
      </c>
      <c r="B8" s="433" t="s">
        <v>682</v>
      </c>
      <c r="C8" s="434">
        <v>995993050</v>
      </c>
    </row>
    <row r="9" spans="1:5" ht="25.5" x14ac:dyDescent="0.2">
      <c r="A9" s="432">
        <v>3</v>
      </c>
      <c r="B9" s="435" t="s">
        <v>683</v>
      </c>
      <c r="C9" s="436">
        <v>25189445</v>
      </c>
    </row>
    <row r="10" spans="1:5" ht="25.5" x14ac:dyDescent="0.2">
      <c r="A10" s="432">
        <v>4</v>
      </c>
      <c r="B10" s="433" t="s">
        <v>684</v>
      </c>
      <c r="C10" s="434">
        <v>1038649938</v>
      </c>
    </row>
    <row r="11" spans="1:5" ht="25.5" x14ac:dyDescent="0.2">
      <c r="A11" s="432">
        <v>5</v>
      </c>
      <c r="B11" s="433" t="s">
        <v>685</v>
      </c>
      <c r="C11" s="434">
        <v>473116242</v>
      </c>
    </row>
    <row r="12" spans="1:5" ht="25.5" x14ac:dyDescent="0.2">
      <c r="A12" s="432">
        <v>6</v>
      </c>
      <c r="B12" s="435" t="s">
        <v>686</v>
      </c>
      <c r="C12" s="436">
        <v>565533696</v>
      </c>
    </row>
    <row r="13" spans="1:5" ht="25.5" x14ac:dyDescent="0.2">
      <c r="A13" s="432">
        <v>7</v>
      </c>
      <c r="B13" s="435" t="s">
        <v>687</v>
      </c>
      <c r="C13" s="436">
        <v>590723141</v>
      </c>
    </row>
    <row r="14" spans="1:5" x14ac:dyDescent="0.2">
      <c r="A14" s="432">
        <v>8</v>
      </c>
      <c r="B14" s="435" t="s">
        <v>688</v>
      </c>
      <c r="C14" s="436">
        <v>590723141</v>
      </c>
    </row>
    <row r="15" spans="1:5" ht="38.25" x14ac:dyDescent="0.2">
      <c r="A15" s="432">
        <v>9</v>
      </c>
      <c r="B15" s="435" t="s">
        <v>689</v>
      </c>
      <c r="C15" s="436">
        <v>475504164</v>
      </c>
    </row>
    <row r="16" spans="1:5" ht="26.25" thickBot="1" x14ac:dyDescent="0.25">
      <c r="A16" s="437">
        <v>10</v>
      </c>
      <c r="B16" s="438" t="s">
        <v>690</v>
      </c>
      <c r="C16" s="439">
        <v>115218977</v>
      </c>
    </row>
  </sheetData>
  <mergeCells count="1">
    <mergeCell ref="A5:C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5"/>
  <sheetViews>
    <sheetView workbookViewId="0">
      <selection activeCell="K4" sqref="K4"/>
    </sheetView>
  </sheetViews>
  <sheetFormatPr defaultColWidth="9.140625" defaultRowHeight="12.75" x14ac:dyDescent="0.2"/>
  <cols>
    <col min="1" max="1" width="4.28515625" style="656" customWidth="1"/>
    <col min="2" max="2" width="46.140625" style="656" customWidth="1"/>
    <col min="3" max="3" width="12.85546875" style="656" customWidth="1"/>
    <col min="4" max="4" width="12" style="656" customWidth="1"/>
    <col min="5" max="5" width="11.85546875" style="656" customWidth="1"/>
    <col min="6" max="6" width="11.7109375" style="656" customWidth="1"/>
    <col min="7" max="7" width="10.85546875" style="656" customWidth="1"/>
    <col min="8" max="8" width="11.140625" style="656" customWidth="1"/>
    <col min="9" max="10" width="11.85546875" style="656" customWidth="1"/>
    <col min="11" max="11" width="12.42578125" style="656" customWidth="1"/>
    <col min="12" max="12" width="13" style="656" customWidth="1"/>
    <col min="13" max="13" width="13.85546875" style="656" customWidth="1"/>
    <col min="14" max="14" width="11.85546875" style="656" customWidth="1"/>
    <col min="15" max="15" width="15" style="656" customWidth="1"/>
    <col min="16" max="16" width="12.28515625" style="658" customWidth="1"/>
    <col min="17" max="16384" width="9.140625" style="656"/>
  </cols>
  <sheetData>
    <row r="1" spans="1:16" x14ac:dyDescent="0.2">
      <c r="C1" s="657" t="s">
        <v>0</v>
      </c>
    </row>
    <row r="3" spans="1:16" x14ac:dyDescent="0.2">
      <c r="C3" s="659" t="s">
        <v>904</v>
      </c>
      <c r="D3" s="659"/>
      <c r="E3" s="659"/>
      <c r="M3" s="656" t="s">
        <v>905</v>
      </c>
    </row>
    <row r="4" spans="1:16" x14ac:dyDescent="0.2">
      <c r="D4" s="660" t="s">
        <v>906</v>
      </c>
      <c r="E4" s="659"/>
      <c r="K4" s="797" t="s">
        <v>1488</v>
      </c>
    </row>
    <row r="5" spans="1:16" x14ac:dyDescent="0.2">
      <c r="L5" s="656" t="s">
        <v>197</v>
      </c>
    </row>
    <row r="6" spans="1:16" s="661" customFormat="1" ht="12" x14ac:dyDescent="0.2">
      <c r="B6" s="661" t="s">
        <v>907</v>
      </c>
      <c r="C6" s="661" t="s">
        <v>170</v>
      </c>
      <c r="D6" s="661" t="s">
        <v>171</v>
      </c>
      <c r="E6" s="661" t="s">
        <v>908</v>
      </c>
      <c r="F6" s="661" t="s">
        <v>909</v>
      </c>
      <c r="H6" s="661" t="s">
        <v>172</v>
      </c>
      <c r="I6" s="661" t="s">
        <v>910</v>
      </c>
      <c r="J6" s="661" t="s">
        <v>911</v>
      </c>
      <c r="K6" s="661" t="s">
        <v>912</v>
      </c>
      <c r="L6" s="661" t="s">
        <v>913</v>
      </c>
      <c r="M6" s="661" t="s">
        <v>914</v>
      </c>
      <c r="N6" s="661" t="s">
        <v>1057</v>
      </c>
      <c r="O6" s="661" t="s">
        <v>1058</v>
      </c>
      <c r="P6" s="662"/>
    </row>
    <row r="7" spans="1:16" s="661" customFormat="1" ht="36.75" thickBot="1" x14ac:dyDescent="0.25">
      <c r="A7" s="663">
        <v>1</v>
      </c>
      <c r="B7" s="664"/>
      <c r="C7" s="665" t="s">
        <v>915</v>
      </c>
      <c r="D7" s="665" t="s">
        <v>916</v>
      </c>
      <c r="E7" s="665" t="s">
        <v>917</v>
      </c>
      <c r="F7" s="666" t="s">
        <v>918</v>
      </c>
      <c r="G7" s="667" t="s">
        <v>919</v>
      </c>
      <c r="H7" s="668" t="s">
        <v>920</v>
      </c>
      <c r="I7" s="667" t="s">
        <v>921</v>
      </c>
      <c r="J7" s="667" t="s">
        <v>922</v>
      </c>
      <c r="K7" s="665" t="s">
        <v>923</v>
      </c>
      <c r="L7" s="665" t="s">
        <v>924</v>
      </c>
      <c r="M7" s="665" t="s">
        <v>925</v>
      </c>
      <c r="N7" s="667" t="s">
        <v>926</v>
      </c>
      <c r="O7" s="665" t="s">
        <v>47</v>
      </c>
      <c r="P7" s="662"/>
    </row>
    <row r="8" spans="1:16" s="661" customFormat="1" thickBot="1" x14ac:dyDescent="0.25">
      <c r="A8" s="663">
        <v>2</v>
      </c>
      <c r="B8" s="669" t="s">
        <v>927</v>
      </c>
      <c r="C8" s="670">
        <f>SUM(D8:F8)</f>
        <v>4936891</v>
      </c>
      <c r="D8" s="670">
        <f t="shared" ref="D8:N8" si="0">SUM(D9:D13)</f>
        <v>2799700</v>
      </c>
      <c r="E8" s="670">
        <f t="shared" si="0"/>
        <v>616300</v>
      </c>
      <c r="F8" s="671">
        <f t="shared" si="0"/>
        <v>1520891</v>
      </c>
      <c r="G8" s="671">
        <f t="shared" si="0"/>
        <v>0</v>
      </c>
      <c r="H8" s="672">
        <f t="shared" si="0"/>
        <v>0</v>
      </c>
      <c r="I8" s="670">
        <f t="shared" si="0"/>
        <v>0</v>
      </c>
      <c r="J8" s="670">
        <f t="shared" si="0"/>
        <v>0</v>
      </c>
      <c r="K8" s="670">
        <f t="shared" si="0"/>
        <v>0</v>
      </c>
      <c r="L8" s="670">
        <f t="shared" si="0"/>
        <v>141000</v>
      </c>
      <c r="M8" s="670">
        <f t="shared" si="0"/>
        <v>0</v>
      </c>
      <c r="N8" s="670">
        <f t="shared" si="0"/>
        <v>0</v>
      </c>
      <c r="O8" s="673">
        <f t="shared" ref="O8:O57" si="1">SUM(C8)+SUM(H8:N8)</f>
        <v>5077891</v>
      </c>
      <c r="P8" s="662">
        <v>5077891</v>
      </c>
    </row>
    <row r="9" spans="1:16" s="682" customFormat="1" ht="12" x14ac:dyDescent="0.2">
      <c r="A9" s="663">
        <v>3</v>
      </c>
      <c r="B9" s="674" t="s">
        <v>928</v>
      </c>
      <c r="C9" s="675">
        <f t="shared" ref="C9:C123" si="2">SUM(D9:F9)</f>
        <v>3346055</v>
      </c>
      <c r="D9" s="676">
        <v>2747700</v>
      </c>
      <c r="E9" s="676">
        <v>598355</v>
      </c>
      <c r="F9" s="677"/>
      <c r="G9" s="676"/>
      <c r="H9" s="678"/>
      <c r="I9" s="679"/>
      <c r="J9" s="679"/>
      <c r="K9" s="679"/>
      <c r="L9" s="679"/>
      <c r="M9" s="679"/>
      <c r="N9" s="679"/>
      <c r="O9" s="680">
        <f t="shared" si="1"/>
        <v>3346055</v>
      </c>
      <c r="P9" s="681"/>
    </row>
    <row r="10" spans="1:16" s="682" customFormat="1" ht="12" x14ac:dyDescent="0.2">
      <c r="A10" s="663">
        <v>4</v>
      </c>
      <c r="B10" s="674" t="s">
        <v>929</v>
      </c>
      <c r="C10" s="675">
        <f t="shared" si="2"/>
        <v>69945</v>
      </c>
      <c r="D10" s="676">
        <v>52000</v>
      </c>
      <c r="E10" s="676">
        <v>17945</v>
      </c>
      <c r="F10" s="677"/>
      <c r="G10" s="676"/>
      <c r="H10" s="678"/>
      <c r="I10" s="679"/>
      <c r="J10" s="679"/>
      <c r="K10" s="679"/>
      <c r="L10" s="679"/>
      <c r="M10" s="679"/>
      <c r="N10" s="679"/>
      <c r="O10" s="680">
        <f t="shared" si="1"/>
        <v>69945</v>
      </c>
      <c r="P10" s="681"/>
    </row>
    <row r="11" spans="1:16" s="682" customFormat="1" ht="12" x14ac:dyDescent="0.2">
      <c r="A11" s="663">
        <v>5</v>
      </c>
      <c r="B11" s="674" t="s">
        <v>1231</v>
      </c>
      <c r="C11" s="675">
        <f t="shared" si="2"/>
        <v>0</v>
      </c>
      <c r="D11" s="676"/>
      <c r="E11" s="676"/>
      <c r="F11" s="677"/>
      <c r="G11" s="676"/>
      <c r="H11" s="678"/>
      <c r="I11" s="679"/>
      <c r="J11" s="679"/>
      <c r="K11" s="679"/>
      <c r="L11" s="676">
        <v>141000</v>
      </c>
      <c r="M11" s="679"/>
      <c r="N11" s="679"/>
      <c r="O11" s="680">
        <f t="shared" si="1"/>
        <v>141000</v>
      </c>
      <c r="P11" s="681"/>
    </row>
    <row r="12" spans="1:16" s="682" customFormat="1" ht="12" x14ac:dyDescent="0.2">
      <c r="A12" s="663">
        <v>6</v>
      </c>
      <c r="B12" s="674" t="s">
        <v>930</v>
      </c>
      <c r="C12" s="675">
        <f t="shared" si="2"/>
        <v>1000891</v>
      </c>
      <c r="D12" s="676"/>
      <c r="E12" s="676"/>
      <c r="F12" s="677">
        <v>1000891</v>
      </c>
      <c r="G12" s="676"/>
      <c r="H12" s="678"/>
      <c r="I12" s="679"/>
      <c r="J12" s="679"/>
      <c r="K12" s="679"/>
      <c r="L12" s="679"/>
      <c r="M12" s="679"/>
      <c r="N12" s="679"/>
      <c r="O12" s="680">
        <f t="shared" si="1"/>
        <v>1000891</v>
      </c>
      <c r="P12" s="681"/>
    </row>
    <row r="13" spans="1:16" s="661" customFormat="1" thickBot="1" x14ac:dyDescent="0.25">
      <c r="A13" s="663">
        <v>7</v>
      </c>
      <c r="B13" s="683" t="s">
        <v>931</v>
      </c>
      <c r="C13" s="675">
        <f t="shared" si="2"/>
        <v>520000</v>
      </c>
      <c r="D13" s="675"/>
      <c r="E13" s="675"/>
      <c r="F13" s="684">
        <v>520000</v>
      </c>
      <c r="G13" s="675"/>
      <c r="H13" s="685"/>
      <c r="I13" s="675"/>
      <c r="J13" s="675"/>
      <c r="K13" s="675"/>
      <c r="L13" s="675"/>
      <c r="M13" s="675"/>
      <c r="N13" s="675"/>
      <c r="O13" s="680">
        <f t="shared" si="1"/>
        <v>520000</v>
      </c>
      <c r="P13" s="662"/>
    </row>
    <row r="14" spans="1:16" s="661" customFormat="1" thickBot="1" x14ac:dyDescent="0.25">
      <c r="A14" s="663">
        <v>8</v>
      </c>
      <c r="B14" s="669" t="s">
        <v>932</v>
      </c>
      <c r="C14" s="670">
        <f t="shared" si="2"/>
        <v>1465483</v>
      </c>
      <c r="D14" s="670">
        <f t="shared" ref="D14:K14" si="3">SUM(D15:D26)</f>
        <v>525586</v>
      </c>
      <c r="E14" s="670">
        <f t="shared" si="3"/>
        <v>164311</v>
      </c>
      <c r="F14" s="671">
        <f t="shared" si="3"/>
        <v>775586</v>
      </c>
      <c r="G14" s="671">
        <f t="shared" si="3"/>
        <v>0</v>
      </c>
      <c r="H14" s="672">
        <f t="shared" si="3"/>
        <v>0</v>
      </c>
      <c r="I14" s="670">
        <f t="shared" si="3"/>
        <v>0</v>
      </c>
      <c r="J14" s="670">
        <f t="shared" si="3"/>
        <v>0</v>
      </c>
      <c r="K14" s="670">
        <f t="shared" si="3"/>
        <v>0</v>
      </c>
      <c r="L14" s="670">
        <f>SUM(L15:L26)</f>
        <v>260000</v>
      </c>
      <c r="M14" s="670">
        <f>SUM(M15:M26)</f>
        <v>0</v>
      </c>
      <c r="N14" s="670">
        <f>SUM(N15:N26)</f>
        <v>0</v>
      </c>
      <c r="O14" s="673">
        <f t="shared" si="1"/>
        <v>1725483</v>
      </c>
      <c r="P14" s="662">
        <v>1725483</v>
      </c>
    </row>
    <row r="15" spans="1:16" s="682" customFormat="1" ht="12" x14ac:dyDescent="0.2">
      <c r="A15" s="663">
        <v>9</v>
      </c>
      <c r="B15" s="674" t="s">
        <v>933</v>
      </c>
      <c r="C15" s="675">
        <f t="shared" si="2"/>
        <v>475295</v>
      </c>
      <c r="D15" s="676">
        <v>389586</v>
      </c>
      <c r="E15" s="676">
        <v>85709</v>
      </c>
      <c r="F15" s="677"/>
      <c r="G15" s="676"/>
      <c r="H15" s="686"/>
      <c r="I15" s="676"/>
      <c r="J15" s="676"/>
      <c r="K15" s="676"/>
      <c r="L15" s="676"/>
      <c r="M15" s="679"/>
      <c r="N15" s="679"/>
      <c r="O15" s="680">
        <f t="shared" si="1"/>
        <v>475295</v>
      </c>
      <c r="P15" s="681"/>
    </row>
    <row r="16" spans="1:16" s="682" customFormat="1" ht="12" x14ac:dyDescent="0.2">
      <c r="A16" s="663">
        <v>10</v>
      </c>
      <c r="B16" s="674" t="s">
        <v>934</v>
      </c>
      <c r="C16" s="675">
        <f t="shared" si="2"/>
        <v>60337</v>
      </c>
      <c r="D16" s="676">
        <v>42000</v>
      </c>
      <c r="E16" s="676">
        <v>18337</v>
      </c>
      <c r="F16" s="677"/>
      <c r="G16" s="676"/>
      <c r="H16" s="686"/>
      <c r="I16" s="676"/>
      <c r="J16" s="676"/>
      <c r="K16" s="676"/>
      <c r="L16" s="676"/>
      <c r="M16" s="679"/>
      <c r="N16" s="679"/>
      <c r="O16" s="680">
        <f t="shared" si="1"/>
        <v>60337</v>
      </c>
      <c r="P16" s="681"/>
    </row>
    <row r="17" spans="1:16" s="682" customFormat="1" ht="12" x14ac:dyDescent="0.2">
      <c r="A17" s="663">
        <v>11</v>
      </c>
      <c r="B17" s="674" t="s">
        <v>935</v>
      </c>
      <c r="C17" s="675"/>
      <c r="D17" s="676"/>
      <c r="E17" s="676">
        <v>10384</v>
      </c>
      <c r="F17" s="677"/>
      <c r="G17" s="676"/>
      <c r="H17" s="686"/>
      <c r="I17" s="676"/>
      <c r="J17" s="676"/>
      <c r="K17" s="676"/>
      <c r="L17" s="676"/>
      <c r="M17" s="679"/>
      <c r="N17" s="679"/>
      <c r="O17" s="680">
        <f t="shared" si="1"/>
        <v>0</v>
      </c>
      <c r="P17" s="681"/>
    </row>
    <row r="18" spans="1:16" s="682" customFormat="1" ht="12" x14ac:dyDescent="0.2">
      <c r="A18" s="663">
        <v>12</v>
      </c>
      <c r="B18" s="674" t="s">
        <v>936</v>
      </c>
      <c r="C18" s="675">
        <f t="shared" si="2"/>
        <v>70564</v>
      </c>
      <c r="D18" s="676">
        <v>52000</v>
      </c>
      <c r="E18" s="676">
        <v>18564</v>
      </c>
      <c r="F18" s="677"/>
      <c r="G18" s="676"/>
      <c r="H18" s="686"/>
      <c r="I18" s="676"/>
      <c r="J18" s="676"/>
      <c r="K18" s="676"/>
      <c r="L18" s="676"/>
      <c r="M18" s="679"/>
      <c r="N18" s="679"/>
      <c r="O18" s="680">
        <f t="shared" si="1"/>
        <v>70564</v>
      </c>
      <c r="P18" s="681"/>
    </row>
    <row r="19" spans="1:16" s="682" customFormat="1" ht="12" x14ac:dyDescent="0.2">
      <c r="A19" s="663">
        <v>13</v>
      </c>
      <c r="B19" s="674" t="s">
        <v>937</v>
      </c>
      <c r="C19" s="675">
        <f t="shared" si="2"/>
        <v>100000</v>
      </c>
      <c r="D19" s="676"/>
      <c r="E19" s="676"/>
      <c r="F19" s="677">
        <v>100000</v>
      </c>
      <c r="G19" s="676"/>
      <c r="H19" s="686"/>
      <c r="I19" s="676"/>
      <c r="J19" s="676"/>
      <c r="K19" s="676"/>
      <c r="L19" s="676"/>
      <c r="M19" s="679"/>
      <c r="N19" s="679"/>
      <c r="O19" s="680">
        <f t="shared" si="1"/>
        <v>100000</v>
      </c>
      <c r="P19" s="681"/>
    </row>
    <row r="20" spans="1:16" s="682" customFormat="1" ht="12" x14ac:dyDescent="0.2">
      <c r="A20" s="663">
        <v>14</v>
      </c>
      <c r="B20" s="674" t="s">
        <v>938</v>
      </c>
      <c r="C20" s="675">
        <f t="shared" si="2"/>
        <v>12432</v>
      </c>
      <c r="D20" s="676"/>
      <c r="E20" s="676"/>
      <c r="F20" s="677">
        <v>12432</v>
      </c>
      <c r="G20" s="676"/>
      <c r="H20" s="686"/>
      <c r="I20" s="676"/>
      <c r="J20" s="676"/>
      <c r="K20" s="676"/>
      <c r="L20" s="676"/>
      <c r="M20" s="679"/>
      <c r="N20" s="679"/>
      <c r="O20" s="680">
        <f t="shared" si="1"/>
        <v>12432</v>
      </c>
      <c r="P20" s="681"/>
    </row>
    <row r="21" spans="1:16" s="682" customFormat="1" ht="12" x14ac:dyDescent="0.2">
      <c r="A21" s="663">
        <v>15</v>
      </c>
      <c r="B21" s="674" t="s">
        <v>939</v>
      </c>
      <c r="C21" s="675">
        <f t="shared" si="2"/>
        <v>50000</v>
      </c>
      <c r="D21" s="676"/>
      <c r="E21" s="676"/>
      <c r="F21" s="677">
        <v>50000</v>
      </c>
      <c r="G21" s="676"/>
      <c r="H21" s="686"/>
      <c r="I21" s="676"/>
      <c r="J21" s="676"/>
      <c r="K21" s="676"/>
      <c r="L21" s="676"/>
      <c r="M21" s="679"/>
      <c r="N21" s="679"/>
      <c r="O21" s="680">
        <f t="shared" si="1"/>
        <v>50000</v>
      </c>
      <c r="P21" s="681"/>
    </row>
    <row r="22" spans="1:16" s="682" customFormat="1" ht="12" x14ac:dyDescent="0.2">
      <c r="A22" s="663">
        <v>16</v>
      </c>
      <c r="B22" s="674" t="s">
        <v>1230</v>
      </c>
      <c r="C22" s="675">
        <f t="shared" si="2"/>
        <v>0</v>
      </c>
      <c r="D22" s="676"/>
      <c r="E22" s="676"/>
      <c r="F22" s="677"/>
      <c r="G22" s="676"/>
      <c r="H22" s="686"/>
      <c r="I22" s="676"/>
      <c r="J22" s="676"/>
      <c r="K22" s="676"/>
      <c r="L22" s="676">
        <v>260000</v>
      </c>
      <c r="M22" s="679"/>
      <c r="N22" s="679"/>
      <c r="O22" s="680">
        <f t="shared" si="1"/>
        <v>260000</v>
      </c>
      <c r="P22" s="681"/>
    </row>
    <row r="23" spans="1:16" s="682" customFormat="1" ht="12" x14ac:dyDescent="0.2">
      <c r="A23" s="663">
        <v>17</v>
      </c>
      <c r="B23" s="674" t="s">
        <v>940</v>
      </c>
      <c r="C23" s="675">
        <f t="shared" si="2"/>
        <v>127000</v>
      </c>
      <c r="D23" s="676"/>
      <c r="E23" s="676"/>
      <c r="F23" s="677">
        <v>127000</v>
      </c>
      <c r="G23" s="676"/>
      <c r="H23" s="686"/>
      <c r="I23" s="676"/>
      <c r="J23" s="676"/>
      <c r="K23" s="676"/>
      <c r="L23" s="676"/>
      <c r="M23" s="679"/>
      <c r="N23" s="679"/>
      <c r="O23" s="680">
        <f t="shared" si="1"/>
        <v>127000</v>
      </c>
      <c r="P23" s="681"/>
    </row>
    <row r="24" spans="1:16" s="682" customFormat="1" ht="12" x14ac:dyDescent="0.2">
      <c r="A24" s="663">
        <v>18</v>
      </c>
      <c r="B24" s="674" t="s">
        <v>941</v>
      </c>
      <c r="C24" s="675">
        <f t="shared" si="2"/>
        <v>21000</v>
      </c>
      <c r="D24" s="676"/>
      <c r="E24" s="676"/>
      <c r="F24" s="677">
        <v>21000</v>
      </c>
      <c r="G24" s="676"/>
      <c r="H24" s="686"/>
      <c r="I24" s="676"/>
      <c r="J24" s="676"/>
      <c r="K24" s="676"/>
      <c r="L24" s="676"/>
      <c r="M24" s="679"/>
      <c r="N24" s="679"/>
      <c r="O24" s="680">
        <f t="shared" si="1"/>
        <v>21000</v>
      </c>
      <c r="P24" s="681"/>
    </row>
    <row r="25" spans="1:16" s="682" customFormat="1" thickBot="1" x14ac:dyDescent="0.25">
      <c r="A25" s="663">
        <v>19</v>
      </c>
      <c r="B25" s="674" t="s">
        <v>942</v>
      </c>
      <c r="C25" s="675">
        <f t="shared" si="2"/>
        <v>70722</v>
      </c>
      <c r="D25" s="676"/>
      <c r="E25" s="676"/>
      <c r="F25" s="677">
        <v>70722</v>
      </c>
      <c r="G25" s="676"/>
      <c r="H25" s="686"/>
      <c r="I25" s="676"/>
      <c r="J25" s="676"/>
      <c r="K25" s="676"/>
      <c r="L25" s="676"/>
      <c r="M25" s="679"/>
      <c r="N25" s="679"/>
      <c r="O25" s="680">
        <f t="shared" si="1"/>
        <v>70722</v>
      </c>
      <c r="P25" s="681"/>
    </row>
    <row r="26" spans="1:16" s="661" customFormat="1" ht="12" x14ac:dyDescent="0.2">
      <c r="A26" s="663">
        <v>20</v>
      </c>
      <c r="B26" s="687" t="s">
        <v>943</v>
      </c>
      <c r="C26" s="688">
        <f t="shared" si="2"/>
        <v>467749</v>
      </c>
      <c r="D26" s="689">
        <f t="shared" ref="D26:N26" si="4">SUM(D27:D32)</f>
        <v>42000</v>
      </c>
      <c r="E26" s="689">
        <f t="shared" si="4"/>
        <v>31317</v>
      </c>
      <c r="F26" s="690">
        <f t="shared" si="4"/>
        <v>394432</v>
      </c>
      <c r="G26" s="690">
        <f t="shared" si="4"/>
        <v>0</v>
      </c>
      <c r="H26" s="691">
        <f t="shared" si="4"/>
        <v>0</v>
      </c>
      <c r="I26" s="689">
        <f t="shared" si="4"/>
        <v>0</v>
      </c>
      <c r="J26" s="689">
        <f t="shared" si="4"/>
        <v>0</v>
      </c>
      <c r="K26" s="689">
        <f t="shared" si="4"/>
        <v>0</v>
      </c>
      <c r="L26" s="689">
        <f t="shared" si="4"/>
        <v>0</v>
      </c>
      <c r="M26" s="689">
        <f t="shared" si="4"/>
        <v>0</v>
      </c>
      <c r="N26" s="689">
        <f t="shared" si="4"/>
        <v>0</v>
      </c>
      <c r="O26" s="692">
        <f t="shared" si="1"/>
        <v>467749</v>
      </c>
      <c r="P26" s="662"/>
    </row>
    <row r="27" spans="1:16" s="661" customFormat="1" ht="12" x14ac:dyDescent="0.2">
      <c r="A27" s="663">
        <v>21</v>
      </c>
      <c r="B27" s="674" t="s">
        <v>934</v>
      </c>
      <c r="C27" s="675">
        <f t="shared" si="2"/>
        <v>60337</v>
      </c>
      <c r="D27" s="675">
        <v>42000</v>
      </c>
      <c r="E27" s="675">
        <v>18337</v>
      </c>
      <c r="F27" s="684"/>
      <c r="G27" s="675"/>
      <c r="H27" s="685"/>
      <c r="I27" s="675"/>
      <c r="J27" s="675"/>
      <c r="K27" s="675"/>
      <c r="L27" s="675"/>
      <c r="M27" s="675"/>
      <c r="N27" s="675"/>
      <c r="O27" s="680">
        <f t="shared" si="1"/>
        <v>60337</v>
      </c>
      <c r="P27" s="662"/>
    </row>
    <row r="28" spans="1:16" s="661" customFormat="1" ht="12" x14ac:dyDescent="0.2">
      <c r="A28" s="663">
        <v>22</v>
      </c>
      <c r="B28" s="674" t="s">
        <v>935</v>
      </c>
      <c r="C28" s="675">
        <f t="shared" si="2"/>
        <v>12980</v>
      </c>
      <c r="D28" s="675"/>
      <c r="E28" s="675">
        <v>12980</v>
      </c>
      <c r="F28" s="684"/>
      <c r="G28" s="675"/>
      <c r="H28" s="685"/>
      <c r="I28" s="675"/>
      <c r="J28" s="675"/>
      <c r="K28" s="675"/>
      <c r="L28" s="675"/>
      <c r="M28" s="675"/>
      <c r="N28" s="675"/>
      <c r="O28" s="680">
        <f t="shared" si="1"/>
        <v>12980</v>
      </c>
      <c r="P28" s="662"/>
    </row>
    <row r="29" spans="1:16" s="661" customFormat="1" ht="12" x14ac:dyDescent="0.2">
      <c r="A29" s="663">
        <v>23</v>
      </c>
      <c r="B29" s="674" t="s">
        <v>941</v>
      </c>
      <c r="C29" s="675">
        <f t="shared" si="2"/>
        <v>21000</v>
      </c>
      <c r="D29" s="675"/>
      <c r="E29" s="675"/>
      <c r="F29" s="684">
        <v>21000</v>
      </c>
      <c r="G29" s="675"/>
      <c r="H29" s="685"/>
      <c r="I29" s="675"/>
      <c r="J29" s="675"/>
      <c r="K29" s="675"/>
      <c r="L29" s="675"/>
      <c r="M29" s="675"/>
      <c r="N29" s="675"/>
      <c r="O29" s="680">
        <f t="shared" si="1"/>
        <v>21000</v>
      </c>
      <c r="P29" s="662"/>
    </row>
    <row r="30" spans="1:16" s="661" customFormat="1" ht="12" x14ac:dyDescent="0.2">
      <c r="A30" s="663">
        <v>24</v>
      </c>
      <c r="B30" s="674" t="s">
        <v>938</v>
      </c>
      <c r="C30" s="675">
        <f t="shared" si="2"/>
        <v>12432</v>
      </c>
      <c r="D30" s="675"/>
      <c r="E30" s="675"/>
      <c r="F30" s="684">
        <v>12432</v>
      </c>
      <c r="G30" s="675"/>
      <c r="H30" s="685"/>
      <c r="I30" s="675"/>
      <c r="J30" s="675"/>
      <c r="K30" s="675"/>
      <c r="L30" s="675"/>
      <c r="M30" s="675"/>
      <c r="N30" s="675"/>
      <c r="O30" s="680">
        <f t="shared" si="1"/>
        <v>12432</v>
      </c>
      <c r="P30" s="662"/>
    </row>
    <row r="31" spans="1:16" s="661" customFormat="1" ht="12" x14ac:dyDescent="0.2">
      <c r="A31" s="663">
        <v>25</v>
      </c>
      <c r="B31" s="674" t="s">
        <v>944</v>
      </c>
      <c r="C31" s="675">
        <f t="shared" si="2"/>
        <v>180000</v>
      </c>
      <c r="D31" s="675"/>
      <c r="E31" s="675"/>
      <c r="F31" s="684">
        <v>180000</v>
      </c>
      <c r="G31" s="675"/>
      <c r="H31" s="685"/>
      <c r="I31" s="675"/>
      <c r="J31" s="675"/>
      <c r="K31" s="675"/>
      <c r="L31" s="675"/>
      <c r="M31" s="675"/>
      <c r="N31" s="675"/>
      <c r="O31" s="680">
        <f t="shared" si="1"/>
        <v>180000</v>
      </c>
      <c r="P31" s="662"/>
    </row>
    <row r="32" spans="1:16" s="661" customFormat="1" thickBot="1" x14ac:dyDescent="0.25">
      <c r="A32" s="663">
        <v>26</v>
      </c>
      <c r="B32" s="674" t="s">
        <v>931</v>
      </c>
      <c r="C32" s="675">
        <f t="shared" si="2"/>
        <v>181000</v>
      </c>
      <c r="D32" s="675"/>
      <c r="E32" s="675"/>
      <c r="F32" s="684">
        <v>181000</v>
      </c>
      <c r="G32" s="675"/>
      <c r="H32" s="685"/>
      <c r="I32" s="675"/>
      <c r="J32" s="675"/>
      <c r="K32" s="675"/>
      <c r="L32" s="675"/>
      <c r="M32" s="675"/>
      <c r="N32" s="675"/>
      <c r="O32" s="680">
        <f t="shared" si="1"/>
        <v>181000</v>
      </c>
      <c r="P32" s="662"/>
    </row>
    <row r="33" spans="1:16" s="661" customFormat="1" ht="12" x14ac:dyDescent="0.2">
      <c r="A33" s="663">
        <v>27</v>
      </c>
      <c r="B33" s="693" t="s">
        <v>945</v>
      </c>
      <c r="C33" s="694">
        <f t="shared" si="2"/>
        <v>11423491</v>
      </c>
      <c r="D33" s="694">
        <f t="shared" ref="D33:N33" si="5">SUM(D34:D48)</f>
        <v>1850000</v>
      </c>
      <c r="E33" s="694">
        <f t="shared" si="5"/>
        <v>407000</v>
      </c>
      <c r="F33" s="695">
        <f t="shared" si="5"/>
        <v>9166491</v>
      </c>
      <c r="G33" s="695">
        <f t="shared" si="5"/>
        <v>0</v>
      </c>
      <c r="H33" s="696">
        <f t="shared" si="5"/>
        <v>0</v>
      </c>
      <c r="I33" s="694">
        <f t="shared" si="5"/>
        <v>0</v>
      </c>
      <c r="J33" s="694">
        <f t="shared" si="5"/>
        <v>0</v>
      </c>
      <c r="K33" s="694">
        <f t="shared" si="5"/>
        <v>0</v>
      </c>
      <c r="L33" s="694">
        <f t="shared" si="5"/>
        <v>400000</v>
      </c>
      <c r="M33" s="694">
        <f t="shared" si="5"/>
        <v>0</v>
      </c>
      <c r="N33" s="694">
        <f t="shared" si="5"/>
        <v>0</v>
      </c>
      <c r="O33" s="697">
        <f t="shared" si="1"/>
        <v>11823491</v>
      </c>
      <c r="P33" s="662">
        <v>18551194</v>
      </c>
    </row>
    <row r="34" spans="1:16" s="682" customFormat="1" ht="12" x14ac:dyDescent="0.2">
      <c r="A34" s="663">
        <v>28</v>
      </c>
      <c r="B34" s="674" t="s">
        <v>928</v>
      </c>
      <c r="C34" s="698">
        <f t="shared" si="2"/>
        <v>2257000</v>
      </c>
      <c r="D34" s="676">
        <v>1850000</v>
      </c>
      <c r="E34" s="676">
        <v>407000</v>
      </c>
      <c r="F34" s="699"/>
      <c r="G34" s="679"/>
      <c r="H34" s="678"/>
      <c r="I34" s="679"/>
      <c r="J34" s="679"/>
      <c r="K34" s="679"/>
      <c r="L34" s="679"/>
      <c r="M34" s="679"/>
      <c r="N34" s="679"/>
      <c r="O34" s="700">
        <f t="shared" si="1"/>
        <v>2257000</v>
      </c>
      <c r="P34" s="681">
        <v>-6727703</v>
      </c>
    </row>
    <row r="35" spans="1:16" s="682" customFormat="1" ht="12" x14ac:dyDescent="0.2">
      <c r="A35" s="663">
        <v>29</v>
      </c>
      <c r="B35" s="674" t="s">
        <v>946</v>
      </c>
      <c r="C35" s="676">
        <f t="shared" si="2"/>
        <v>1273997</v>
      </c>
      <c r="D35" s="679"/>
      <c r="E35" s="679"/>
      <c r="F35" s="677">
        <v>1273997</v>
      </c>
      <c r="G35" s="676"/>
      <c r="H35" s="678"/>
      <c r="I35" s="679"/>
      <c r="J35" s="679"/>
      <c r="K35" s="679"/>
      <c r="L35" s="679"/>
      <c r="M35" s="679"/>
      <c r="N35" s="679"/>
      <c r="O35" s="701">
        <f t="shared" si="1"/>
        <v>1273997</v>
      </c>
      <c r="P35" s="702">
        <f>SUM(P33:P34)</f>
        <v>11823491</v>
      </c>
    </row>
    <row r="36" spans="1:16" s="682" customFormat="1" ht="12" x14ac:dyDescent="0.2">
      <c r="A36" s="663">
        <v>30</v>
      </c>
      <c r="B36" s="674" t="s">
        <v>947</v>
      </c>
      <c r="C36" s="676">
        <f t="shared" si="2"/>
        <v>2791000</v>
      </c>
      <c r="D36" s="679"/>
      <c r="E36" s="679"/>
      <c r="F36" s="677">
        <v>2791000</v>
      </c>
      <c r="G36" s="676"/>
      <c r="H36" s="678"/>
      <c r="I36" s="679"/>
      <c r="J36" s="679"/>
      <c r="K36" s="679"/>
      <c r="L36" s="679"/>
      <c r="M36" s="679"/>
      <c r="N36" s="679"/>
      <c r="O36" s="701">
        <f t="shared" si="1"/>
        <v>2791000</v>
      </c>
      <c r="P36" s="681"/>
    </row>
    <row r="37" spans="1:16" s="682" customFormat="1" ht="12" x14ac:dyDescent="0.2">
      <c r="A37" s="663">
        <v>31</v>
      </c>
      <c r="B37" s="674" t="s">
        <v>948</v>
      </c>
      <c r="C37" s="676">
        <f t="shared" si="2"/>
        <v>2047494</v>
      </c>
      <c r="D37" s="679"/>
      <c r="E37" s="679"/>
      <c r="F37" s="677">
        <v>2047494</v>
      </c>
      <c r="G37" s="676"/>
      <c r="H37" s="678"/>
      <c r="I37" s="679"/>
      <c r="J37" s="679"/>
      <c r="K37" s="679"/>
      <c r="L37" s="679"/>
      <c r="M37" s="679"/>
      <c r="N37" s="679"/>
      <c r="O37" s="701">
        <f t="shared" si="1"/>
        <v>2047494</v>
      </c>
      <c r="P37" s="681"/>
    </row>
    <row r="38" spans="1:16" s="682" customFormat="1" ht="12" x14ac:dyDescent="0.2">
      <c r="A38" s="663">
        <v>32</v>
      </c>
      <c r="B38" s="674" t="s">
        <v>949</v>
      </c>
      <c r="C38" s="676">
        <f t="shared" si="2"/>
        <v>320000</v>
      </c>
      <c r="D38" s="679"/>
      <c r="E38" s="679"/>
      <c r="F38" s="677">
        <v>320000</v>
      </c>
      <c r="G38" s="676"/>
      <c r="H38" s="678"/>
      <c r="I38" s="679"/>
      <c r="J38" s="679"/>
      <c r="K38" s="679"/>
      <c r="L38" s="679"/>
      <c r="M38" s="679"/>
      <c r="N38" s="679"/>
      <c r="O38" s="701">
        <f t="shared" si="1"/>
        <v>320000</v>
      </c>
      <c r="P38" s="681"/>
    </row>
    <row r="39" spans="1:16" s="682" customFormat="1" ht="12" x14ac:dyDescent="0.2">
      <c r="A39" s="663">
        <v>33</v>
      </c>
      <c r="B39" s="674" t="s">
        <v>950</v>
      </c>
      <c r="C39" s="676">
        <f t="shared" si="2"/>
        <v>20000</v>
      </c>
      <c r="D39" s="679"/>
      <c r="E39" s="679"/>
      <c r="F39" s="677">
        <v>20000</v>
      </c>
      <c r="G39" s="676"/>
      <c r="H39" s="678"/>
      <c r="I39" s="679"/>
      <c r="J39" s="679"/>
      <c r="K39" s="679"/>
      <c r="L39" s="676"/>
      <c r="M39" s="679"/>
      <c r="N39" s="679"/>
      <c r="O39" s="701">
        <f t="shared" si="1"/>
        <v>20000</v>
      </c>
      <c r="P39" s="681"/>
    </row>
    <row r="40" spans="1:16" s="682" customFormat="1" ht="12" x14ac:dyDescent="0.2">
      <c r="A40" s="663">
        <v>34</v>
      </c>
      <c r="B40" s="674" t="s">
        <v>951</v>
      </c>
      <c r="C40" s="676">
        <f t="shared" si="2"/>
        <v>350000</v>
      </c>
      <c r="D40" s="676"/>
      <c r="E40" s="676"/>
      <c r="F40" s="677">
        <v>350000</v>
      </c>
      <c r="G40" s="676"/>
      <c r="H40" s="678"/>
      <c r="I40" s="679"/>
      <c r="J40" s="679"/>
      <c r="K40" s="679"/>
      <c r="L40" s="676"/>
      <c r="M40" s="679"/>
      <c r="N40" s="679"/>
      <c r="O40" s="701">
        <f t="shared" si="1"/>
        <v>350000</v>
      </c>
      <c r="P40" s="681"/>
    </row>
    <row r="41" spans="1:16" s="682" customFormat="1" ht="12" x14ac:dyDescent="0.2">
      <c r="A41" s="663">
        <v>35</v>
      </c>
      <c r="B41" s="674" t="s">
        <v>952</v>
      </c>
      <c r="C41" s="676">
        <f t="shared" si="2"/>
        <v>600000</v>
      </c>
      <c r="D41" s="676"/>
      <c r="E41" s="676"/>
      <c r="F41" s="677">
        <v>600000</v>
      </c>
      <c r="G41" s="676"/>
      <c r="H41" s="678"/>
      <c r="I41" s="679"/>
      <c r="J41" s="679"/>
      <c r="K41" s="679"/>
      <c r="L41" s="676"/>
      <c r="M41" s="679"/>
      <c r="N41" s="679"/>
      <c r="O41" s="701">
        <f t="shared" si="1"/>
        <v>600000</v>
      </c>
      <c r="P41" s="681"/>
    </row>
    <row r="42" spans="1:16" s="682" customFormat="1" ht="12" x14ac:dyDescent="0.2">
      <c r="A42" s="663">
        <v>36</v>
      </c>
      <c r="B42" s="674" t="s">
        <v>953</v>
      </c>
      <c r="C42" s="676">
        <f t="shared" si="2"/>
        <v>200000</v>
      </c>
      <c r="D42" s="676"/>
      <c r="E42" s="676"/>
      <c r="F42" s="677">
        <v>200000</v>
      </c>
      <c r="G42" s="676"/>
      <c r="H42" s="678"/>
      <c r="I42" s="679"/>
      <c r="J42" s="679"/>
      <c r="K42" s="679"/>
      <c r="L42" s="676"/>
      <c r="M42" s="679"/>
      <c r="N42" s="679"/>
      <c r="O42" s="701">
        <f t="shared" si="1"/>
        <v>200000</v>
      </c>
      <c r="P42" s="681"/>
    </row>
    <row r="43" spans="1:16" s="682" customFormat="1" ht="12" x14ac:dyDescent="0.2">
      <c r="A43" s="663">
        <v>37</v>
      </c>
      <c r="B43" s="674" t="s">
        <v>954</v>
      </c>
      <c r="C43" s="676">
        <f t="shared" si="2"/>
        <v>130000</v>
      </c>
      <c r="D43" s="676"/>
      <c r="E43" s="676"/>
      <c r="F43" s="677">
        <v>130000</v>
      </c>
      <c r="G43" s="676"/>
      <c r="H43" s="678"/>
      <c r="I43" s="679"/>
      <c r="J43" s="679"/>
      <c r="K43" s="679"/>
      <c r="L43" s="676"/>
      <c r="M43" s="679"/>
      <c r="N43" s="679"/>
      <c r="O43" s="701">
        <f t="shared" si="1"/>
        <v>130000</v>
      </c>
      <c r="P43" s="681"/>
    </row>
    <row r="44" spans="1:16" s="682" customFormat="1" ht="12" x14ac:dyDescent="0.2">
      <c r="A44" s="663">
        <v>38</v>
      </c>
      <c r="B44" s="674" t="s">
        <v>955</v>
      </c>
      <c r="C44" s="676">
        <f t="shared" si="2"/>
        <v>750000</v>
      </c>
      <c r="D44" s="676"/>
      <c r="E44" s="676"/>
      <c r="F44" s="677">
        <v>750000</v>
      </c>
      <c r="G44" s="676"/>
      <c r="H44" s="678"/>
      <c r="I44" s="679"/>
      <c r="J44" s="679"/>
      <c r="K44" s="679"/>
      <c r="L44" s="676"/>
      <c r="M44" s="679"/>
      <c r="N44" s="679"/>
      <c r="O44" s="701">
        <f t="shared" si="1"/>
        <v>750000</v>
      </c>
      <c r="P44" s="681"/>
    </row>
    <row r="45" spans="1:16" s="682" customFormat="1" ht="12" x14ac:dyDescent="0.2">
      <c r="A45" s="663">
        <v>39</v>
      </c>
      <c r="B45" s="674" t="s">
        <v>1233</v>
      </c>
      <c r="C45" s="676">
        <f t="shared" si="2"/>
        <v>0</v>
      </c>
      <c r="D45" s="676"/>
      <c r="E45" s="676"/>
      <c r="F45" s="677"/>
      <c r="G45" s="676"/>
      <c r="H45" s="678"/>
      <c r="I45" s="679"/>
      <c r="J45" s="679"/>
      <c r="K45" s="679"/>
      <c r="L45" s="676">
        <v>400000</v>
      </c>
      <c r="M45" s="679"/>
      <c r="N45" s="679"/>
      <c r="O45" s="701">
        <f t="shared" si="1"/>
        <v>400000</v>
      </c>
      <c r="P45" s="681"/>
    </row>
    <row r="46" spans="1:16" s="682" customFormat="1" ht="12" x14ac:dyDescent="0.2">
      <c r="A46" s="663">
        <v>40</v>
      </c>
      <c r="B46" s="674" t="s">
        <v>956</v>
      </c>
      <c r="C46" s="676">
        <f t="shared" si="2"/>
        <v>120000</v>
      </c>
      <c r="D46" s="676"/>
      <c r="E46" s="676"/>
      <c r="F46" s="677">
        <v>120000</v>
      </c>
      <c r="G46" s="676"/>
      <c r="H46" s="678"/>
      <c r="I46" s="679"/>
      <c r="J46" s="679"/>
      <c r="K46" s="679"/>
      <c r="L46" s="676"/>
      <c r="M46" s="679"/>
      <c r="N46" s="679"/>
      <c r="O46" s="701">
        <f t="shared" si="1"/>
        <v>120000</v>
      </c>
      <c r="P46" s="681"/>
    </row>
    <row r="47" spans="1:16" s="682" customFormat="1" ht="12" x14ac:dyDescent="0.2">
      <c r="A47" s="663">
        <v>41</v>
      </c>
      <c r="B47" s="674" t="s">
        <v>957</v>
      </c>
      <c r="C47" s="676">
        <f t="shared" si="2"/>
        <v>180000</v>
      </c>
      <c r="D47" s="676"/>
      <c r="E47" s="676"/>
      <c r="F47" s="677">
        <v>180000</v>
      </c>
      <c r="G47" s="676"/>
      <c r="H47" s="678"/>
      <c r="I47" s="679"/>
      <c r="J47" s="679"/>
      <c r="K47" s="679"/>
      <c r="L47" s="676"/>
      <c r="M47" s="679"/>
      <c r="N47" s="679"/>
      <c r="O47" s="701">
        <f t="shared" si="1"/>
        <v>180000</v>
      </c>
      <c r="P47" s="681"/>
    </row>
    <row r="48" spans="1:16" s="682" customFormat="1" thickBot="1" x14ac:dyDescent="0.25">
      <c r="A48" s="663">
        <v>42</v>
      </c>
      <c r="B48" s="674" t="s">
        <v>958</v>
      </c>
      <c r="C48" s="676">
        <f t="shared" si="2"/>
        <v>384000</v>
      </c>
      <c r="D48" s="703"/>
      <c r="E48" s="703"/>
      <c r="F48" s="704">
        <v>384000</v>
      </c>
      <c r="G48" s="703"/>
      <c r="H48" s="705"/>
      <c r="I48" s="703"/>
      <c r="J48" s="703"/>
      <c r="K48" s="703"/>
      <c r="L48" s="703"/>
      <c r="M48" s="703"/>
      <c r="N48" s="703"/>
      <c r="O48" s="701">
        <f t="shared" si="1"/>
        <v>384000</v>
      </c>
      <c r="P48" s="681"/>
    </row>
    <row r="49" spans="1:16" s="661" customFormat="1" thickBot="1" x14ac:dyDescent="0.25">
      <c r="A49" s="663">
        <v>43</v>
      </c>
      <c r="B49" s="669" t="s">
        <v>959</v>
      </c>
      <c r="C49" s="670">
        <f t="shared" si="2"/>
        <v>10982989</v>
      </c>
      <c r="D49" s="670">
        <f t="shared" ref="D49:N49" si="6">SUM(D50:D57)</f>
        <v>6789000</v>
      </c>
      <c r="E49" s="670">
        <f t="shared" si="6"/>
        <v>1850940</v>
      </c>
      <c r="F49" s="671">
        <f t="shared" si="6"/>
        <v>2343049</v>
      </c>
      <c r="G49" s="671">
        <f t="shared" si="6"/>
        <v>0</v>
      </c>
      <c r="H49" s="672">
        <f t="shared" si="6"/>
        <v>0</v>
      </c>
      <c r="I49" s="670">
        <f t="shared" si="6"/>
        <v>0</v>
      </c>
      <c r="J49" s="670">
        <f t="shared" si="6"/>
        <v>0</v>
      </c>
      <c r="K49" s="670">
        <f t="shared" si="6"/>
        <v>0</v>
      </c>
      <c r="L49" s="670">
        <f t="shared" si="6"/>
        <v>749000</v>
      </c>
      <c r="M49" s="670">
        <f t="shared" si="6"/>
        <v>0</v>
      </c>
      <c r="N49" s="670">
        <f t="shared" si="6"/>
        <v>0</v>
      </c>
      <c r="O49" s="673">
        <f t="shared" si="1"/>
        <v>11731989</v>
      </c>
      <c r="P49" s="662">
        <v>11731989</v>
      </c>
    </row>
    <row r="50" spans="1:16" s="682" customFormat="1" ht="12" x14ac:dyDescent="0.2">
      <c r="A50" s="663">
        <v>44</v>
      </c>
      <c r="B50" s="674" t="s">
        <v>928</v>
      </c>
      <c r="C50" s="676">
        <f t="shared" si="2"/>
        <v>7587180</v>
      </c>
      <c r="D50" s="676">
        <v>6219000</v>
      </c>
      <c r="E50" s="676">
        <v>1368180</v>
      </c>
      <c r="F50" s="677"/>
      <c r="G50" s="676"/>
      <c r="H50" s="678"/>
      <c r="I50" s="679"/>
      <c r="J50" s="679"/>
      <c r="K50" s="679"/>
      <c r="L50" s="679"/>
      <c r="M50" s="679"/>
      <c r="N50" s="679"/>
      <c r="O50" s="706">
        <f t="shared" si="1"/>
        <v>7587180</v>
      </c>
      <c r="P50" s="681"/>
    </row>
    <row r="51" spans="1:16" s="682" customFormat="1" ht="12" x14ac:dyDescent="0.2">
      <c r="A51" s="663">
        <v>45</v>
      </c>
      <c r="B51" s="674" t="s">
        <v>960</v>
      </c>
      <c r="C51" s="676">
        <f t="shared" si="2"/>
        <v>321249</v>
      </c>
      <c r="D51" s="676"/>
      <c r="E51" s="676"/>
      <c r="F51" s="677">
        <v>321249</v>
      </c>
      <c r="G51" s="676"/>
      <c r="H51" s="678"/>
      <c r="I51" s="679"/>
      <c r="J51" s="679"/>
      <c r="K51" s="679"/>
      <c r="L51" s="679"/>
      <c r="M51" s="679"/>
      <c r="N51" s="679"/>
      <c r="O51" s="701">
        <f t="shared" si="1"/>
        <v>321249</v>
      </c>
      <c r="P51" s="681"/>
    </row>
    <row r="52" spans="1:16" s="682" customFormat="1" ht="12" x14ac:dyDescent="0.2">
      <c r="A52" s="663">
        <v>46</v>
      </c>
      <c r="B52" s="674" t="s">
        <v>961</v>
      </c>
      <c r="C52" s="676">
        <f t="shared" si="2"/>
        <v>1066800</v>
      </c>
      <c r="D52" s="676"/>
      <c r="E52" s="676"/>
      <c r="F52" s="677">
        <v>1066800</v>
      </c>
      <c r="G52" s="676"/>
      <c r="H52" s="678"/>
      <c r="I52" s="679"/>
      <c r="J52" s="679"/>
      <c r="K52" s="679"/>
      <c r="L52" s="676"/>
      <c r="M52" s="679"/>
      <c r="N52" s="679"/>
      <c r="O52" s="701">
        <f t="shared" si="1"/>
        <v>1066800</v>
      </c>
      <c r="P52" s="681"/>
    </row>
    <row r="53" spans="1:16" s="682" customFormat="1" ht="12" x14ac:dyDescent="0.2">
      <c r="A53" s="663">
        <v>47</v>
      </c>
      <c r="B53" s="707" t="s">
        <v>962</v>
      </c>
      <c r="C53" s="676">
        <f t="shared" si="2"/>
        <v>708510</v>
      </c>
      <c r="D53" s="676">
        <v>570000</v>
      </c>
      <c r="E53" s="676">
        <v>138510</v>
      </c>
      <c r="F53" s="677"/>
      <c r="G53" s="676"/>
      <c r="H53" s="678"/>
      <c r="I53" s="679"/>
      <c r="J53" s="679"/>
      <c r="K53" s="679"/>
      <c r="L53" s="676"/>
      <c r="M53" s="679"/>
      <c r="N53" s="679"/>
      <c r="O53" s="701">
        <f t="shared" si="1"/>
        <v>708510</v>
      </c>
      <c r="P53" s="681"/>
    </row>
    <row r="54" spans="1:16" s="682" customFormat="1" ht="12" x14ac:dyDescent="0.2">
      <c r="A54" s="663">
        <v>48</v>
      </c>
      <c r="B54" s="707" t="s">
        <v>963</v>
      </c>
      <c r="C54" s="676">
        <f t="shared" si="2"/>
        <v>344250</v>
      </c>
      <c r="D54" s="676"/>
      <c r="E54" s="676">
        <v>344250</v>
      </c>
      <c r="F54" s="677"/>
      <c r="G54" s="676"/>
      <c r="H54" s="678"/>
      <c r="I54" s="679"/>
      <c r="J54" s="679"/>
      <c r="K54" s="679"/>
      <c r="L54" s="676"/>
      <c r="M54" s="679"/>
      <c r="N54" s="679"/>
      <c r="O54" s="701">
        <f t="shared" si="1"/>
        <v>344250</v>
      </c>
      <c r="P54" s="681"/>
    </row>
    <row r="55" spans="1:16" s="682" customFormat="1" ht="12" x14ac:dyDescent="0.2">
      <c r="A55" s="663">
        <v>49</v>
      </c>
      <c r="B55" s="707" t="s">
        <v>964</v>
      </c>
      <c r="C55" s="676">
        <f t="shared" si="2"/>
        <v>635000</v>
      </c>
      <c r="D55" s="676"/>
      <c r="E55" s="676"/>
      <c r="F55" s="677">
        <v>635000</v>
      </c>
      <c r="G55" s="676"/>
      <c r="H55" s="678"/>
      <c r="I55" s="679"/>
      <c r="J55" s="679"/>
      <c r="K55" s="679"/>
      <c r="L55" s="676"/>
      <c r="M55" s="679"/>
      <c r="N55" s="679"/>
      <c r="O55" s="701">
        <f t="shared" si="1"/>
        <v>635000</v>
      </c>
      <c r="P55" s="681"/>
    </row>
    <row r="56" spans="1:16" s="682" customFormat="1" ht="12" x14ac:dyDescent="0.2">
      <c r="A56" s="663">
        <v>50</v>
      </c>
      <c r="B56" s="674" t="s">
        <v>965</v>
      </c>
      <c r="C56" s="676">
        <f t="shared" si="2"/>
        <v>320000</v>
      </c>
      <c r="D56" s="676"/>
      <c r="E56" s="676"/>
      <c r="F56" s="677">
        <v>320000</v>
      </c>
      <c r="G56" s="676"/>
      <c r="H56" s="678"/>
      <c r="I56" s="679"/>
      <c r="J56" s="679"/>
      <c r="K56" s="679"/>
      <c r="L56" s="676"/>
      <c r="M56" s="679"/>
      <c r="N56" s="679"/>
      <c r="O56" s="701">
        <f t="shared" si="1"/>
        <v>320000</v>
      </c>
      <c r="P56" s="681"/>
    </row>
    <row r="57" spans="1:16" s="682" customFormat="1" thickBot="1" x14ac:dyDescent="0.25">
      <c r="A57" s="663">
        <v>51</v>
      </c>
      <c r="B57" s="674" t="s">
        <v>1229</v>
      </c>
      <c r="C57" s="676">
        <f t="shared" si="2"/>
        <v>0</v>
      </c>
      <c r="D57" s="676"/>
      <c r="E57" s="676"/>
      <c r="F57" s="677"/>
      <c r="G57" s="676"/>
      <c r="H57" s="686"/>
      <c r="I57" s="676"/>
      <c r="J57" s="676"/>
      <c r="K57" s="676"/>
      <c r="L57" s="676">
        <v>749000</v>
      </c>
      <c r="M57" s="676"/>
      <c r="N57" s="676"/>
      <c r="O57" s="708">
        <f t="shared" si="1"/>
        <v>749000</v>
      </c>
      <c r="P57" s="681"/>
    </row>
    <row r="58" spans="1:16" s="661" customFormat="1" thickBot="1" x14ac:dyDescent="0.25">
      <c r="A58" s="663">
        <v>52</v>
      </c>
      <c r="B58" s="669" t="s">
        <v>966</v>
      </c>
      <c r="C58" s="670">
        <f t="shared" si="2"/>
        <v>7223640</v>
      </c>
      <c r="D58" s="670">
        <f>D59+D62+D65+D68+D71+D83+D87+D91+D94+D96+D103+D106</f>
        <v>850000</v>
      </c>
      <c r="E58" s="670">
        <f t="shared" ref="E58:O58" si="7">E59+E62+E65+E68+E71+E83+E87+E91+E94+E96+E103+E106</f>
        <v>473640</v>
      </c>
      <c r="F58" s="670">
        <f t="shared" si="7"/>
        <v>5900000</v>
      </c>
      <c r="G58" s="670">
        <f t="shared" si="7"/>
        <v>42459</v>
      </c>
      <c r="H58" s="670">
        <f t="shared" si="7"/>
        <v>5643788</v>
      </c>
      <c r="I58" s="670">
        <f t="shared" si="7"/>
        <v>1532860</v>
      </c>
      <c r="J58" s="670">
        <f t="shared" si="7"/>
        <v>1500000</v>
      </c>
      <c r="K58" s="670">
        <f t="shared" si="7"/>
        <v>11457788</v>
      </c>
      <c r="L58" s="670">
        <f t="shared" si="7"/>
        <v>7917517</v>
      </c>
      <c r="M58" s="670">
        <f t="shared" si="7"/>
        <v>53250092</v>
      </c>
      <c r="N58" s="670">
        <f t="shared" si="7"/>
        <v>12761895</v>
      </c>
      <c r="O58" s="670">
        <f t="shared" si="7"/>
        <v>101330039</v>
      </c>
      <c r="P58" s="662">
        <v>553636584</v>
      </c>
    </row>
    <row r="59" spans="1:16" s="661" customFormat="1" ht="12" x14ac:dyDescent="0.2">
      <c r="A59" s="663">
        <v>53</v>
      </c>
      <c r="B59" s="709" t="s">
        <v>967</v>
      </c>
      <c r="C59" s="710">
        <f t="shared" si="2"/>
        <v>0</v>
      </c>
      <c r="D59" s="710">
        <f t="shared" ref="D59:O59" si="8">SUM(D60:D61)</f>
        <v>0</v>
      </c>
      <c r="E59" s="710">
        <f t="shared" si="8"/>
        <v>0</v>
      </c>
      <c r="F59" s="711">
        <f t="shared" si="8"/>
        <v>0</v>
      </c>
      <c r="G59" s="711">
        <f t="shared" si="8"/>
        <v>0</v>
      </c>
      <c r="H59" s="712">
        <f t="shared" si="8"/>
        <v>352697</v>
      </c>
      <c r="I59" s="710">
        <f t="shared" si="8"/>
        <v>0</v>
      </c>
      <c r="J59" s="710">
        <f t="shared" si="8"/>
        <v>0</v>
      </c>
      <c r="K59" s="710">
        <f t="shared" si="8"/>
        <v>0</v>
      </c>
      <c r="L59" s="710">
        <f t="shared" si="8"/>
        <v>0</v>
      </c>
      <c r="M59" s="710">
        <f t="shared" si="8"/>
        <v>0</v>
      </c>
      <c r="N59" s="710">
        <f t="shared" si="8"/>
        <v>0</v>
      </c>
      <c r="O59" s="710">
        <f t="shared" si="8"/>
        <v>352697</v>
      </c>
      <c r="P59" s="662"/>
    </row>
    <row r="60" spans="1:16" s="661" customFormat="1" ht="12" x14ac:dyDescent="0.2">
      <c r="A60" s="663">
        <v>54</v>
      </c>
      <c r="B60" s="683" t="s">
        <v>968</v>
      </c>
      <c r="C60" s="675">
        <f t="shared" si="2"/>
        <v>0</v>
      </c>
      <c r="D60" s="675"/>
      <c r="E60" s="675"/>
      <c r="F60" s="684"/>
      <c r="G60" s="675"/>
      <c r="H60" s="713">
        <v>352697</v>
      </c>
      <c r="I60" s="675"/>
      <c r="J60" s="675"/>
      <c r="K60" s="675"/>
      <c r="L60" s="675"/>
      <c r="M60" s="675"/>
      <c r="N60" s="675"/>
      <c r="O60" s="675">
        <f>SUM(C60)+SUM(H60:N60)</f>
        <v>352697</v>
      </c>
      <c r="P60" s="714">
        <f>O58+O175-O174</f>
        <v>553636584</v>
      </c>
    </row>
    <row r="61" spans="1:16" s="661" customFormat="1" ht="12" x14ac:dyDescent="0.2">
      <c r="A61" s="663">
        <v>55</v>
      </c>
      <c r="B61" s="715"/>
      <c r="C61" s="675">
        <f>SUM(D61:F61)</f>
        <v>0</v>
      </c>
      <c r="D61" s="675"/>
      <c r="E61" s="675"/>
      <c r="F61" s="684"/>
      <c r="G61" s="675"/>
      <c r="H61" s="713"/>
      <c r="I61" s="675"/>
      <c r="J61" s="675"/>
      <c r="K61" s="675"/>
      <c r="L61" s="676"/>
      <c r="M61" s="675"/>
      <c r="N61" s="675"/>
      <c r="O61" s="675">
        <f>SUM(C61)+SUM(H61:N61)</f>
        <v>0</v>
      </c>
      <c r="P61" s="662"/>
    </row>
    <row r="62" spans="1:16" s="661" customFormat="1" ht="12" x14ac:dyDescent="0.2">
      <c r="A62" s="663">
        <v>56</v>
      </c>
      <c r="B62" s="716" t="s">
        <v>969</v>
      </c>
      <c r="C62" s="717">
        <f t="shared" si="2"/>
        <v>0</v>
      </c>
      <c r="D62" s="717">
        <f t="shared" ref="D62:O62" si="9">SUM(D63:D64)</f>
        <v>0</v>
      </c>
      <c r="E62" s="717">
        <f t="shared" si="9"/>
        <v>0</v>
      </c>
      <c r="F62" s="718">
        <f t="shared" si="9"/>
        <v>0</v>
      </c>
      <c r="G62" s="718">
        <f t="shared" si="9"/>
        <v>42459</v>
      </c>
      <c r="H62" s="719">
        <f t="shared" si="9"/>
        <v>0</v>
      </c>
      <c r="I62" s="717">
        <f t="shared" si="9"/>
        <v>0</v>
      </c>
      <c r="J62" s="717">
        <f t="shared" ref="J62:K62" si="10">SUM(J63:J64)</f>
        <v>0</v>
      </c>
      <c r="K62" s="717">
        <f t="shared" si="10"/>
        <v>0</v>
      </c>
      <c r="L62" s="717">
        <f t="shared" si="9"/>
        <v>0</v>
      </c>
      <c r="M62" s="717">
        <f t="shared" si="9"/>
        <v>0</v>
      </c>
      <c r="N62" s="717">
        <f t="shared" si="9"/>
        <v>0</v>
      </c>
      <c r="O62" s="717">
        <f t="shared" si="9"/>
        <v>42459</v>
      </c>
      <c r="P62" s="662"/>
    </row>
    <row r="63" spans="1:16" s="661" customFormat="1" ht="12" x14ac:dyDescent="0.2">
      <c r="A63" s="663">
        <v>57</v>
      </c>
      <c r="B63" s="707" t="s">
        <v>970</v>
      </c>
      <c r="C63" s="675">
        <f t="shared" si="2"/>
        <v>0</v>
      </c>
      <c r="D63" s="675"/>
      <c r="E63" s="675"/>
      <c r="F63" s="684"/>
      <c r="G63" s="675">
        <v>42459</v>
      </c>
      <c r="H63" s="720"/>
      <c r="I63" s="675"/>
      <c r="J63" s="675"/>
      <c r="K63" s="675"/>
      <c r="L63" s="676"/>
      <c r="M63" s="675"/>
      <c r="N63" s="675"/>
      <c r="O63" s="675">
        <f>SUM(C63)+SUM(G63:N63)</f>
        <v>42459</v>
      </c>
      <c r="P63" s="662"/>
    </row>
    <row r="64" spans="1:16" s="661" customFormat="1" ht="12" x14ac:dyDescent="0.2">
      <c r="A64" s="663">
        <v>58</v>
      </c>
      <c r="B64" s="683"/>
      <c r="C64" s="675">
        <f t="shared" si="2"/>
        <v>0</v>
      </c>
      <c r="D64" s="675"/>
      <c r="E64" s="675"/>
      <c r="F64" s="684"/>
      <c r="G64" s="675"/>
      <c r="H64" s="713"/>
      <c r="I64" s="675"/>
      <c r="J64" s="675"/>
      <c r="K64" s="675"/>
      <c r="L64" s="676"/>
      <c r="M64" s="675"/>
      <c r="N64" s="675"/>
      <c r="O64" s="675">
        <f>SUM(C64)+SUM(G64:N64)</f>
        <v>0</v>
      </c>
      <c r="P64" s="662"/>
    </row>
    <row r="65" spans="1:16" s="661" customFormat="1" ht="12" x14ac:dyDescent="0.2">
      <c r="A65" s="663">
        <v>59</v>
      </c>
      <c r="B65" s="721" t="s">
        <v>971</v>
      </c>
      <c r="C65" s="717">
        <f t="shared" si="2"/>
        <v>574640</v>
      </c>
      <c r="D65" s="717">
        <f>SUM(D66:D67)</f>
        <v>400000</v>
      </c>
      <c r="E65" s="717">
        <f t="shared" ref="E65:N65" si="11">SUM(E66:E67)</f>
        <v>174640</v>
      </c>
      <c r="F65" s="718">
        <f t="shared" si="11"/>
        <v>0</v>
      </c>
      <c r="G65" s="718">
        <f t="shared" si="11"/>
        <v>0</v>
      </c>
      <c r="H65" s="719">
        <f t="shared" si="11"/>
        <v>0</v>
      </c>
      <c r="I65" s="717">
        <f t="shared" si="11"/>
        <v>0</v>
      </c>
      <c r="J65" s="717">
        <f t="shared" si="11"/>
        <v>0</v>
      </c>
      <c r="K65" s="717">
        <f t="shared" si="11"/>
        <v>0</v>
      </c>
      <c r="L65" s="717">
        <f t="shared" si="11"/>
        <v>0</v>
      </c>
      <c r="M65" s="717">
        <f t="shared" si="11"/>
        <v>0</v>
      </c>
      <c r="N65" s="717">
        <f t="shared" si="11"/>
        <v>0</v>
      </c>
      <c r="O65" s="717">
        <f t="shared" ref="O65:O76" si="12">SUM(C65)+SUM(H65:N65)</f>
        <v>574640</v>
      </c>
      <c r="P65" s="662"/>
    </row>
    <row r="66" spans="1:16" s="661" customFormat="1" ht="12" x14ac:dyDescent="0.2">
      <c r="A66" s="663">
        <v>60</v>
      </c>
      <c r="B66" s="707" t="s">
        <v>972</v>
      </c>
      <c r="C66" s="675">
        <f t="shared" si="2"/>
        <v>574640</v>
      </c>
      <c r="D66" s="675">
        <v>400000</v>
      </c>
      <c r="E66" s="675">
        <v>174640</v>
      </c>
      <c r="F66" s="684"/>
      <c r="G66" s="675"/>
      <c r="H66" s="713"/>
      <c r="I66" s="675"/>
      <c r="J66" s="675"/>
      <c r="K66" s="675"/>
      <c r="L66" s="676"/>
      <c r="M66" s="675"/>
      <c r="N66" s="675"/>
      <c r="O66" s="675">
        <f t="shared" si="12"/>
        <v>574640</v>
      </c>
      <c r="P66" s="662"/>
    </row>
    <row r="67" spans="1:16" s="661" customFormat="1" ht="12" x14ac:dyDescent="0.2">
      <c r="A67" s="663">
        <v>61</v>
      </c>
      <c r="B67" s="683"/>
      <c r="C67" s="675">
        <f t="shared" si="2"/>
        <v>0</v>
      </c>
      <c r="D67" s="675"/>
      <c r="E67" s="675"/>
      <c r="F67" s="684"/>
      <c r="G67" s="675"/>
      <c r="H67" s="713"/>
      <c r="I67" s="675"/>
      <c r="J67" s="675"/>
      <c r="K67" s="675"/>
      <c r="L67" s="675"/>
      <c r="M67" s="675"/>
      <c r="N67" s="675"/>
      <c r="O67" s="675">
        <f t="shared" si="12"/>
        <v>0</v>
      </c>
      <c r="P67" s="662"/>
    </row>
    <row r="68" spans="1:16" s="661" customFormat="1" ht="12" x14ac:dyDescent="0.2">
      <c r="A68" s="663">
        <v>62</v>
      </c>
      <c r="B68" s="722" t="s">
        <v>973</v>
      </c>
      <c r="C68" s="717">
        <f t="shared" si="2"/>
        <v>0</v>
      </c>
      <c r="D68" s="717">
        <f t="shared" ref="D68:N68" si="13">SUM(D69:D70)</f>
        <v>0</v>
      </c>
      <c r="E68" s="717">
        <f t="shared" si="13"/>
        <v>0</v>
      </c>
      <c r="F68" s="718">
        <f t="shared" si="13"/>
        <v>0</v>
      </c>
      <c r="G68" s="718">
        <f t="shared" si="13"/>
        <v>0</v>
      </c>
      <c r="H68" s="719">
        <f t="shared" si="13"/>
        <v>0</v>
      </c>
      <c r="I68" s="717">
        <f t="shared" si="13"/>
        <v>1532860</v>
      </c>
      <c r="J68" s="717">
        <f t="shared" si="13"/>
        <v>1500000</v>
      </c>
      <c r="K68" s="717">
        <f t="shared" si="13"/>
        <v>0</v>
      </c>
      <c r="L68" s="717">
        <f t="shared" si="13"/>
        <v>0</v>
      </c>
      <c r="M68" s="717">
        <f t="shared" si="13"/>
        <v>0</v>
      </c>
      <c r="N68" s="717">
        <f t="shared" si="13"/>
        <v>0</v>
      </c>
      <c r="O68" s="717">
        <f t="shared" si="12"/>
        <v>3032860</v>
      </c>
      <c r="P68" s="662"/>
    </row>
    <row r="69" spans="1:16" s="661" customFormat="1" ht="12" x14ac:dyDescent="0.2">
      <c r="A69" s="663">
        <v>63</v>
      </c>
      <c r="B69" s="683" t="s">
        <v>974</v>
      </c>
      <c r="C69" s="675">
        <f t="shared" si="2"/>
        <v>0</v>
      </c>
      <c r="D69" s="675"/>
      <c r="E69" s="675"/>
      <c r="F69" s="684"/>
      <c r="G69" s="675"/>
      <c r="H69" s="685"/>
      <c r="I69" s="675">
        <v>822860</v>
      </c>
      <c r="J69" s="675"/>
      <c r="K69" s="675"/>
      <c r="L69" s="675"/>
      <c r="M69" s="675"/>
      <c r="N69" s="675"/>
      <c r="O69" s="675">
        <f t="shared" si="12"/>
        <v>822860</v>
      </c>
      <c r="P69" s="662"/>
    </row>
    <row r="70" spans="1:16" s="661" customFormat="1" ht="12" x14ac:dyDescent="0.2">
      <c r="A70" s="663">
        <v>64</v>
      </c>
      <c r="B70" s="683" t="s">
        <v>975</v>
      </c>
      <c r="C70" s="675">
        <f t="shared" si="2"/>
        <v>0</v>
      </c>
      <c r="D70" s="675"/>
      <c r="E70" s="675"/>
      <c r="F70" s="684"/>
      <c r="G70" s="675"/>
      <c r="H70" s="713"/>
      <c r="I70" s="675">
        <v>710000</v>
      </c>
      <c r="J70" s="675">
        <v>1500000</v>
      </c>
      <c r="K70" s="675"/>
      <c r="L70" s="675"/>
      <c r="M70" s="675"/>
      <c r="N70" s="675"/>
      <c r="O70" s="675">
        <f t="shared" si="12"/>
        <v>2210000</v>
      </c>
      <c r="P70" s="662"/>
    </row>
    <row r="71" spans="1:16" s="661" customFormat="1" ht="12" x14ac:dyDescent="0.2">
      <c r="A71" s="663">
        <v>70</v>
      </c>
      <c r="B71" s="723" t="s">
        <v>976</v>
      </c>
      <c r="C71" s="717">
        <f t="shared" si="2"/>
        <v>5900000</v>
      </c>
      <c r="D71" s="717">
        <f t="shared" ref="D71:N71" si="14">SUM(D72:D82)</f>
        <v>0</v>
      </c>
      <c r="E71" s="717">
        <f t="shared" si="14"/>
        <v>0</v>
      </c>
      <c r="F71" s="718">
        <f t="shared" si="14"/>
        <v>5900000</v>
      </c>
      <c r="G71" s="718">
        <f t="shared" si="14"/>
        <v>0</v>
      </c>
      <c r="H71" s="719">
        <f t="shared" si="14"/>
        <v>0</v>
      </c>
      <c r="I71" s="717">
        <f t="shared" si="14"/>
        <v>0</v>
      </c>
      <c r="J71" s="717">
        <f t="shared" si="14"/>
        <v>0</v>
      </c>
      <c r="K71" s="717">
        <f t="shared" si="14"/>
        <v>11087788</v>
      </c>
      <c r="L71" s="717">
        <f t="shared" si="14"/>
        <v>0</v>
      </c>
      <c r="M71" s="717">
        <f t="shared" si="14"/>
        <v>31250092</v>
      </c>
      <c r="N71" s="717">
        <f t="shared" si="14"/>
        <v>0</v>
      </c>
      <c r="O71" s="717">
        <f t="shared" si="12"/>
        <v>48237880</v>
      </c>
      <c r="P71" s="662"/>
    </row>
    <row r="72" spans="1:16" s="661" customFormat="1" ht="12" x14ac:dyDescent="0.2">
      <c r="A72" s="663">
        <v>71</v>
      </c>
      <c r="B72" s="724" t="s">
        <v>977</v>
      </c>
      <c r="C72" s="675">
        <f t="shared" si="2"/>
        <v>800000</v>
      </c>
      <c r="D72" s="675"/>
      <c r="E72" s="675"/>
      <c r="F72" s="684">
        <v>800000</v>
      </c>
      <c r="G72" s="675"/>
      <c r="H72" s="685"/>
      <c r="I72" s="675"/>
      <c r="J72" s="675"/>
      <c r="K72" s="675"/>
      <c r="L72" s="698"/>
      <c r="M72" s="675"/>
      <c r="N72" s="675"/>
      <c r="O72" s="675">
        <f t="shared" si="12"/>
        <v>800000</v>
      </c>
      <c r="P72" s="662"/>
    </row>
    <row r="73" spans="1:16" s="661" customFormat="1" ht="12" x14ac:dyDescent="0.2">
      <c r="A73" s="663">
        <v>72</v>
      </c>
      <c r="B73" s="725" t="s">
        <v>978</v>
      </c>
      <c r="C73" s="676">
        <f t="shared" si="2"/>
        <v>0</v>
      </c>
      <c r="D73" s="675"/>
      <c r="E73" s="675"/>
      <c r="F73" s="684"/>
      <c r="G73" s="675"/>
      <c r="H73" s="685"/>
      <c r="I73" s="675"/>
      <c r="J73" s="675"/>
      <c r="K73" s="676"/>
      <c r="L73" s="676"/>
      <c r="M73" s="675">
        <v>3000000</v>
      </c>
      <c r="N73" s="675"/>
      <c r="O73" s="675">
        <f t="shared" si="12"/>
        <v>3000000</v>
      </c>
      <c r="P73" s="662"/>
    </row>
    <row r="74" spans="1:16" s="661" customFormat="1" ht="12" x14ac:dyDescent="0.2">
      <c r="A74" s="663">
        <v>73</v>
      </c>
      <c r="B74" s="674" t="s">
        <v>960</v>
      </c>
      <c r="C74" s="675">
        <f t="shared" si="2"/>
        <v>5100000</v>
      </c>
      <c r="D74" s="675"/>
      <c r="E74" s="675"/>
      <c r="F74" s="684">
        <v>5100000</v>
      </c>
      <c r="G74" s="675"/>
      <c r="H74" s="685"/>
      <c r="I74" s="675"/>
      <c r="J74" s="675"/>
      <c r="K74" s="676"/>
      <c r="L74" s="676"/>
      <c r="M74" s="675"/>
      <c r="N74" s="675"/>
      <c r="O74" s="675">
        <f t="shared" si="12"/>
        <v>5100000</v>
      </c>
      <c r="P74" s="662"/>
    </row>
    <row r="75" spans="1:16" s="661" customFormat="1" ht="12" x14ac:dyDescent="0.2">
      <c r="A75" s="663">
        <v>74</v>
      </c>
      <c r="B75" s="726" t="s">
        <v>1056</v>
      </c>
      <c r="C75" s="675">
        <f>SUM(D75:F75)</f>
        <v>0</v>
      </c>
      <c r="D75" s="675"/>
      <c r="E75" s="675"/>
      <c r="F75" s="684"/>
      <c r="G75" s="675"/>
      <c r="H75" s="727"/>
      <c r="I75" s="675"/>
      <c r="J75" s="675"/>
      <c r="K75" s="728">
        <v>5015000</v>
      </c>
      <c r="L75" s="676"/>
      <c r="M75" s="675"/>
      <c r="N75" s="675"/>
      <c r="O75" s="675">
        <f t="shared" si="12"/>
        <v>5015000</v>
      </c>
      <c r="P75" s="662"/>
    </row>
    <row r="76" spans="1:16" s="661" customFormat="1" ht="12" x14ac:dyDescent="0.2">
      <c r="A76" s="663">
        <v>75</v>
      </c>
      <c r="B76" s="683" t="s">
        <v>979</v>
      </c>
      <c r="C76" s="675">
        <f t="shared" ref="C76" si="15">SUM(D76:F76)</f>
        <v>0</v>
      </c>
      <c r="D76" s="675"/>
      <c r="E76" s="675"/>
      <c r="F76" s="684"/>
      <c r="G76" s="675"/>
      <c r="H76" s="727"/>
      <c r="I76" s="675"/>
      <c r="J76" s="675"/>
      <c r="K76" s="675">
        <v>480038</v>
      </c>
      <c r="L76" s="676"/>
      <c r="M76" s="675"/>
      <c r="N76" s="675"/>
      <c r="O76" s="675">
        <f t="shared" si="12"/>
        <v>480038</v>
      </c>
      <c r="P76" s="662"/>
    </row>
    <row r="77" spans="1:16" s="661" customFormat="1" ht="12" x14ac:dyDescent="0.2">
      <c r="A77" s="663">
        <v>77</v>
      </c>
      <c r="B77" s="683" t="s">
        <v>980</v>
      </c>
      <c r="C77" s="675">
        <f t="shared" si="2"/>
        <v>0</v>
      </c>
      <c r="D77" s="675"/>
      <c r="E77" s="675"/>
      <c r="F77" s="684"/>
      <c r="G77" s="675"/>
      <c r="H77" s="685"/>
      <c r="I77" s="675"/>
      <c r="J77" s="675"/>
      <c r="K77" s="675">
        <v>1682750</v>
      </c>
      <c r="L77" s="675"/>
      <c r="M77" s="675"/>
      <c r="N77" s="675"/>
      <c r="O77" s="675">
        <f t="shared" ref="O77:O81" si="16">SUM(C77)+SUM(H77:N77)</f>
        <v>1682750</v>
      </c>
      <c r="P77" s="662"/>
    </row>
    <row r="78" spans="1:16" s="661" customFormat="1" ht="12" x14ac:dyDescent="0.2">
      <c r="A78" s="663">
        <v>78</v>
      </c>
      <c r="B78" s="683" t="s">
        <v>981</v>
      </c>
      <c r="C78" s="675">
        <f t="shared" si="2"/>
        <v>0</v>
      </c>
      <c r="D78" s="675"/>
      <c r="E78" s="675"/>
      <c r="F78" s="684"/>
      <c r="G78" s="675"/>
      <c r="H78" s="685"/>
      <c r="I78" s="675"/>
      <c r="J78" s="675"/>
      <c r="K78" s="675">
        <v>3810000</v>
      </c>
      <c r="L78" s="675"/>
      <c r="M78" s="675"/>
      <c r="N78" s="675"/>
      <c r="O78" s="675">
        <f t="shared" si="16"/>
        <v>3810000</v>
      </c>
      <c r="P78" s="662"/>
    </row>
    <row r="79" spans="1:16" s="661" customFormat="1" ht="12" x14ac:dyDescent="0.2">
      <c r="A79" s="663">
        <v>79</v>
      </c>
      <c r="B79" s="683" t="s">
        <v>982</v>
      </c>
      <c r="C79" s="675">
        <f t="shared" si="2"/>
        <v>0</v>
      </c>
      <c r="D79" s="675"/>
      <c r="E79" s="675"/>
      <c r="F79" s="684"/>
      <c r="G79" s="675"/>
      <c r="H79" s="685"/>
      <c r="I79" s="675"/>
      <c r="J79" s="675"/>
      <c r="K79" s="675"/>
      <c r="L79" s="675"/>
      <c r="M79" s="675">
        <v>1500000</v>
      </c>
      <c r="N79" s="675"/>
      <c r="O79" s="675">
        <f t="shared" si="16"/>
        <v>1500000</v>
      </c>
      <c r="P79" s="662"/>
    </row>
    <row r="80" spans="1:16" s="661" customFormat="1" ht="12" x14ac:dyDescent="0.2">
      <c r="A80" s="663">
        <v>80</v>
      </c>
      <c r="B80" s="683" t="s">
        <v>983</v>
      </c>
      <c r="C80" s="675">
        <f t="shared" si="2"/>
        <v>0</v>
      </c>
      <c r="D80" s="675"/>
      <c r="E80" s="675"/>
      <c r="F80" s="684"/>
      <c r="G80" s="675"/>
      <c r="H80" s="685"/>
      <c r="I80" s="675"/>
      <c r="J80" s="675"/>
      <c r="K80" s="675"/>
      <c r="L80" s="675"/>
      <c r="M80" s="675">
        <v>25550092</v>
      </c>
      <c r="N80" s="675"/>
      <c r="O80" s="675">
        <f t="shared" si="16"/>
        <v>25550092</v>
      </c>
      <c r="P80" s="662"/>
    </row>
    <row r="81" spans="1:16" s="661" customFormat="1" ht="12" x14ac:dyDescent="0.2">
      <c r="A81" s="663">
        <v>81</v>
      </c>
      <c r="B81" s="683" t="s">
        <v>984</v>
      </c>
      <c r="C81" s="675">
        <f t="shared" si="2"/>
        <v>0</v>
      </c>
      <c r="D81" s="675"/>
      <c r="E81" s="675"/>
      <c r="F81" s="684"/>
      <c r="G81" s="675"/>
      <c r="H81" s="685"/>
      <c r="I81" s="675"/>
      <c r="J81" s="675"/>
      <c r="K81" s="675"/>
      <c r="L81" s="675"/>
      <c r="M81" s="675">
        <v>1200000</v>
      </c>
      <c r="N81" s="675"/>
      <c r="O81" s="675">
        <f t="shared" si="16"/>
        <v>1200000</v>
      </c>
      <c r="P81" s="662"/>
    </row>
    <row r="82" spans="1:16" s="661" customFormat="1" ht="12" x14ac:dyDescent="0.2">
      <c r="A82" s="663">
        <v>82</v>
      </c>
      <c r="B82" s="729" t="s">
        <v>985</v>
      </c>
      <c r="C82" s="675">
        <f t="shared" si="2"/>
        <v>0</v>
      </c>
      <c r="D82" s="675"/>
      <c r="E82" s="675"/>
      <c r="F82" s="684"/>
      <c r="G82" s="675"/>
      <c r="H82" s="727"/>
      <c r="I82" s="675"/>
      <c r="J82" s="675"/>
      <c r="K82" s="728">
        <v>100000</v>
      </c>
      <c r="L82" s="676"/>
      <c r="M82" s="675"/>
      <c r="N82" s="675"/>
      <c r="O82" s="675">
        <f>SUM(C82)+SUM(H82:N82)</f>
        <v>100000</v>
      </c>
      <c r="P82" s="662"/>
    </row>
    <row r="83" spans="1:16" s="661" customFormat="1" ht="12" x14ac:dyDescent="0.2">
      <c r="A83" s="663">
        <v>83</v>
      </c>
      <c r="B83" s="722" t="s">
        <v>986</v>
      </c>
      <c r="C83" s="717">
        <f t="shared" ref="C83:O83" si="17">SUM(C84:C86)</f>
        <v>749000</v>
      </c>
      <c r="D83" s="717">
        <f t="shared" si="17"/>
        <v>450000</v>
      </c>
      <c r="E83" s="717">
        <f t="shared" si="17"/>
        <v>299000</v>
      </c>
      <c r="F83" s="718">
        <f t="shared" si="17"/>
        <v>0</v>
      </c>
      <c r="G83" s="718">
        <f t="shared" si="17"/>
        <v>0</v>
      </c>
      <c r="H83" s="719">
        <f t="shared" si="17"/>
        <v>0</v>
      </c>
      <c r="I83" s="717">
        <f t="shared" si="17"/>
        <v>0</v>
      </c>
      <c r="J83" s="717">
        <f t="shared" si="17"/>
        <v>0</v>
      </c>
      <c r="K83" s="717">
        <f t="shared" si="17"/>
        <v>0</v>
      </c>
      <c r="L83" s="717">
        <f t="shared" si="17"/>
        <v>200000</v>
      </c>
      <c r="M83" s="717">
        <f t="shared" si="17"/>
        <v>0</v>
      </c>
      <c r="N83" s="717">
        <f t="shared" si="17"/>
        <v>0</v>
      </c>
      <c r="O83" s="717">
        <f t="shared" si="17"/>
        <v>949000</v>
      </c>
      <c r="P83" s="662"/>
    </row>
    <row r="84" spans="1:16" s="661" customFormat="1" ht="12" x14ac:dyDescent="0.2">
      <c r="A84" s="663">
        <v>84</v>
      </c>
      <c r="B84" s="674" t="s">
        <v>928</v>
      </c>
      <c r="C84" s="675">
        <f t="shared" si="2"/>
        <v>549000</v>
      </c>
      <c r="D84" s="730">
        <v>450000</v>
      </c>
      <c r="E84" s="730">
        <v>99000</v>
      </c>
      <c r="F84" s="731"/>
      <c r="G84" s="730"/>
      <c r="H84" s="732"/>
      <c r="I84" s="730"/>
      <c r="J84" s="730"/>
      <c r="K84" s="698"/>
      <c r="L84" s="698"/>
      <c r="M84" s="730"/>
      <c r="N84" s="730"/>
      <c r="O84" s="730">
        <f>SUM(C84)+SUM(H84:N84)</f>
        <v>549000</v>
      </c>
      <c r="P84" s="662"/>
    </row>
    <row r="85" spans="1:16" s="661" customFormat="1" ht="12" x14ac:dyDescent="0.2">
      <c r="A85" s="663">
        <v>85</v>
      </c>
      <c r="B85" s="674" t="s">
        <v>931</v>
      </c>
      <c r="C85" s="675">
        <f t="shared" si="2"/>
        <v>200000</v>
      </c>
      <c r="D85" s="675"/>
      <c r="E85" s="675">
        <v>200000</v>
      </c>
      <c r="F85" s="684"/>
      <c r="G85" s="675"/>
      <c r="H85" s="685"/>
      <c r="I85" s="675"/>
      <c r="J85" s="675"/>
      <c r="K85" s="676"/>
      <c r="L85" s="676"/>
      <c r="M85" s="675"/>
      <c r="N85" s="675"/>
      <c r="O85" s="675">
        <f>SUM(C85)+SUM(H85:N85)</f>
        <v>200000</v>
      </c>
      <c r="P85" s="662"/>
    </row>
    <row r="86" spans="1:16" s="661" customFormat="1" ht="12" x14ac:dyDescent="0.2">
      <c r="A86" s="663">
        <v>86</v>
      </c>
      <c r="B86" s="733" t="s">
        <v>1227</v>
      </c>
      <c r="C86" s="710">
        <f t="shared" si="2"/>
        <v>0</v>
      </c>
      <c r="D86" s="710"/>
      <c r="E86" s="710"/>
      <c r="F86" s="734"/>
      <c r="G86" s="710"/>
      <c r="H86" s="712"/>
      <c r="I86" s="710"/>
      <c r="J86" s="710"/>
      <c r="K86" s="710"/>
      <c r="L86" s="735">
        <v>200000</v>
      </c>
      <c r="M86" s="710"/>
      <c r="N86" s="710"/>
      <c r="O86" s="710">
        <f>SUM(C86)+SUM(H86:N86)</f>
        <v>200000</v>
      </c>
      <c r="P86" s="662"/>
    </row>
    <row r="87" spans="1:16" s="661" customFormat="1" ht="12" x14ac:dyDescent="0.2">
      <c r="A87" s="663">
        <v>87</v>
      </c>
      <c r="B87" s="723" t="s">
        <v>987</v>
      </c>
      <c r="C87" s="717">
        <f t="shared" ref="C87:I87" si="18">SUM(C88:C90)</f>
        <v>0</v>
      </c>
      <c r="D87" s="717">
        <f t="shared" si="18"/>
        <v>0</v>
      </c>
      <c r="E87" s="717">
        <f t="shared" si="18"/>
        <v>0</v>
      </c>
      <c r="F87" s="718">
        <f t="shared" si="18"/>
        <v>0</v>
      </c>
      <c r="G87" s="718">
        <f t="shared" si="18"/>
        <v>0</v>
      </c>
      <c r="H87" s="719">
        <f t="shared" si="18"/>
        <v>0</v>
      </c>
      <c r="I87" s="717">
        <f t="shared" si="18"/>
        <v>0</v>
      </c>
      <c r="J87" s="717">
        <f t="shared" ref="J87:K87" si="19">SUM(J88:J90)</f>
        <v>0</v>
      </c>
      <c r="K87" s="717">
        <f t="shared" si="19"/>
        <v>0</v>
      </c>
      <c r="L87" s="717">
        <f>SUM(L88:L90)</f>
        <v>1070000</v>
      </c>
      <c r="M87" s="717">
        <f>SUM(M88:M90)</f>
        <v>0</v>
      </c>
      <c r="N87" s="717">
        <f>SUM(N88:N90)</f>
        <v>0</v>
      </c>
      <c r="O87" s="717">
        <f>SUM(O88:O90)</f>
        <v>1070000</v>
      </c>
      <c r="P87" s="662"/>
    </row>
    <row r="88" spans="1:16" s="661" customFormat="1" ht="12" x14ac:dyDescent="0.2">
      <c r="A88" s="663">
        <v>88</v>
      </c>
      <c r="B88" s="683" t="s">
        <v>988</v>
      </c>
      <c r="C88" s="675">
        <f t="shared" si="2"/>
        <v>0</v>
      </c>
      <c r="D88" s="675"/>
      <c r="E88" s="675"/>
      <c r="F88" s="731"/>
      <c r="G88" s="675"/>
      <c r="H88" s="685"/>
      <c r="I88" s="675"/>
      <c r="J88" s="675"/>
      <c r="K88" s="676"/>
      <c r="L88" s="676">
        <v>670000</v>
      </c>
      <c r="M88" s="675"/>
      <c r="N88" s="675"/>
      <c r="O88" s="675">
        <f>SUM(C88)+SUM(H88:N88)</f>
        <v>670000</v>
      </c>
      <c r="P88" s="662"/>
    </row>
    <row r="89" spans="1:16" s="661" customFormat="1" ht="12" x14ac:dyDescent="0.2">
      <c r="A89" s="663">
        <v>89</v>
      </c>
      <c r="B89" s="683" t="s">
        <v>989</v>
      </c>
      <c r="C89" s="675">
        <f t="shared" si="2"/>
        <v>0</v>
      </c>
      <c r="D89" s="675"/>
      <c r="E89" s="675"/>
      <c r="F89" s="684"/>
      <c r="G89" s="675"/>
      <c r="H89" s="685"/>
      <c r="I89" s="675"/>
      <c r="J89" s="675"/>
      <c r="K89" s="676"/>
      <c r="L89" s="676">
        <v>400000</v>
      </c>
      <c r="M89" s="675"/>
      <c r="N89" s="675"/>
      <c r="O89" s="675">
        <f>SUM(C89)+SUM(H89:N89)</f>
        <v>400000</v>
      </c>
      <c r="P89" s="662"/>
    </row>
    <row r="90" spans="1:16" s="661" customFormat="1" ht="12" x14ac:dyDescent="0.2">
      <c r="A90" s="663">
        <v>90</v>
      </c>
      <c r="B90" s="683"/>
      <c r="C90" s="675">
        <f t="shared" si="2"/>
        <v>0</v>
      </c>
      <c r="D90" s="675"/>
      <c r="E90" s="675"/>
      <c r="F90" s="684"/>
      <c r="G90" s="675"/>
      <c r="H90" s="685"/>
      <c r="I90" s="675"/>
      <c r="J90" s="675"/>
      <c r="K90" s="676"/>
      <c r="L90" s="676"/>
      <c r="M90" s="675"/>
      <c r="N90" s="675"/>
      <c r="O90" s="675">
        <f>SUM(C90)+SUM(H90:N90)</f>
        <v>0</v>
      </c>
      <c r="P90" s="662"/>
    </row>
    <row r="91" spans="1:16" s="737" customFormat="1" ht="12" x14ac:dyDescent="0.2">
      <c r="A91" s="663">
        <v>91</v>
      </c>
      <c r="B91" s="723" t="s">
        <v>990</v>
      </c>
      <c r="C91" s="717">
        <f>SUM(C93:C104)</f>
        <v>0</v>
      </c>
      <c r="D91" s="717">
        <f>SUM(D92:D93)</f>
        <v>0</v>
      </c>
      <c r="E91" s="717">
        <f t="shared" ref="E91:O91" si="20">SUM(E92:E93)</f>
        <v>0</v>
      </c>
      <c r="F91" s="717">
        <f t="shared" si="20"/>
        <v>0</v>
      </c>
      <c r="G91" s="717">
        <f t="shared" si="20"/>
        <v>0</v>
      </c>
      <c r="H91" s="717">
        <f t="shared" si="20"/>
        <v>0</v>
      </c>
      <c r="I91" s="717">
        <f t="shared" si="20"/>
        <v>0</v>
      </c>
      <c r="J91" s="717">
        <f t="shared" si="20"/>
        <v>0</v>
      </c>
      <c r="K91" s="717">
        <f t="shared" si="20"/>
        <v>0</v>
      </c>
      <c r="L91" s="717">
        <f t="shared" si="20"/>
        <v>349250</v>
      </c>
      <c r="M91" s="717">
        <f t="shared" si="20"/>
        <v>22000000</v>
      </c>
      <c r="N91" s="717">
        <f t="shared" si="20"/>
        <v>0</v>
      </c>
      <c r="O91" s="717">
        <f t="shared" si="20"/>
        <v>22349250</v>
      </c>
      <c r="P91" s="736"/>
    </row>
    <row r="92" spans="1:16" s="661" customFormat="1" ht="12" x14ac:dyDescent="0.2">
      <c r="A92" s="663">
        <v>92</v>
      </c>
      <c r="B92" s="683" t="s">
        <v>991</v>
      </c>
      <c r="C92" s="675">
        <f t="shared" si="2"/>
        <v>0</v>
      </c>
      <c r="D92" s="675"/>
      <c r="E92" s="675"/>
      <c r="F92" s="684"/>
      <c r="G92" s="684"/>
      <c r="H92" s="685"/>
      <c r="I92" s="675"/>
      <c r="J92" s="675"/>
      <c r="K92" s="675"/>
      <c r="L92" s="675"/>
      <c r="M92" s="675">
        <v>22000000</v>
      </c>
      <c r="N92" s="675"/>
      <c r="O92" s="675">
        <f>SUM(C92)+SUM(H92:N92)</f>
        <v>22000000</v>
      </c>
      <c r="P92" s="662"/>
    </row>
    <row r="93" spans="1:16" s="661" customFormat="1" thickBot="1" x14ac:dyDescent="0.25">
      <c r="A93" s="663">
        <v>93</v>
      </c>
      <c r="B93" s="683" t="s">
        <v>992</v>
      </c>
      <c r="C93" s="675">
        <f t="shared" si="2"/>
        <v>0</v>
      </c>
      <c r="D93" s="675"/>
      <c r="E93" s="675"/>
      <c r="F93" s="684"/>
      <c r="G93" s="675"/>
      <c r="H93" s="685"/>
      <c r="I93" s="675"/>
      <c r="J93" s="675"/>
      <c r="K93" s="676"/>
      <c r="L93" s="676">
        <v>349250</v>
      </c>
      <c r="M93" s="675"/>
      <c r="N93" s="675"/>
      <c r="O93" s="675">
        <f>SUM(C93)+SUM(H93:N93)</f>
        <v>349250</v>
      </c>
      <c r="P93" s="662"/>
    </row>
    <row r="94" spans="1:16" s="737" customFormat="1" thickBot="1" x14ac:dyDescent="0.25">
      <c r="A94" s="663">
        <v>94</v>
      </c>
      <c r="B94" s="738" t="s">
        <v>993</v>
      </c>
      <c r="C94" s="739">
        <f t="shared" si="2"/>
        <v>0</v>
      </c>
      <c r="D94" s="739">
        <f>D95</f>
        <v>0</v>
      </c>
      <c r="E94" s="740">
        <f t="shared" ref="E94:O94" si="21">E95</f>
        <v>0</v>
      </c>
      <c r="F94" s="741">
        <f t="shared" si="21"/>
        <v>0</v>
      </c>
      <c r="G94" s="741">
        <f t="shared" si="21"/>
        <v>0</v>
      </c>
      <c r="H94" s="742">
        <f t="shared" si="21"/>
        <v>0</v>
      </c>
      <c r="I94" s="740">
        <f t="shared" si="21"/>
        <v>0</v>
      </c>
      <c r="J94" s="740">
        <f t="shared" si="21"/>
        <v>0</v>
      </c>
      <c r="K94" s="740">
        <f t="shared" si="21"/>
        <v>0</v>
      </c>
      <c r="L94" s="740">
        <f t="shared" si="21"/>
        <v>300000</v>
      </c>
      <c r="M94" s="740">
        <f t="shared" si="21"/>
        <v>0</v>
      </c>
      <c r="N94" s="740">
        <f t="shared" si="21"/>
        <v>0</v>
      </c>
      <c r="O94" s="740">
        <f t="shared" si="21"/>
        <v>300000</v>
      </c>
      <c r="P94" s="736"/>
    </row>
    <row r="95" spans="1:16" s="661" customFormat="1" thickBot="1" x14ac:dyDescent="0.25">
      <c r="A95" s="663">
        <v>95</v>
      </c>
      <c r="B95" s="683" t="s">
        <v>1225</v>
      </c>
      <c r="C95" s="675">
        <f t="shared" si="2"/>
        <v>0</v>
      </c>
      <c r="D95" s="675"/>
      <c r="E95" s="675"/>
      <c r="F95" s="684"/>
      <c r="G95" s="675"/>
      <c r="H95" s="685"/>
      <c r="I95" s="675"/>
      <c r="J95" s="675"/>
      <c r="K95" s="676"/>
      <c r="L95" s="676">
        <v>300000</v>
      </c>
      <c r="M95" s="675"/>
      <c r="N95" s="675"/>
      <c r="O95" s="675">
        <f>SUM(C95)+SUM(H95:N95)</f>
        <v>300000</v>
      </c>
      <c r="P95" s="662"/>
    </row>
    <row r="96" spans="1:16" s="737" customFormat="1" thickBot="1" x14ac:dyDescent="0.25">
      <c r="A96" s="663">
        <v>96</v>
      </c>
      <c r="B96" s="738" t="s">
        <v>994</v>
      </c>
      <c r="C96" s="739">
        <f t="shared" si="2"/>
        <v>0</v>
      </c>
      <c r="D96" s="740">
        <f t="shared" ref="D96:O96" si="22">SUM(D97:D102)</f>
        <v>0</v>
      </c>
      <c r="E96" s="740">
        <f t="shared" si="22"/>
        <v>0</v>
      </c>
      <c r="F96" s="741">
        <f t="shared" si="22"/>
        <v>0</v>
      </c>
      <c r="G96" s="741">
        <f t="shared" si="22"/>
        <v>0</v>
      </c>
      <c r="H96" s="742">
        <f t="shared" si="22"/>
        <v>0</v>
      </c>
      <c r="I96" s="740">
        <f t="shared" si="22"/>
        <v>0</v>
      </c>
      <c r="J96" s="740">
        <f t="shared" si="22"/>
        <v>0</v>
      </c>
      <c r="K96" s="740">
        <f t="shared" si="22"/>
        <v>370000</v>
      </c>
      <c r="L96" s="740">
        <f t="shared" si="22"/>
        <v>5998267</v>
      </c>
      <c r="M96" s="740">
        <f t="shared" si="22"/>
        <v>0</v>
      </c>
      <c r="N96" s="740">
        <f t="shared" si="22"/>
        <v>0</v>
      </c>
      <c r="O96" s="740">
        <f t="shared" si="22"/>
        <v>6368267</v>
      </c>
      <c r="P96" s="736"/>
    </row>
    <row r="97" spans="1:16" s="737" customFormat="1" ht="12" x14ac:dyDescent="0.2">
      <c r="A97" s="663">
        <v>97</v>
      </c>
      <c r="B97" s="743" t="s">
        <v>995</v>
      </c>
      <c r="C97" s="676">
        <f>SUM(D97:F97)</f>
        <v>0</v>
      </c>
      <c r="D97" s="744"/>
      <c r="E97" s="744"/>
      <c r="F97" s="745"/>
      <c r="G97" s="744"/>
      <c r="H97" s="746"/>
      <c r="I97" s="744"/>
      <c r="J97" s="744"/>
      <c r="K97" s="744"/>
      <c r="L97" s="675">
        <v>2000000</v>
      </c>
      <c r="M97" s="744"/>
      <c r="N97" s="744"/>
      <c r="O97" s="676">
        <f t="shared" ref="O97:O102" si="23">SUM(C97)+SUM(H97:N97)</f>
        <v>2000000</v>
      </c>
      <c r="P97" s="736"/>
    </row>
    <row r="98" spans="1:16" s="737" customFormat="1" ht="12" x14ac:dyDescent="0.2">
      <c r="A98" s="663">
        <v>98</v>
      </c>
      <c r="B98" s="715" t="s">
        <v>996</v>
      </c>
      <c r="C98" s="676">
        <f t="shared" ref="C98:C101" si="24">SUM(D98:F98)</f>
        <v>0</v>
      </c>
      <c r="D98" s="744"/>
      <c r="E98" s="744"/>
      <c r="F98" s="745"/>
      <c r="G98" s="744"/>
      <c r="H98" s="746"/>
      <c r="I98" s="744"/>
      <c r="J98" s="744"/>
      <c r="K98" s="744"/>
      <c r="L98" s="675">
        <v>300000</v>
      </c>
      <c r="M98" s="744"/>
      <c r="N98" s="744"/>
      <c r="O98" s="676">
        <f t="shared" si="23"/>
        <v>300000</v>
      </c>
      <c r="P98" s="736"/>
    </row>
    <row r="99" spans="1:16" s="737" customFormat="1" ht="12" x14ac:dyDescent="0.2">
      <c r="A99" s="663">
        <v>99</v>
      </c>
      <c r="B99" s="715" t="s">
        <v>997</v>
      </c>
      <c r="C99" s="676">
        <f t="shared" si="24"/>
        <v>0</v>
      </c>
      <c r="D99" s="744"/>
      <c r="E99" s="744"/>
      <c r="F99" s="745"/>
      <c r="G99" s="744"/>
      <c r="H99" s="746"/>
      <c r="I99" s="744"/>
      <c r="J99" s="744"/>
      <c r="K99" s="744"/>
      <c r="L99" s="675">
        <v>925000</v>
      </c>
      <c r="M99" s="744"/>
      <c r="N99" s="744"/>
      <c r="O99" s="676">
        <f t="shared" si="23"/>
        <v>925000</v>
      </c>
      <c r="P99" s="736"/>
    </row>
    <row r="100" spans="1:16" s="737" customFormat="1" ht="12" x14ac:dyDescent="0.2">
      <c r="A100" s="663">
        <v>100</v>
      </c>
      <c r="B100" s="715" t="s">
        <v>998</v>
      </c>
      <c r="C100" s="676">
        <f t="shared" si="24"/>
        <v>0</v>
      </c>
      <c r="D100" s="744"/>
      <c r="E100" s="744"/>
      <c r="F100" s="745"/>
      <c r="G100" s="744"/>
      <c r="H100" s="746"/>
      <c r="I100" s="744"/>
      <c r="J100" s="744"/>
      <c r="K100" s="675">
        <v>370000</v>
      </c>
      <c r="L100" s="675"/>
      <c r="M100" s="744"/>
      <c r="N100" s="744"/>
      <c r="O100" s="676">
        <f t="shared" si="23"/>
        <v>370000</v>
      </c>
      <c r="P100" s="736"/>
    </row>
    <row r="101" spans="1:16" s="737" customFormat="1" ht="12" x14ac:dyDescent="0.2">
      <c r="A101" s="663">
        <v>101</v>
      </c>
      <c r="B101" s="715" t="s">
        <v>999</v>
      </c>
      <c r="C101" s="676">
        <f t="shared" si="24"/>
        <v>0</v>
      </c>
      <c r="D101" s="744"/>
      <c r="E101" s="744"/>
      <c r="F101" s="745"/>
      <c r="G101" s="744"/>
      <c r="H101" s="746"/>
      <c r="I101" s="744"/>
      <c r="J101" s="744"/>
      <c r="K101" s="675"/>
      <c r="L101" s="675">
        <v>2470000</v>
      </c>
      <c r="M101" s="744"/>
      <c r="N101" s="744"/>
      <c r="O101" s="676">
        <f t="shared" si="23"/>
        <v>2470000</v>
      </c>
      <c r="P101" s="736"/>
    </row>
    <row r="102" spans="1:16" s="682" customFormat="1" thickBot="1" x14ac:dyDescent="0.25">
      <c r="A102" s="663">
        <v>102</v>
      </c>
      <c r="B102" s="747" t="s">
        <v>1000</v>
      </c>
      <c r="C102" s="676">
        <f>SUM(D102:F102)</f>
        <v>0</v>
      </c>
      <c r="D102" s="676"/>
      <c r="E102" s="676"/>
      <c r="F102" s="677"/>
      <c r="G102" s="676"/>
      <c r="H102" s="720"/>
      <c r="I102" s="676"/>
      <c r="J102" s="676"/>
      <c r="K102" s="676"/>
      <c r="L102" s="676">
        <v>303267</v>
      </c>
      <c r="M102" s="676"/>
      <c r="N102" s="676"/>
      <c r="O102" s="676">
        <f t="shared" si="23"/>
        <v>303267</v>
      </c>
      <c r="P102" s="681"/>
    </row>
    <row r="103" spans="1:16" s="737" customFormat="1" thickBot="1" x14ac:dyDescent="0.25">
      <c r="A103" s="663">
        <v>103</v>
      </c>
      <c r="B103" s="738" t="s">
        <v>1001</v>
      </c>
      <c r="C103" s="739">
        <f t="shared" si="2"/>
        <v>0</v>
      </c>
      <c r="D103" s="740">
        <f t="shared" ref="D103:K103" si="25">SUM(D104:D104)</f>
        <v>0</v>
      </c>
      <c r="E103" s="740">
        <f t="shared" si="25"/>
        <v>0</v>
      </c>
      <c r="F103" s="741">
        <f t="shared" si="25"/>
        <v>0</v>
      </c>
      <c r="G103" s="741">
        <f t="shared" si="25"/>
        <v>0</v>
      </c>
      <c r="H103" s="742">
        <f t="shared" si="25"/>
        <v>1331441</v>
      </c>
      <c r="I103" s="740">
        <f t="shared" si="25"/>
        <v>0</v>
      </c>
      <c r="J103" s="740">
        <f t="shared" si="25"/>
        <v>0</v>
      </c>
      <c r="K103" s="740">
        <f t="shared" si="25"/>
        <v>0</v>
      </c>
      <c r="L103" s="740">
        <f>SUM(L104:L104)</f>
        <v>0</v>
      </c>
      <c r="M103" s="740">
        <f>SUM(M104:M104)</f>
        <v>0</v>
      </c>
      <c r="N103" s="740">
        <f>SUM(N104:N104)</f>
        <v>0</v>
      </c>
      <c r="O103" s="740">
        <f>SUM(O104:O104)</f>
        <v>1331441</v>
      </c>
      <c r="P103" s="736"/>
    </row>
    <row r="104" spans="1:16" s="661" customFormat="1" ht="12" x14ac:dyDescent="0.2">
      <c r="A104" s="663">
        <v>104</v>
      </c>
      <c r="B104" s="683" t="s">
        <v>1002</v>
      </c>
      <c r="C104" s="675">
        <f t="shared" si="2"/>
        <v>0</v>
      </c>
      <c r="D104" s="675"/>
      <c r="E104" s="675"/>
      <c r="F104" s="684"/>
      <c r="G104" s="675"/>
      <c r="H104" s="686">
        <v>1331441</v>
      </c>
      <c r="I104" s="675"/>
      <c r="J104" s="675"/>
      <c r="K104" s="675"/>
      <c r="L104" s="675"/>
      <c r="M104" s="675"/>
      <c r="N104" s="675"/>
      <c r="O104" s="675">
        <f t="shared" ref="O104:O123" si="26">SUM(C104)+SUM(H104:N104)</f>
        <v>1331441</v>
      </c>
      <c r="P104" s="662"/>
    </row>
    <row r="105" spans="1:16" s="661" customFormat="1" ht="12" x14ac:dyDescent="0.2">
      <c r="A105" s="663">
        <v>105</v>
      </c>
      <c r="B105" s="683" t="s">
        <v>1003</v>
      </c>
      <c r="C105" s="675">
        <f t="shared" si="2"/>
        <v>0</v>
      </c>
      <c r="D105" s="675"/>
      <c r="E105" s="675"/>
      <c r="F105" s="684"/>
      <c r="G105" s="675"/>
      <c r="H105" s="685"/>
      <c r="I105" s="675"/>
      <c r="J105" s="675"/>
      <c r="K105" s="675"/>
      <c r="L105" s="675"/>
      <c r="M105" s="675">
        <v>15000000</v>
      </c>
      <c r="N105" s="675"/>
      <c r="O105" s="675">
        <f t="shared" si="26"/>
        <v>15000000</v>
      </c>
      <c r="P105" s="662"/>
    </row>
    <row r="106" spans="1:16" s="661" customFormat="1" ht="12" x14ac:dyDescent="0.2">
      <c r="A106" s="663">
        <v>106</v>
      </c>
      <c r="B106" s="723" t="s">
        <v>1004</v>
      </c>
      <c r="C106" s="748">
        <f t="shared" si="2"/>
        <v>0</v>
      </c>
      <c r="D106" s="717">
        <f t="shared" ref="D106:K106" si="27">SUM(D107:D123)</f>
        <v>0</v>
      </c>
      <c r="E106" s="717">
        <f t="shared" si="27"/>
        <v>0</v>
      </c>
      <c r="F106" s="718">
        <f t="shared" si="27"/>
        <v>0</v>
      </c>
      <c r="G106" s="718">
        <f t="shared" si="27"/>
        <v>0</v>
      </c>
      <c r="H106" s="719">
        <f t="shared" si="27"/>
        <v>3959650</v>
      </c>
      <c r="I106" s="717">
        <f t="shared" si="27"/>
        <v>0</v>
      </c>
      <c r="J106" s="717">
        <f t="shared" si="27"/>
        <v>0</v>
      </c>
      <c r="K106" s="717">
        <f t="shared" si="27"/>
        <v>0</v>
      </c>
      <c r="L106" s="717">
        <f>SUM(L107:L123)</f>
        <v>0</v>
      </c>
      <c r="M106" s="717">
        <f>SUM(M107:M123)</f>
        <v>0</v>
      </c>
      <c r="N106" s="717">
        <f>SUM(N107:N123)</f>
        <v>12761895</v>
      </c>
      <c r="O106" s="717">
        <f t="shared" si="26"/>
        <v>16721545</v>
      </c>
      <c r="P106" s="662"/>
    </row>
    <row r="107" spans="1:16" s="661" customFormat="1" ht="12" x14ac:dyDescent="0.2">
      <c r="A107" s="663">
        <v>107</v>
      </c>
      <c r="B107" s="683" t="s">
        <v>1005</v>
      </c>
      <c r="C107" s="675">
        <f t="shared" si="2"/>
        <v>0</v>
      </c>
      <c r="D107" s="675"/>
      <c r="E107" s="675"/>
      <c r="F107" s="684"/>
      <c r="G107" s="675"/>
      <c r="H107" s="713"/>
      <c r="I107" s="675"/>
      <c r="J107" s="675"/>
      <c r="K107" s="675"/>
      <c r="L107" s="675"/>
      <c r="M107" s="675"/>
      <c r="N107" s="675">
        <v>784860</v>
      </c>
      <c r="O107" s="675">
        <f t="shared" si="26"/>
        <v>784860</v>
      </c>
      <c r="P107" s="662"/>
    </row>
    <row r="108" spans="1:16" s="661" customFormat="1" ht="12" x14ac:dyDescent="0.2">
      <c r="A108" s="663">
        <v>108</v>
      </c>
      <c r="B108" s="683" t="s">
        <v>1006</v>
      </c>
      <c r="C108" s="675">
        <f t="shared" si="2"/>
        <v>0</v>
      </c>
      <c r="D108" s="675"/>
      <c r="E108" s="675"/>
      <c r="F108" s="684"/>
      <c r="G108" s="675"/>
      <c r="H108" s="675"/>
      <c r="I108" s="675"/>
      <c r="J108" s="675"/>
      <c r="K108" s="675"/>
      <c r="L108" s="675"/>
      <c r="M108" s="675"/>
      <c r="N108" s="675">
        <v>2440000</v>
      </c>
      <c r="O108" s="675">
        <f t="shared" si="26"/>
        <v>2440000</v>
      </c>
      <c r="P108" s="662"/>
    </row>
    <row r="109" spans="1:16" s="661" customFormat="1" ht="12" x14ac:dyDescent="0.2">
      <c r="A109" s="663">
        <v>109</v>
      </c>
      <c r="B109" s="683" t="s">
        <v>1007</v>
      </c>
      <c r="C109" s="675">
        <f t="shared" si="2"/>
        <v>0</v>
      </c>
      <c r="D109" s="675"/>
      <c r="E109" s="675"/>
      <c r="F109" s="684"/>
      <c r="G109" s="675"/>
      <c r="H109" s="675">
        <v>61250</v>
      </c>
      <c r="I109" s="675"/>
      <c r="J109" s="675"/>
      <c r="K109" s="675"/>
      <c r="L109" s="675"/>
      <c r="M109" s="675"/>
      <c r="N109" s="675"/>
      <c r="O109" s="675">
        <f t="shared" si="26"/>
        <v>61250</v>
      </c>
      <c r="P109" s="662"/>
    </row>
    <row r="110" spans="1:16" s="661" customFormat="1" ht="12" x14ac:dyDescent="0.2">
      <c r="A110" s="663">
        <v>110</v>
      </c>
      <c r="B110" s="683" t="s">
        <v>1008</v>
      </c>
      <c r="C110" s="675">
        <f t="shared" si="2"/>
        <v>0</v>
      </c>
      <c r="D110" s="675"/>
      <c r="E110" s="675"/>
      <c r="F110" s="684"/>
      <c r="G110" s="675"/>
      <c r="H110" s="713">
        <v>269220</v>
      </c>
      <c r="I110" s="675"/>
      <c r="J110" s="675"/>
      <c r="K110" s="675"/>
      <c r="L110" s="675"/>
      <c r="M110" s="675"/>
      <c r="N110" s="675"/>
      <c r="O110" s="675">
        <f t="shared" si="26"/>
        <v>269220</v>
      </c>
      <c r="P110" s="662"/>
    </row>
    <row r="111" spans="1:16" s="661" customFormat="1" ht="12" x14ac:dyDescent="0.2">
      <c r="A111" s="663">
        <v>111</v>
      </c>
      <c r="B111" s="683" t="s">
        <v>1009</v>
      </c>
      <c r="C111" s="675">
        <f t="shared" si="2"/>
        <v>0</v>
      </c>
      <c r="D111" s="675"/>
      <c r="E111" s="675"/>
      <c r="F111" s="684"/>
      <c r="G111" s="675"/>
      <c r="H111" s="713"/>
      <c r="I111" s="675"/>
      <c r="J111" s="675"/>
      <c r="K111" s="675"/>
      <c r="L111" s="675"/>
      <c r="M111" s="675"/>
      <c r="N111" s="675">
        <v>846160</v>
      </c>
      <c r="O111" s="675">
        <f t="shared" si="26"/>
        <v>846160</v>
      </c>
      <c r="P111" s="662"/>
    </row>
    <row r="112" spans="1:16" s="661" customFormat="1" ht="12" x14ac:dyDescent="0.2">
      <c r="A112" s="663">
        <v>112</v>
      </c>
      <c r="B112" s="726" t="s">
        <v>1010</v>
      </c>
      <c r="C112" s="675">
        <f t="shared" si="2"/>
        <v>0</v>
      </c>
      <c r="D112" s="675"/>
      <c r="E112" s="675"/>
      <c r="F112" s="684"/>
      <c r="G112" s="675"/>
      <c r="H112" s="713"/>
      <c r="I112" s="675"/>
      <c r="J112" s="675"/>
      <c r="K112" s="675"/>
      <c r="L112" s="675"/>
      <c r="M112" s="675"/>
      <c r="N112" s="675">
        <v>209215</v>
      </c>
      <c r="O112" s="675">
        <f t="shared" si="26"/>
        <v>209215</v>
      </c>
      <c r="P112" s="662"/>
    </row>
    <row r="113" spans="1:16" s="661" customFormat="1" ht="12" x14ac:dyDescent="0.2">
      <c r="A113" s="663">
        <v>113</v>
      </c>
      <c r="B113" s="683" t="s">
        <v>1011</v>
      </c>
      <c r="C113" s="675">
        <f t="shared" si="2"/>
        <v>0</v>
      </c>
      <c r="D113" s="675"/>
      <c r="E113" s="675"/>
      <c r="F113" s="684"/>
      <c r="G113" s="675"/>
      <c r="H113" s="713">
        <v>800000</v>
      </c>
      <c r="I113" s="675"/>
      <c r="J113" s="675"/>
      <c r="K113" s="675"/>
      <c r="L113" s="675"/>
      <c r="M113" s="675"/>
      <c r="N113" s="675"/>
      <c r="O113" s="675">
        <f t="shared" si="26"/>
        <v>800000</v>
      </c>
      <c r="P113" s="662"/>
    </row>
    <row r="114" spans="1:16" s="661" customFormat="1" ht="12" x14ac:dyDescent="0.2">
      <c r="A114" s="663">
        <v>114</v>
      </c>
      <c r="B114" s="683" t="s">
        <v>1012</v>
      </c>
      <c r="C114" s="675">
        <f t="shared" si="2"/>
        <v>0</v>
      </c>
      <c r="D114" s="675"/>
      <c r="E114" s="675"/>
      <c r="F114" s="684"/>
      <c r="G114" s="675"/>
      <c r="H114" s="713"/>
      <c r="I114" s="675"/>
      <c r="J114" s="675"/>
      <c r="K114" s="675"/>
      <c r="L114" s="675"/>
      <c r="M114" s="675"/>
      <c r="N114" s="675">
        <v>800000</v>
      </c>
      <c r="O114" s="675">
        <f t="shared" si="26"/>
        <v>800000</v>
      </c>
      <c r="P114" s="662"/>
    </row>
    <row r="115" spans="1:16" s="661" customFormat="1" ht="12" x14ac:dyDescent="0.2">
      <c r="A115" s="663">
        <v>115</v>
      </c>
      <c r="B115" s="683" t="s">
        <v>1013</v>
      </c>
      <c r="C115" s="675">
        <f t="shared" si="2"/>
        <v>0</v>
      </c>
      <c r="D115" s="675"/>
      <c r="E115" s="675"/>
      <c r="F115" s="684"/>
      <c r="G115" s="675"/>
      <c r="H115" s="713"/>
      <c r="I115" s="675"/>
      <c r="J115" s="675"/>
      <c r="K115" s="675"/>
      <c r="L115" s="675"/>
      <c r="M115" s="675"/>
      <c r="N115" s="675">
        <v>4636000</v>
      </c>
      <c r="O115" s="675">
        <f t="shared" si="26"/>
        <v>4636000</v>
      </c>
      <c r="P115" s="662"/>
    </row>
    <row r="116" spans="1:16" s="661" customFormat="1" ht="12" x14ac:dyDescent="0.2">
      <c r="A116" s="663">
        <v>116</v>
      </c>
      <c r="B116" s="683" t="s">
        <v>1014</v>
      </c>
      <c r="C116" s="675">
        <f t="shared" si="2"/>
        <v>0</v>
      </c>
      <c r="D116" s="675"/>
      <c r="E116" s="675"/>
      <c r="F116" s="684"/>
      <c r="G116" s="675"/>
      <c r="H116" s="713"/>
      <c r="I116" s="675"/>
      <c r="J116" s="675"/>
      <c r="K116" s="675"/>
      <c r="L116" s="675"/>
      <c r="M116" s="675"/>
      <c r="N116" s="675">
        <v>599000</v>
      </c>
      <c r="O116" s="675">
        <f t="shared" si="26"/>
        <v>599000</v>
      </c>
      <c r="P116" s="662"/>
    </row>
    <row r="117" spans="1:16" s="661" customFormat="1" ht="12" x14ac:dyDescent="0.2">
      <c r="A117" s="663">
        <v>117</v>
      </c>
      <c r="B117" s="707" t="s">
        <v>1015</v>
      </c>
      <c r="C117" s="675">
        <f t="shared" si="2"/>
        <v>0</v>
      </c>
      <c r="D117" s="675"/>
      <c r="E117" s="675"/>
      <c r="F117" s="684"/>
      <c r="G117" s="675"/>
      <c r="H117" s="713"/>
      <c r="I117" s="675"/>
      <c r="J117" s="675"/>
      <c r="K117" s="675"/>
      <c r="L117" s="676"/>
      <c r="M117" s="675"/>
      <c r="N117" s="675">
        <v>1708000</v>
      </c>
      <c r="O117" s="675">
        <f t="shared" si="26"/>
        <v>1708000</v>
      </c>
      <c r="P117" s="662"/>
    </row>
    <row r="118" spans="1:16" s="661" customFormat="1" ht="12" x14ac:dyDescent="0.2">
      <c r="A118" s="663">
        <v>118</v>
      </c>
      <c r="B118" s="707" t="s">
        <v>1016</v>
      </c>
      <c r="C118" s="675">
        <f t="shared" si="2"/>
        <v>0</v>
      </c>
      <c r="D118" s="675"/>
      <c r="E118" s="675"/>
      <c r="F118" s="684"/>
      <c r="G118" s="675"/>
      <c r="H118" s="713">
        <v>1342000</v>
      </c>
      <c r="I118" s="675"/>
      <c r="J118" s="675"/>
      <c r="K118" s="675"/>
      <c r="L118" s="676"/>
      <c r="M118" s="675"/>
      <c r="N118" s="675"/>
      <c r="O118" s="675">
        <f t="shared" si="26"/>
        <v>1342000</v>
      </c>
      <c r="P118" s="662"/>
    </row>
    <row r="119" spans="1:16" s="661" customFormat="1" ht="12" x14ac:dyDescent="0.2">
      <c r="A119" s="663">
        <v>119</v>
      </c>
      <c r="B119" s="707" t="s">
        <v>1017</v>
      </c>
      <c r="C119" s="675">
        <f t="shared" si="2"/>
        <v>0</v>
      </c>
      <c r="D119" s="675"/>
      <c r="E119" s="675"/>
      <c r="F119" s="684"/>
      <c r="G119" s="675"/>
      <c r="H119" s="713">
        <v>1487180</v>
      </c>
      <c r="I119" s="675"/>
      <c r="J119" s="675"/>
      <c r="K119" s="675"/>
      <c r="L119" s="676"/>
      <c r="M119" s="675"/>
      <c r="N119" s="675"/>
      <c r="O119" s="675">
        <f t="shared" si="26"/>
        <v>1487180</v>
      </c>
      <c r="P119" s="662"/>
    </row>
    <row r="120" spans="1:16" s="661" customFormat="1" ht="12" x14ac:dyDescent="0.2">
      <c r="A120" s="663">
        <v>120</v>
      </c>
      <c r="B120" s="707" t="s">
        <v>1018</v>
      </c>
      <c r="C120" s="675">
        <f t="shared" si="2"/>
        <v>0</v>
      </c>
      <c r="D120" s="675"/>
      <c r="E120" s="675"/>
      <c r="F120" s="684"/>
      <c r="G120" s="675"/>
      <c r="H120" s="713"/>
      <c r="I120" s="675"/>
      <c r="J120" s="675"/>
      <c r="K120" s="675"/>
      <c r="L120" s="676"/>
      <c r="M120" s="675"/>
      <c r="N120" s="675">
        <v>180000</v>
      </c>
      <c r="O120" s="675">
        <f t="shared" si="26"/>
        <v>180000</v>
      </c>
      <c r="P120" s="662"/>
    </row>
    <row r="121" spans="1:16" s="661" customFormat="1" ht="12" x14ac:dyDescent="0.2">
      <c r="A121" s="663">
        <v>121</v>
      </c>
      <c r="B121" s="683" t="s">
        <v>1019</v>
      </c>
      <c r="C121" s="675">
        <f t="shared" ref="C121:C122" si="28">SUM(D121:F121)</f>
        <v>0</v>
      </c>
      <c r="D121" s="675"/>
      <c r="E121" s="675"/>
      <c r="F121" s="684"/>
      <c r="G121" s="675"/>
      <c r="H121" s="727"/>
      <c r="I121" s="675"/>
      <c r="J121" s="675"/>
      <c r="K121" s="675"/>
      <c r="L121" s="676"/>
      <c r="M121" s="675"/>
      <c r="N121" s="675">
        <v>250000</v>
      </c>
      <c r="O121" s="675">
        <f t="shared" si="26"/>
        <v>250000</v>
      </c>
      <c r="P121" s="662"/>
    </row>
    <row r="122" spans="1:16" s="661" customFormat="1" ht="12" x14ac:dyDescent="0.2">
      <c r="A122" s="663">
        <v>122</v>
      </c>
      <c r="B122" s="683" t="s">
        <v>1020</v>
      </c>
      <c r="C122" s="675">
        <f t="shared" si="28"/>
        <v>0</v>
      </c>
      <c r="D122" s="675"/>
      <c r="E122" s="675"/>
      <c r="F122" s="684"/>
      <c r="G122" s="675"/>
      <c r="H122" s="727"/>
      <c r="I122" s="675"/>
      <c r="J122" s="675"/>
      <c r="K122" s="675"/>
      <c r="L122" s="676"/>
      <c r="M122" s="675"/>
      <c r="N122" s="675">
        <v>308660</v>
      </c>
      <c r="O122" s="675">
        <f t="shared" si="26"/>
        <v>308660</v>
      </c>
      <c r="P122" s="662"/>
    </row>
    <row r="123" spans="1:16" s="661" customFormat="1" thickBot="1" x14ac:dyDescent="0.25">
      <c r="A123" s="663">
        <v>123</v>
      </c>
      <c r="B123" s="749"/>
      <c r="C123" s="750">
        <f t="shared" si="2"/>
        <v>0</v>
      </c>
      <c r="D123" s="750"/>
      <c r="E123" s="750"/>
      <c r="F123" s="751"/>
      <c r="G123" s="750"/>
      <c r="H123" s="752"/>
      <c r="I123" s="750"/>
      <c r="J123" s="750"/>
      <c r="K123" s="750"/>
      <c r="L123" s="750"/>
      <c r="M123" s="750"/>
      <c r="N123" s="750"/>
      <c r="O123" s="675">
        <f t="shared" si="26"/>
        <v>0</v>
      </c>
      <c r="P123" s="662"/>
    </row>
    <row r="124" spans="1:16" s="661" customFormat="1" thickBot="1" x14ac:dyDescent="0.25">
      <c r="A124" s="663">
        <v>124</v>
      </c>
      <c r="B124" s="753" t="s">
        <v>1021</v>
      </c>
      <c r="C124" s="754">
        <f t="shared" ref="C124:O124" si="29">C8+C14+C33+C49+C58</f>
        <v>36032494</v>
      </c>
      <c r="D124" s="754">
        <f t="shared" si="29"/>
        <v>12814286</v>
      </c>
      <c r="E124" s="754">
        <f t="shared" si="29"/>
        <v>3512191</v>
      </c>
      <c r="F124" s="755">
        <f t="shared" si="29"/>
        <v>19706017</v>
      </c>
      <c r="G124" s="755">
        <f t="shared" si="29"/>
        <v>42459</v>
      </c>
      <c r="H124" s="756">
        <f t="shared" si="29"/>
        <v>5643788</v>
      </c>
      <c r="I124" s="754">
        <f t="shared" si="29"/>
        <v>1532860</v>
      </c>
      <c r="J124" s="754">
        <f t="shared" si="29"/>
        <v>1500000</v>
      </c>
      <c r="K124" s="754">
        <f t="shared" si="29"/>
        <v>11457788</v>
      </c>
      <c r="L124" s="754">
        <f t="shared" si="29"/>
        <v>9467517</v>
      </c>
      <c r="M124" s="754">
        <f t="shared" si="29"/>
        <v>53250092</v>
      </c>
      <c r="N124" s="754">
        <f t="shared" si="29"/>
        <v>12761895</v>
      </c>
      <c r="O124" s="754">
        <f t="shared" si="29"/>
        <v>131688893</v>
      </c>
      <c r="P124" s="662"/>
    </row>
    <row r="125" spans="1:16" s="661" customFormat="1" ht="15.75" customHeight="1" x14ac:dyDescent="0.2">
      <c r="A125" s="663">
        <v>125</v>
      </c>
      <c r="B125" s="757" t="s">
        <v>1022</v>
      </c>
      <c r="C125" s="675">
        <f>SUM(D125:F125)</f>
        <v>0</v>
      </c>
      <c r="D125" s="758"/>
      <c r="E125" s="758"/>
      <c r="F125" s="759"/>
      <c r="G125" s="758"/>
      <c r="H125" s="685"/>
      <c r="I125" s="675"/>
      <c r="J125" s="675"/>
      <c r="K125" s="760"/>
      <c r="L125" s="760"/>
      <c r="M125" s="760">
        <v>70775642</v>
      </c>
      <c r="N125" s="675"/>
      <c r="O125" s="675">
        <f t="shared" ref="O125:O156" si="30">SUM(C125)+SUM(H125:N125)</f>
        <v>70775642</v>
      </c>
      <c r="P125" s="662"/>
    </row>
    <row r="126" spans="1:16" s="661" customFormat="1" ht="15.75" customHeight="1" x14ac:dyDescent="0.2">
      <c r="A126" s="663">
        <v>126</v>
      </c>
      <c r="B126" s="725" t="s">
        <v>1023</v>
      </c>
      <c r="C126" s="675">
        <f t="shared" ref="C126:C144" si="31">SUM(D126:F126)</f>
        <v>0</v>
      </c>
      <c r="D126" s="758"/>
      <c r="E126" s="758"/>
      <c r="F126" s="759"/>
      <c r="G126" s="758"/>
      <c r="H126" s="685">
        <v>1217323</v>
      </c>
      <c r="I126" s="684"/>
      <c r="J126" s="684"/>
      <c r="K126" s="675"/>
      <c r="L126" s="675"/>
      <c r="M126" s="675"/>
      <c r="N126" s="675"/>
      <c r="O126" s="675">
        <f t="shared" si="30"/>
        <v>1217323</v>
      </c>
      <c r="P126" s="662"/>
    </row>
    <row r="127" spans="1:16" s="661" customFormat="1" ht="15.75" customHeight="1" x14ac:dyDescent="0.2">
      <c r="A127" s="663">
        <v>127</v>
      </c>
      <c r="B127" s="725" t="s">
        <v>1024</v>
      </c>
      <c r="C127" s="675">
        <f t="shared" si="31"/>
        <v>0</v>
      </c>
      <c r="D127" s="758"/>
      <c r="E127" s="758"/>
      <c r="F127" s="759"/>
      <c r="G127" s="758"/>
      <c r="H127" s="685"/>
      <c r="I127" s="684"/>
      <c r="J127" s="684"/>
      <c r="K127" s="675"/>
      <c r="L127" s="675"/>
      <c r="M127" s="675">
        <v>11120745</v>
      </c>
      <c r="N127" s="675"/>
      <c r="O127" s="675">
        <f t="shared" si="30"/>
        <v>11120745</v>
      </c>
      <c r="P127" s="662"/>
    </row>
    <row r="128" spans="1:16" s="661" customFormat="1" ht="15.75" customHeight="1" x14ac:dyDescent="0.2">
      <c r="A128" s="663">
        <v>128</v>
      </c>
      <c r="B128" s="725" t="s">
        <v>1025</v>
      </c>
      <c r="C128" s="675">
        <f t="shared" si="31"/>
        <v>0</v>
      </c>
      <c r="D128" s="758"/>
      <c r="E128" s="758"/>
      <c r="F128" s="759"/>
      <c r="G128" s="758"/>
      <c r="H128" s="685"/>
      <c r="I128" s="684"/>
      <c r="J128" s="684"/>
      <c r="K128" s="761">
        <v>49983339</v>
      </c>
      <c r="L128" s="761"/>
      <c r="M128" s="675"/>
      <c r="N128" s="675"/>
      <c r="O128" s="675">
        <f t="shared" si="30"/>
        <v>49983339</v>
      </c>
      <c r="P128" s="662"/>
    </row>
    <row r="129" spans="1:16" s="661" customFormat="1" ht="15.75" customHeight="1" x14ac:dyDescent="0.2">
      <c r="A129" s="663">
        <v>129</v>
      </c>
      <c r="B129" s="725" t="s">
        <v>1026</v>
      </c>
      <c r="C129" s="675">
        <f t="shared" si="31"/>
        <v>0</v>
      </c>
      <c r="D129" s="758"/>
      <c r="E129" s="758"/>
      <c r="F129" s="759"/>
      <c r="G129" s="758"/>
      <c r="H129" s="685"/>
      <c r="I129" s="684"/>
      <c r="J129" s="684"/>
      <c r="K129" s="761">
        <v>194581765</v>
      </c>
      <c r="L129" s="761"/>
      <c r="M129" s="675"/>
      <c r="N129" s="675"/>
      <c r="O129" s="675">
        <f t="shared" si="30"/>
        <v>194581765</v>
      </c>
      <c r="P129" s="662"/>
    </row>
    <row r="130" spans="1:16" s="661" customFormat="1" ht="15.75" customHeight="1" x14ac:dyDescent="0.2">
      <c r="A130" s="663">
        <v>130</v>
      </c>
      <c r="B130" s="725" t="s">
        <v>1027</v>
      </c>
      <c r="C130" s="675">
        <f t="shared" si="31"/>
        <v>0</v>
      </c>
      <c r="D130" s="758"/>
      <c r="E130" s="758"/>
      <c r="F130" s="759"/>
      <c r="G130" s="758"/>
      <c r="H130" s="685"/>
      <c r="I130" s="684"/>
      <c r="J130" s="684"/>
      <c r="K130" s="761"/>
      <c r="L130" s="761"/>
      <c r="M130" s="675">
        <v>3200000</v>
      </c>
      <c r="N130" s="675"/>
      <c r="O130" s="675">
        <f t="shared" si="30"/>
        <v>3200000</v>
      </c>
      <c r="P130" s="662"/>
    </row>
    <row r="131" spans="1:16" s="661" customFormat="1" ht="15.75" customHeight="1" x14ac:dyDescent="0.2">
      <c r="A131" s="663">
        <v>131</v>
      </c>
      <c r="B131" s="725" t="s">
        <v>1028</v>
      </c>
      <c r="C131" s="675">
        <f t="shared" si="31"/>
        <v>0</v>
      </c>
      <c r="D131" s="758"/>
      <c r="E131" s="758"/>
      <c r="F131" s="759"/>
      <c r="G131" s="758"/>
      <c r="H131" s="685"/>
      <c r="I131" s="684"/>
      <c r="J131" s="684"/>
      <c r="K131" s="761"/>
      <c r="L131" s="761"/>
      <c r="M131" s="675">
        <v>5000000</v>
      </c>
      <c r="N131" s="675"/>
      <c r="O131" s="675">
        <f t="shared" si="30"/>
        <v>5000000</v>
      </c>
      <c r="P131" s="662"/>
    </row>
    <row r="132" spans="1:16" s="661" customFormat="1" ht="15.75" customHeight="1" x14ac:dyDescent="0.2">
      <c r="A132" s="663">
        <v>132</v>
      </c>
      <c r="B132" s="725" t="s">
        <v>1029</v>
      </c>
      <c r="C132" s="675">
        <f t="shared" si="31"/>
        <v>348000</v>
      </c>
      <c r="D132" s="758"/>
      <c r="E132" s="758"/>
      <c r="F132" s="759">
        <v>348000</v>
      </c>
      <c r="G132" s="758"/>
      <c r="H132" s="685"/>
      <c r="I132" s="684"/>
      <c r="J132" s="684"/>
      <c r="K132" s="761"/>
      <c r="L132" s="761"/>
      <c r="M132" s="675"/>
      <c r="N132" s="675"/>
      <c r="O132" s="675">
        <f t="shared" si="30"/>
        <v>348000</v>
      </c>
      <c r="P132" s="662"/>
    </row>
    <row r="133" spans="1:16" s="661" customFormat="1" ht="15.75" customHeight="1" x14ac:dyDescent="0.2">
      <c r="A133" s="663">
        <v>133</v>
      </c>
      <c r="B133" s="725" t="s">
        <v>1030</v>
      </c>
      <c r="C133" s="675">
        <f t="shared" si="31"/>
        <v>0</v>
      </c>
      <c r="D133" s="758"/>
      <c r="E133" s="758"/>
      <c r="F133" s="759"/>
      <c r="G133" s="758"/>
      <c r="H133" s="685"/>
      <c r="I133" s="684"/>
      <c r="J133" s="684"/>
      <c r="K133" s="761">
        <v>416162</v>
      </c>
      <c r="L133" s="761"/>
      <c r="M133" s="675"/>
      <c r="N133" s="675"/>
      <c r="O133" s="675">
        <f t="shared" si="30"/>
        <v>416162</v>
      </c>
      <c r="P133" s="662"/>
    </row>
    <row r="134" spans="1:16" s="661" customFormat="1" ht="15.75" customHeight="1" x14ac:dyDescent="0.2">
      <c r="A134" s="663">
        <v>134</v>
      </c>
      <c r="B134" s="725" t="s">
        <v>1031</v>
      </c>
      <c r="C134" s="675">
        <f t="shared" si="31"/>
        <v>0</v>
      </c>
      <c r="D134" s="758"/>
      <c r="E134" s="758"/>
      <c r="F134" s="759"/>
      <c r="G134" s="758"/>
      <c r="H134" s="685"/>
      <c r="I134" s="684"/>
      <c r="J134" s="684"/>
      <c r="K134" s="761">
        <v>203200</v>
      </c>
      <c r="L134" s="761"/>
      <c r="M134" s="675"/>
      <c r="N134" s="675"/>
      <c r="O134" s="675">
        <f t="shared" si="30"/>
        <v>203200</v>
      </c>
      <c r="P134" s="662"/>
    </row>
    <row r="135" spans="1:16" s="661" customFormat="1" ht="15.75" customHeight="1" x14ac:dyDescent="0.2">
      <c r="A135" s="663">
        <v>135</v>
      </c>
      <c r="B135" s="725" t="s">
        <v>1032</v>
      </c>
      <c r="C135" s="675">
        <f t="shared" si="31"/>
        <v>0</v>
      </c>
      <c r="D135" s="758"/>
      <c r="E135" s="758"/>
      <c r="F135" s="759"/>
      <c r="G135" s="758"/>
      <c r="H135" s="685"/>
      <c r="I135" s="684"/>
      <c r="J135" s="684"/>
      <c r="K135" s="761">
        <v>774446</v>
      </c>
      <c r="L135" s="761"/>
      <c r="M135" s="675"/>
      <c r="N135" s="675"/>
      <c r="O135" s="675">
        <f t="shared" si="30"/>
        <v>774446</v>
      </c>
      <c r="P135" s="662"/>
    </row>
    <row r="136" spans="1:16" s="661" customFormat="1" ht="15.75" customHeight="1" x14ac:dyDescent="0.2">
      <c r="A136" s="663">
        <v>136</v>
      </c>
      <c r="B136" s="725" t="s">
        <v>1033</v>
      </c>
      <c r="C136" s="675">
        <f t="shared" si="31"/>
        <v>0</v>
      </c>
      <c r="D136" s="758"/>
      <c r="E136" s="758"/>
      <c r="F136" s="759"/>
      <c r="G136" s="758"/>
      <c r="H136" s="685"/>
      <c r="I136" s="684"/>
      <c r="J136" s="684"/>
      <c r="K136" s="761">
        <v>340000</v>
      </c>
      <c r="L136" s="761"/>
      <c r="M136" s="675"/>
      <c r="N136" s="675"/>
      <c r="O136" s="675">
        <f t="shared" si="30"/>
        <v>340000</v>
      </c>
      <c r="P136" s="662"/>
    </row>
    <row r="137" spans="1:16" s="661" customFormat="1" ht="15.75" customHeight="1" x14ac:dyDescent="0.2">
      <c r="A137" s="663">
        <v>137</v>
      </c>
      <c r="B137" s="725" t="s">
        <v>1034</v>
      </c>
      <c r="C137" s="675">
        <f t="shared" si="31"/>
        <v>0</v>
      </c>
      <c r="D137" s="758"/>
      <c r="E137" s="758"/>
      <c r="F137" s="759"/>
      <c r="G137" s="758"/>
      <c r="H137" s="685"/>
      <c r="I137" s="684"/>
      <c r="J137" s="684"/>
      <c r="K137" s="761">
        <v>304800</v>
      </c>
      <c r="L137" s="761"/>
      <c r="M137" s="675"/>
      <c r="N137" s="675"/>
      <c r="O137" s="675">
        <f t="shared" si="30"/>
        <v>304800</v>
      </c>
      <c r="P137" s="662"/>
    </row>
    <row r="138" spans="1:16" s="661" customFormat="1" ht="15.75" customHeight="1" x14ac:dyDescent="0.2">
      <c r="A138" s="663">
        <v>138</v>
      </c>
      <c r="B138" s="725" t="s">
        <v>1035</v>
      </c>
      <c r="C138" s="675">
        <f t="shared" si="31"/>
        <v>0</v>
      </c>
      <c r="D138" s="758"/>
      <c r="E138" s="758"/>
      <c r="F138" s="759"/>
      <c r="G138" s="758"/>
      <c r="H138" s="685"/>
      <c r="I138" s="684"/>
      <c r="J138" s="684"/>
      <c r="K138" s="761">
        <v>1987093</v>
      </c>
      <c r="L138" s="761"/>
      <c r="M138" s="675"/>
      <c r="N138" s="675"/>
      <c r="O138" s="675">
        <f t="shared" si="30"/>
        <v>1987093</v>
      </c>
      <c r="P138" s="662"/>
    </row>
    <row r="139" spans="1:16" s="661" customFormat="1" ht="15.75" customHeight="1" x14ac:dyDescent="0.2">
      <c r="A139" s="663">
        <v>139</v>
      </c>
      <c r="B139" s="725" t="s">
        <v>1036</v>
      </c>
      <c r="C139" s="675">
        <f t="shared" si="31"/>
        <v>0</v>
      </c>
      <c r="D139" s="758"/>
      <c r="E139" s="758"/>
      <c r="F139" s="759"/>
      <c r="G139" s="758"/>
      <c r="H139" s="685"/>
      <c r="I139" s="684"/>
      <c r="J139" s="684"/>
      <c r="K139" s="761">
        <v>3000000</v>
      </c>
      <c r="L139" s="761"/>
      <c r="M139" s="675"/>
      <c r="N139" s="675"/>
      <c r="O139" s="675">
        <f t="shared" si="30"/>
        <v>3000000</v>
      </c>
      <c r="P139" s="662"/>
    </row>
    <row r="140" spans="1:16" s="661" customFormat="1" ht="15.75" customHeight="1" x14ac:dyDescent="0.2">
      <c r="A140" s="663">
        <v>140</v>
      </c>
      <c r="B140" s="725" t="s">
        <v>1037</v>
      </c>
      <c r="C140" s="675">
        <f t="shared" si="31"/>
        <v>0</v>
      </c>
      <c r="D140" s="758"/>
      <c r="E140" s="758"/>
      <c r="F140" s="759"/>
      <c r="G140" s="758"/>
      <c r="H140" s="685"/>
      <c r="I140" s="684"/>
      <c r="J140" s="684"/>
      <c r="K140" s="761"/>
      <c r="L140" s="761">
        <v>3000000</v>
      </c>
      <c r="M140" s="675"/>
      <c r="N140" s="675"/>
      <c r="O140" s="675">
        <f t="shared" si="30"/>
        <v>3000000</v>
      </c>
      <c r="P140" s="662"/>
    </row>
    <row r="141" spans="1:16" s="661" customFormat="1" ht="15.75" customHeight="1" x14ac:dyDescent="0.2">
      <c r="A141" s="663">
        <v>141</v>
      </c>
      <c r="B141" s="725" t="s">
        <v>1038</v>
      </c>
      <c r="C141" s="675">
        <f t="shared" si="31"/>
        <v>0</v>
      </c>
      <c r="D141" s="758"/>
      <c r="E141" s="758"/>
      <c r="F141" s="759"/>
      <c r="G141" s="758"/>
      <c r="H141" s="685"/>
      <c r="I141" s="684"/>
      <c r="J141" s="684"/>
      <c r="K141" s="761">
        <v>1247775</v>
      </c>
      <c r="L141" s="761"/>
      <c r="M141" s="675"/>
      <c r="N141" s="675"/>
      <c r="O141" s="675">
        <f t="shared" si="30"/>
        <v>1247775</v>
      </c>
      <c r="P141" s="662"/>
    </row>
    <row r="142" spans="1:16" s="661" customFormat="1" ht="15.75" customHeight="1" x14ac:dyDescent="0.2">
      <c r="A142" s="663">
        <v>142</v>
      </c>
      <c r="B142" s="725" t="s">
        <v>1039</v>
      </c>
      <c r="C142" s="675">
        <f t="shared" si="31"/>
        <v>0</v>
      </c>
      <c r="D142" s="758"/>
      <c r="E142" s="758"/>
      <c r="F142" s="759"/>
      <c r="G142" s="758"/>
      <c r="H142" s="685"/>
      <c r="I142" s="684"/>
      <c r="J142" s="684"/>
      <c r="K142" s="761">
        <v>960000</v>
      </c>
      <c r="L142" s="761"/>
      <c r="M142" s="675"/>
      <c r="N142" s="675"/>
      <c r="O142" s="675">
        <f t="shared" si="30"/>
        <v>960000</v>
      </c>
      <c r="P142" s="662"/>
    </row>
    <row r="143" spans="1:16" s="661" customFormat="1" ht="15.75" customHeight="1" x14ac:dyDescent="0.2">
      <c r="A143" s="663">
        <v>143</v>
      </c>
      <c r="B143" s="725" t="s">
        <v>1040</v>
      </c>
      <c r="C143" s="675">
        <f t="shared" si="31"/>
        <v>0</v>
      </c>
      <c r="D143" s="758"/>
      <c r="E143" s="758"/>
      <c r="F143" s="759"/>
      <c r="G143" s="758"/>
      <c r="H143" s="685"/>
      <c r="I143" s="684"/>
      <c r="J143" s="684"/>
      <c r="K143" s="761"/>
      <c r="L143" s="761">
        <v>499000</v>
      </c>
      <c r="M143" s="675"/>
      <c r="N143" s="675"/>
      <c r="O143" s="675">
        <f t="shared" si="30"/>
        <v>499000</v>
      </c>
      <c r="P143" s="662"/>
    </row>
    <row r="144" spans="1:16" s="661" customFormat="1" ht="15.75" customHeight="1" x14ac:dyDescent="0.2">
      <c r="A144" s="663">
        <v>144</v>
      </c>
      <c r="B144" s="725" t="s">
        <v>1041</v>
      </c>
      <c r="C144" s="675">
        <f t="shared" si="31"/>
        <v>0</v>
      </c>
      <c r="D144" s="758"/>
      <c r="E144" s="758"/>
      <c r="F144" s="759"/>
      <c r="G144" s="758"/>
      <c r="H144" s="685"/>
      <c r="I144" s="684"/>
      <c r="J144" s="684"/>
      <c r="K144" s="761"/>
      <c r="L144" s="761">
        <v>10000000</v>
      </c>
      <c r="M144" s="675"/>
      <c r="N144" s="675"/>
      <c r="O144" s="675">
        <f t="shared" si="30"/>
        <v>10000000</v>
      </c>
      <c r="P144" s="662"/>
    </row>
    <row r="145" spans="1:16" s="661" customFormat="1" ht="15.75" customHeight="1" x14ac:dyDescent="0.2">
      <c r="A145" s="663">
        <v>145</v>
      </c>
      <c r="B145" s="725" t="s">
        <v>1042</v>
      </c>
      <c r="C145" s="675">
        <f t="shared" ref="C145:C155" si="32">SUM(D145:F145)</f>
        <v>0</v>
      </c>
      <c r="D145" s="758"/>
      <c r="E145" s="758"/>
      <c r="F145" s="759"/>
      <c r="G145" s="758"/>
      <c r="H145" s="685"/>
      <c r="I145" s="684"/>
      <c r="J145" s="684"/>
      <c r="K145" s="761"/>
      <c r="L145" s="761">
        <v>114300</v>
      </c>
      <c r="M145" s="675"/>
      <c r="N145" s="675"/>
      <c r="O145" s="675">
        <f t="shared" si="30"/>
        <v>114300</v>
      </c>
      <c r="P145" s="662"/>
    </row>
    <row r="146" spans="1:16" s="661" customFormat="1" ht="15.75" customHeight="1" x14ac:dyDescent="0.2">
      <c r="A146" s="663">
        <v>146</v>
      </c>
      <c r="B146" s="725" t="s">
        <v>1043</v>
      </c>
      <c r="C146" s="675">
        <f t="shared" si="32"/>
        <v>0</v>
      </c>
      <c r="D146" s="758"/>
      <c r="E146" s="758"/>
      <c r="F146" s="759"/>
      <c r="G146" s="758"/>
      <c r="H146" s="685"/>
      <c r="I146" s="684"/>
      <c r="J146" s="684"/>
      <c r="K146" s="761"/>
      <c r="L146" s="761">
        <v>36894</v>
      </c>
      <c r="M146" s="675"/>
      <c r="N146" s="675"/>
      <c r="O146" s="675">
        <f t="shared" si="30"/>
        <v>36894</v>
      </c>
      <c r="P146" s="662"/>
    </row>
    <row r="147" spans="1:16" s="661" customFormat="1" ht="15.75" customHeight="1" x14ac:dyDescent="0.2">
      <c r="A147" s="663">
        <v>147</v>
      </c>
      <c r="B147" s="725" t="s">
        <v>1044</v>
      </c>
      <c r="C147" s="675">
        <f t="shared" si="32"/>
        <v>0</v>
      </c>
      <c r="D147" s="758"/>
      <c r="E147" s="758"/>
      <c r="F147" s="759"/>
      <c r="G147" s="758"/>
      <c r="H147" s="685"/>
      <c r="I147" s="684"/>
      <c r="J147" s="684"/>
      <c r="K147" s="761"/>
      <c r="L147" s="761">
        <v>1500000</v>
      </c>
      <c r="M147" s="675"/>
      <c r="N147" s="675"/>
      <c r="O147" s="675">
        <f t="shared" si="30"/>
        <v>1500000</v>
      </c>
      <c r="P147" s="662"/>
    </row>
    <row r="148" spans="1:16" s="661" customFormat="1" ht="15.75" customHeight="1" x14ac:dyDescent="0.2">
      <c r="A148" s="663">
        <v>148</v>
      </c>
      <c r="B148" s="762" t="s">
        <v>1000</v>
      </c>
      <c r="C148" s="675">
        <f t="shared" si="32"/>
        <v>0</v>
      </c>
      <c r="D148" s="758"/>
      <c r="E148" s="758"/>
      <c r="F148" s="759"/>
      <c r="G148" s="758"/>
      <c r="H148" s="685"/>
      <c r="I148" s="684"/>
      <c r="J148" s="684"/>
      <c r="K148" s="761"/>
      <c r="L148" s="761">
        <v>1500000</v>
      </c>
      <c r="M148" s="675"/>
      <c r="N148" s="675"/>
      <c r="O148" s="675">
        <f t="shared" si="30"/>
        <v>1500000</v>
      </c>
      <c r="P148" s="662"/>
    </row>
    <row r="149" spans="1:16" s="661" customFormat="1" ht="15.75" customHeight="1" x14ac:dyDescent="0.2">
      <c r="A149" s="663">
        <v>149</v>
      </c>
      <c r="B149" s="725" t="s">
        <v>1045</v>
      </c>
      <c r="C149" s="675">
        <f t="shared" si="32"/>
        <v>4860594</v>
      </c>
      <c r="D149" s="758"/>
      <c r="E149" s="758"/>
      <c r="F149" s="759">
        <v>4860594</v>
      </c>
      <c r="G149" s="758"/>
      <c r="H149" s="685"/>
      <c r="I149" s="684"/>
      <c r="J149" s="684"/>
      <c r="K149" s="761"/>
      <c r="L149" s="761"/>
      <c r="M149" s="675"/>
      <c r="N149" s="675"/>
      <c r="O149" s="675">
        <f t="shared" si="30"/>
        <v>4860594</v>
      </c>
      <c r="P149" s="662"/>
    </row>
    <row r="150" spans="1:16" s="661" customFormat="1" ht="15.75" customHeight="1" x14ac:dyDescent="0.2">
      <c r="A150" s="663">
        <v>150</v>
      </c>
      <c r="B150" s="763" t="s">
        <v>209</v>
      </c>
      <c r="C150" s="675">
        <f t="shared" si="32"/>
        <v>0</v>
      </c>
      <c r="D150" s="758"/>
      <c r="E150" s="758"/>
      <c r="F150" s="759"/>
      <c r="G150" s="758"/>
      <c r="H150" s="685"/>
      <c r="I150" s="684"/>
      <c r="J150" s="684"/>
      <c r="K150" s="761"/>
      <c r="L150" s="761">
        <v>600000</v>
      </c>
      <c r="M150" s="675"/>
      <c r="N150" s="675"/>
      <c r="O150" s="675">
        <f t="shared" si="30"/>
        <v>600000</v>
      </c>
      <c r="P150" s="662"/>
    </row>
    <row r="151" spans="1:16" s="661" customFormat="1" ht="15.75" customHeight="1" x14ac:dyDescent="0.2">
      <c r="A151" s="663">
        <v>151</v>
      </c>
      <c r="B151" s="764" t="s">
        <v>195</v>
      </c>
      <c r="C151" s="675">
        <f t="shared" si="32"/>
        <v>0</v>
      </c>
      <c r="D151" s="758"/>
      <c r="E151" s="758"/>
      <c r="F151" s="759"/>
      <c r="G151" s="758"/>
      <c r="H151" s="685"/>
      <c r="I151" s="684"/>
      <c r="J151" s="684"/>
      <c r="K151" s="761"/>
      <c r="L151" s="761">
        <v>700000</v>
      </c>
      <c r="M151" s="675"/>
      <c r="N151" s="675"/>
      <c r="O151" s="675">
        <f t="shared" si="30"/>
        <v>700000</v>
      </c>
      <c r="P151" s="662"/>
    </row>
    <row r="152" spans="1:16" s="661" customFormat="1" ht="15.75" customHeight="1" x14ac:dyDescent="0.2">
      <c r="A152" s="663">
        <v>152</v>
      </c>
      <c r="B152" s="765" t="s">
        <v>187</v>
      </c>
      <c r="C152" s="675">
        <f t="shared" si="32"/>
        <v>0</v>
      </c>
      <c r="D152" s="758"/>
      <c r="E152" s="758"/>
      <c r="F152" s="759"/>
      <c r="G152" s="758"/>
      <c r="H152" s="685"/>
      <c r="I152" s="684"/>
      <c r="J152" s="684"/>
      <c r="K152" s="761"/>
      <c r="L152" s="766">
        <v>254000</v>
      </c>
      <c r="M152" s="675"/>
      <c r="N152" s="675"/>
      <c r="O152" s="675">
        <f t="shared" si="30"/>
        <v>254000</v>
      </c>
      <c r="P152" s="662"/>
    </row>
    <row r="153" spans="1:16" s="661" customFormat="1" ht="15.75" customHeight="1" x14ac:dyDescent="0.2">
      <c r="A153" s="663">
        <v>153</v>
      </c>
      <c r="B153" s="765" t="s">
        <v>210</v>
      </c>
      <c r="C153" s="675">
        <f t="shared" si="32"/>
        <v>0</v>
      </c>
      <c r="D153" s="758"/>
      <c r="E153" s="758"/>
      <c r="F153" s="759"/>
      <c r="G153" s="758"/>
      <c r="H153" s="685"/>
      <c r="I153" s="684"/>
      <c r="J153" s="684"/>
      <c r="K153" s="761"/>
      <c r="L153" s="766">
        <v>762000</v>
      </c>
      <c r="M153" s="675"/>
      <c r="N153" s="675"/>
      <c r="O153" s="675">
        <f t="shared" si="30"/>
        <v>762000</v>
      </c>
      <c r="P153" s="662"/>
    </row>
    <row r="154" spans="1:16" s="661" customFormat="1" ht="15.75" customHeight="1" x14ac:dyDescent="0.2">
      <c r="A154" s="663">
        <v>154</v>
      </c>
      <c r="B154" s="767" t="s">
        <v>189</v>
      </c>
      <c r="C154" s="675">
        <f t="shared" si="32"/>
        <v>0</v>
      </c>
      <c r="D154" s="758"/>
      <c r="E154" s="758"/>
      <c r="F154" s="759"/>
      <c r="G154" s="758"/>
      <c r="H154" s="685"/>
      <c r="I154" s="684"/>
      <c r="J154" s="684"/>
      <c r="K154" s="761"/>
      <c r="L154" s="766">
        <v>330200</v>
      </c>
      <c r="M154" s="675"/>
      <c r="N154" s="675"/>
      <c r="O154" s="675">
        <f t="shared" si="30"/>
        <v>330200</v>
      </c>
      <c r="P154" s="662"/>
    </row>
    <row r="155" spans="1:16" s="661" customFormat="1" ht="15.75" customHeight="1" x14ac:dyDescent="0.2">
      <c r="A155" s="663">
        <v>155</v>
      </c>
      <c r="B155" s="767" t="s">
        <v>211</v>
      </c>
      <c r="C155" s="675">
        <f t="shared" si="32"/>
        <v>0</v>
      </c>
      <c r="D155" s="758"/>
      <c r="E155" s="758"/>
      <c r="F155" s="759"/>
      <c r="G155" s="758"/>
      <c r="H155" s="685"/>
      <c r="I155" s="684"/>
      <c r="J155" s="684"/>
      <c r="K155" s="761"/>
      <c r="L155" s="766">
        <v>254000</v>
      </c>
      <c r="M155" s="675"/>
      <c r="N155" s="675"/>
      <c r="O155" s="675">
        <f t="shared" si="30"/>
        <v>254000</v>
      </c>
      <c r="P155" s="662"/>
    </row>
    <row r="156" spans="1:16" s="661" customFormat="1" ht="15.75" customHeight="1" x14ac:dyDescent="0.2">
      <c r="A156" s="663">
        <v>156</v>
      </c>
      <c r="B156" s="767" t="s">
        <v>213</v>
      </c>
      <c r="C156" s="675">
        <f t="shared" ref="C156:C174" si="33">SUM(D156:F156)</f>
        <v>0</v>
      </c>
      <c r="D156" s="758"/>
      <c r="E156" s="758"/>
      <c r="F156" s="759"/>
      <c r="G156" s="758"/>
      <c r="H156" s="685"/>
      <c r="I156" s="684"/>
      <c r="J156" s="684"/>
      <c r="K156" s="761"/>
      <c r="L156" s="766">
        <v>317500</v>
      </c>
      <c r="M156" s="675"/>
      <c r="N156" s="675"/>
      <c r="O156" s="675">
        <f t="shared" si="30"/>
        <v>317500</v>
      </c>
      <c r="P156" s="662"/>
    </row>
    <row r="157" spans="1:16" s="661" customFormat="1" ht="15.75" customHeight="1" x14ac:dyDescent="0.2">
      <c r="A157" s="663">
        <v>157</v>
      </c>
      <c r="B157" s="767" t="s">
        <v>212</v>
      </c>
      <c r="C157" s="675">
        <f t="shared" si="33"/>
        <v>0</v>
      </c>
      <c r="D157" s="758"/>
      <c r="E157" s="758"/>
      <c r="F157" s="759"/>
      <c r="G157" s="758"/>
      <c r="H157" s="685"/>
      <c r="I157" s="684"/>
      <c r="J157" s="684"/>
      <c r="K157" s="761"/>
      <c r="L157" s="766">
        <v>342900</v>
      </c>
      <c r="M157" s="675"/>
      <c r="N157" s="675"/>
      <c r="O157" s="675">
        <f t="shared" ref="O157:O174" si="34">SUM(C157)+SUM(H157:N157)</f>
        <v>342900</v>
      </c>
      <c r="P157" s="662"/>
    </row>
    <row r="158" spans="1:16" s="661" customFormat="1" ht="15.75" customHeight="1" x14ac:dyDescent="0.2">
      <c r="A158" s="663">
        <v>158</v>
      </c>
      <c r="B158" s="763" t="s">
        <v>194</v>
      </c>
      <c r="C158" s="675">
        <f t="shared" si="33"/>
        <v>0</v>
      </c>
      <c r="D158" s="758"/>
      <c r="E158" s="758"/>
      <c r="F158" s="759"/>
      <c r="G158" s="758"/>
      <c r="H158" s="685"/>
      <c r="I158" s="684"/>
      <c r="J158" s="684"/>
      <c r="K158" s="761"/>
      <c r="L158" s="761">
        <v>635000</v>
      </c>
      <c r="M158" s="675"/>
      <c r="N158" s="675"/>
      <c r="O158" s="675">
        <f t="shared" si="34"/>
        <v>635000</v>
      </c>
      <c r="P158" s="662"/>
    </row>
    <row r="159" spans="1:16" s="661" customFormat="1" ht="15.75" customHeight="1" x14ac:dyDescent="0.2">
      <c r="A159" s="663">
        <v>159</v>
      </c>
      <c r="B159" s="765" t="s">
        <v>208</v>
      </c>
      <c r="C159" s="675">
        <f t="shared" si="33"/>
        <v>0</v>
      </c>
      <c r="D159" s="758"/>
      <c r="E159" s="758"/>
      <c r="F159" s="759"/>
      <c r="G159" s="758"/>
      <c r="H159" s="685"/>
      <c r="I159" s="684"/>
      <c r="J159" s="684"/>
      <c r="K159" s="761"/>
      <c r="L159" s="766">
        <v>254000</v>
      </c>
      <c r="M159" s="675"/>
      <c r="N159" s="675"/>
      <c r="O159" s="675">
        <f t="shared" si="34"/>
        <v>254000</v>
      </c>
      <c r="P159" s="662"/>
    </row>
    <row r="160" spans="1:16" s="661" customFormat="1" ht="15.75" customHeight="1" x14ac:dyDescent="0.2">
      <c r="A160" s="663">
        <v>160</v>
      </c>
      <c r="B160" s="767" t="s">
        <v>188</v>
      </c>
      <c r="C160" s="675">
        <f t="shared" si="33"/>
        <v>0</v>
      </c>
      <c r="D160" s="758"/>
      <c r="E160" s="758"/>
      <c r="F160" s="759"/>
      <c r="G160" s="758"/>
      <c r="H160" s="685"/>
      <c r="I160" s="684"/>
      <c r="J160" s="684"/>
      <c r="K160" s="761"/>
      <c r="L160" s="766">
        <v>620550</v>
      </c>
      <c r="M160" s="675"/>
      <c r="N160" s="675"/>
      <c r="O160" s="675">
        <f t="shared" si="34"/>
        <v>620550</v>
      </c>
      <c r="P160" s="662"/>
    </row>
    <row r="161" spans="1:16" s="661" customFormat="1" ht="15.75" customHeight="1" x14ac:dyDescent="0.2">
      <c r="A161" s="663">
        <v>161</v>
      </c>
      <c r="B161" s="767" t="s">
        <v>205</v>
      </c>
      <c r="C161" s="675">
        <f t="shared" si="33"/>
        <v>0</v>
      </c>
      <c r="D161" s="758"/>
      <c r="E161" s="758"/>
      <c r="F161" s="759"/>
      <c r="G161" s="758"/>
      <c r="H161" s="685"/>
      <c r="I161" s="684"/>
      <c r="J161" s="684"/>
      <c r="K161" s="761"/>
      <c r="L161" s="766">
        <v>254000</v>
      </c>
      <c r="M161" s="675"/>
      <c r="N161" s="675"/>
      <c r="O161" s="675">
        <f t="shared" si="34"/>
        <v>254000</v>
      </c>
      <c r="P161" s="662"/>
    </row>
    <row r="162" spans="1:16" s="661" customFormat="1" ht="15.75" customHeight="1" x14ac:dyDescent="0.2">
      <c r="A162" s="663">
        <v>162</v>
      </c>
      <c r="B162" s="767" t="s">
        <v>207</v>
      </c>
      <c r="C162" s="675">
        <f t="shared" si="33"/>
        <v>0</v>
      </c>
      <c r="D162" s="758"/>
      <c r="E162" s="758"/>
      <c r="F162" s="759"/>
      <c r="G162" s="758"/>
      <c r="H162" s="685"/>
      <c r="I162" s="684"/>
      <c r="J162" s="684"/>
      <c r="K162" s="761"/>
      <c r="L162" s="766">
        <v>228600</v>
      </c>
      <c r="M162" s="675"/>
      <c r="N162" s="675"/>
      <c r="O162" s="675">
        <f t="shared" si="34"/>
        <v>228600</v>
      </c>
      <c r="P162" s="662"/>
    </row>
    <row r="163" spans="1:16" s="661" customFormat="1" ht="15.75" customHeight="1" x14ac:dyDescent="0.2">
      <c r="A163" s="663">
        <v>163</v>
      </c>
      <c r="B163" s="767" t="s">
        <v>190</v>
      </c>
      <c r="C163" s="675">
        <f t="shared" si="33"/>
        <v>0</v>
      </c>
      <c r="D163" s="758"/>
      <c r="E163" s="758"/>
      <c r="F163" s="759"/>
      <c r="G163" s="758"/>
      <c r="H163" s="685"/>
      <c r="I163" s="684"/>
      <c r="J163" s="684"/>
      <c r="K163" s="761"/>
      <c r="L163" s="766">
        <v>3810000</v>
      </c>
      <c r="M163" s="675"/>
      <c r="N163" s="675"/>
      <c r="O163" s="675">
        <f t="shared" si="34"/>
        <v>3810000</v>
      </c>
      <c r="P163" s="662"/>
    </row>
    <row r="164" spans="1:16" s="661" customFormat="1" ht="15.75" customHeight="1" x14ac:dyDescent="0.2">
      <c r="A164" s="663">
        <v>164</v>
      </c>
      <c r="B164" s="767" t="s">
        <v>191</v>
      </c>
      <c r="C164" s="675">
        <f t="shared" si="33"/>
        <v>0</v>
      </c>
      <c r="D164" s="758"/>
      <c r="E164" s="758"/>
      <c r="F164" s="759"/>
      <c r="G164" s="758"/>
      <c r="H164" s="685"/>
      <c r="I164" s="684"/>
      <c r="J164" s="684"/>
      <c r="K164" s="761"/>
      <c r="L164" s="766">
        <v>254000</v>
      </c>
      <c r="M164" s="675"/>
      <c r="N164" s="675"/>
      <c r="O164" s="675">
        <f t="shared" si="34"/>
        <v>254000</v>
      </c>
      <c r="P164" s="662"/>
    </row>
    <row r="165" spans="1:16" s="661" customFormat="1" ht="15.75" customHeight="1" x14ac:dyDescent="0.2">
      <c r="A165" s="663">
        <v>165</v>
      </c>
      <c r="B165" s="765" t="s">
        <v>186</v>
      </c>
      <c r="C165" s="675">
        <f t="shared" si="33"/>
        <v>0</v>
      </c>
      <c r="D165" s="758"/>
      <c r="E165" s="758"/>
      <c r="F165" s="759"/>
      <c r="G165" s="758"/>
      <c r="H165" s="685"/>
      <c r="I165" s="684"/>
      <c r="J165" s="684"/>
      <c r="K165" s="761"/>
      <c r="L165" s="766">
        <v>1270000</v>
      </c>
      <c r="M165" s="675"/>
      <c r="N165" s="675"/>
      <c r="O165" s="675">
        <f t="shared" si="34"/>
        <v>1270000</v>
      </c>
      <c r="P165" s="662"/>
    </row>
    <row r="166" spans="1:16" s="661" customFormat="1" ht="15.75" customHeight="1" x14ac:dyDescent="0.2">
      <c r="A166" s="663">
        <v>166</v>
      </c>
      <c r="B166" s="725" t="s">
        <v>1046</v>
      </c>
      <c r="C166" s="675">
        <f t="shared" si="33"/>
        <v>0</v>
      </c>
      <c r="D166" s="758"/>
      <c r="E166" s="758"/>
      <c r="F166" s="759"/>
      <c r="G166" s="758"/>
      <c r="H166" s="685"/>
      <c r="I166" s="684"/>
      <c r="J166" s="684"/>
      <c r="K166" s="761"/>
      <c r="L166" s="766">
        <v>127000</v>
      </c>
      <c r="M166" s="675"/>
      <c r="N166" s="675"/>
      <c r="O166" s="675">
        <f t="shared" si="34"/>
        <v>127000</v>
      </c>
      <c r="P166" s="662"/>
    </row>
    <row r="167" spans="1:16" s="661" customFormat="1" ht="15.75" customHeight="1" x14ac:dyDescent="0.2">
      <c r="A167" s="663">
        <v>167</v>
      </c>
      <c r="B167" s="725" t="s">
        <v>1047</v>
      </c>
      <c r="C167" s="675">
        <f t="shared" si="33"/>
        <v>0</v>
      </c>
      <c r="D167" s="758"/>
      <c r="E167" s="758"/>
      <c r="F167" s="759"/>
      <c r="G167" s="758"/>
      <c r="H167" s="685"/>
      <c r="I167" s="684"/>
      <c r="J167" s="684"/>
      <c r="K167" s="761">
        <v>152400</v>
      </c>
      <c r="L167" s="761"/>
      <c r="M167" s="675"/>
      <c r="N167" s="675"/>
      <c r="O167" s="675">
        <f t="shared" si="34"/>
        <v>152400</v>
      </c>
      <c r="P167" s="662"/>
    </row>
    <row r="168" spans="1:16" s="661" customFormat="1" ht="15.75" customHeight="1" x14ac:dyDescent="0.2">
      <c r="A168" s="663">
        <v>168</v>
      </c>
      <c r="B168" s="725" t="s">
        <v>1048</v>
      </c>
      <c r="C168" s="675">
        <f t="shared" si="33"/>
        <v>0</v>
      </c>
      <c r="D168" s="758"/>
      <c r="E168" s="758"/>
      <c r="F168" s="759"/>
      <c r="G168" s="758"/>
      <c r="H168" s="685"/>
      <c r="I168" s="684"/>
      <c r="J168" s="684"/>
      <c r="K168" s="761">
        <v>127000</v>
      </c>
      <c r="L168" s="761"/>
      <c r="M168" s="675"/>
      <c r="N168" s="675"/>
      <c r="O168" s="675">
        <f t="shared" si="34"/>
        <v>127000</v>
      </c>
      <c r="P168" s="662"/>
    </row>
    <row r="169" spans="1:16" s="661" customFormat="1" ht="15.75" customHeight="1" x14ac:dyDescent="0.2">
      <c r="A169" s="663">
        <v>169</v>
      </c>
      <c r="B169" s="725" t="s">
        <v>1049</v>
      </c>
      <c r="C169" s="675">
        <f t="shared" si="33"/>
        <v>0</v>
      </c>
      <c r="D169" s="758"/>
      <c r="E169" s="758"/>
      <c r="F169" s="759"/>
      <c r="G169" s="758"/>
      <c r="H169" s="685"/>
      <c r="I169" s="684"/>
      <c r="J169" s="684"/>
      <c r="K169" s="761">
        <v>254000</v>
      </c>
      <c r="L169" s="761"/>
      <c r="M169" s="675"/>
      <c r="N169" s="675"/>
      <c r="O169" s="675">
        <f t="shared" si="34"/>
        <v>254000</v>
      </c>
      <c r="P169" s="662"/>
    </row>
    <row r="170" spans="1:16" s="661" customFormat="1" ht="15.75" customHeight="1" x14ac:dyDescent="0.2">
      <c r="A170" s="663">
        <v>170</v>
      </c>
      <c r="B170" s="725" t="s">
        <v>1050</v>
      </c>
      <c r="C170" s="675">
        <f t="shared" si="33"/>
        <v>0</v>
      </c>
      <c r="D170" s="758"/>
      <c r="E170" s="758"/>
      <c r="F170" s="759"/>
      <c r="G170" s="758"/>
      <c r="H170" s="685"/>
      <c r="I170" s="684"/>
      <c r="J170" s="684"/>
      <c r="K170" s="761"/>
      <c r="L170" s="761"/>
      <c r="M170" s="675"/>
      <c r="N170" s="675">
        <v>11433848</v>
      </c>
      <c r="O170" s="675">
        <f t="shared" si="34"/>
        <v>11433848</v>
      </c>
      <c r="P170" s="662"/>
    </row>
    <row r="171" spans="1:16" s="661" customFormat="1" ht="15.75" customHeight="1" x14ac:dyDescent="0.2">
      <c r="A171" s="663">
        <v>171</v>
      </c>
      <c r="B171" s="725" t="s">
        <v>1051</v>
      </c>
      <c r="C171" s="675">
        <f t="shared" si="33"/>
        <v>0</v>
      </c>
      <c r="D171" s="758"/>
      <c r="E171" s="758"/>
      <c r="F171" s="759"/>
      <c r="G171" s="758"/>
      <c r="H171" s="685"/>
      <c r="I171" s="684">
        <v>2460000</v>
      </c>
      <c r="J171" s="684"/>
      <c r="K171" s="761"/>
      <c r="L171" s="761"/>
      <c r="M171" s="675"/>
      <c r="N171" s="675"/>
      <c r="O171" s="675">
        <f t="shared" si="34"/>
        <v>2460000</v>
      </c>
      <c r="P171" s="662"/>
    </row>
    <row r="172" spans="1:16" s="661" customFormat="1" ht="15.75" customHeight="1" x14ac:dyDescent="0.2">
      <c r="A172" s="663">
        <v>172</v>
      </c>
      <c r="B172" s="725" t="s">
        <v>1052</v>
      </c>
      <c r="C172" s="675">
        <f t="shared" si="33"/>
        <v>23894469</v>
      </c>
      <c r="D172" s="758"/>
      <c r="E172" s="758"/>
      <c r="F172" s="759">
        <v>23894469</v>
      </c>
      <c r="G172" s="758"/>
      <c r="H172" s="685"/>
      <c r="I172" s="684"/>
      <c r="J172" s="684"/>
      <c r="K172" s="761"/>
      <c r="L172" s="761"/>
      <c r="M172" s="675"/>
      <c r="N172" s="675"/>
      <c r="O172" s="675">
        <f t="shared" si="34"/>
        <v>23894469</v>
      </c>
      <c r="P172" s="662"/>
    </row>
    <row r="173" spans="1:16" s="661" customFormat="1" ht="15.75" customHeight="1" x14ac:dyDescent="0.2">
      <c r="A173" s="663">
        <v>173</v>
      </c>
      <c r="B173" s="725" t="s">
        <v>983</v>
      </c>
      <c r="C173" s="675">
        <f t="shared" si="33"/>
        <v>0</v>
      </c>
      <c r="D173" s="758"/>
      <c r="E173" s="758"/>
      <c r="F173" s="759"/>
      <c r="G173" s="758"/>
      <c r="H173" s="685"/>
      <c r="I173" s="684"/>
      <c r="J173" s="684"/>
      <c r="K173" s="761"/>
      <c r="L173" s="761"/>
      <c r="M173" s="675">
        <v>36000000</v>
      </c>
      <c r="N173" s="675"/>
      <c r="O173" s="675">
        <f t="shared" si="34"/>
        <v>36000000</v>
      </c>
      <c r="P173" s="662"/>
    </row>
    <row r="174" spans="1:16" s="661" customFormat="1" ht="15.75" customHeight="1" x14ac:dyDescent="0.2">
      <c r="A174" s="663">
        <v>174</v>
      </c>
      <c r="B174" s="725" t="s">
        <v>1053</v>
      </c>
      <c r="C174" s="675">
        <f t="shared" si="33"/>
        <v>6727703</v>
      </c>
      <c r="D174" s="758">
        <v>5927492</v>
      </c>
      <c r="E174" s="758">
        <v>800211</v>
      </c>
      <c r="F174" s="759"/>
      <c r="G174" s="758"/>
      <c r="H174" s="685"/>
      <c r="I174" s="684"/>
      <c r="J174" s="684"/>
      <c r="K174" s="768"/>
      <c r="L174" s="768"/>
      <c r="M174" s="710"/>
      <c r="N174" s="675"/>
      <c r="O174" s="675">
        <f t="shared" si="34"/>
        <v>6727703</v>
      </c>
      <c r="P174" s="662"/>
    </row>
    <row r="175" spans="1:16" s="661" customFormat="1" thickBot="1" x14ac:dyDescent="0.25">
      <c r="A175" s="663">
        <v>175</v>
      </c>
      <c r="B175" s="769" t="s">
        <v>1054</v>
      </c>
      <c r="C175" s="770">
        <f t="shared" ref="C175:O175" si="35">SUM(C125:C174)</f>
        <v>35830766</v>
      </c>
      <c r="D175" s="770">
        <f t="shared" si="35"/>
        <v>5927492</v>
      </c>
      <c r="E175" s="770">
        <f t="shared" si="35"/>
        <v>800211</v>
      </c>
      <c r="F175" s="771">
        <f t="shared" si="35"/>
        <v>29103063</v>
      </c>
      <c r="G175" s="771">
        <f t="shared" si="35"/>
        <v>0</v>
      </c>
      <c r="H175" s="772">
        <f t="shared" si="35"/>
        <v>1217323</v>
      </c>
      <c r="I175" s="770">
        <f t="shared" si="35"/>
        <v>2460000</v>
      </c>
      <c r="J175" s="770">
        <f t="shared" si="35"/>
        <v>0</v>
      </c>
      <c r="K175" s="770">
        <f t="shared" si="35"/>
        <v>254331980</v>
      </c>
      <c r="L175" s="770">
        <f t="shared" si="35"/>
        <v>27663944</v>
      </c>
      <c r="M175" s="770">
        <f t="shared" si="35"/>
        <v>126096387</v>
      </c>
      <c r="N175" s="770">
        <f t="shared" si="35"/>
        <v>11433848</v>
      </c>
      <c r="O175" s="770">
        <f t="shared" si="35"/>
        <v>459034248</v>
      </c>
      <c r="P175" s="662"/>
    </row>
    <row r="176" spans="1:16" s="661" customFormat="1" thickBot="1" x14ac:dyDescent="0.25">
      <c r="A176" s="663">
        <v>176</v>
      </c>
      <c r="B176" s="773" t="s">
        <v>1055</v>
      </c>
      <c r="C176" s="774">
        <f t="shared" ref="C176:O176" si="36">C124+C175</f>
        <v>71863260</v>
      </c>
      <c r="D176" s="774">
        <f t="shared" si="36"/>
        <v>18741778</v>
      </c>
      <c r="E176" s="774">
        <f t="shared" si="36"/>
        <v>4312402</v>
      </c>
      <c r="F176" s="775">
        <f t="shared" si="36"/>
        <v>48809080</v>
      </c>
      <c r="G176" s="775">
        <f t="shared" si="36"/>
        <v>42459</v>
      </c>
      <c r="H176" s="776">
        <f t="shared" si="36"/>
        <v>6861111</v>
      </c>
      <c r="I176" s="774">
        <f t="shared" si="36"/>
        <v>3992860</v>
      </c>
      <c r="J176" s="774">
        <f t="shared" si="36"/>
        <v>1500000</v>
      </c>
      <c r="K176" s="774">
        <f t="shared" si="36"/>
        <v>265789768</v>
      </c>
      <c r="L176" s="774">
        <f t="shared" si="36"/>
        <v>37131461</v>
      </c>
      <c r="M176" s="774">
        <f t="shared" si="36"/>
        <v>179346479</v>
      </c>
      <c r="N176" s="774">
        <f t="shared" si="36"/>
        <v>24195743</v>
      </c>
      <c r="O176" s="774">
        <f t="shared" si="36"/>
        <v>590723141</v>
      </c>
      <c r="P176" s="662"/>
    </row>
    <row r="177" spans="1:16" s="661" customFormat="1" thickBot="1" x14ac:dyDescent="0.25">
      <c r="A177" s="663"/>
      <c r="O177" s="661">
        <f>P8+P14+P33+P49+P58</f>
        <v>590723141</v>
      </c>
      <c r="P177" s="662"/>
    </row>
    <row r="178" spans="1:16" s="661" customFormat="1" ht="12" x14ac:dyDescent="0.2">
      <c r="A178" s="663"/>
      <c r="B178" s="777" t="s">
        <v>1177</v>
      </c>
      <c r="C178" s="783"/>
      <c r="D178" s="784">
        <f t="shared" ref="D178:I178" si="37">D176</f>
        <v>18741778</v>
      </c>
      <c r="E178" s="784">
        <f t="shared" si="37"/>
        <v>4312402</v>
      </c>
      <c r="F178" s="784">
        <f t="shared" si="37"/>
        <v>48809080</v>
      </c>
      <c r="G178" s="784">
        <f t="shared" si="37"/>
        <v>42459</v>
      </c>
      <c r="H178" s="784">
        <f t="shared" si="37"/>
        <v>6861111</v>
      </c>
      <c r="I178" s="784">
        <f t="shared" si="37"/>
        <v>3992860</v>
      </c>
      <c r="J178" s="784"/>
      <c r="K178" s="784"/>
      <c r="L178" s="784"/>
      <c r="M178" s="784">
        <f>M79+M81+M130+M131</f>
        <v>10900000</v>
      </c>
      <c r="N178" s="785"/>
      <c r="O178" s="786">
        <f>SUM(D178:N178)</f>
        <v>93659690</v>
      </c>
      <c r="P178" s="662"/>
    </row>
    <row r="179" spans="1:16" s="661" customFormat="1" ht="12" x14ac:dyDescent="0.2">
      <c r="A179" s="663"/>
      <c r="B179" s="778" t="s">
        <v>1198</v>
      </c>
      <c r="C179" s="787"/>
      <c r="D179" s="788"/>
      <c r="E179" s="788"/>
      <c r="F179" s="788"/>
      <c r="G179" s="788"/>
      <c r="H179" s="788"/>
      <c r="I179" s="788"/>
      <c r="J179" s="789">
        <f>J176</f>
        <v>1500000</v>
      </c>
      <c r="K179" s="790">
        <f>K176</f>
        <v>265789768</v>
      </c>
      <c r="L179" s="790">
        <f>L176</f>
        <v>37131461</v>
      </c>
      <c r="M179" s="790">
        <f>M176-M178</f>
        <v>168446479</v>
      </c>
      <c r="N179" s="790"/>
      <c r="O179" s="791">
        <f t="shared" ref="O179:O181" si="38">SUM(D179:N179)</f>
        <v>472867708</v>
      </c>
      <c r="P179" s="662"/>
    </row>
    <row r="180" spans="1:16" s="661" customFormat="1" ht="12" x14ac:dyDescent="0.2">
      <c r="A180" s="663"/>
      <c r="B180" s="778" t="s">
        <v>1199</v>
      </c>
      <c r="C180" s="787"/>
      <c r="D180" s="788"/>
      <c r="E180" s="788"/>
      <c r="F180" s="788"/>
      <c r="G180" s="788"/>
      <c r="H180" s="788"/>
      <c r="I180" s="788"/>
      <c r="J180" s="788"/>
      <c r="K180" s="792"/>
      <c r="L180" s="792"/>
      <c r="M180" s="792"/>
      <c r="N180" s="790">
        <f>N176</f>
        <v>24195743</v>
      </c>
      <c r="O180" s="791">
        <f t="shared" si="38"/>
        <v>24195743</v>
      </c>
      <c r="P180" s="662"/>
    </row>
    <row r="181" spans="1:16" s="661" customFormat="1" thickBot="1" x14ac:dyDescent="0.25">
      <c r="A181" s="663"/>
      <c r="B181" s="779" t="s">
        <v>47</v>
      </c>
      <c r="C181" s="749"/>
      <c r="D181" s="793">
        <f>SUM(D178:D180)</f>
        <v>18741778</v>
      </c>
      <c r="E181" s="793">
        <f t="shared" ref="E181:N181" si="39">SUM(E178:E180)</f>
        <v>4312402</v>
      </c>
      <c r="F181" s="793">
        <f t="shared" si="39"/>
        <v>48809080</v>
      </c>
      <c r="G181" s="793">
        <f t="shared" si="39"/>
        <v>42459</v>
      </c>
      <c r="H181" s="793">
        <f t="shared" si="39"/>
        <v>6861111</v>
      </c>
      <c r="I181" s="793">
        <f t="shared" si="39"/>
        <v>3992860</v>
      </c>
      <c r="J181" s="793">
        <f t="shared" si="39"/>
        <v>1500000</v>
      </c>
      <c r="K181" s="793">
        <f t="shared" si="39"/>
        <v>265789768</v>
      </c>
      <c r="L181" s="793">
        <f t="shared" si="39"/>
        <v>37131461</v>
      </c>
      <c r="M181" s="793">
        <f t="shared" si="39"/>
        <v>179346479</v>
      </c>
      <c r="N181" s="793">
        <f t="shared" si="39"/>
        <v>24195743</v>
      </c>
      <c r="O181" s="794">
        <f t="shared" si="38"/>
        <v>590723141</v>
      </c>
      <c r="P181" s="662"/>
    </row>
    <row r="182" spans="1:16" x14ac:dyDescent="0.2">
      <c r="A182" s="780"/>
      <c r="K182" s="781"/>
      <c r="L182" s="781"/>
      <c r="M182" s="781"/>
      <c r="N182" s="781"/>
      <c r="O182" s="781"/>
    </row>
    <row r="183" spans="1:16" x14ac:dyDescent="0.2">
      <c r="A183" s="780"/>
      <c r="K183" s="781"/>
      <c r="L183" s="781"/>
      <c r="M183" s="781"/>
      <c r="N183" s="781"/>
      <c r="O183" s="781"/>
    </row>
    <row r="184" spans="1:16" x14ac:dyDescent="0.2">
      <c r="A184" s="780"/>
      <c r="K184" s="781"/>
      <c r="L184" s="781"/>
      <c r="M184" s="781"/>
      <c r="N184" s="781"/>
      <c r="O184" s="781"/>
    </row>
    <row r="185" spans="1:16" x14ac:dyDescent="0.2">
      <c r="A185" s="780"/>
      <c r="K185" s="781"/>
      <c r="L185" s="781"/>
      <c r="M185" s="781"/>
      <c r="N185" s="781"/>
      <c r="O185" s="781"/>
    </row>
    <row r="186" spans="1:16" x14ac:dyDescent="0.2">
      <c r="A186" s="780"/>
      <c r="K186" s="781"/>
      <c r="L186" s="781"/>
      <c r="M186" s="781"/>
      <c r="N186" s="781"/>
      <c r="O186" s="781"/>
    </row>
    <row r="187" spans="1:16" x14ac:dyDescent="0.2">
      <c r="A187" s="780"/>
      <c r="K187" s="781"/>
      <c r="L187" s="781"/>
      <c r="M187" s="781"/>
      <c r="N187" s="781"/>
      <c r="O187" s="781"/>
    </row>
    <row r="188" spans="1:16" x14ac:dyDescent="0.2">
      <c r="A188" s="780"/>
      <c r="K188" s="781"/>
      <c r="L188" s="781"/>
      <c r="M188" s="781"/>
      <c r="N188" s="781"/>
      <c r="O188" s="781"/>
    </row>
    <row r="189" spans="1:16" x14ac:dyDescent="0.2">
      <c r="A189" s="780"/>
    </row>
    <row r="190" spans="1:16" x14ac:dyDescent="0.2">
      <c r="A190" s="780"/>
    </row>
    <row r="191" spans="1:16" x14ac:dyDescent="0.2">
      <c r="A191" s="780"/>
    </row>
    <row r="192" spans="1:16" x14ac:dyDescent="0.2">
      <c r="A192" s="780"/>
    </row>
    <row r="193" spans="1:1" x14ac:dyDescent="0.2">
      <c r="A193" s="780"/>
    </row>
    <row r="194" spans="1:1" x14ac:dyDescent="0.2">
      <c r="A194" s="780"/>
    </row>
    <row r="195" spans="1:1" x14ac:dyDescent="0.2">
      <c r="A195" s="780"/>
    </row>
    <row r="196" spans="1:1" x14ac:dyDescent="0.2">
      <c r="A196" s="780"/>
    </row>
    <row r="197" spans="1:1" x14ac:dyDescent="0.2">
      <c r="A197" s="780"/>
    </row>
    <row r="198" spans="1:1" x14ac:dyDescent="0.2">
      <c r="A198" s="780"/>
    </row>
    <row r="199" spans="1:1" x14ac:dyDescent="0.2">
      <c r="A199" s="780"/>
    </row>
    <row r="200" spans="1:1" x14ac:dyDescent="0.2">
      <c r="A200" s="780"/>
    </row>
    <row r="201" spans="1:1" x14ac:dyDescent="0.2">
      <c r="A201" s="780"/>
    </row>
    <row r="202" spans="1:1" x14ac:dyDescent="0.2">
      <c r="A202" s="782"/>
    </row>
    <row r="203" spans="1:1" x14ac:dyDescent="0.2">
      <c r="A203" s="780"/>
    </row>
    <row r="204" spans="1:1" x14ac:dyDescent="0.2">
      <c r="A204" s="780"/>
    </row>
    <row r="205" spans="1:1" x14ac:dyDescent="0.2">
      <c r="A205" s="782"/>
    </row>
    <row r="206" spans="1:1" x14ac:dyDescent="0.2">
      <c r="A206" s="782"/>
    </row>
    <row r="207" spans="1:1" x14ac:dyDescent="0.2">
      <c r="A207" s="780"/>
    </row>
    <row r="208" spans="1:1" x14ac:dyDescent="0.2">
      <c r="A208" s="780"/>
    </row>
    <row r="209" spans="1:1" x14ac:dyDescent="0.2">
      <c r="A209" s="780"/>
    </row>
    <row r="210" spans="1:1" x14ac:dyDescent="0.2">
      <c r="A210" s="780"/>
    </row>
    <row r="211" spans="1:1" x14ac:dyDescent="0.2">
      <c r="A211" s="780"/>
    </row>
    <row r="212" spans="1:1" x14ac:dyDescent="0.2">
      <c r="A212" s="780"/>
    </row>
    <row r="213" spans="1:1" x14ac:dyDescent="0.2">
      <c r="A213" s="782"/>
    </row>
    <row r="214" spans="1:1" x14ac:dyDescent="0.2">
      <c r="A214" s="782"/>
    </row>
    <row r="215" spans="1:1" x14ac:dyDescent="0.2">
      <c r="A215" s="782"/>
    </row>
    <row r="216" spans="1:1" x14ac:dyDescent="0.2">
      <c r="A216" s="782"/>
    </row>
    <row r="217" spans="1:1" x14ac:dyDescent="0.2">
      <c r="A217" s="782"/>
    </row>
    <row r="218" spans="1:1" x14ac:dyDescent="0.2">
      <c r="A218" s="782"/>
    </row>
    <row r="219" spans="1:1" x14ac:dyDescent="0.2">
      <c r="A219" s="782"/>
    </row>
    <row r="220" spans="1:1" x14ac:dyDescent="0.2">
      <c r="A220" s="782"/>
    </row>
    <row r="221" spans="1:1" x14ac:dyDescent="0.2">
      <c r="A221" s="782"/>
    </row>
    <row r="222" spans="1:1" x14ac:dyDescent="0.2">
      <c r="A222" s="782"/>
    </row>
    <row r="223" spans="1:1" x14ac:dyDescent="0.2">
      <c r="A223" s="782"/>
    </row>
    <row r="224" spans="1:1" x14ac:dyDescent="0.2">
      <c r="A224" s="782"/>
    </row>
    <row r="225" spans="1:1" x14ac:dyDescent="0.2">
      <c r="A225" s="782"/>
    </row>
    <row r="226" spans="1:1" x14ac:dyDescent="0.2">
      <c r="A226" s="782"/>
    </row>
    <row r="227" spans="1:1" x14ac:dyDescent="0.2">
      <c r="A227" s="782"/>
    </row>
    <row r="228" spans="1:1" x14ac:dyDescent="0.2">
      <c r="A228" s="782"/>
    </row>
    <row r="229" spans="1:1" x14ac:dyDescent="0.2">
      <c r="A229" s="782"/>
    </row>
    <row r="230" spans="1:1" x14ac:dyDescent="0.2">
      <c r="A230" s="782"/>
    </row>
    <row r="231" spans="1:1" x14ac:dyDescent="0.2">
      <c r="A231" s="782"/>
    </row>
    <row r="232" spans="1:1" x14ac:dyDescent="0.2">
      <c r="A232" s="782"/>
    </row>
    <row r="233" spans="1:1" x14ac:dyDescent="0.2">
      <c r="A233" s="782"/>
    </row>
    <row r="234" spans="1:1" x14ac:dyDescent="0.2">
      <c r="A234" s="782"/>
    </row>
    <row r="235" spans="1:1" x14ac:dyDescent="0.2">
      <c r="A235" s="782"/>
    </row>
    <row r="236" spans="1:1" x14ac:dyDescent="0.2">
      <c r="A236" s="782"/>
    </row>
    <row r="237" spans="1:1" x14ac:dyDescent="0.2">
      <c r="A237" s="782"/>
    </row>
    <row r="238" spans="1:1" x14ac:dyDescent="0.2">
      <c r="A238" s="782"/>
    </row>
    <row r="239" spans="1:1" x14ac:dyDescent="0.2">
      <c r="A239" s="782"/>
    </row>
    <row r="240" spans="1:1" x14ac:dyDescent="0.2">
      <c r="A240" s="782"/>
    </row>
    <row r="241" spans="1:1" x14ac:dyDescent="0.2">
      <c r="A241" s="782"/>
    </row>
    <row r="242" spans="1:1" x14ac:dyDescent="0.2">
      <c r="A242" s="782"/>
    </row>
    <row r="243" spans="1:1" x14ac:dyDescent="0.2">
      <c r="A243" s="782"/>
    </row>
    <row r="244" spans="1:1" x14ac:dyDescent="0.2">
      <c r="A244" s="782"/>
    </row>
    <row r="245" spans="1:1" x14ac:dyDescent="0.2">
      <c r="A245" s="782"/>
    </row>
    <row r="246" spans="1:1" x14ac:dyDescent="0.2">
      <c r="A246" s="782"/>
    </row>
    <row r="247" spans="1:1" x14ac:dyDescent="0.2">
      <c r="A247" s="782"/>
    </row>
    <row r="248" spans="1:1" x14ac:dyDescent="0.2">
      <c r="A248" s="782"/>
    </row>
    <row r="249" spans="1:1" x14ac:dyDescent="0.2">
      <c r="A249" s="782"/>
    </row>
    <row r="250" spans="1:1" x14ac:dyDescent="0.2">
      <c r="A250" s="782"/>
    </row>
    <row r="251" spans="1:1" x14ac:dyDescent="0.2">
      <c r="A251" s="782"/>
    </row>
    <row r="252" spans="1:1" x14ac:dyDescent="0.2">
      <c r="A252" s="782"/>
    </row>
    <row r="253" spans="1:1" x14ac:dyDescent="0.2">
      <c r="A253" s="782"/>
    </row>
    <row r="254" spans="1:1" x14ac:dyDescent="0.2">
      <c r="A254" s="782"/>
    </row>
    <row r="255" spans="1:1" x14ac:dyDescent="0.2">
      <c r="A255" s="782"/>
    </row>
    <row r="256" spans="1:1" x14ac:dyDescent="0.2">
      <c r="A256" s="782"/>
    </row>
    <row r="257" spans="1:1" x14ac:dyDescent="0.2">
      <c r="A257" s="782"/>
    </row>
    <row r="258" spans="1:1" x14ac:dyDescent="0.2">
      <c r="A258" s="782"/>
    </row>
    <row r="259" spans="1:1" x14ac:dyDescent="0.2">
      <c r="A259" s="782"/>
    </row>
    <row r="260" spans="1:1" x14ac:dyDescent="0.2">
      <c r="A260" s="782"/>
    </row>
    <row r="261" spans="1:1" x14ac:dyDescent="0.2">
      <c r="A261" s="782"/>
    </row>
    <row r="262" spans="1:1" x14ac:dyDescent="0.2">
      <c r="A262" s="782"/>
    </row>
    <row r="263" spans="1:1" x14ac:dyDescent="0.2">
      <c r="A263" s="782"/>
    </row>
    <row r="264" spans="1:1" x14ac:dyDescent="0.2">
      <c r="A264" s="782"/>
    </row>
    <row r="265" spans="1:1" x14ac:dyDescent="0.2">
      <c r="A265" s="782"/>
    </row>
    <row r="266" spans="1:1" x14ac:dyDescent="0.2">
      <c r="A266" s="782"/>
    </row>
    <row r="267" spans="1:1" x14ac:dyDescent="0.2">
      <c r="A267" s="782"/>
    </row>
    <row r="268" spans="1:1" x14ac:dyDescent="0.2">
      <c r="A268" s="782"/>
    </row>
    <row r="269" spans="1:1" x14ac:dyDescent="0.2">
      <c r="A269" s="782"/>
    </row>
    <row r="270" spans="1:1" x14ac:dyDescent="0.2">
      <c r="A270" s="782"/>
    </row>
    <row r="271" spans="1:1" x14ac:dyDescent="0.2">
      <c r="A271" s="782"/>
    </row>
    <row r="272" spans="1:1" x14ac:dyDescent="0.2">
      <c r="A272" s="782"/>
    </row>
    <row r="273" spans="1:1" x14ac:dyDescent="0.2">
      <c r="A273" s="782"/>
    </row>
    <row r="274" spans="1:1" x14ac:dyDescent="0.2">
      <c r="A274" s="782"/>
    </row>
    <row r="275" spans="1:1" x14ac:dyDescent="0.2">
      <c r="A275" s="782"/>
    </row>
    <row r="276" spans="1:1" x14ac:dyDescent="0.2">
      <c r="A276" s="782"/>
    </row>
    <row r="277" spans="1:1" x14ac:dyDescent="0.2">
      <c r="A277" s="782"/>
    </row>
    <row r="278" spans="1:1" x14ac:dyDescent="0.2">
      <c r="A278" s="782"/>
    </row>
    <row r="279" spans="1:1" x14ac:dyDescent="0.2">
      <c r="A279" s="782"/>
    </row>
    <row r="280" spans="1:1" x14ac:dyDescent="0.2">
      <c r="A280" s="782"/>
    </row>
    <row r="281" spans="1:1" x14ac:dyDescent="0.2">
      <c r="A281" s="782"/>
    </row>
    <row r="282" spans="1:1" x14ac:dyDescent="0.2">
      <c r="A282" s="782"/>
    </row>
    <row r="283" spans="1:1" x14ac:dyDescent="0.2">
      <c r="A283" s="782"/>
    </row>
    <row r="284" spans="1:1" x14ac:dyDescent="0.2">
      <c r="A284" s="782"/>
    </row>
    <row r="285" spans="1:1" x14ac:dyDescent="0.2">
      <c r="A285" s="782"/>
    </row>
    <row r="286" spans="1:1" x14ac:dyDescent="0.2">
      <c r="A286" s="782"/>
    </row>
    <row r="287" spans="1:1" x14ac:dyDescent="0.2">
      <c r="A287" s="782"/>
    </row>
    <row r="288" spans="1:1" x14ac:dyDescent="0.2">
      <c r="A288" s="782"/>
    </row>
    <row r="289" spans="1:1" x14ac:dyDescent="0.2">
      <c r="A289" s="782"/>
    </row>
    <row r="290" spans="1:1" x14ac:dyDescent="0.2">
      <c r="A290" s="782"/>
    </row>
    <row r="291" spans="1:1" x14ac:dyDescent="0.2">
      <c r="A291" s="782"/>
    </row>
    <row r="292" spans="1:1" x14ac:dyDescent="0.2">
      <c r="A292" s="782"/>
    </row>
    <row r="293" spans="1:1" x14ac:dyDescent="0.2">
      <c r="A293" s="782"/>
    </row>
    <row r="294" spans="1:1" x14ac:dyDescent="0.2">
      <c r="A294" s="782"/>
    </row>
    <row r="295" spans="1:1" x14ac:dyDescent="0.2">
      <c r="A295" s="782"/>
    </row>
    <row r="296" spans="1:1" x14ac:dyDescent="0.2">
      <c r="A296" s="782"/>
    </row>
    <row r="297" spans="1:1" x14ac:dyDescent="0.2">
      <c r="A297" s="782"/>
    </row>
    <row r="298" spans="1:1" x14ac:dyDescent="0.2">
      <c r="A298" s="782"/>
    </row>
    <row r="299" spans="1:1" x14ac:dyDescent="0.2">
      <c r="A299" s="782"/>
    </row>
    <row r="300" spans="1:1" x14ac:dyDescent="0.2">
      <c r="A300" s="782"/>
    </row>
    <row r="301" spans="1:1" x14ac:dyDescent="0.2">
      <c r="A301" s="782"/>
    </row>
    <row r="302" spans="1:1" x14ac:dyDescent="0.2">
      <c r="A302" s="782"/>
    </row>
    <row r="303" spans="1:1" x14ac:dyDescent="0.2">
      <c r="A303" s="782"/>
    </row>
    <row r="304" spans="1:1" x14ac:dyDescent="0.2">
      <c r="A304" s="782"/>
    </row>
    <row r="305" spans="1:1" x14ac:dyDescent="0.2">
      <c r="A305" s="782"/>
    </row>
    <row r="306" spans="1:1" x14ac:dyDescent="0.2">
      <c r="A306" s="782"/>
    </row>
    <row r="307" spans="1:1" x14ac:dyDescent="0.2">
      <c r="A307" s="782"/>
    </row>
    <row r="308" spans="1:1" x14ac:dyDescent="0.2">
      <c r="A308" s="782"/>
    </row>
    <row r="309" spans="1:1" x14ac:dyDescent="0.2">
      <c r="A309" s="782"/>
    </row>
    <row r="310" spans="1:1" x14ac:dyDescent="0.2">
      <c r="A310" s="782"/>
    </row>
    <row r="311" spans="1:1" x14ac:dyDescent="0.2">
      <c r="A311" s="782"/>
    </row>
    <row r="312" spans="1:1" x14ac:dyDescent="0.2">
      <c r="A312" s="782"/>
    </row>
    <row r="313" spans="1:1" x14ac:dyDescent="0.2">
      <c r="A313" s="782"/>
    </row>
    <row r="314" spans="1:1" x14ac:dyDescent="0.2">
      <c r="A314" s="782"/>
    </row>
    <row r="315" spans="1:1" x14ac:dyDescent="0.2">
      <c r="A315" s="782"/>
    </row>
    <row r="316" spans="1:1" x14ac:dyDescent="0.2">
      <c r="A316" s="782"/>
    </row>
    <row r="317" spans="1:1" x14ac:dyDescent="0.2">
      <c r="A317" s="782"/>
    </row>
    <row r="318" spans="1:1" x14ac:dyDescent="0.2">
      <c r="A318" s="782"/>
    </row>
    <row r="319" spans="1:1" x14ac:dyDescent="0.2">
      <c r="A319" s="782"/>
    </row>
    <row r="320" spans="1:1" x14ac:dyDescent="0.2">
      <c r="A320" s="782"/>
    </row>
    <row r="321" spans="1:1" x14ac:dyDescent="0.2">
      <c r="A321" s="782"/>
    </row>
    <row r="322" spans="1:1" x14ac:dyDescent="0.2">
      <c r="A322" s="782"/>
    </row>
    <row r="323" spans="1:1" x14ac:dyDescent="0.2">
      <c r="A323" s="782"/>
    </row>
    <row r="324" spans="1:1" x14ac:dyDescent="0.2">
      <c r="A324" s="782"/>
    </row>
    <row r="325" spans="1:1" x14ac:dyDescent="0.2">
      <c r="A325" s="782"/>
    </row>
    <row r="326" spans="1:1" x14ac:dyDescent="0.2">
      <c r="A326" s="782"/>
    </row>
    <row r="327" spans="1:1" x14ac:dyDescent="0.2">
      <c r="A327" s="782"/>
    </row>
    <row r="328" spans="1:1" x14ac:dyDescent="0.2">
      <c r="A328" s="782"/>
    </row>
    <row r="329" spans="1:1" x14ac:dyDescent="0.2">
      <c r="A329" s="782"/>
    </row>
    <row r="330" spans="1:1" x14ac:dyDescent="0.2">
      <c r="A330" s="782"/>
    </row>
    <row r="331" spans="1:1" x14ac:dyDescent="0.2">
      <c r="A331" s="782"/>
    </row>
    <row r="332" spans="1:1" x14ac:dyDescent="0.2">
      <c r="A332" s="782"/>
    </row>
    <row r="333" spans="1:1" x14ac:dyDescent="0.2">
      <c r="A333" s="782"/>
    </row>
    <row r="334" spans="1:1" x14ac:dyDescent="0.2">
      <c r="A334" s="782"/>
    </row>
    <row r="335" spans="1:1" x14ac:dyDescent="0.2">
      <c r="A335" s="782"/>
    </row>
    <row r="336" spans="1:1" x14ac:dyDescent="0.2">
      <c r="A336" s="782"/>
    </row>
    <row r="337" spans="1:1" x14ac:dyDescent="0.2">
      <c r="A337" s="782"/>
    </row>
    <row r="338" spans="1:1" x14ac:dyDescent="0.2">
      <c r="A338" s="782"/>
    </row>
    <row r="339" spans="1:1" x14ac:dyDescent="0.2">
      <c r="A339" s="782"/>
    </row>
    <row r="340" spans="1:1" x14ac:dyDescent="0.2">
      <c r="A340" s="782"/>
    </row>
    <row r="341" spans="1:1" x14ac:dyDescent="0.2">
      <c r="A341" s="782"/>
    </row>
    <row r="342" spans="1:1" x14ac:dyDescent="0.2">
      <c r="A342" s="782"/>
    </row>
    <row r="343" spans="1:1" x14ac:dyDescent="0.2">
      <c r="A343" s="782"/>
    </row>
    <row r="344" spans="1:1" x14ac:dyDescent="0.2">
      <c r="A344" s="782"/>
    </row>
    <row r="345" spans="1:1" x14ac:dyDescent="0.2">
      <c r="A345" s="782"/>
    </row>
  </sheetData>
  <pageMargins left="0.19685039370078741" right="0.19685039370078741" top="0.19685039370078741" bottom="0.19685039370078741" header="0.51181102362204722" footer="0.51181102362204722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D2" sqref="D2"/>
    </sheetView>
  </sheetViews>
  <sheetFormatPr defaultRowHeight="12.75" x14ac:dyDescent="0.2"/>
  <cols>
    <col min="1" max="1" width="10.140625" style="544" customWidth="1"/>
    <col min="2" max="2" width="17.7109375" style="544" customWidth="1"/>
    <col min="3" max="3" width="12.5703125" style="544" customWidth="1"/>
    <col min="4" max="4" width="16.140625" style="548" customWidth="1"/>
    <col min="5" max="5" width="15.28515625" style="544" customWidth="1"/>
    <col min="6" max="256" width="9.140625" style="544"/>
    <col min="257" max="257" width="10.140625" style="544" customWidth="1"/>
    <col min="258" max="258" width="17.7109375" style="544" customWidth="1"/>
    <col min="259" max="259" width="12.5703125" style="544" customWidth="1"/>
    <col min="260" max="260" width="12.7109375" style="544" customWidth="1"/>
    <col min="261" max="261" width="15.28515625" style="544" customWidth="1"/>
    <col min="262" max="512" width="9.140625" style="544"/>
    <col min="513" max="513" width="10.140625" style="544" customWidth="1"/>
    <col min="514" max="514" width="17.7109375" style="544" customWidth="1"/>
    <col min="515" max="515" width="12.5703125" style="544" customWidth="1"/>
    <col min="516" max="516" width="12.7109375" style="544" customWidth="1"/>
    <col min="517" max="517" width="15.28515625" style="544" customWidth="1"/>
    <col min="518" max="768" width="9.140625" style="544"/>
    <col min="769" max="769" width="10.140625" style="544" customWidth="1"/>
    <col min="770" max="770" width="17.7109375" style="544" customWidth="1"/>
    <col min="771" max="771" width="12.5703125" style="544" customWidth="1"/>
    <col min="772" max="772" width="12.7109375" style="544" customWidth="1"/>
    <col min="773" max="773" width="15.28515625" style="544" customWidth="1"/>
    <col min="774" max="1024" width="9.140625" style="544"/>
    <col min="1025" max="1025" width="10.140625" style="544" customWidth="1"/>
    <col min="1026" max="1026" width="17.7109375" style="544" customWidth="1"/>
    <col min="1027" max="1027" width="12.5703125" style="544" customWidth="1"/>
    <col min="1028" max="1028" width="12.7109375" style="544" customWidth="1"/>
    <col min="1029" max="1029" width="15.28515625" style="544" customWidth="1"/>
    <col min="1030" max="1280" width="9.140625" style="544"/>
    <col min="1281" max="1281" width="10.140625" style="544" customWidth="1"/>
    <col min="1282" max="1282" width="17.7109375" style="544" customWidth="1"/>
    <col min="1283" max="1283" width="12.5703125" style="544" customWidth="1"/>
    <col min="1284" max="1284" width="12.7109375" style="544" customWidth="1"/>
    <col min="1285" max="1285" width="15.28515625" style="544" customWidth="1"/>
    <col min="1286" max="1536" width="9.140625" style="544"/>
    <col min="1537" max="1537" width="10.140625" style="544" customWidth="1"/>
    <col min="1538" max="1538" width="17.7109375" style="544" customWidth="1"/>
    <col min="1539" max="1539" width="12.5703125" style="544" customWidth="1"/>
    <col min="1540" max="1540" width="12.7109375" style="544" customWidth="1"/>
    <col min="1541" max="1541" width="15.28515625" style="544" customWidth="1"/>
    <col min="1542" max="1792" width="9.140625" style="544"/>
    <col min="1793" max="1793" width="10.140625" style="544" customWidth="1"/>
    <col min="1794" max="1794" width="17.7109375" style="544" customWidth="1"/>
    <col min="1795" max="1795" width="12.5703125" style="544" customWidth="1"/>
    <col min="1796" max="1796" width="12.7109375" style="544" customWidth="1"/>
    <col min="1797" max="1797" width="15.28515625" style="544" customWidth="1"/>
    <col min="1798" max="2048" width="9.140625" style="544"/>
    <col min="2049" max="2049" width="10.140625" style="544" customWidth="1"/>
    <col min="2050" max="2050" width="17.7109375" style="544" customWidth="1"/>
    <col min="2051" max="2051" width="12.5703125" style="544" customWidth="1"/>
    <col min="2052" max="2052" width="12.7109375" style="544" customWidth="1"/>
    <col min="2053" max="2053" width="15.28515625" style="544" customWidth="1"/>
    <col min="2054" max="2304" width="9.140625" style="544"/>
    <col min="2305" max="2305" width="10.140625" style="544" customWidth="1"/>
    <col min="2306" max="2306" width="17.7109375" style="544" customWidth="1"/>
    <col min="2307" max="2307" width="12.5703125" style="544" customWidth="1"/>
    <col min="2308" max="2308" width="12.7109375" style="544" customWidth="1"/>
    <col min="2309" max="2309" width="15.28515625" style="544" customWidth="1"/>
    <col min="2310" max="2560" width="9.140625" style="544"/>
    <col min="2561" max="2561" width="10.140625" style="544" customWidth="1"/>
    <col min="2562" max="2562" width="17.7109375" style="544" customWidth="1"/>
    <col min="2563" max="2563" width="12.5703125" style="544" customWidth="1"/>
    <col min="2564" max="2564" width="12.7109375" style="544" customWidth="1"/>
    <col min="2565" max="2565" width="15.28515625" style="544" customWidth="1"/>
    <col min="2566" max="2816" width="9.140625" style="544"/>
    <col min="2817" max="2817" width="10.140625" style="544" customWidth="1"/>
    <col min="2818" max="2818" width="17.7109375" style="544" customWidth="1"/>
    <col min="2819" max="2819" width="12.5703125" style="544" customWidth="1"/>
    <col min="2820" max="2820" width="12.7109375" style="544" customWidth="1"/>
    <col min="2821" max="2821" width="15.28515625" style="544" customWidth="1"/>
    <col min="2822" max="3072" width="9.140625" style="544"/>
    <col min="3073" max="3073" width="10.140625" style="544" customWidth="1"/>
    <col min="3074" max="3074" width="17.7109375" style="544" customWidth="1"/>
    <col min="3075" max="3075" width="12.5703125" style="544" customWidth="1"/>
    <col min="3076" max="3076" width="12.7109375" style="544" customWidth="1"/>
    <col min="3077" max="3077" width="15.28515625" style="544" customWidth="1"/>
    <col min="3078" max="3328" width="9.140625" style="544"/>
    <col min="3329" max="3329" width="10.140625" style="544" customWidth="1"/>
    <col min="3330" max="3330" width="17.7109375" style="544" customWidth="1"/>
    <col min="3331" max="3331" width="12.5703125" style="544" customWidth="1"/>
    <col min="3332" max="3332" width="12.7109375" style="544" customWidth="1"/>
    <col min="3333" max="3333" width="15.28515625" style="544" customWidth="1"/>
    <col min="3334" max="3584" width="9.140625" style="544"/>
    <col min="3585" max="3585" width="10.140625" style="544" customWidth="1"/>
    <col min="3586" max="3586" width="17.7109375" style="544" customWidth="1"/>
    <col min="3587" max="3587" width="12.5703125" style="544" customWidth="1"/>
    <col min="3588" max="3588" width="12.7109375" style="544" customWidth="1"/>
    <col min="3589" max="3589" width="15.28515625" style="544" customWidth="1"/>
    <col min="3590" max="3840" width="9.140625" style="544"/>
    <col min="3841" max="3841" width="10.140625" style="544" customWidth="1"/>
    <col min="3842" max="3842" width="17.7109375" style="544" customWidth="1"/>
    <col min="3843" max="3843" width="12.5703125" style="544" customWidth="1"/>
    <col min="3844" max="3844" width="12.7109375" style="544" customWidth="1"/>
    <col min="3845" max="3845" width="15.28515625" style="544" customWidth="1"/>
    <col min="3846" max="4096" width="9.140625" style="544"/>
    <col min="4097" max="4097" width="10.140625" style="544" customWidth="1"/>
    <col min="4098" max="4098" width="17.7109375" style="544" customWidth="1"/>
    <col min="4099" max="4099" width="12.5703125" style="544" customWidth="1"/>
    <col min="4100" max="4100" width="12.7109375" style="544" customWidth="1"/>
    <col min="4101" max="4101" width="15.28515625" style="544" customWidth="1"/>
    <col min="4102" max="4352" width="9.140625" style="544"/>
    <col min="4353" max="4353" width="10.140625" style="544" customWidth="1"/>
    <col min="4354" max="4354" width="17.7109375" style="544" customWidth="1"/>
    <col min="4355" max="4355" width="12.5703125" style="544" customWidth="1"/>
    <col min="4356" max="4356" width="12.7109375" style="544" customWidth="1"/>
    <col min="4357" max="4357" width="15.28515625" style="544" customWidth="1"/>
    <col min="4358" max="4608" width="9.140625" style="544"/>
    <col min="4609" max="4609" width="10.140625" style="544" customWidth="1"/>
    <col min="4610" max="4610" width="17.7109375" style="544" customWidth="1"/>
    <col min="4611" max="4611" width="12.5703125" style="544" customWidth="1"/>
    <col min="4612" max="4612" width="12.7109375" style="544" customWidth="1"/>
    <col min="4613" max="4613" width="15.28515625" style="544" customWidth="1"/>
    <col min="4614" max="4864" width="9.140625" style="544"/>
    <col min="4865" max="4865" width="10.140625" style="544" customWidth="1"/>
    <col min="4866" max="4866" width="17.7109375" style="544" customWidth="1"/>
    <col min="4867" max="4867" width="12.5703125" style="544" customWidth="1"/>
    <col min="4868" max="4868" width="12.7109375" style="544" customWidth="1"/>
    <col min="4869" max="4869" width="15.28515625" style="544" customWidth="1"/>
    <col min="4870" max="5120" width="9.140625" style="544"/>
    <col min="5121" max="5121" width="10.140625" style="544" customWidth="1"/>
    <col min="5122" max="5122" width="17.7109375" style="544" customWidth="1"/>
    <col min="5123" max="5123" width="12.5703125" style="544" customWidth="1"/>
    <col min="5124" max="5124" width="12.7109375" style="544" customWidth="1"/>
    <col min="5125" max="5125" width="15.28515625" style="544" customWidth="1"/>
    <col min="5126" max="5376" width="9.140625" style="544"/>
    <col min="5377" max="5377" width="10.140625" style="544" customWidth="1"/>
    <col min="5378" max="5378" width="17.7109375" style="544" customWidth="1"/>
    <col min="5379" max="5379" width="12.5703125" style="544" customWidth="1"/>
    <col min="5380" max="5380" width="12.7109375" style="544" customWidth="1"/>
    <col min="5381" max="5381" width="15.28515625" style="544" customWidth="1"/>
    <col min="5382" max="5632" width="9.140625" style="544"/>
    <col min="5633" max="5633" width="10.140625" style="544" customWidth="1"/>
    <col min="5634" max="5634" width="17.7109375" style="544" customWidth="1"/>
    <col min="5635" max="5635" width="12.5703125" style="544" customWidth="1"/>
    <col min="5636" max="5636" width="12.7109375" style="544" customWidth="1"/>
    <col min="5637" max="5637" width="15.28515625" style="544" customWidth="1"/>
    <col min="5638" max="5888" width="9.140625" style="544"/>
    <col min="5889" max="5889" width="10.140625" style="544" customWidth="1"/>
    <col min="5890" max="5890" width="17.7109375" style="544" customWidth="1"/>
    <col min="5891" max="5891" width="12.5703125" style="544" customWidth="1"/>
    <col min="5892" max="5892" width="12.7109375" style="544" customWidth="1"/>
    <col min="5893" max="5893" width="15.28515625" style="544" customWidth="1"/>
    <col min="5894" max="6144" width="9.140625" style="544"/>
    <col min="6145" max="6145" width="10.140625" style="544" customWidth="1"/>
    <col min="6146" max="6146" width="17.7109375" style="544" customWidth="1"/>
    <col min="6147" max="6147" width="12.5703125" style="544" customWidth="1"/>
    <col min="6148" max="6148" width="12.7109375" style="544" customWidth="1"/>
    <col min="6149" max="6149" width="15.28515625" style="544" customWidth="1"/>
    <col min="6150" max="6400" width="9.140625" style="544"/>
    <col min="6401" max="6401" width="10.140625" style="544" customWidth="1"/>
    <col min="6402" max="6402" width="17.7109375" style="544" customWidth="1"/>
    <col min="6403" max="6403" width="12.5703125" style="544" customWidth="1"/>
    <col min="6404" max="6404" width="12.7109375" style="544" customWidth="1"/>
    <col min="6405" max="6405" width="15.28515625" style="544" customWidth="1"/>
    <col min="6406" max="6656" width="9.140625" style="544"/>
    <col min="6657" max="6657" width="10.140625" style="544" customWidth="1"/>
    <col min="6658" max="6658" width="17.7109375" style="544" customWidth="1"/>
    <col min="6659" max="6659" width="12.5703125" style="544" customWidth="1"/>
    <col min="6660" max="6660" width="12.7109375" style="544" customWidth="1"/>
    <col min="6661" max="6661" width="15.28515625" style="544" customWidth="1"/>
    <col min="6662" max="6912" width="9.140625" style="544"/>
    <col min="6913" max="6913" width="10.140625" style="544" customWidth="1"/>
    <col min="6914" max="6914" width="17.7109375" style="544" customWidth="1"/>
    <col min="6915" max="6915" width="12.5703125" style="544" customWidth="1"/>
    <col min="6916" max="6916" width="12.7109375" style="544" customWidth="1"/>
    <col min="6917" max="6917" width="15.28515625" style="544" customWidth="1"/>
    <col min="6918" max="7168" width="9.140625" style="544"/>
    <col min="7169" max="7169" width="10.140625" style="544" customWidth="1"/>
    <col min="7170" max="7170" width="17.7109375" style="544" customWidth="1"/>
    <col min="7171" max="7171" width="12.5703125" style="544" customWidth="1"/>
    <col min="7172" max="7172" width="12.7109375" style="544" customWidth="1"/>
    <col min="7173" max="7173" width="15.28515625" style="544" customWidth="1"/>
    <col min="7174" max="7424" width="9.140625" style="544"/>
    <col min="7425" max="7425" width="10.140625" style="544" customWidth="1"/>
    <col min="7426" max="7426" width="17.7109375" style="544" customWidth="1"/>
    <col min="7427" max="7427" width="12.5703125" style="544" customWidth="1"/>
    <col min="7428" max="7428" width="12.7109375" style="544" customWidth="1"/>
    <col min="7429" max="7429" width="15.28515625" style="544" customWidth="1"/>
    <col min="7430" max="7680" width="9.140625" style="544"/>
    <col min="7681" max="7681" width="10.140625" style="544" customWidth="1"/>
    <col min="7682" max="7682" width="17.7109375" style="544" customWidth="1"/>
    <col min="7683" max="7683" width="12.5703125" style="544" customWidth="1"/>
    <col min="7684" max="7684" width="12.7109375" style="544" customWidth="1"/>
    <col min="7685" max="7685" width="15.28515625" style="544" customWidth="1"/>
    <col min="7686" max="7936" width="9.140625" style="544"/>
    <col min="7937" max="7937" width="10.140625" style="544" customWidth="1"/>
    <col min="7938" max="7938" width="17.7109375" style="544" customWidth="1"/>
    <col min="7939" max="7939" width="12.5703125" style="544" customWidth="1"/>
    <col min="7940" max="7940" width="12.7109375" style="544" customWidth="1"/>
    <col min="7941" max="7941" width="15.28515625" style="544" customWidth="1"/>
    <col min="7942" max="8192" width="9.140625" style="544"/>
    <col min="8193" max="8193" width="10.140625" style="544" customWidth="1"/>
    <col min="8194" max="8194" width="17.7109375" style="544" customWidth="1"/>
    <col min="8195" max="8195" width="12.5703125" style="544" customWidth="1"/>
    <col min="8196" max="8196" width="12.7109375" style="544" customWidth="1"/>
    <col min="8197" max="8197" width="15.28515625" style="544" customWidth="1"/>
    <col min="8198" max="8448" width="9.140625" style="544"/>
    <col min="8449" max="8449" width="10.140625" style="544" customWidth="1"/>
    <col min="8450" max="8450" width="17.7109375" style="544" customWidth="1"/>
    <col min="8451" max="8451" width="12.5703125" style="544" customWidth="1"/>
    <col min="8452" max="8452" width="12.7109375" style="544" customWidth="1"/>
    <col min="8453" max="8453" width="15.28515625" style="544" customWidth="1"/>
    <col min="8454" max="8704" width="9.140625" style="544"/>
    <col min="8705" max="8705" width="10.140625" style="544" customWidth="1"/>
    <col min="8706" max="8706" width="17.7109375" style="544" customWidth="1"/>
    <col min="8707" max="8707" width="12.5703125" style="544" customWidth="1"/>
    <col min="8708" max="8708" width="12.7109375" style="544" customWidth="1"/>
    <col min="8709" max="8709" width="15.28515625" style="544" customWidth="1"/>
    <col min="8710" max="8960" width="9.140625" style="544"/>
    <col min="8961" max="8961" width="10.140625" style="544" customWidth="1"/>
    <col min="8962" max="8962" width="17.7109375" style="544" customWidth="1"/>
    <col min="8963" max="8963" width="12.5703125" style="544" customWidth="1"/>
    <col min="8964" max="8964" width="12.7109375" style="544" customWidth="1"/>
    <col min="8965" max="8965" width="15.28515625" style="544" customWidth="1"/>
    <col min="8966" max="9216" width="9.140625" style="544"/>
    <col min="9217" max="9217" width="10.140625" style="544" customWidth="1"/>
    <col min="9218" max="9218" width="17.7109375" style="544" customWidth="1"/>
    <col min="9219" max="9219" width="12.5703125" style="544" customWidth="1"/>
    <col min="9220" max="9220" width="12.7109375" style="544" customWidth="1"/>
    <col min="9221" max="9221" width="15.28515625" style="544" customWidth="1"/>
    <col min="9222" max="9472" width="9.140625" style="544"/>
    <col min="9473" max="9473" width="10.140625" style="544" customWidth="1"/>
    <col min="9474" max="9474" width="17.7109375" style="544" customWidth="1"/>
    <col min="9475" max="9475" width="12.5703125" style="544" customWidth="1"/>
    <col min="9476" max="9476" width="12.7109375" style="544" customWidth="1"/>
    <col min="9477" max="9477" width="15.28515625" style="544" customWidth="1"/>
    <col min="9478" max="9728" width="9.140625" style="544"/>
    <col min="9729" max="9729" width="10.140625" style="544" customWidth="1"/>
    <col min="9730" max="9730" width="17.7109375" style="544" customWidth="1"/>
    <col min="9731" max="9731" width="12.5703125" style="544" customWidth="1"/>
    <col min="9732" max="9732" width="12.7109375" style="544" customWidth="1"/>
    <col min="9733" max="9733" width="15.28515625" style="544" customWidth="1"/>
    <col min="9734" max="9984" width="9.140625" style="544"/>
    <col min="9985" max="9985" width="10.140625" style="544" customWidth="1"/>
    <col min="9986" max="9986" width="17.7109375" style="544" customWidth="1"/>
    <col min="9987" max="9987" width="12.5703125" style="544" customWidth="1"/>
    <col min="9988" max="9988" width="12.7109375" style="544" customWidth="1"/>
    <col min="9989" max="9989" width="15.28515625" style="544" customWidth="1"/>
    <col min="9990" max="10240" width="9.140625" style="544"/>
    <col min="10241" max="10241" width="10.140625" style="544" customWidth="1"/>
    <col min="10242" max="10242" width="17.7109375" style="544" customWidth="1"/>
    <col min="10243" max="10243" width="12.5703125" style="544" customWidth="1"/>
    <col min="10244" max="10244" width="12.7109375" style="544" customWidth="1"/>
    <col min="10245" max="10245" width="15.28515625" style="544" customWidth="1"/>
    <col min="10246" max="10496" width="9.140625" style="544"/>
    <col min="10497" max="10497" width="10.140625" style="544" customWidth="1"/>
    <col min="10498" max="10498" width="17.7109375" style="544" customWidth="1"/>
    <col min="10499" max="10499" width="12.5703125" style="544" customWidth="1"/>
    <col min="10500" max="10500" width="12.7109375" style="544" customWidth="1"/>
    <col min="10501" max="10501" width="15.28515625" style="544" customWidth="1"/>
    <col min="10502" max="10752" width="9.140625" style="544"/>
    <col min="10753" max="10753" width="10.140625" style="544" customWidth="1"/>
    <col min="10754" max="10754" width="17.7109375" style="544" customWidth="1"/>
    <col min="10755" max="10755" width="12.5703125" style="544" customWidth="1"/>
    <col min="10756" max="10756" width="12.7109375" style="544" customWidth="1"/>
    <col min="10757" max="10757" width="15.28515625" style="544" customWidth="1"/>
    <col min="10758" max="11008" width="9.140625" style="544"/>
    <col min="11009" max="11009" width="10.140625" style="544" customWidth="1"/>
    <col min="11010" max="11010" width="17.7109375" style="544" customWidth="1"/>
    <col min="11011" max="11011" width="12.5703125" style="544" customWidth="1"/>
    <col min="11012" max="11012" width="12.7109375" style="544" customWidth="1"/>
    <col min="11013" max="11013" width="15.28515625" style="544" customWidth="1"/>
    <col min="11014" max="11264" width="9.140625" style="544"/>
    <col min="11265" max="11265" width="10.140625" style="544" customWidth="1"/>
    <col min="11266" max="11266" width="17.7109375" style="544" customWidth="1"/>
    <col min="11267" max="11267" width="12.5703125" style="544" customWidth="1"/>
    <col min="11268" max="11268" width="12.7109375" style="544" customWidth="1"/>
    <col min="11269" max="11269" width="15.28515625" style="544" customWidth="1"/>
    <col min="11270" max="11520" width="9.140625" style="544"/>
    <col min="11521" max="11521" width="10.140625" style="544" customWidth="1"/>
    <col min="11522" max="11522" width="17.7109375" style="544" customWidth="1"/>
    <col min="11523" max="11523" width="12.5703125" style="544" customWidth="1"/>
    <col min="11524" max="11524" width="12.7109375" style="544" customWidth="1"/>
    <col min="11525" max="11525" width="15.28515625" style="544" customWidth="1"/>
    <col min="11526" max="11776" width="9.140625" style="544"/>
    <col min="11777" max="11777" width="10.140625" style="544" customWidth="1"/>
    <col min="11778" max="11778" width="17.7109375" style="544" customWidth="1"/>
    <col min="11779" max="11779" width="12.5703125" style="544" customWidth="1"/>
    <col min="11780" max="11780" width="12.7109375" style="544" customWidth="1"/>
    <col min="11781" max="11781" width="15.28515625" style="544" customWidth="1"/>
    <col min="11782" max="12032" width="9.140625" style="544"/>
    <col min="12033" max="12033" width="10.140625" style="544" customWidth="1"/>
    <col min="12034" max="12034" width="17.7109375" style="544" customWidth="1"/>
    <col min="12035" max="12035" width="12.5703125" style="544" customWidth="1"/>
    <col min="12036" max="12036" width="12.7109375" style="544" customWidth="1"/>
    <col min="12037" max="12037" width="15.28515625" style="544" customWidth="1"/>
    <col min="12038" max="12288" width="9.140625" style="544"/>
    <col min="12289" max="12289" width="10.140625" style="544" customWidth="1"/>
    <col min="12290" max="12290" width="17.7109375" style="544" customWidth="1"/>
    <col min="12291" max="12291" width="12.5703125" style="544" customWidth="1"/>
    <col min="12292" max="12292" width="12.7109375" style="544" customWidth="1"/>
    <col min="12293" max="12293" width="15.28515625" style="544" customWidth="1"/>
    <col min="12294" max="12544" width="9.140625" style="544"/>
    <col min="12545" max="12545" width="10.140625" style="544" customWidth="1"/>
    <col min="12546" max="12546" width="17.7109375" style="544" customWidth="1"/>
    <col min="12547" max="12547" width="12.5703125" style="544" customWidth="1"/>
    <col min="12548" max="12548" width="12.7109375" style="544" customWidth="1"/>
    <col min="12549" max="12549" width="15.28515625" style="544" customWidth="1"/>
    <col min="12550" max="12800" width="9.140625" style="544"/>
    <col min="12801" max="12801" width="10.140625" style="544" customWidth="1"/>
    <col min="12802" max="12802" width="17.7109375" style="544" customWidth="1"/>
    <col min="12803" max="12803" width="12.5703125" style="544" customWidth="1"/>
    <col min="12804" max="12804" width="12.7109375" style="544" customWidth="1"/>
    <col min="12805" max="12805" width="15.28515625" style="544" customWidth="1"/>
    <col min="12806" max="13056" width="9.140625" style="544"/>
    <col min="13057" max="13057" width="10.140625" style="544" customWidth="1"/>
    <col min="13058" max="13058" width="17.7109375" style="544" customWidth="1"/>
    <col min="13059" max="13059" width="12.5703125" style="544" customWidth="1"/>
    <col min="13060" max="13060" width="12.7109375" style="544" customWidth="1"/>
    <col min="13061" max="13061" width="15.28515625" style="544" customWidth="1"/>
    <col min="13062" max="13312" width="9.140625" style="544"/>
    <col min="13313" max="13313" width="10.140625" style="544" customWidth="1"/>
    <col min="13314" max="13314" width="17.7109375" style="544" customWidth="1"/>
    <col min="13315" max="13315" width="12.5703125" style="544" customWidth="1"/>
    <col min="13316" max="13316" width="12.7109375" style="544" customWidth="1"/>
    <col min="13317" max="13317" width="15.28515625" style="544" customWidth="1"/>
    <col min="13318" max="13568" width="9.140625" style="544"/>
    <col min="13569" max="13569" width="10.140625" style="544" customWidth="1"/>
    <col min="13570" max="13570" width="17.7109375" style="544" customWidth="1"/>
    <col min="13571" max="13571" width="12.5703125" style="544" customWidth="1"/>
    <col min="13572" max="13572" width="12.7109375" style="544" customWidth="1"/>
    <col min="13573" max="13573" width="15.28515625" style="544" customWidth="1"/>
    <col min="13574" max="13824" width="9.140625" style="544"/>
    <col min="13825" max="13825" width="10.140625" style="544" customWidth="1"/>
    <col min="13826" max="13826" width="17.7109375" style="544" customWidth="1"/>
    <col min="13827" max="13827" width="12.5703125" style="544" customWidth="1"/>
    <col min="13828" max="13828" width="12.7109375" style="544" customWidth="1"/>
    <col min="13829" max="13829" width="15.28515625" style="544" customWidth="1"/>
    <col min="13830" max="14080" width="9.140625" style="544"/>
    <col min="14081" max="14081" width="10.140625" style="544" customWidth="1"/>
    <col min="14082" max="14082" width="17.7109375" style="544" customWidth="1"/>
    <col min="14083" max="14083" width="12.5703125" style="544" customWidth="1"/>
    <col min="14084" max="14084" width="12.7109375" style="544" customWidth="1"/>
    <col min="14085" max="14085" width="15.28515625" style="544" customWidth="1"/>
    <col min="14086" max="14336" width="9.140625" style="544"/>
    <col min="14337" max="14337" width="10.140625" style="544" customWidth="1"/>
    <col min="14338" max="14338" width="17.7109375" style="544" customWidth="1"/>
    <col min="14339" max="14339" width="12.5703125" style="544" customWidth="1"/>
    <col min="14340" max="14340" width="12.7109375" style="544" customWidth="1"/>
    <col min="14341" max="14341" width="15.28515625" style="544" customWidth="1"/>
    <col min="14342" max="14592" width="9.140625" style="544"/>
    <col min="14593" max="14593" width="10.140625" style="544" customWidth="1"/>
    <col min="14594" max="14594" width="17.7109375" style="544" customWidth="1"/>
    <col min="14595" max="14595" width="12.5703125" style="544" customWidth="1"/>
    <col min="14596" max="14596" width="12.7109375" style="544" customWidth="1"/>
    <col min="14597" max="14597" width="15.28515625" style="544" customWidth="1"/>
    <col min="14598" max="14848" width="9.140625" style="544"/>
    <col min="14849" max="14849" width="10.140625" style="544" customWidth="1"/>
    <col min="14850" max="14850" width="17.7109375" style="544" customWidth="1"/>
    <col min="14851" max="14851" width="12.5703125" style="544" customWidth="1"/>
    <col min="14852" max="14852" width="12.7109375" style="544" customWidth="1"/>
    <col min="14853" max="14853" width="15.28515625" style="544" customWidth="1"/>
    <col min="14854" max="15104" width="9.140625" style="544"/>
    <col min="15105" max="15105" width="10.140625" style="544" customWidth="1"/>
    <col min="15106" max="15106" width="17.7109375" style="544" customWidth="1"/>
    <col min="15107" max="15107" width="12.5703125" style="544" customWidth="1"/>
    <col min="15108" max="15108" width="12.7109375" style="544" customWidth="1"/>
    <col min="15109" max="15109" width="15.28515625" style="544" customWidth="1"/>
    <col min="15110" max="15360" width="9.140625" style="544"/>
    <col min="15361" max="15361" width="10.140625" style="544" customWidth="1"/>
    <col min="15362" max="15362" width="17.7109375" style="544" customWidth="1"/>
    <col min="15363" max="15363" width="12.5703125" style="544" customWidth="1"/>
    <col min="15364" max="15364" width="12.7109375" style="544" customWidth="1"/>
    <col min="15365" max="15365" width="15.28515625" style="544" customWidth="1"/>
    <col min="15366" max="15616" width="9.140625" style="544"/>
    <col min="15617" max="15617" width="10.140625" style="544" customWidth="1"/>
    <col min="15618" max="15618" width="17.7109375" style="544" customWidth="1"/>
    <col min="15619" max="15619" width="12.5703125" style="544" customWidth="1"/>
    <col min="15620" max="15620" width="12.7109375" style="544" customWidth="1"/>
    <col min="15621" max="15621" width="15.28515625" style="544" customWidth="1"/>
    <col min="15622" max="15872" width="9.140625" style="544"/>
    <col min="15873" max="15873" width="10.140625" style="544" customWidth="1"/>
    <col min="15874" max="15874" width="17.7109375" style="544" customWidth="1"/>
    <col min="15875" max="15875" width="12.5703125" style="544" customWidth="1"/>
    <col min="15876" max="15876" width="12.7109375" style="544" customWidth="1"/>
    <col min="15877" max="15877" width="15.28515625" style="544" customWidth="1"/>
    <col min="15878" max="16128" width="9.140625" style="544"/>
    <col min="16129" max="16129" width="10.140625" style="544" customWidth="1"/>
    <col min="16130" max="16130" width="17.7109375" style="544" customWidth="1"/>
    <col min="16131" max="16131" width="12.5703125" style="544" customWidth="1"/>
    <col min="16132" max="16132" width="12.7109375" style="544" customWidth="1"/>
    <col min="16133" max="16133" width="15.28515625" style="544" customWidth="1"/>
    <col min="16134" max="16384" width="9.140625" style="544"/>
  </cols>
  <sheetData>
    <row r="1" spans="1:4" x14ac:dyDescent="0.2">
      <c r="B1" s="545" t="s">
        <v>1087</v>
      </c>
      <c r="C1" s="546"/>
      <c r="D1" s="547" t="s">
        <v>274</v>
      </c>
    </row>
    <row r="2" spans="1:4" x14ac:dyDescent="0.2">
      <c r="B2" s="545" t="s">
        <v>0</v>
      </c>
      <c r="D2" s="1016" t="s">
        <v>1488</v>
      </c>
    </row>
    <row r="3" spans="1:4" x14ac:dyDescent="0.2">
      <c r="B3" s="545" t="s">
        <v>1062</v>
      </c>
      <c r="D3" s="546"/>
    </row>
    <row r="4" spans="1:4" ht="13.5" thickBot="1" x14ac:dyDescent="0.25">
      <c r="D4" s="548" t="s">
        <v>197</v>
      </c>
    </row>
    <row r="5" spans="1:4" x14ac:dyDescent="0.2">
      <c r="A5" s="993" t="s">
        <v>1088</v>
      </c>
      <c r="B5" s="993"/>
      <c r="C5" s="993"/>
    </row>
    <row r="6" spans="1:4" ht="0.75" customHeight="1" thickBot="1" x14ac:dyDescent="0.25">
      <c r="A6" s="994"/>
      <c r="B6" s="994"/>
      <c r="C6" s="994"/>
      <c r="D6" s="549"/>
    </row>
    <row r="7" spans="1:4" ht="24" customHeight="1" x14ac:dyDescent="0.2">
      <c r="A7" s="995" t="s">
        <v>1063</v>
      </c>
      <c r="B7" s="996"/>
      <c r="C7" s="997"/>
      <c r="D7" s="550" t="s">
        <v>1065</v>
      </c>
    </row>
    <row r="8" spans="1:4" ht="20.25" customHeight="1" x14ac:dyDescent="0.2">
      <c r="A8" s="998" t="s">
        <v>1066</v>
      </c>
      <c r="B8" s="975"/>
      <c r="C8" s="976"/>
      <c r="D8" s="551">
        <v>514300</v>
      </c>
    </row>
    <row r="9" spans="1:4" x14ac:dyDescent="0.2">
      <c r="A9" s="998" t="s">
        <v>1127</v>
      </c>
      <c r="B9" s="975"/>
      <c r="C9" s="976"/>
      <c r="D9" s="551"/>
    </row>
    <row r="10" spans="1:4" x14ac:dyDescent="0.2">
      <c r="A10" s="998" t="s">
        <v>1067</v>
      </c>
      <c r="B10" s="975"/>
      <c r="C10" s="976"/>
      <c r="D10" s="551">
        <v>400000</v>
      </c>
    </row>
    <row r="11" spans="1:4" x14ac:dyDescent="0.2">
      <c r="A11" s="998" t="s">
        <v>1068</v>
      </c>
      <c r="B11" s="975"/>
      <c r="C11" s="976"/>
      <c r="D11" s="551">
        <v>300000</v>
      </c>
    </row>
    <row r="12" spans="1:4" ht="27.75" customHeight="1" x14ac:dyDescent="0.25">
      <c r="A12" s="999" t="s">
        <v>1069</v>
      </c>
      <c r="B12" s="1000"/>
      <c r="C12" s="1001"/>
      <c r="D12" s="551">
        <v>180000</v>
      </c>
    </row>
    <row r="13" spans="1:4" ht="27.75" customHeight="1" x14ac:dyDescent="0.2">
      <c r="A13" s="552" t="s">
        <v>1070</v>
      </c>
      <c r="B13" s="553"/>
      <c r="C13" s="554"/>
      <c r="D13" s="551">
        <v>122860</v>
      </c>
    </row>
    <row r="14" spans="1:4" ht="19.5" customHeight="1" x14ac:dyDescent="0.2">
      <c r="A14" s="998" t="s">
        <v>47</v>
      </c>
      <c r="B14" s="975"/>
      <c r="C14" s="976"/>
      <c r="D14" s="551">
        <f>SUM(D8:D13)</f>
        <v>1517160</v>
      </c>
    </row>
    <row r="15" spans="1:4" ht="33" customHeight="1" thickBot="1" x14ac:dyDescent="0.25">
      <c r="A15" s="1002"/>
      <c r="B15" s="1002"/>
      <c r="C15" s="1002"/>
    </row>
    <row r="16" spans="1:4" ht="23.25" customHeight="1" x14ac:dyDescent="0.2">
      <c r="A16" s="1003" t="s">
        <v>1071</v>
      </c>
      <c r="B16" s="996"/>
      <c r="C16" s="997"/>
      <c r="D16" s="550" t="s">
        <v>1072</v>
      </c>
    </row>
    <row r="17" spans="1:4" ht="18" customHeight="1" x14ac:dyDescent="0.2">
      <c r="A17" s="977" t="s">
        <v>1117</v>
      </c>
      <c r="B17" s="978"/>
      <c r="C17" s="979"/>
      <c r="D17" s="555">
        <v>100000</v>
      </c>
    </row>
    <row r="18" spans="1:4" ht="24" customHeight="1" x14ac:dyDescent="0.25">
      <c r="A18" s="980" t="s">
        <v>1118</v>
      </c>
      <c r="B18" s="981"/>
      <c r="C18" s="982"/>
      <c r="D18" s="555">
        <v>411620</v>
      </c>
    </row>
    <row r="19" spans="1:4" ht="27" customHeight="1" x14ac:dyDescent="0.2">
      <c r="A19" s="980" t="s">
        <v>1119</v>
      </c>
      <c r="B19" s="983"/>
      <c r="C19" s="984"/>
      <c r="D19" s="555">
        <v>150000</v>
      </c>
    </row>
    <row r="20" spans="1:4" ht="17.25" customHeight="1" x14ac:dyDescent="0.2">
      <c r="A20" s="977" t="s">
        <v>1120</v>
      </c>
      <c r="B20" s="985"/>
      <c r="C20" s="986"/>
      <c r="D20" s="555">
        <v>322860</v>
      </c>
    </row>
    <row r="21" spans="1:4" ht="17.25" customHeight="1" x14ac:dyDescent="0.2">
      <c r="A21" s="977" t="s">
        <v>1121</v>
      </c>
      <c r="B21" s="978"/>
      <c r="C21" s="979"/>
      <c r="D21" s="555">
        <v>500000</v>
      </c>
    </row>
    <row r="22" spans="1:4" ht="17.25" customHeight="1" x14ac:dyDescent="0.2">
      <c r="A22" s="556" t="s">
        <v>1122</v>
      </c>
      <c r="B22" s="557"/>
      <c r="C22" s="558"/>
      <c r="D22" s="555">
        <v>200000</v>
      </c>
    </row>
    <row r="23" spans="1:4" ht="17.25" customHeight="1" x14ac:dyDescent="0.2">
      <c r="A23" s="556" t="s">
        <v>1123</v>
      </c>
      <c r="B23" s="557"/>
      <c r="C23" s="558"/>
      <c r="D23" s="555">
        <v>100000</v>
      </c>
    </row>
    <row r="24" spans="1:4" ht="17.25" customHeight="1" x14ac:dyDescent="0.2">
      <c r="A24" s="556" t="s">
        <v>1124</v>
      </c>
      <c r="B24" s="557"/>
      <c r="C24" s="558"/>
      <c r="D24" s="555">
        <v>173660</v>
      </c>
    </row>
    <row r="25" spans="1:4" ht="17.25" customHeight="1" x14ac:dyDescent="0.2">
      <c r="A25" s="556" t="s">
        <v>1125</v>
      </c>
      <c r="B25" s="557"/>
      <c r="C25" s="558"/>
      <c r="D25" s="555">
        <v>372420</v>
      </c>
    </row>
    <row r="26" spans="1:4" ht="17.25" customHeight="1" thickBot="1" x14ac:dyDescent="0.25">
      <c r="A26" s="556" t="s">
        <v>1126</v>
      </c>
      <c r="B26" s="557"/>
      <c r="C26" s="558"/>
      <c r="D26" s="555"/>
    </row>
    <row r="27" spans="1:4" ht="18" customHeight="1" thickBot="1" x14ac:dyDescent="0.25">
      <c r="A27" s="559" t="s">
        <v>1084</v>
      </c>
      <c r="B27" s="560"/>
      <c r="C27" s="561"/>
      <c r="D27" s="562">
        <f>SUM(D17:D26)</f>
        <v>2330560</v>
      </c>
    </row>
    <row r="28" spans="1:4" x14ac:dyDescent="0.2">
      <c r="B28" s="989"/>
      <c r="C28" s="989"/>
      <c r="D28" s="544"/>
    </row>
    <row r="29" spans="1:4" x14ac:dyDescent="0.2">
      <c r="A29" s="563" t="s">
        <v>1085</v>
      </c>
      <c r="D29" s="544"/>
    </row>
    <row r="30" spans="1:4" ht="13.5" thickBot="1" x14ac:dyDescent="0.25">
      <c r="A30" s="564" t="s">
        <v>1128</v>
      </c>
      <c r="B30" s="564"/>
      <c r="C30" s="564"/>
      <c r="D30" s="564"/>
    </row>
    <row r="31" spans="1:4" ht="14.25" thickTop="1" thickBot="1" x14ac:dyDescent="0.25">
      <c r="A31" s="544" t="s">
        <v>1086</v>
      </c>
      <c r="D31" s="565">
        <f>D27+D30</f>
        <v>2330560</v>
      </c>
    </row>
    <row r="32" spans="1:4" ht="14.25" thickTop="1" thickBot="1" x14ac:dyDescent="0.25">
      <c r="D32" s="544"/>
    </row>
    <row r="33" spans="1:4" ht="13.5" thickBot="1" x14ac:dyDescent="0.25">
      <c r="A33" s="569" t="s">
        <v>1115</v>
      </c>
      <c r="B33" s="570"/>
      <c r="C33" s="570"/>
      <c r="D33" s="571">
        <f>D31+D14</f>
        <v>3847720</v>
      </c>
    </row>
    <row r="34" spans="1:4" x14ac:dyDescent="0.2">
      <c r="D34" s="544"/>
    </row>
    <row r="35" spans="1:4" ht="23.25" customHeight="1" x14ac:dyDescent="0.2">
      <c r="A35" s="990" t="s">
        <v>1116</v>
      </c>
      <c r="B35" s="991"/>
      <c r="C35" s="992"/>
      <c r="D35" s="572">
        <f>SUM(D36:D41)</f>
        <v>1369727</v>
      </c>
    </row>
    <row r="36" spans="1:4" ht="18" customHeight="1" x14ac:dyDescent="0.2">
      <c r="A36" s="974" t="s">
        <v>1073</v>
      </c>
      <c r="B36" s="975"/>
      <c r="C36" s="976"/>
      <c r="D36" s="551">
        <v>150000</v>
      </c>
    </row>
    <row r="37" spans="1:4" ht="18" customHeight="1" x14ac:dyDescent="0.2">
      <c r="A37" s="552" t="s">
        <v>1074</v>
      </c>
      <c r="B37" s="567"/>
      <c r="C37" s="568"/>
      <c r="D37" s="551">
        <v>348085</v>
      </c>
    </row>
    <row r="38" spans="1:4" ht="18" customHeight="1" x14ac:dyDescent="0.2">
      <c r="A38" s="974" t="s">
        <v>1075</v>
      </c>
      <c r="B38" s="975"/>
      <c r="C38" s="976"/>
      <c r="D38" s="551">
        <v>99979</v>
      </c>
    </row>
    <row r="39" spans="1:4" ht="18" customHeight="1" x14ac:dyDescent="0.2">
      <c r="A39" s="974" t="s">
        <v>1076</v>
      </c>
      <c r="B39" s="975"/>
      <c r="C39" s="976"/>
      <c r="D39" s="551">
        <v>161945</v>
      </c>
    </row>
    <row r="40" spans="1:4" ht="17.25" customHeight="1" x14ac:dyDescent="0.2">
      <c r="A40" s="974" t="s">
        <v>1077</v>
      </c>
      <c r="B40" s="975"/>
      <c r="C40" s="976"/>
      <c r="D40" s="551">
        <v>310000</v>
      </c>
    </row>
    <row r="41" spans="1:4" ht="17.25" customHeight="1" x14ac:dyDescent="0.2">
      <c r="A41" s="974" t="s">
        <v>1078</v>
      </c>
      <c r="B41" s="975"/>
      <c r="C41" s="976"/>
      <c r="D41" s="551">
        <v>299718</v>
      </c>
    </row>
    <row r="42" spans="1:4" ht="17.25" customHeight="1" x14ac:dyDescent="0.2">
      <c r="A42" s="977" t="s">
        <v>1079</v>
      </c>
      <c r="B42" s="987"/>
      <c r="C42" s="988"/>
      <c r="D42" s="555">
        <f>SUM(D43:D46)</f>
        <v>409367</v>
      </c>
    </row>
    <row r="43" spans="1:4" ht="18.75" customHeight="1" x14ac:dyDescent="0.2">
      <c r="A43" s="974" t="s">
        <v>1080</v>
      </c>
      <c r="B43" s="975"/>
      <c r="C43" s="976"/>
      <c r="D43" s="551">
        <v>140000</v>
      </c>
    </row>
    <row r="44" spans="1:4" ht="18" customHeight="1" x14ac:dyDescent="0.2">
      <c r="A44" s="974" t="s">
        <v>1081</v>
      </c>
      <c r="B44" s="975"/>
      <c r="C44" s="976"/>
      <c r="D44" s="551">
        <v>70000</v>
      </c>
    </row>
    <row r="45" spans="1:4" ht="17.25" customHeight="1" x14ac:dyDescent="0.2">
      <c r="A45" s="974" t="s">
        <v>1082</v>
      </c>
      <c r="B45" s="975"/>
      <c r="C45" s="976"/>
      <c r="D45" s="551">
        <v>99222</v>
      </c>
    </row>
    <row r="46" spans="1:4" ht="18" customHeight="1" x14ac:dyDescent="0.2">
      <c r="A46" s="974" t="s">
        <v>1083</v>
      </c>
      <c r="B46" s="975"/>
      <c r="C46" s="976"/>
      <c r="D46" s="551">
        <v>100145</v>
      </c>
    </row>
    <row r="47" spans="1:4" x14ac:dyDescent="0.2">
      <c r="D47" s="544"/>
    </row>
    <row r="48" spans="1:4" x14ac:dyDescent="0.2">
      <c r="A48" s="544" t="s">
        <v>1129</v>
      </c>
      <c r="D48" s="566">
        <f>D35+D42</f>
        <v>1779094</v>
      </c>
    </row>
    <row r="49" spans="4:4" x14ac:dyDescent="0.2">
      <c r="D49" s="544"/>
    </row>
    <row r="50" spans="4:4" x14ac:dyDescent="0.2">
      <c r="D50" s="544"/>
    </row>
    <row r="51" spans="4:4" x14ac:dyDescent="0.2">
      <c r="D51" s="544"/>
    </row>
    <row r="52" spans="4:4" x14ac:dyDescent="0.2">
      <c r="D52" s="544"/>
    </row>
    <row r="53" spans="4:4" x14ac:dyDescent="0.2">
      <c r="D53" s="544"/>
    </row>
    <row r="54" spans="4:4" x14ac:dyDescent="0.2">
      <c r="D54" s="544"/>
    </row>
    <row r="55" spans="4:4" x14ac:dyDescent="0.2">
      <c r="D55" s="544"/>
    </row>
    <row r="56" spans="4:4" x14ac:dyDescent="0.2">
      <c r="D56" s="544"/>
    </row>
    <row r="57" spans="4:4" x14ac:dyDescent="0.2">
      <c r="D57" s="544"/>
    </row>
    <row r="58" spans="4:4" x14ac:dyDescent="0.2">
      <c r="D58" s="544"/>
    </row>
  </sheetData>
  <mergeCells count="27">
    <mergeCell ref="A35:C35"/>
    <mergeCell ref="A5:C6"/>
    <mergeCell ref="A7:C7"/>
    <mergeCell ref="A8:C8"/>
    <mergeCell ref="A9:C9"/>
    <mergeCell ref="A10:C10"/>
    <mergeCell ref="A11:C11"/>
    <mergeCell ref="A12:C12"/>
    <mergeCell ref="A14:C14"/>
    <mergeCell ref="A15:C15"/>
    <mergeCell ref="A16:C16"/>
    <mergeCell ref="A46:C46"/>
    <mergeCell ref="A17:C17"/>
    <mergeCell ref="A18:C18"/>
    <mergeCell ref="A19:C19"/>
    <mergeCell ref="A20:C20"/>
    <mergeCell ref="A21:C21"/>
    <mergeCell ref="A42:C42"/>
    <mergeCell ref="A43:C43"/>
    <mergeCell ref="A44:C44"/>
    <mergeCell ref="B28:C28"/>
    <mergeCell ref="A45:C45"/>
    <mergeCell ref="A36:C36"/>
    <mergeCell ref="A38:C38"/>
    <mergeCell ref="A39:C39"/>
    <mergeCell ref="A40:C40"/>
    <mergeCell ref="A41:C41"/>
  </mergeCells>
  <pageMargins left="0.74803149606299213" right="0.7480314960629921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3" sqref="F3"/>
    </sheetView>
  </sheetViews>
  <sheetFormatPr defaultRowHeight="12.75" x14ac:dyDescent="0.2"/>
  <cols>
    <col min="1" max="1" width="3" style="477" customWidth="1"/>
    <col min="2" max="2" width="26.28515625" style="466" customWidth="1"/>
    <col min="3" max="3" width="13.42578125" style="466" customWidth="1"/>
    <col min="4" max="4" width="13.85546875" style="466" customWidth="1"/>
    <col min="5" max="5" width="15.85546875" style="466" customWidth="1"/>
    <col min="6" max="6" width="14.7109375" style="466" customWidth="1"/>
    <col min="7" max="7" width="13.140625" style="466" customWidth="1"/>
    <col min="8" max="8" width="6.5703125" style="466" customWidth="1"/>
    <col min="9" max="9" width="13.5703125" style="466" customWidth="1"/>
    <col min="10" max="257" width="9.140625" style="466"/>
    <col min="258" max="258" width="5.140625" style="466" customWidth="1"/>
    <col min="259" max="259" width="28.5703125" style="466" customWidth="1"/>
    <col min="260" max="260" width="13.42578125" style="466" customWidth="1"/>
    <col min="261" max="261" width="13.85546875" style="466" customWidth="1"/>
    <col min="262" max="262" width="15.85546875" style="466" customWidth="1"/>
    <col min="263" max="263" width="14.7109375" style="466" customWidth="1"/>
    <col min="264" max="264" width="13.140625" style="466" customWidth="1"/>
    <col min="265" max="265" width="11.140625" style="466" customWidth="1"/>
    <col min="266" max="513" width="9.140625" style="466"/>
    <col min="514" max="514" width="5.140625" style="466" customWidth="1"/>
    <col min="515" max="515" width="28.5703125" style="466" customWidth="1"/>
    <col min="516" max="516" width="13.42578125" style="466" customWidth="1"/>
    <col min="517" max="517" width="13.85546875" style="466" customWidth="1"/>
    <col min="518" max="518" width="15.85546875" style="466" customWidth="1"/>
    <col min="519" max="519" width="14.7109375" style="466" customWidth="1"/>
    <col min="520" max="520" width="13.140625" style="466" customWidth="1"/>
    <col min="521" max="521" width="11.140625" style="466" customWidth="1"/>
    <col min="522" max="769" width="9.140625" style="466"/>
    <col min="770" max="770" width="5.140625" style="466" customWidth="1"/>
    <col min="771" max="771" width="28.5703125" style="466" customWidth="1"/>
    <col min="772" max="772" width="13.42578125" style="466" customWidth="1"/>
    <col min="773" max="773" width="13.85546875" style="466" customWidth="1"/>
    <col min="774" max="774" width="15.85546875" style="466" customWidth="1"/>
    <col min="775" max="775" width="14.7109375" style="466" customWidth="1"/>
    <col min="776" max="776" width="13.140625" style="466" customWidth="1"/>
    <col min="777" max="777" width="11.140625" style="466" customWidth="1"/>
    <col min="778" max="1025" width="9.140625" style="466"/>
    <col min="1026" max="1026" width="5.140625" style="466" customWidth="1"/>
    <col min="1027" max="1027" width="28.5703125" style="466" customWidth="1"/>
    <col min="1028" max="1028" width="13.42578125" style="466" customWidth="1"/>
    <col min="1029" max="1029" width="13.85546875" style="466" customWidth="1"/>
    <col min="1030" max="1030" width="15.85546875" style="466" customWidth="1"/>
    <col min="1031" max="1031" width="14.7109375" style="466" customWidth="1"/>
    <col min="1032" max="1032" width="13.140625" style="466" customWidth="1"/>
    <col min="1033" max="1033" width="11.140625" style="466" customWidth="1"/>
    <col min="1034" max="1281" width="9.140625" style="466"/>
    <col min="1282" max="1282" width="5.140625" style="466" customWidth="1"/>
    <col min="1283" max="1283" width="28.5703125" style="466" customWidth="1"/>
    <col min="1284" max="1284" width="13.42578125" style="466" customWidth="1"/>
    <col min="1285" max="1285" width="13.85546875" style="466" customWidth="1"/>
    <col min="1286" max="1286" width="15.85546875" style="466" customWidth="1"/>
    <col min="1287" max="1287" width="14.7109375" style="466" customWidth="1"/>
    <col min="1288" max="1288" width="13.140625" style="466" customWidth="1"/>
    <col min="1289" max="1289" width="11.140625" style="466" customWidth="1"/>
    <col min="1290" max="1537" width="9.140625" style="466"/>
    <col min="1538" max="1538" width="5.140625" style="466" customWidth="1"/>
    <col min="1539" max="1539" width="28.5703125" style="466" customWidth="1"/>
    <col min="1540" max="1540" width="13.42578125" style="466" customWidth="1"/>
    <col min="1541" max="1541" width="13.85546875" style="466" customWidth="1"/>
    <col min="1542" max="1542" width="15.85546875" style="466" customWidth="1"/>
    <col min="1543" max="1543" width="14.7109375" style="466" customWidth="1"/>
    <col min="1544" max="1544" width="13.140625" style="466" customWidth="1"/>
    <col min="1545" max="1545" width="11.140625" style="466" customWidth="1"/>
    <col min="1546" max="1793" width="9.140625" style="466"/>
    <col min="1794" max="1794" width="5.140625" style="466" customWidth="1"/>
    <col min="1795" max="1795" width="28.5703125" style="466" customWidth="1"/>
    <col min="1796" max="1796" width="13.42578125" style="466" customWidth="1"/>
    <col min="1797" max="1797" width="13.85546875" style="466" customWidth="1"/>
    <col min="1798" max="1798" width="15.85546875" style="466" customWidth="1"/>
    <col min="1799" max="1799" width="14.7109375" style="466" customWidth="1"/>
    <col min="1800" max="1800" width="13.140625" style="466" customWidth="1"/>
    <col min="1801" max="1801" width="11.140625" style="466" customWidth="1"/>
    <col min="1802" max="2049" width="9.140625" style="466"/>
    <col min="2050" max="2050" width="5.140625" style="466" customWidth="1"/>
    <col min="2051" max="2051" width="28.5703125" style="466" customWidth="1"/>
    <col min="2052" max="2052" width="13.42578125" style="466" customWidth="1"/>
    <col min="2053" max="2053" width="13.85546875" style="466" customWidth="1"/>
    <col min="2054" max="2054" width="15.85546875" style="466" customWidth="1"/>
    <col min="2055" max="2055" width="14.7109375" style="466" customWidth="1"/>
    <col min="2056" max="2056" width="13.140625" style="466" customWidth="1"/>
    <col min="2057" max="2057" width="11.140625" style="466" customWidth="1"/>
    <col min="2058" max="2305" width="9.140625" style="466"/>
    <col min="2306" max="2306" width="5.140625" style="466" customWidth="1"/>
    <col min="2307" max="2307" width="28.5703125" style="466" customWidth="1"/>
    <col min="2308" max="2308" width="13.42578125" style="466" customWidth="1"/>
    <col min="2309" max="2309" width="13.85546875" style="466" customWidth="1"/>
    <col min="2310" max="2310" width="15.85546875" style="466" customWidth="1"/>
    <col min="2311" max="2311" width="14.7109375" style="466" customWidth="1"/>
    <col min="2312" max="2312" width="13.140625" style="466" customWidth="1"/>
    <col min="2313" max="2313" width="11.140625" style="466" customWidth="1"/>
    <col min="2314" max="2561" width="9.140625" style="466"/>
    <col min="2562" max="2562" width="5.140625" style="466" customWidth="1"/>
    <col min="2563" max="2563" width="28.5703125" style="466" customWidth="1"/>
    <col min="2564" max="2564" width="13.42578125" style="466" customWidth="1"/>
    <col min="2565" max="2565" width="13.85546875" style="466" customWidth="1"/>
    <col min="2566" max="2566" width="15.85546875" style="466" customWidth="1"/>
    <col min="2567" max="2567" width="14.7109375" style="466" customWidth="1"/>
    <col min="2568" max="2568" width="13.140625" style="466" customWidth="1"/>
    <col min="2569" max="2569" width="11.140625" style="466" customWidth="1"/>
    <col min="2570" max="2817" width="9.140625" style="466"/>
    <col min="2818" max="2818" width="5.140625" style="466" customWidth="1"/>
    <col min="2819" max="2819" width="28.5703125" style="466" customWidth="1"/>
    <col min="2820" max="2820" width="13.42578125" style="466" customWidth="1"/>
    <col min="2821" max="2821" width="13.85546875" style="466" customWidth="1"/>
    <col min="2822" max="2822" width="15.85546875" style="466" customWidth="1"/>
    <col min="2823" max="2823" width="14.7109375" style="466" customWidth="1"/>
    <col min="2824" max="2824" width="13.140625" style="466" customWidth="1"/>
    <col min="2825" max="2825" width="11.140625" style="466" customWidth="1"/>
    <col min="2826" max="3073" width="9.140625" style="466"/>
    <col min="3074" max="3074" width="5.140625" style="466" customWidth="1"/>
    <col min="3075" max="3075" width="28.5703125" style="466" customWidth="1"/>
    <col min="3076" max="3076" width="13.42578125" style="466" customWidth="1"/>
    <col min="3077" max="3077" width="13.85546875" style="466" customWidth="1"/>
    <col min="3078" max="3078" width="15.85546875" style="466" customWidth="1"/>
    <col min="3079" max="3079" width="14.7109375" style="466" customWidth="1"/>
    <col min="3080" max="3080" width="13.140625" style="466" customWidth="1"/>
    <col min="3081" max="3081" width="11.140625" style="466" customWidth="1"/>
    <col min="3082" max="3329" width="9.140625" style="466"/>
    <col min="3330" max="3330" width="5.140625" style="466" customWidth="1"/>
    <col min="3331" max="3331" width="28.5703125" style="466" customWidth="1"/>
    <col min="3332" max="3332" width="13.42578125" style="466" customWidth="1"/>
    <col min="3333" max="3333" width="13.85546875" style="466" customWidth="1"/>
    <col min="3334" max="3334" width="15.85546875" style="466" customWidth="1"/>
    <col min="3335" max="3335" width="14.7109375" style="466" customWidth="1"/>
    <col min="3336" max="3336" width="13.140625" style="466" customWidth="1"/>
    <col min="3337" max="3337" width="11.140625" style="466" customWidth="1"/>
    <col min="3338" max="3585" width="9.140625" style="466"/>
    <col min="3586" max="3586" width="5.140625" style="466" customWidth="1"/>
    <col min="3587" max="3587" width="28.5703125" style="466" customWidth="1"/>
    <col min="3588" max="3588" width="13.42578125" style="466" customWidth="1"/>
    <col min="3589" max="3589" width="13.85546875" style="466" customWidth="1"/>
    <col min="3590" max="3590" width="15.85546875" style="466" customWidth="1"/>
    <col min="3591" max="3591" width="14.7109375" style="466" customWidth="1"/>
    <col min="3592" max="3592" width="13.140625" style="466" customWidth="1"/>
    <col min="3593" max="3593" width="11.140625" style="466" customWidth="1"/>
    <col min="3594" max="3841" width="9.140625" style="466"/>
    <col min="3842" max="3842" width="5.140625" style="466" customWidth="1"/>
    <col min="3843" max="3843" width="28.5703125" style="466" customWidth="1"/>
    <col min="3844" max="3844" width="13.42578125" style="466" customWidth="1"/>
    <col min="3845" max="3845" width="13.85546875" style="466" customWidth="1"/>
    <col min="3846" max="3846" width="15.85546875" style="466" customWidth="1"/>
    <col min="3847" max="3847" width="14.7109375" style="466" customWidth="1"/>
    <col min="3848" max="3848" width="13.140625" style="466" customWidth="1"/>
    <col min="3849" max="3849" width="11.140625" style="466" customWidth="1"/>
    <col min="3850" max="4097" width="9.140625" style="466"/>
    <col min="4098" max="4098" width="5.140625" style="466" customWidth="1"/>
    <col min="4099" max="4099" width="28.5703125" style="466" customWidth="1"/>
    <col min="4100" max="4100" width="13.42578125" style="466" customWidth="1"/>
    <col min="4101" max="4101" width="13.85546875" style="466" customWidth="1"/>
    <col min="4102" max="4102" width="15.85546875" style="466" customWidth="1"/>
    <col min="4103" max="4103" width="14.7109375" style="466" customWidth="1"/>
    <col min="4104" max="4104" width="13.140625" style="466" customWidth="1"/>
    <col min="4105" max="4105" width="11.140625" style="466" customWidth="1"/>
    <col min="4106" max="4353" width="9.140625" style="466"/>
    <col min="4354" max="4354" width="5.140625" style="466" customWidth="1"/>
    <col min="4355" max="4355" width="28.5703125" style="466" customWidth="1"/>
    <col min="4356" max="4356" width="13.42578125" style="466" customWidth="1"/>
    <col min="4357" max="4357" width="13.85546875" style="466" customWidth="1"/>
    <col min="4358" max="4358" width="15.85546875" style="466" customWidth="1"/>
    <col min="4359" max="4359" width="14.7109375" style="466" customWidth="1"/>
    <col min="4360" max="4360" width="13.140625" style="466" customWidth="1"/>
    <col min="4361" max="4361" width="11.140625" style="466" customWidth="1"/>
    <col min="4362" max="4609" width="9.140625" style="466"/>
    <col min="4610" max="4610" width="5.140625" style="466" customWidth="1"/>
    <col min="4611" max="4611" width="28.5703125" style="466" customWidth="1"/>
    <col min="4612" max="4612" width="13.42578125" style="466" customWidth="1"/>
    <col min="4613" max="4613" width="13.85546875" style="466" customWidth="1"/>
    <col min="4614" max="4614" width="15.85546875" style="466" customWidth="1"/>
    <col min="4615" max="4615" width="14.7109375" style="466" customWidth="1"/>
    <col min="4616" max="4616" width="13.140625" style="466" customWidth="1"/>
    <col min="4617" max="4617" width="11.140625" style="466" customWidth="1"/>
    <col min="4618" max="4865" width="9.140625" style="466"/>
    <col min="4866" max="4866" width="5.140625" style="466" customWidth="1"/>
    <col min="4867" max="4867" width="28.5703125" style="466" customWidth="1"/>
    <col min="4868" max="4868" width="13.42578125" style="466" customWidth="1"/>
    <col min="4869" max="4869" width="13.85546875" style="466" customWidth="1"/>
    <col min="4870" max="4870" width="15.85546875" style="466" customWidth="1"/>
    <col min="4871" max="4871" width="14.7109375" style="466" customWidth="1"/>
    <col min="4872" max="4872" width="13.140625" style="466" customWidth="1"/>
    <col min="4873" max="4873" width="11.140625" style="466" customWidth="1"/>
    <col min="4874" max="5121" width="9.140625" style="466"/>
    <col min="5122" max="5122" width="5.140625" style="466" customWidth="1"/>
    <col min="5123" max="5123" width="28.5703125" style="466" customWidth="1"/>
    <col min="5124" max="5124" width="13.42578125" style="466" customWidth="1"/>
    <col min="5125" max="5125" width="13.85546875" style="466" customWidth="1"/>
    <col min="5126" max="5126" width="15.85546875" style="466" customWidth="1"/>
    <col min="5127" max="5127" width="14.7109375" style="466" customWidth="1"/>
    <col min="5128" max="5128" width="13.140625" style="466" customWidth="1"/>
    <col min="5129" max="5129" width="11.140625" style="466" customWidth="1"/>
    <col min="5130" max="5377" width="9.140625" style="466"/>
    <col min="5378" max="5378" width="5.140625" style="466" customWidth="1"/>
    <col min="5379" max="5379" width="28.5703125" style="466" customWidth="1"/>
    <col min="5380" max="5380" width="13.42578125" style="466" customWidth="1"/>
    <col min="5381" max="5381" width="13.85546875" style="466" customWidth="1"/>
    <col min="5382" max="5382" width="15.85546875" style="466" customWidth="1"/>
    <col min="5383" max="5383" width="14.7109375" style="466" customWidth="1"/>
    <col min="5384" max="5384" width="13.140625" style="466" customWidth="1"/>
    <col min="5385" max="5385" width="11.140625" style="466" customWidth="1"/>
    <col min="5386" max="5633" width="9.140625" style="466"/>
    <col min="5634" max="5634" width="5.140625" style="466" customWidth="1"/>
    <col min="5635" max="5635" width="28.5703125" style="466" customWidth="1"/>
    <col min="5636" max="5636" width="13.42578125" style="466" customWidth="1"/>
    <col min="5637" max="5637" width="13.85546875" style="466" customWidth="1"/>
    <col min="5638" max="5638" width="15.85546875" style="466" customWidth="1"/>
    <col min="5639" max="5639" width="14.7109375" style="466" customWidth="1"/>
    <col min="5640" max="5640" width="13.140625" style="466" customWidth="1"/>
    <col min="5641" max="5641" width="11.140625" style="466" customWidth="1"/>
    <col min="5642" max="5889" width="9.140625" style="466"/>
    <col min="5890" max="5890" width="5.140625" style="466" customWidth="1"/>
    <col min="5891" max="5891" width="28.5703125" style="466" customWidth="1"/>
    <col min="5892" max="5892" width="13.42578125" style="466" customWidth="1"/>
    <col min="5893" max="5893" width="13.85546875" style="466" customWidth="1"/>
    <col min="5894" max="5894" width="15.85546875" style="466" customWidth="1"/>
    <col min="5895" max="5895" width="14.7109375" style="466" customWidth="1"/>
    <col min="5896" max="5896" width="13.140625" style="466" customWidth="1"/>
    <col min="5897" max="5897" width="11.140625" style="466" customWidth="1"/>
    <col min="5898" max="6145" width="9.140625" style="466"/>
    <col min="6146" max="6146" width="5.140625" style="466" customWidth="1"/>
    <col min="6147" max="6147" width="28.5703125" style="466" customWidth="1"/>
    <col min="6148" max="6148" width="13.42578125" style="466" customWidth="1"/>
    <col min="6149" max="6149" width="13.85546875" style="466" customWidth="1"/>
    <col min="6150" max="6150" width="15.85546875" style="466" customWidth="1"/>
    <col min="6151" max="6151" width="14.7109375" style="466" customWidth="1"/>
    <col min="6152" max="6152" width="13.140625" style="466" customWidth="1"/>
    <col min="6153" max="6153" width="11.140625" style="466" customWidth="1"/>
    <col min="6154" max="6401" width="9.140625" style="466"/>
    <col min="6402" max="6402" width="5.140625" style="466" customWidth="1"/>
    <col min="6403" max="6403" width="28.5703125" style="466" customWidth="1"/>
    <col min="6404" max="6404" width="13.42578125" style="466" customWidth="1"/>
    <col min="6405" max="6405" width="13.85546875" style="466" customWidth="1"/>
    <col min="6406" max="6406" width="15.85546875" style="466" customWidth="1"/>
    <col min="6407" max="6407" width="14.7109375" style="466" customWidth="1"/>
    <col min="6408" max="6408" width="13.140625" style="466" customWidth="1"/>
    <col min="6409" max="6409" width="11.140625" style="466" customWidth="1"/>
    <col min="6410" max="6657" width="9.140625" style="466"/>
    <col min="6658" max="6658" width="5.140625" style="466" customWidth="1"/>
    <col min="6659" max="6659" width="28.5703125" style="466" customWidth="1"/>
    <col min="6660" max="6660" width="13.42578125" style="466" customWidth="1"/>
    <col min="6661" max="6661" width="13.85546875" style="466" customWidth="1"/>
    <col min="6662" max="6662" width="15.85546875" style="466" customWidth="1"/>
    <col min="6663" max="6663" width="14.7109375" style="466" customWidth="1"/>
    <col min="6664" max="6664" width="13.140625" style="466" customWidth="1"/>
    <col min="6665" max="6665" width="11.140625" style="466" customWidth="1"/>
    <col min="6666" max="6913" width="9.140625" style="466"/>
    <col min="6914" max="6914" width="5.140625" style="466" customWidth="1"/>
    <col min="6915" max="6915" width="28.5703125" style="466" customWidth="1"/>
    <col min="6916" max="6916" width="13.42578125" style="466" customWidth="1"/>
    <col min="6917" max="6917" width="13.85546875" style="466" customWidth="1"/>
    <col min="6918" max="6918" width="15.85546875" style="466" customWidth="1"/>
    <col min="6919" max="6919" width="14.7109375" style="466" customWidth="1"/>
    <col min="6920" max="6920" width="13.140625" style="466" customWidth="1"/>
    <col min="6921" max="6921" width="11.140625" style="466" customWidth="1"/>
    <col min="6922" max="7169" width="9.140625" style="466"/>
    <col min="7170" max="7170" width="5.140625" style="466" customWidth="1"/>
    <col min="7171" max="7171" width="28.5703125" style="466" customWidth="1"/>
    <col min="7172" max="7172" width="13.42578125" style="466" customWidth="1"/>
    <col min="7173" max="7173" width="13.85546875" style="466" customWidth="1"/>
    <col min="7174" max="7174" width="15.85546875" style="466" customWidth="1"/>
    <col min="7175" max="7175" width="14.7109375" style="466" customWidth="1"/>
    <col min="7176" max="7176" width="13.140625" style="466" customWidth="1"/>
    <col min="7177" max="7177" width="11.140625" style="466" customWidth="1"/>
    <col min="7178" max="7425" width="9.140625" style="466"/>
    <col min="7426" max="7426" width="5.140625" style="466" customWidth="1"/>
    <col min="7427" max="7427" width="28.5703125" style="466" customWidth="1"/>
    <col min="7428" max="7428" width="13.42578125" style="466" customWidth="1"/>
    <col min="7429" max="7429" width="13.85546875" style="466" customWidth="1"/>
    <col min="7430" max="7430" width="15.85546875" style="466" customWidth="1"/>
    <col min="7431" max="7431" width="14.7109375" style="466" customWidth="1"/>
    <col min="7432" max="7432" width="13.140625" style="466" customWidth="1"/>
    <col min="7433" max="7433" width="11.140625" style="466" customWidth="1"/>
    <col min="7434" max="7681" width="9.140625" style="466"/>
    <col min="7682" max="7682" width="5.140625" style="466" customWidth="1"/>
    <col min="7683" max="7683" width="28.5703125" style="466" customWidth="1"/>
    <col min="7684" max="7684" width="13.42578125" style="466" customWidth="1"/>
    <col min="7685" max="7685" width="13.85546875" style="466" customWidth="1"/>
    <col min="7686" max="7686" width="15.85546875" style="466" customWidth="1"/>
    <col min="7687" max="7687" width="14.7109375" style="466" customWidth="1"/>
    <col min="7688" max="7688" width="13.140625" style="466" customWidth="1"/>
    <col min="7689" max="7689" width="11.140625" style="466" customWidth="1"/>
    <col min="7690" max="7937" width="9.140625" style="466"/>
    <col min="7938" max="7938" width="5.140625" style="466" customWidth="1"/>
    <col min="7939" max="7939" width="28.5703125" style="466" customWidth="1"/>
    <col min="7940" max="7940" width="13.42578125" style="466" customWidth="1"/>
    <col min="7941" max="7941" width="13.85546875" style="466" customWidth="1"/>
    <col min="7942" max="7942" width="15.85546875" style="466" customWidth="1"/>
    <col min="7943" max="7943" width="14.7109375" style="466" customWidth="1"/>
    <col min="7944" max="7944" width="13.140625" style="466" customWidth="1"/>
    <col min="7945" max="7945" width="11.140625" style="466" customWidth="1"/>
    <col min="7946" max="8193" width="9.140625" style="466"/>
    <col min="8194" max="8194" width="5.140625" style="466" customWidth="1"/>
    <col min="8195" max="8195" width="28.5703125" style="466" customWidth="1"/>
    <col min="8196" max="8196" width="13.42578125" style="466" customWidth="1"/>
    <col min="8197" max="8197" width="13.85546875" style="466" customWidth="1"/>
    <col min="8198" max="8198" width="15.85546875" style="466" customWidth="1"/>
    <col min="8199" max="8199" width="14.7109375" style="466" customWidth="1"/>
    <col min="8200" max="8200" width="13.140625" style="466" customWidth="1"/>
    <col min="8201" max="8201" width="11.140625" style="466" customWidth="1"/>
    <col min="8202" max="8449" width="9.140625" style="466"/>
    <col min="8450" max="8450" width="5.140625" style="466" customWidth="1"/>
    <col min="8451" max="8451" width="28.5703125" style="466" customWidth="1"/>
    <col min="8452" max="8452" width="13.42578125" style="466" customWidth="1"/>
    <col min="8453" max="8453" width="13.85546875" style="466" customWidth="1"/>
    <col min="8454" max="8454" width="15.85546875" style="466" customWidth="1"/>
    <col min="8455" max="8455" width="14.7109375" style="466" customWidth="1"/>
    <col min="8456" max="8456" width="13.140625" style="466" customWidth="1"/>
    <col min="8457" max="8457" width="11.140625" style="466" customWidth="1"/>
    <col min="8458" max="8705" width="9.140625" style="466"/>
    <col min="8706" max="8706" width="5.140625" style="466" customWidth="1"/>
    <col min="8707" max="8707" width="28.5703125" style="466" customWidth="1"/>
    <col min="8708" max="8708" width="13.42578125" style="466" customWidth="1"/>
    <col min="8709" max="8709" width="13.85546875" style="466" customWidth="1"/>
    <col min="8710" max="8710" width="15.85546875" style="466" customWidth="1"/>
    <col min="8711" max="8711" width="14.7109375" style="466" customWidth="1"/>
    <col min="8712" max="8712" width="13.140625" style="466" customWidth="1"/>
    <col min="8713" max="8713" width="11.140625" style="466" customWidth="1"/>
    <col min="8714" max="8961" width="9.140625" style="466"/>
    <col min="8962" max="8962" width="5.140625" style="466" customWidth="1"/>
    <col min="8963" max="8963" width="28.5703125" style="466" customWidth="1"/>
    <col min="8964" max="8964" width="13.42578125" style="466" customWidth="1"/>
    <col min="8965" max="8965" width="13.85546875" style="466" customWidth="1"/>
    <col min="8966" max="8966" width="15.85546875" style="466" customWidth="1"/>
    <col min="8967" max="8967" width="14.7109375" style="466" customWidth="1"/>
    <col min="8968" max="8968" width="13.140625" style="466" customWidth="1"/>
    <col min="8969" max="8969" width="11.140625" style="466" customWidth="1"/>
    <col min="8970" max="9217" width="9.140625" style="466"/>
    <col min="9218" max="9218" width="5.140625" style="466" customWidth="1"/>
    <col min="9219" max="9219" width="28.5703125" style="466" customWidth="1"/>
    <col min="9220" max="9220" width="13.42578125" style="466" customWidth="1"/>
    <col min="9221" max="9221" width="13.85546875" style="466" customWidth="1"/>
    <col min="9222" max="9222" width="15.85546875" style="466" customWidth="1"/>
    <col min="9223" max="9223" width="14.7109375" style="466" customWidth="1"/>
    <col min="9224" max="9224" width="13.140625" style="466" customWidth="1"/>
    <col min="9225" max="9225" width="11.140625" style="466" customWidth="1"/>
    <col min="9226" max="9473" width="9.140625" style="466"/>
    <col min="9474" max="9474" width="5.140625" style="466" customWidth="1"/>
    <col min="9475" max="9475" width="28.5703125" style="466" customWidth="1"/>
    <col min="9476" max="9476" width="13.42578125" style="466" customWidth="1"/>
    <col min="9477" max="9477" width="13.85546875" style="466" customWidth="1"/>
    <col min="9478" max="9478" width="15.85546875" style="466" customWidth="1"/>
    <col min="9479" max="9479" width="14.7109375" style="466" customWidth="1"/>
    <col min="9480" max="9480" width="13.140625" style="466" customWidth="1"/>
    <col min="9481" max="9481" width="11.140625" style="466" customWidth="1"/>
    <col min="9482" max="9729" width="9.140625" style="466"/>
    <col min="9730" max="9730" width="5.140625" style="466" customWidth="1"/>
    <col min="9731" max="9731" width="28.5703125" style="466" customWidth="1"/>
    <col min="9732" max="9732" width="13.42578125" style="466" customWidth="1"/>
    <col min="9733" max="9733" width="13.85546875" style="466" customWidth="1"/>
    <col min="9734" max="9734" width="15.85546875" style="466" customWidth="1"/>
    <col min="9735" max="9735" width="14.7109375" style="466" customWidth="1"/>
    <col min="9736" max="9736" width="13.140625" style="466" customWidth="1"/>
    <col min="9737" max="9737" width="11.140625" style="466" customWidth="1"/>
    <col min="9738" max="9985" width="9.140625" style="466"/>
    <col min="9986" max="9986" width="5.140625" style="466" customWidth="1"/>
    <col min="9987" max="9987" width="28.5703125" style="466" customWidth="1"/>
    <col min="9988" max="9988" width="13.42578125" style="466" customWidth="1"/>
    <col min="9989" max="9989" width="13.85546875" style="466" customWidth="1"/>
    <col min="9990" max="9990" width="15.85546875" style="466" customWidth="1"/>
    <col min="9991" max="9991" width="14.7109375" style="466" customWidth="1"/>
    <col min="9992" max="9992" width="13.140625" style="466" customWidth="1"/>
    <col min="9993" max="9993" width="11.140625" style="466" customWidth="1"/>
    <col min="9994" max="10241" width="9.140625" style="466"/>
    <col min="10242" max="10242" width="5.140625" style="466" customWidth="1"/>
    <col min="10243" max="10243" width="28.5703125" style="466" customWidth="1"/>
    <col min="10244" max="10244" width="13.42578125" style="466" customWidth="1"/>
    <col min="10245" max="10245" width="13.85546875" style="466" customWidth="1"/>
    <col min="10246" max="10246" width="15.85546875" style="466" customWidth="1"/>
    <col min="10247" max="10247" width="14.7109375" style="466" customWidth="1"/>
    <col min="10248" max="10248" width="13.140625" style="466" customWidth="1"/>
    <col min="10249" max="10249" width="11.140625" style="466" customWidth="1"/>
    <col min="10250" max="10497" width="9.140625" style="466"/>
    <col min="10498" max="10498" width="5.140625" style="466" customWidth="1"/>
    <col min="10499" max="10499" width="28.5703125" style="466" customWidth="1"/>
    <col min="10500" max="10500" width="13.42578125" style="466" customWidth="1"/>
    <col min="10501" max="10501" width="13.85546875" style="466" customWidth="1"/>
    <col min="10502" max="10502" width="15.85546875" style="466" customWidth="1"/>
    <col min="10503" max="10503" width="14.7109375" style="466" customWidth="1"/>
    <col min="10504" max="10504" width="13.140625" style="466" customWidth="1"/>
    <col min="10505" max="10505" width="11.140625" style="466" customWidth="1"/>
    <col min="10506" max="10753" width="9.140625" style="466"/>
    <col min="10754" max="10754" width="5.140625" style="466" customWidth="1"/>
    <col min="10755" max="10755" width="28.5703125" style="466" customWidth="1"/>
    <col min="10756" max="10756" width="13.42578125" style="466" customWidth="1"/>
    <col min="10757" max="10757" width="13.85546875" style="466" customWidth="1"/>
    <col min="10758" max="10758" width="15.85546875" style="466" customWidth="1"/>
    <col min="10759" max="10759" width="14.7109375" style="466" customWidth="1"/>
    <col min="10760" max="10760" width="13.140625" style="466" customWidth="1"/>
    <col min="10761" max="10761" width="11.140625" style="466" customWidth="1"/>
    <col min="10762" max="11009" width="9.140625" style="466"/>
    <col min="11010" max="11010" width="5.140625" style="466" customWidth="1"/>
    <col min="11011" max="11011" width="28.5703125" style="466" customWidth="1"/>
    <col min="11012" max="11012" width="13.42578125" style="466" customWidth="1"/>
    <col min="11013" max="11013" width="13.85546875" style="466" customWidth="1"/>
    <col min="11014" max="11014" width="15.85546875" style="466" customWidth="1"/>
    <col min="11015" max="11015" width="14.7109375" style="466" customWidth="1"/>
    <col min="11016" max="11016" width="13.140625" style="466" customWidth="1"/>
    <col min="11017" max="11017" width="11.140625" style="466" customWidth="1"/>
    <col min="11018" max="11265" width="9.140625" style="466"/>
    <col min="11266" max="11266" width="5.140625" style="466" customWidth="1"/>
    <col min="11267" max="11267" width="28.5703125" style="466" customWidth="1"/>
    <col min="11268" max="11268" width="13.42578125" style="466" customWidth="1"/>
    <col min="11269" max="11269" width="13.85546875" style="466" customWidth="1"/>
    <col min="11270" max="11270" width="15.85546875" style="466" customWidth="1"/>
    <col min="11271" max="11271" width="14.7109375" style="466" customWidth="1"/>
    <col min="11272" max="11272" width="13.140625" style="466" customWidth="1"/>
    <col min="11273" max="11273" width="11.140625" style="466" customWidth="1"/>
    <col min="11274" max="11521" width="9.140625" style="466"/>
    <col min="11522" max="11522" width="5.140625" style="466" customWidth="1"/>
    <col min="11523" max="11523" width="28.5703125" style="466" customWidth="1"/>
    <col min="11524" max="11524" width="13.42578125" style="466" customWidth="1"/>
    <col min="11525" max="11525" width="13.85546875" style="466" customWidth="1"/>
    <col min="11526" max="11526" width="15.85546875" style="466" customWidth="1"/>
    <col min="11527" max="11527" width="14.7109375" style="466" customWidth="1"/>
    <col min="11528" max="11528" width="13.140625" style="466" customWidth="1"/>
    <col min="11529" max="11529" width="11.140625" style="466" customWidth="1"/>
    <col min="11530" max="11777" width="9.140625" style="466"/>
    <col min="11778" max="11778" width="5.140625" style="466" customWidth="1"/>
    <col min="11779" max="11779" width="28.5703125" style="466" customWidth="1"/>
    <col min="11780" max="11780" width="13.42578125" style="466" customWidth="1"/>
    <col min="11781" max="11781" width="13.85546875" style="466" customWidth="1"/>
    <col min="11782" max="11782" width="15.85546875" style="466" customWidth="1"/>
    <col min="11783" max="11783" width="14.7109375" style="466" customWidth="1"/>
    <col min="11784" max="11784" width="13.140625" style="466" customWidth="1"/>
    <col min="11785" max="11785" width="11.140625" style="466" customWidth="1"/>
    <col min="11786" max="12033" width="9.140625" style="466"/>
    <col min="12034" max="12034" width="5.140625" style="466" customWidth="1"/>
    <col min="12035" max="12035" width="28.5703125" style="466" customWidth="1"/>
    <col min="12036" max="12036" width="13.42578125" style="466" customWidth="1"/>
    <col min="12037" max="12037" width="13.85546875" style="466" customWidth="1"/>
    <col min="12038" max="12038" width="15.85546875" style="466" customWidth="1"/>
    <col min="12039" max="12039" width="14.7109375" style="466" customWidth="1"/>
    <col min="12040" max="12040" width="13.140625" style="466" customWidth="1"/>
    <col min="12041" max="12041" width="11.140625" style="466" customWidth="1"/>
    <col min="12042" max="12289" width="9.140625" style="466"/>
    <col min="12290" max="12290" width="5.140625" style="466" customWidth="1"/>
    <col min="12291" max="12291" width="28.5703125" style="466" customWidth="1"/>
    <col min="12292" max="12292" width="13.42578125" style="466" customWidth="1"/>
    <col min="12293" max="12293" width="13.85546875" style="466" customWidth="1"/>
    <col min="12294" max="12294" width="15.85546875" style="466" customWidth="1"/>
    <col min="12295" max="12295" width="14.7109375" style="466" customWidth="1"/>
    <col min="12296" max="12296" width="13.140625" style="466" customWidth="1"/>
    <col min="12297" max="12297" width="11.140625" style="466" customWidth="1"/>
    <col min="12298" max="12545" width="9.140625" style="466"/>
    <col min="12546" max="12546" width="5.140625" style="466" customWidth="1"/>
    <col min="12547" max="12547" width="28.5703125" style="466" customWidth="1"/>
    <col min="12548" max="12548" width="13.42578125" style="466" customWidth="1"/>
    <col min="12549" max="12549" width="13.85546875" style="466" customWidth="1"/>
    <col min="12550" max="12550" width="15.85546875" style="466" customWidth="1"/>
    <col min="12551" max="12551" width="14.7109375" style="466" customWidth="1"/>
    <col min="12552" max="12552" width="13.140625" style="466" customWidth="1"/>
    <col min="12553" max="12553" width="11.140625" style="466" customWidth="1"/>
    <col min="12554" max="12801" width="9.140625" style="466"/>
    <col min="12802" max="12802" width="5.140625" style="466" customWidth="1"/>
    <col min="12803" max="12803" width="28.5703125" style="466" customWidth="1"/>
    <col min="12804" max="12804" width="13.42578125" style="466" customWidth="1"/>
    <col min="12805" max="12805" width="13.85546875" style="466" customWidth="1"/>
    <col min="12806" max="12806" width="15.85546875" style="466" customWidth="1"/>
    <col min="12807" max="12807" width="14.7109375" style="466" customWidth="1"/>
    <col min="12808" max="12808" width="13.140625" style="466" customWidth="1"/>
    <col min="12809" max="12809" width="11.140625" style="466" customWidth="1"/>
    <col min="12810" max="13057" width="9.140625" style="466"/>
    <col min="13058" max="13058" width="5.140625" style="466" customWidth="1"/>
    <col min="13059" max="13059" width="28.5703125" style="466" customWidth="1"/>
    <col min="13060" max="13060" width="13.42578125" style="466" customWidth="1"/>
    <col min="13061" max="13061" width="13.85546875" style="466" customWidth="1"/>
    <col min="13062" max="13062" width="15.85546875" style="466" customWidth="1"/>
    <col min="13063" max="13063" width="14.7109375" style="466" customWidth="1"/>
    <col min="13064" max="13064" width="13.140625" style="466" customWidth="1"/>
    <col min="13065" max="13065" width="11.140625" style="466" customWidth="1"/>
    <col min="13066" max="13313" width="9.140625" style="466"/>
    <col min="13314" max="13314" width="5.140625" style="466" customWidth="1"/>
    <col min="13315" max="13315" width="28.5703125" style="466" customWidth="1"/>
    <col min="13316" max="13316" width="13.42578125" style="466" customWidth="1"/>
    <col min="13317" max="13317" width="13.85546875" style="466" customWidth="1"/>
    <col min="13318" max="13318" width="15.85546875" style="466" customWidth="1"/>
    <col min="13319" max="13319" width="14.7109375" style="466" customWidth="1"/>
    <col min="13320" max="13320" width="13.140625" style="466" customWidth="1"/>
    <col min="13321" max="13321" width="11.140625" style="466" customWidth="1"/>
    <col min="13322" max="13569" width="9.140625" style="466"/>
    <col min="13570" max="13570" width="5.140625" style="466" customWidth="1"/>
    <col min="13571" max="13571" width="28.5703125" style="466" customWidth="1"/>
    <col min="13572" max="13572" width="13.42578125" style="466" customWidth="1"/>
    <col min="13573" max="13573" width="13.85546875" style="466" customWidth="1"/>
    <col min="13574" max="13574" width="15.85546875" style="466" customWidth="1"/>
    <col min="13575" max="13575" width="14.7109375" style="466" customWidth="1"/>
    <col min="13576" max="13576" width="13.140625" style="466" customWidth="1"/>
    <col min="13577" max="13577" width="11.140625" style="466" customWidth="1"/>
    <col min="13578" max="13825" width="9.140625" style="466"/>
    <col min="13826" max="13826" width="5.140625" style="466" customWidth="1"/>
    <col min="13827" max="13827" width="28.5703125" style="466" customWidth="1"/>
    <col min="13828" max="13828" width="13.42578125" style="466" customWidth="1"/>
    <col min="13829" max="13829" width="13.85546875" style="466" customWidth="1"/>
    <col min="13830" max="13830" width="15.85546875" style="466" customWidth="1"/>
    <col min="13831" max="13831" width="14.7109375" style="466" customWidth="1"/>
    <col min="13832" max="13832" width="13.140625" style="466" customWidth="1"/>
    <col min="13833" max="13833" width="11.140625" style="466" customWidth="1"/>
    <col min="13834" max="14081" width="9.140625" style="466"/>
    <col min="14082" max="14082" width="5.140625" style="466" customWidth="1"/>
    <col min="14083" max="14083" width="28.5703125" style="466" customWidth="1"/>
    <col min="14084" max="14084" width="13.42578125" style="466" customWidth="1"/>
    <col min="14085" max="14085" width="13.85546875" style="466" customWidth="1"/>
    <col min="14086" max="14086" width="15.85546875" style="466" customWidth="1"/>
    <col min="14087" max="14087" width="14.7109375" style="466" customWidth="1"/>
    <col min="14088" max="14088" width="13.140625" style="466" customWidth="1"/>
    <col min="14089" max="14089" width="11.140625" style="466" customWidth="1"/>
    <col min="14090" max="14337" width="9.140625" style="466"/>
    <col min="14338" max="14338" width="5.140625" style="466" customWidth="1"/>
    <col min="14339" max="14339" width="28.5703125" style="466" customWidth="1"/>
    <col min="14340" max="14340" width="13.42578125" style="466" customWidth="1"/>
    <col min="14341" max="14341" width="13.85546875" style="466" customWidth="1"/>
    <col min="14342" max="14342" width="15.85546875" style="466" customWidth="1"/>
    <col min="14343" max="14343" width="14.7109375" style="466" customWidth="1"/>
    <col min="14344" max="14344" width="13.140625" style="466" customWidth="1"/>
    <col min="14345" max="14345" width="11.140625" style="466" customWidth="1"/>
    <col min="14346" max="14593" width="9.140625" style="466"/>
    <col min="14594" max="14594" width="5.140625" style="466" customWidth="1"/>
    <col min="14595" max="14595" width="28.5703125" style="466" customWidth="1"/>
    <col min="14596" max="14596" width="13.42578125" style="466" customWidth="1"/>
    <col min="14597" max="14597" width="13.85546875" style="466" customWidth="1"/>
    <col min="14598" max="14598" width="15.85546875" style="466" customWidth="1"/>
    <col min="14599" max="14599" width="14.7109375" style="466" customWidth="1"/>
    <col min="14600" max="14600" width="13.140625" style="466" customWidth="1"/>
    <col min="14601" max="14601" width="11.140625" style="466" customWidth="1"/>
    <col min="14602" max="14849" width="9.140625" style="466"/>
    <col min="14850" max="14850" width="5.140625" style="466" customWidth="1"/>
    <col min="14851" max="14851" width="28.5703125" style="466" customWidth="1"/>
    <col min="14852" max="14852" width="13.42578125" style="466" customWidth="1"/>
    <col min="14853" max="14853" width="13.85546875" style="466" customWidth="1"/>
    <col min="14854" max="14854" width="15.85546875" style="466" customWidth="1"/>
    <col min="14855" max="14855" width="14.7109375" style="466" customWidth="1"/>
    <col min="14856" max="14856" width="13.140625" style="466" customWidth="1"/>
    <col min="14857" max="14857" width="11.140625" style="466" customWidth="1"/>
    <col min="14858" max="15105" width="9.140625" style="466"/>
    <col min="15106" max="15106" width="5.140625" style="466" customWidth="1"/>
    <col min="15107" max="15107" width="28.5703125" style="466" customWidth="1"/>
    <col min="15108" max="15108" width="13.42578125" style="466" customWidth="1"/>
    <col min="15109" max="15109" width="13.85546875" style="466" customWidth="1"/>
    <col min="15110" max="15110" width="15.85546875" style="466" customWidth="1"/>
    <col min="15111" max="15111" width="14.7109375" style="466" customWidth="1"/>
    <col min="15112" max="15112" width="13.140625" style="466" customWidth="1"/>
    <col min="15113" max="15113" width="11.140625" style="466" customWidth="1"/>
    <col min="15114" max="15361" width="9.140625" style="466"/>
    <col min="15362" max="15362" width="5.140625" style="466" customWidth="1"/>
    <col min="15363" max="15363" width="28.5703125" style="466" customWidth="1"/>
    <col min="15364" max="15364" width="13.42578125" style="466" customWidth="1"/>
    <col min="15365" max="15365" width="13.85546875" style="466" customWidth="1"/>
    <col min="15366" max="15366" width="15.85546875" style="466" customWidth="1"/>
    <col min="15367" max="15367" width="14.7109375" style="466" customWidth="1"/>
    <col min="15368" max="15368" width="13.140625" style="466" customWidth="1"/>
    <col min="15369" max="15369" width="11.140625" style="466" customWidth="1"/>
    <col min="15370" max="15617" width="9.140625" style="466"/>
    <col min="15618" max="15618" width="5.140625" style="466" customWidth="1"/>
    <col min="15619" max="15619" width="28.5703125" style="466" customWidth="1"/>
    <col min="15620" max="15620" width="13.42578125" style="466" customWidth="1"/>
    <col min="15621" max="15621" width="13.85546875" style="466" customWidth="1"/>
    <col min="15622" max="15622" width="15.85546875" style="466" customWidth="1"/>
    <col min="15623" max="15623" width="14.7109375" style="466" customWidth="1"/>
    <col min="15624" max="15624" width="13.140625" style="466" customWidth="1"/>
    <col min="15625" max="15625" width="11.140625" style="466" customWidth="1"/>
    <col min="15626" max="15873" width="9.140625" style="466"/>
    <col min="15874" max="15874" width="5.140625" style="466" customWidth="1"/>
    <col min="15875" max="15875" width="28.5703125" style="466" customWidth="1"/>
    <col min="15876" max="15876" width="13.42578125" style="466" customWidth="1"/>
    <col min="15877" max="15877" width="13.85546875" style="466" customWidth="1"/>
    <col min="15878" max="15878" width="15.85546875" style="466" customWidth="1"/>
    <col min="15879" max="15879" width="14.7109375" style="466" customWidth="1"/>
    <col min="15880" max="15880" width="13.140625" style="466" customWidth="1"/>
    <col min="15881" max="15881" width="11.140625" style="466" customWidth="1"/>
    <col min="15882" max="16129" width="9.140625" style="466"/>
    <col min="16130" max="16130" width="5.140625" style="466" customWidth="1"/>
    <col min="16131" max="16131" width="28.5703125" style="466" customWidth="1"/>
    <col min="16132" max="16132" width="13.42578125" style="466" customWidth="1"/>
    <col min="16133" max="16133" width="13.85546875" style="466" customWidth="1"/>
    <col min="16134" max="16134" width="15.85546875" style="466" customWidth="1"/>
    <col min="16135" max="16135" width="14.7109375" style="466" customWidth="1"/>
    <col min="16136" max="16136" width="13.140625" style="466" customWidth="1"/>
    <col min="16137" max="16137" width="11.140625" style="466" customWidth="1"/>
    <col min="16138" max="16384" width="9.140625" style="466"/>
  </cols>
  <sheetData>
    <row r="1" spans="1:9" x14ac:dyDescent="0.2">
      <c r="A1" s="159"/>
      <c r="C1" s="467" t="s">
        <v>0</v>
      </c>
      <c r="D1" s="467"/>
      <c r="E1" s="467"/>
    </row>
    <row r="2" spans="1:9" x14ac:dyDescent="0.2">
      <c r="A2" s="159"/>
      <c r="C2" s="468" t="s">
        <v>1089</v>
      </c>
      <c r="D2" s="468"/>
      <c r="E2" s="468"/>
      <c r="F2" s="137" t="s">
        <v>1090</v>
      </c>
    </row>
    <row r="3" spans="1:9" x14ac:dyDescent="0.2">
      <c r="A3" s="159"/>
      <c r="C3" s="467" t="s">
        <v>1103</v>
      </c>
      <c r="D3" s="467"/>
      <c r="E3" s="467"/>
      <c r="F3" s="350" t="s">
        <v>1488</v>
      </c>
    </row>
    <row r="4" spans="1:9" x14ac:dyDescent="0.2">
      <c r="A4" s="159"/>
      <c r="F4" s="138" t="s">
        <v>216</v>
      </c>
      <c r="I4" s="138" t="s">
        <v>197</v>
      </c>
    </row>
    <row r="5" spans="1:9" x14ac:dyDescent="0.2">
      <c r="A5" s="159"/>
      <c r="B5" s="469" t="s">
        <v>907</v>
      </c>
      <c r="C5" s="469" t="s">
        <v>1091</v>
      </c>
      <c r="D5" s="469" t="s">
        <v>171</v>
      </c>
      <c r="E5" s="469" t="s">
        <v>908</v>
      </c>
      <c r="F5" s="469" t="s">
        <v>909</v>
      </c>
      <c r="G5" s="469" t="s">
        <v>172</v>
      </c>
      <c r="H5" s="469"/>
    </row>
    <row r="6" spans="1:9" x14ac:dyDescent="0.2">
      <c r="A6" s="159"/>
      <c r="B6" s="470" t="s">
        <v>1092</v>
      </c>
      <c r="C6" s="1004" t="s">
        <v>1093</v>
      </c>
      <c r="D6" s="1005"/>
      <c r="E6" s="470" t="s">
        <v>1094</v>
      </c>
      <c r="F6" s="470" t="s">
        <v>1095</v>
      </c>
      <c r="G6" s="470" t="s">
        <v>1096</v>
      </c>
      <c r="H6" s="577"/>
      <c r="I6" s="478" t="s">
        <v>664</v>
      </c>
    </row>
    <row r="7" spans="1:9" x14ac:dyDescent="0.2">
      <c r="A7" s="159"/>
      <c r="B7" s="471"/>
      <c r="C7" s="471" t="s">
        <v>1097</v>
      </c>
      <c r="D7" s="471" t="s">
        <v>1098</v>
      </c>
      <c r="E7" s="471"/>
      <c r="F7" s="471"/>
      <c r="G7" s="471" t="s">
        <v>1064</v>
      </c>
      <c r="H7" s="577"/>
      <c r="I7" s="479">
        <v>43100</v>
      </c>
    </row>
    <row r="8" spans="1:9" x14ac:dyDescent="0.2">
      <c r="A8" s="159">
        <v>1</v>
      </c>
      <c r="B8" s="472" t="s">
        <v>1099</v>
      </c>
      <c r="C8" s="472">
        <f>SUM(C9:C15)</f>
        <v>17500</v>
      </c>
      <c r="D8" s="472">
        <f>SUM(D9:D15)</f>
        <v>0</v>
      </c>
      <c r="E8" s="472">
        <f>SUM(E9:E15)</f>
        <v>4500</v>
      </c>
      <c r="F8" s="472">
        <f>SUM(F9:F15)</f>
        <v>5493</v>
      </c>
      <c r="G8" s="472">
        <f>SUM(G9:G15)</f>
        <v>27493</v>
      </c>
      <c r="H8" s="578"/>
      <c r="I8" s="574">
        <f>SUM(I9:I15)</f>
        <v>13530723</v>
      </c>
    </row>
    <row r="9" spans="1:9" x14ac:dyDescent="0.2">
      <c r="A9" s="159">
        <v>2</v>
      </c>
      <c r="B9" s="573" t="s">
        <v>1130</v>
      </c>
      <c r="C9" s="473"/>
      <c r="D9" s="473"/>
      <c r="E9" s="473"/>
      <c r="F9" s="473">
        <v>5493</v>
      </c>
      <c r="G9" s="473">
        <f t="shared" ref="G9:G15" si="0">SUM(C9:F9)</f>
        <v>5493</v>
      </c>
      <c r="H9" s="579"/>
      <c r="I9" s="575">
        <v>5492600</v>
      </c>
    </row>
    <row r="10" spans="1:9" x14ac:dyDescent="0.2">
      <c r="A10" s="159">
        <v>3</v>
      </c>
      <c r="B10" s="573" t="s">
        <v>1132</v>
      </c>
      <c r="C10" s="473"/>
      <c r="D10" s="473"/>
      <c r="E10" s="473">
        <v>100</v>
      </c>
      <c r="F10" s="473"/>
      <c r="G10" s="473">
        <f t="shared" si="0"/>
        <v>100</v>
      </c>
      <c r="H10" s="579"/>
      <c r="I10" s="575">
        <v>50000</v>
      </c>
    </row>
    <row r="11" spans="1:9" x14ac:dyDescent="0.2">
      <c r="A11" s="159">
        <v>4</v>
      </c>
      <c r="B11" s="475" t="s">
        <v>1101</v>
      </c>
      <c r="C11" s="473"/>
      <c r="D11" s="473"/>
      <c r="E11" s="473">
        <v>1986</v>
      </c>
      <c r="F11" s="473"/>
      <c r="G11" s="473">
        <f t="shared" si="0"/>
        <v>1986</v>
      </c>
      <c r="H11" s="579"/>
      <c r="I11" s="575">
        <v>1395000</v>
      </c>
    </row>
    <row r="12" spans="1:9" x14ac:dyDescent="0.2">
      <c r="A12" s="159">
        <v>5</v>
      </c>
      <c r="B12" s="573" t="s">
        <v>1131</v>
      </c>
      <c r="C12" s="473"/>
      <c r="D12" s="473"/>
      <c r="E12" s="473">
        <v>414</v>
      </c>
      <c r="F12" s="473"/>
      <c r="G12" s="473">
        <f t="shared" si="0"/>
        <v>414</v>
      </c>
      <c r="H12" s="579"/>
      <c r="I12" s="575">
        <v>414000</v>
      </c>
    </row>
    <row r="13" spans="1:9" x14ac:dyDescent="0.2">
      <c r="A13" s="159">
        <v>6</v>
      </c>
      <c r="B13" s="573" t="s">
        <v>1100</v>
      </c>
      <c r="C13" s="473">
        <v>15700</v>
      </c>
      <c r="D13" s="473"/>
      <c r="E13" s="473"/>
      <c r="F13" s="473"/>
      <c r="G13" s="473">
        <f t="shared" si="0"/>
        <v>15700</v>
      </c>
      <c r="H13" s="579"/>
      <c r="I13" s="575">
        <v>4714050</v>
      </c>
    </row>
    <row r="14" spans="1:9" x14ac:dyDescent="0.2">
      <c r="A14" s="159">
        <v>8</v>
      </c>
      <c r="B14" s="475" t="s">
        <v>1102</v>
      </c>
      <c r="C14" s="473">
        <v>1800</v>
      </c>
      <c r="D14" s="473"/>
      <c r="E14" s="473"/>
      <c r="F14" s="473"/>
      <c r="G14" s="473">
        <f t="shared" si="0"/>
        <v>1800</v>
      </c>
      <c r="H14" s="579"/>
      <c r="I14" s="575">
        <v>875220</v>
      </c>
    </row>
    <row r="15" spans="1:9" ht="25.5" x14ac:dyDescent="0.2">
      <c r="A15" s="159">
        <v>9</v>
      </c>
      <c r="B15" s="580" t="s">
        <v>1133</v>
      </c>
      <c r="C15" s="474"/>
      <c r="D15" s="474"/>
      <c r="E15" s="474">
        <v>2000</v>
      </c>
      <c r="F15" s="474"/>
      <c r="G15" s="473">
        <f t="shared" si="0"/>
        <v>2000</v>
      </c>
      <c r="H15" s="579"/>
      <c r="I15" s="576">
        <v>589853</v>
      </c>
    </row>
    <row r="16" spans="1:9" x14ac:dyDescent="0.2">
      <c r="A16" s="159"/>
      <c r="H16" s="160"/>
    </row>
    <row r="17" spans="1:8" x14ac:dyDescent="0.2">
      <c r="A17" s="159"/>
      <c r="H17" s="160"/>
    </row>
    <row r="18" spans="1:8" x14ac:dyDescent="0.2">
      <c r="A18" s="159"/>
    </row>
    <row r="19" spans="1:8" x14ac:dyDescent="0.2">
      <c r="A19" s="159"/>
    </row>
    <row r="20" spans="1:8" x14ac:dyDescent="0.2">
      <c r="A20" s="159"/>
    </row>
    <row r="21" spans="1:8" x14ac:dyDescent="0.2">
      <c r="A21" s="159"/>
    </row>
    <row r="22" spans="1:8" x14ac:dyDescent="0.2">
      <c r="A22" s="159"/>
    </row>
    <row r="23" spans="1:8" x14ac:dyDescent="0.2">
      <c r="A23" s="160"/>
    </row>
    <row r="24" spans="1:8" x14ac:dyDescent="0.2">
      <c r="A24" s="160"/>
    </row>
    <row r="25" spans="1:8" x14ac:dyDescent="0.2">
      <c r="A25" s="160"/>
    </row>
    <row r="26" spans="1:8" x14ac:dyDescent="0.2">
      <c r="A26" s="160"/>
    </row>
    <row r="27" spans="1:8" x14ac:dyDescent="0.2">
      <c r="A27" s="476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6" topLeftCell="A7" activePane="bottomLeft" state="frozen"/>
      <selection pane="bottomLeft" activeCell="C2" sqref="C2"/>
    </sheetView>
  </sheetViews>
  <sheetFormatPr defaultRowHeight="12.75" x14ac:dyDescent="0.2"/>
  <cols>
    <col min="1" max="1" width="5.140625" customWidth="1"/>
    <col min="2" max="2" width="34.140625" customWidth="1"/>
    <col min="3" max="3" width="12.7109375" customWidth="1"/>
    <col min="4" max="4" width="11.42578125" customWidth="1"/>
    <col min="5" max="5" width="11.7109375" customWidth="1"/>
    <col min="6" max="6" width="12.7109375" customWidth="1"/>
    <col min="7" max="7" width="12.28515625" customWidth="1"/>
    <col min="8" max="8" width="12.7109375" customWidth="1"/>
    <col min="257" max="257" width="8.140625" customWidth="1"/>
    <col min="258" max="258" width="41" customWidth="1"/>
    <col min="259" max="264" width="32.85546875" customWidth="1"/>
    <col min="513" max="513" width="8.140625" customWidth="1"/>
    <col min="514" max="514" width="41" customWidth="1"/>
    <col min="515" max="520" width="32.85546875" customWidth="1"/>
    <col min="769" max="769" width="8.140625" customWidth="1"/>
    <col min="770" max="770" width="41" customWidth="1"/>
    <col min="771" max="776" width="32.85546875" customWidth="1"/>
    <col min="1025" max="1025" width="8.140625" customWidth="1"/>
    <col min="1026" max="1026" width="41" customWidth="1"/>
    <col min="1027" max="1032" width="32.85546875" customWidth="1"/>
    <col min="1281" max="1281" width="8.140625" customWidth="1"/>
    <col min="1282" max="1282" width="41" customWidth="1"/>
    <col min="1283" max="1288" width="32.85546875" customWidth="1"/>
    <col min="1537" max="1537" width="8.140625" customWidth="1"/>
    <col min="1538" max="1538" width="41" customWidth="1"/>
    <col min="1539" max="1544" width="32.85546875" customWidth="1"/>
    <col min="1793" max="1793" width="8.140625" customWidth="1"/>
    <col min="1794" max="1794" width="41" customWidth="1"/>
    <col min="1795" max="1800" width="32.85546875" customWidth="1"/>
    <col min="2049" max="2049" width="8.140625" customWidth="1"/>
    <col min="2050" max="2050" width="41" customWidth="1"/>
    <col min="2051" max="2056" width="32.85546875" customWidth="1"/>
    <col min="2305" max="2305" width="8.140625" customWidth="1"/>
    <col min="2306" max="2306" width="41" customWidth="1"/>
    <col min="2307" max="2312" width="32.85546875" customWidth="1"/>
    <col min="2561" max="2561" width="8.140625" customWidth="1"/>
    <col min="2562" max="2562" width="41" customWidth="1"/>
    <col min="2563" max="2568" width="32.85546875" customWidth="1"/>
    <col min="2817" max="2817" width="8.140625" customWidth="1"/>
    <col min="2818" max="2818" width="41" customWidth="1"/>
    <col min="2819" max="2824" width="32.85546875" customWidth="1"/>
    <col min="3073" max="3073" width="8.140625" customWidth="1"/>
    <col min="3074" max="3074" width="41" customWidth="1"/>
    <col min="3075" max="3080" width="32.85546875" customWidth="1"/>
    <col min="3329" max="3329" width="8.140625" customWidth="1"/>
    <col min="3330" max="3330" width="41" customWidth="1"/>
    <col min="3331" max="3336" width="32.85546875" customWidth="1"/>
    <col min="3585" max="3585" width="8.140625" customWidth="1"/>
    <col min="3586" max="3586" width="41" customWidth="1"/>
    <col min="3587" max="3592" width="32.85546875" customWidth="1"/>
    <col min="3841" max="3841" width="8.140625" customWidth="1"/>
    <col min="3842" max="3842" width="41" customWidth="1"/>
    <col min="3843" max="3848" width="32.85546875" customWidth="1"/>
    <col min="4097" max="4097" width="8.140625" customWidth="1"/>
    <col min="4098" max="4098" width="41" customWidth="1"/>
    <col min="4099" max="4104" width="32.85546875" customWidth="1"/>
    <col min="4353" max="4353" width="8.140625" customWidth="1"/>
    <col min="4354" max="4354" width="41" customWidth="1"/>
    <col min="4355" max="4360" width="32.85546875" customWidth="1"/>
    <col min="4609" max="4609" width="8.140625" customWidth="1"/>
    <col min="4610" max="4610" width="41" customWidth="1"/>
    <col min="4611" max="4616" width="32.85546875" customWidth="1"/>
    <col min="4865" max="4865" width="8.140625" customWidth="1"/>
    <col min="4866" max="4866" width="41" customWidth="1"/>
    <col min="4867" max="4872" width="32.85546875" customWidth="1"/>
    <col min="5121" max="5121" width="8.140625" customWidth="1"/>
    <col min="5122" max="5122" width="41" customWidth="1"/>
    <col min="5123" max="5128" width="32.85546875" customWidth="1"/>
    <col min="5377" max="5377" width="8.140625" customWidth="1"/>
    <col min="5378" max="5378" width="41" customWidth="1"/>
    <col min="5379" max="5384" width="32.85546875" customWidth="1"/>
    <col min="5633" max="5633" width="8.140625" customWidth="1"/>
    <col min="5634" max="5634" width="41" customWidth="1"/>
    <col min="5635" max="5640" width="32.85546875" customWidth="1"/>
    <col min="5889" max="5889" width="8.140625" customWidth="1"/>
    <col min="5890" max="5890" width="41" customWidth="1"/>
    <col min="5891" max="5896" width="32.85546875" customWidth="1"/>
    <col min="6145" max="6145" width="8.140625" customWidth="1"/>
    <col min="6146" max="6146" width="41" customWidth="1"/>
    <col min="6147" max="6152" width="32.85546875" customWidth="1"/>
    <col min="6401" max="6401" width="8.140625" customWidth="1"/>
    <col min="6402" max="6402" width="41" customWidth="1"/>
    <col min="6403" max="6408" width="32.85546875" customWidth="1"/>
    <col min="6657" max="6657" width="8.140625" customWidth="1"/>
    <col min="6658" max="6658" width="41" customWidth="1"/>
    <col min="6659" max="6664" width="32.85546875" customWidth="1"/>
    <col min="6913" max="6913" width="8.140625" customWidth="1"/>
    <col min="6914" max="6914" width="41" customWidth="1"/>
    <col min="6915" max="6920" width="32.85546875" customWidth="1"/>
    <col min="7169" max="7169" width="8.140625" customWidth="1"/>
    <col min="7170" max="7170" width="41" customWidth="1"/>
    <col min="7171" max="7176" width="32.85546875" customWidth="1"/>
    <col min="7425" max="7425" width="8.140625" customWidth="1"/>
    <col min="7426" max="7426" width="41" customWidth="1"/>
    <col min="7427" max="7432" width="32.85546875" customWidth="1"/>
    <col min="7681" max="7681" width="8.140625" customWidth="1"/>
    <col min="7682" max="7682" width="41" customWidth="1"/>
    <col min="7683" max="7688" width="32.85546875" customWidth="1"/>
    <col min="7937" max="7937" width="8.140625" customWidth="1"/>
    <col min="7938" max="7938" width="41" customWidth="1"/>
    <col min="7939" max="7944" width="32.85546875" customWidth="1"/>
    <col min="8193" max="8193" width="8.140625" customWidth="1"/>
    <col min="8194" max="8194" width="41" customWidth="1"/>
    <col min="8195" max="8200" width="32.85546875" customWidth="1"/>
    <col min="8449" max="8449" width="8.140625" customWidth="1"/>
    <col min="8450" max="8450" width="41" customWidth="1"/>
    <col min="8451" max="8456" width="32.85546875" customWidth="1"/>
    <col min="8705" max="8705" width="8.140625" customWidth="1"/>
    <col min="8706" max="8706" width="41" customWidth="1"/>
    <col min="8707" max="8712" width="32.85546875" customWidth="1"/>
    <col min="8961" max="8961" width="8.140625" customWidth="1"/>
    <col min="8962" max="8962" width="41" customWidth="1"/>
    <col min="8963" max="8968" width="32.85546875" customWidth="1"/>
    <col min="9217" max="9217" width="8.140625" customWidth="1"/>
    <col min="9218" max="9218" width="41" customWidth="1"/>
    <col min="9219" max="9224" width="32.85546875" customWidth="1"/>
    <col min="9473" max="9473" width="8.140625" customWidth="1"/>
    <col min="9474" max="9474" width="41" customWidth="1"/>
    <col min="9475" max="9480" width="32.85546875" customWidth="1"/>
    <col min="9729" max="9729" width="8.140625" customWidth="1"/>
    <col min="9730" max="9730" width="41" customWidth="1"/>
    <col min="9731" max="9736" width="32.85546875" customWidth="1"/>
    <col min="9985" max="9985" width="8.140625" customWidth="1"/>
    <col min="9986" max="9986" width="41" customWidth="1"/>
    <col min="9987" max="9992" width="32.85546875" customWidth="1"/>
    <col min="10241" max="10241" width="8.140625" customWidth="1"/>
    <col min="10242" max="10242" width="41" customWidth="1"/>
    <col min="10243" max="10248" width="32.85546875" customWidth="1"/>
    <col min="10497" max="10497" width="8.140625" customWidth="1"/>
    <col min="10498" max="10498" width="41" customWidth="1"/>
    <col min="10499" max="10504" width="32.85546875" customWidth="1"/>
    <col min="10753" max="10753" width="8.140625" customWidth="1"/>
    <col min="10754" max="10754" width="41" customWidth="1"/>
    <col min="10755" max="10760" width="32.85546875" customWidth="1"/>
    <col min="11009" max="11009" width="8.140625" customWidth="1"/>
    <col min="11010" max="11010" width="41" customWidth="1"/>
    <col min="11011" max="11016" width="32.85546875" customWidth="1"/>
    <col min="11265" max="11265" width="8.140625" customWidth="1"/>
    <col min="11266" max="11266" width="41" customWidth="1"/>
    <col min="11267" max="11272" width="32.85546875" customWidth="1"/>
    <col min="11521" max="11521" width="8.140625" customWidth="1"/>
    <col min="11522" max="11522" width="41" customWidth="1"/>
    <col min="11523" max="11528" width="32.85546875" customWidth="1"/>
    <col min="11777" max="11777" width="8.140625" customWidth="1"/>
    <col min="11778" max="11778" width="41" customWidth="1"/>
    <col min="11779" max="11784" width="32.85546875" customWidth="1"/>
    <col min="12033" max="12033" width="8.140625" customWidth="1"/>
    <col min="12034" max="12034" width="41" customWidth="1"/>
    <col min="12035" max="12040" width="32.85546875" customWidth="1"/>
    <col min="12289" max="12289" width="8.140625" customWidth="1"/>
    <col min="12290" max="12290" width="41" customWidth="1"/>
    <col min="12291" max="12296" width="32.85546875" customWidth="1"/>
    <col min="12545" max="12545" width="8.140625" customWidth="1"/>
    <col min="12546" max="12546" width="41" customWidth="1"/>
    <col min="12547" max="12552" width="32.85546875" customWidth="1"/>
    <col min="12801" max="12801" width="8.140625" customWidth="1"/>
    <col min="12802" max="12802" width="41" customWidth="1"/>
    <col min="12803" max="12808" width="32.85546875" customWidth="1"/>
    <col min="13057" max="13057" width="8.140625" customWidth="1"/>
    <col min="13058" max="13058" width="41" customWidth="1"/>
    <col min="13059" max="13064" width="32.85546875" customWidth="1"/>
    <col min="13313" max="13313" width="8.140625" customWidth="1"/>
    <col min="13314" max="13314" width="41" customWidth="1"/>
    <col min="13315" max="13320" width="32.85546875" customWidth="1"/>
    <col min="13569" max="13569" width="8.140625" customWidth="1"/>
    <col min="13570" max="13570" width="41" customWidth="1"/>
    <col min="13571" max="13576" width="32.85546875" customWidth="1"/>
    <col min="13825" max="13825" width="8.140625" customWidth="1"/>
    <col min="13826" max="13826" width="41" customWidth="1"/>
    <col min="13827" max="13832" width="32.85546875" customWidth="1"/>
    <col min="14081" max="14081" width="8.140625" customWidth="1"/>
    <col min="14082" max="14082" width="41" customWidth="1"/>
    <col min="14083" max="14088" width="32.85546875" customWidth="1"/>
    <col min="14337" max="14337" width="8.140625" customWidth="1"/>
    <col min="14338" max="14338" width="41" customWidth="1"/>
    <col min="14339" max="14344" width="32.85546875" customWidth="1"/>
    <col min="14593" max="14593" width="8.140625" customWidth="1"/>
    <col min="14594" max="14594" width="41" customWidth="1"/>
    <col min="14595" max="14600" width="32.85546875" customWidth="1"/>
    <col min="14849" max="14849" width="8.140625" customWidth="1"/>
    <col min="14850" max="14850" width="41" customWidth="1"/>
    <col min="14851" max="14856" width="32.85546875" customWidth="1"/>
    <col min="15105" max="15105" width="8.140625" customWidth="1"/>
    <col min="15106" max="15106" width="41" customWidth="1"/>
    <col min="15107" max="15112" width="32.85546875" customWidth="1"/>
    <col min="15361" max="15361" width="8.140625" customWidth="1"/>
    <col min="15362" max="15362" width="41" customWidth="1"/>
    <col min="15363" max="15368" width="32.85546875" customWidth="1"/>
    <col min="15617" max="15617" width="8.140625" customWidth="1"/>
    <col min="15618" max="15618" width="41" customWidth="1"/>
    <col min="15619" max="15624" width="32.85546875" customWidth="1"/>
    <col min="15873" max="15873" width="8.140625" customWidth="1"/>
    <col min="15874" max="15874" width="41" customWidth="1"/>
    <col min="15875" max="15880" width="32.85546875" customWidth="1"/>
    <col min="16129" max="16129" width="8.140625" customWidth="1"/>
    <col min="16130" max="16130" width="41" customWidth="1"/>
    <col min="16131" max="16136" width="32.85546875" customWidth="1"/>
  </cols>
  <sheetData>
    <row r="1" spans="1:8" ht="15.75" x14ac:dyDescent="0.25">
      <c r="B1" s="347" t="s">
        <v>0</v>
      </c>
      <c r="C1" s="64" t="s">
        <v>1105</v>
      </c>
    </row>
    <row r="2" spans="1:8" ht="18.75" x14ac:dyDescent="0.3">
      <c r="B2" s="348" t="s">
        <v>887</v>
      </c>
      <c r="C2" s="350" t="s">
        <v>1488</v>
      </c>
    </row>
    <row r="3" spans="1:8" ht="19.5" thickBot="1" x14ac:dyDescent="0.35">
      <c r="B3" s="352"/>
      <c r="C3" s="162" t="s">
        <v>197</v>
      </c>
    </row>
    <row r="4" spans="1:8" x14ac:dyDescent="0.2">
      <c r="A4" s="971" t="s">
        <v>1104</v>
      </c>
      <c r="B4" s="972"/>
      <c r="C4" s="972"/>
      <c r="D4" s="972"/>
      <c r="E4" s="972"/>
      <c r="F4" s="972"/>
      <c r="G4" s="972"/>
      <c r="H4" s="973"/>
    </row>
    <row r="5" spans="1:8" ht="75" x14ac:dyDescent="0.2">
      <c r="A5" s="429"/>
      <c r="B5" s="430" t="s">
        <v>679</v>
      </c>
      <c r="C5" s="430" t="s">
        <v>875</v>
      </c>
      <c r="D5" s="430" t="s">
        <v>876</v>
      </c>
      <c r="E5" s="430" t="s">
        <v>877</v>
      </c>
      <c r="F5" s="430" t="s">
        <v>878</v>
      </c>
      <c r="G5" s="430" t="s">
        <v>879</v>
      </c>
      <c r="H5" s="431" t="s">
        <v>880</v>
      </c>
    </row>
    <row r="6" spans="1:8" ht="15" x14ac:dyDescent="0.2">
      <c r="A6" s="429">
        <v>1</v>
      </c>
      <c r="B6" s="430">
        <v>2</v>
      </c>
      <c r="C6" s="430">
        <v>3</v>
      </c>
      <c r="D6" s="430">
        <v>4</v>
      </c>
      <c r="E6" s="430">
        <v>5</v>
      </c>
      <c r="F6" s="430">
        <v>6</v>
      </c>
      <c r="G6" s="430">
        <v>7</v>
      </c>
      <c r="H6" s="431">
        <v>8</v>
      </c>
    </row>
    <row r="7" spans="1:8" x14ac:dyDescent="0.2">
      <c r="A7" s="432">
        <v>1</v>
      </c>
      <c r="B7" s="433" t="s">
        <v>881</v>
      </c>
      <c r="C7" s="446">
        <v>0</v>
      </c>
      <c r="D7" s="446">
        <v>0</v>
      </c>
      <c r="E7" s="446">
        <v>0</v>
      </c>
      <c r="F7" s="446">
        <v>0</v>
      </c>
      <c r="G7" s="446">
        <v>4860594</v>
      </c>
      <c r="H7" s="434">
        <v>0</v>
      </c>
    </row>
    <row r="8" spans="1:8" x14ac:dyDescent="0.2">
      <c r="A8" s="432">
        <v>2</v>
      </c>
      <c r="B8" s="433" t="s">
        <v>882</v>
      </c>
      <c r="C8" s="446">
        <v>11241000</v>
      </c>
      <c r="D8" s="446">
        <v>91000</v>
      </c>
      <c r="E8" s="446">
        <v>0</v>
      </c>
      <c r="F8" s="446">
        <v>91000</v>
      </c>
      <c r="G8" s="446">
        <v>11150000</v>
      </c>
      <c r="H8" s="434">
        <v>0</v>
      </c>
    </row>
    <row r="9" spans="1:8" x14ac:dyDescent="0.2">
      <c r="A9" s="432">
        <v>3</v>
      </c>
      <c r="B9" s="433" t="s">
        <v>883</v>
      </c>
      <c r="C9" s="446">
        <v>1011754</v>
      </c>
      <c r="D9" s="446">
        <v>0</v>
      </c>
      <c r="E9" s="446">
        <v>0</v>
      </c>
      <c r="F9" s="446">
        <v>0</v>
      </c>
      <c r="G9" s="446">
        <v>838689</v>
      </c>
      <c r="H9" s="434">
        <v>0</v>
      </c>
    </row>
    <row r="10" spans="1:8" x14ac:dyDescent="0.2">
      <c r="A10" s="432">
        <v>4</v>
      </c>
      <c r="B10" s="433" t="s">
        <v>884</v>
      </c>
      <c r="C10" s="446">
        <v>568229349</v>
      </c>
      <c r="D10" s="446">
        <v>0</v>
      </c>
      <c r="E10" s="446">
        <v>0</v>
      </c>
      <c r="F10" s="446">
        <v>0</v>
      </c>
      <c r="G10" s="446">
        <v>583899873</v>
      </c>
      <c r="H10" s="434">
        <v>0</v>
      </c>
    </row>
    <row r="11" spans="1:8" ht="25.5" x14ac:dyDescent="0.2">
      <c r="A11" s="432">
        <v>5</v>
      </c>
      <c r="B11" s="433" t="s">
        <v>885</v>
      </c>
      <c r="C11" s="446">
        <v>54236378</v>
      </c>
      <c r="D11" s="446">
        <v>25732083</v>
      </c>
      <c r="E11" s="446">
        <v>71442</v>
      </c>
      <c r="F11" s="446">
        <v>5087603</v>
      </c>
      <c r="G11" s="446">
        <v>55661498</v>
      </c>
      <c r="H11" s="434">
        <v>20715922</v>
      </c>
    </row>
    <row r="12" spans="1:8" ht="13.5" thickBot="1" x14ac:dyDescent="0.25">
      <c r="A12" s="437">
        <v>6</v>
      </c>
      <c r="B12" s="438" t="s">
        <v>886</v>
      </c>
      <c r="C12" s="448">
        <v>634718481</v>
      </c>
      <c r="D12" s="448">
        <v>25823083</v>
      </c>
      <c r="E12" s="448">
        <v>71442</v>
      </c>
      <c r="F12" s="448">
        <v>5178603</v>
      </c>
      <c r="G12" s="448">
        <v>656410654</v>
      </c>
      <c r="H12" s="439">
        <v>20715922</v>
      </c>
    </row>
  </sheetData>
  <mergeCells count="1">
    <mergeCell ref="A4:H4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5" customWidth="1"/>
    <col min="2" max="2" width="41" customWidth="1"/>
    <col min="3" max="3" width="12.85546875" customWidth="1"/>
    <col min="4" max="4" width="15.5703125" customWidth="1"/>
    <col min="5" max="5" width="13.7109375" customWidth="1"/>
    <col min="6" max="6" width="10.5703125" customWidth="1"/>
    <col min="7" max="7" width="11.7109375" customWidth="1"/>
    <col min="8" max="8" width="11.5703125" customWidth="1"/>
    <col min="9" max="9" width="14.28515625" customWidth="1"/>
    <col min="257" max="257" width="8.140625" customWidth="1"/>
    <col min="258" max="258" width="41" customWidth="1"/>
    <col min="259" max="265" width="32.85546875" customWidth="1"/>
    <col min="513" max="513" width="8.140625" customWidth="1"/>
    <col min="514" max="514" width="41" customWidth="1"/>
    <col min="515" max="521" width="32.85546875" customWidth="1"/>
    <col min="769" max="769" width="8.140625" customWidth="1"/>
    <col min="770" max="770" width="41" customWidth="1"/>
    <col min="771" max="777" width="32.85546875" customWidth="1"/>
    <col min="1025" max="1025" width="8.140625" customWidth="1"/>
    <col min="1026" max="1026" width="41" customWidth="1"/>
    <col min="1027" max="1033" width="32.85546875" customWidth="1"/>
    <col min="1281" max="1281" width="8.140625" customWidth="1"/>
    <col min="1282" max="1282" width="41" customWidth="1"/>
    <col min="1283" max="1289" width="32.85546875" customWidth="1"/>
    <col min="1537" max="1537" width="8.140625" customWidth="1"/>
    <col min="1538" max="1538" width="41" customWidth="1"/>
    <col min="1539" max="1545" width="32.85546875" customWidth="1"/>
    <col min="1793" max="1793" width="8.140625" customWidth="1"/>
    <col min="1794" max="1794" width="41" customWidth="1"/>
    <col min="1795" max="1801" width="32.85546875" customWidth="1"/>
    <col min="2049" max="2049" width="8.140625" customWidth="1"/>
    <col min="2050" max="2050" width="41" customWidth="1"/>
    <col min="2051" max="2057" width="32.85546875" customWidth="1"/>
    <col min="2305" max="2305" width="8.140625" customWidth="1"/>
    <col min="2306" max="2306" width="41" customWidth="1"/>
    <col min="2307" max="2313" width="32.85546875" customWidth="1"/>
    <col min="2561" max="2561" width="8.140625" customWidth="1"/>
    <col min="2562" max="2562" width="41" customWidth="1"/>
    <col min="2563" max="2569" width="32.85546875" customWidth="1"/>
    <col min="2817" max="2817" width="8.140625" customWidth="1"/>
    <col min="2818" max="2818" width="41" customWidth="1"/>
    <col min="2819" max="2825" width="32.85546875" customWidth="1"/>
    <col min="3073" max="3073" width="8.140625" customWidth="1"/>
    <col min="3074" max="3074" width="41" customWidth="1"/>
    <col min="3075" max="3081" width="32.85546875" customWidth="1"/>
    <col min="3329" max="3329" width="8.140625" customWidth="1"/>
    <col min="3330" max="3330" width="41" customWidth="1"/>
    <col min="3331" max="3337" width="32.85546875" customWidth="1"/>
    <col min="3585" max="3585" width="8.140625" customWidth="1"/>
    <col min="3586" max="3586" width="41" customWidth="1"/>
    <col min="3587" max="3593" width="32.85546875" customWidth="1"/>
    <col min="3841" max="3841" width="8.140625" customWidth="1"/>
    <col min="3842" max="3842" width="41" customWidth="1"/>
    <col min="3843" max="3849" width="32.85546875" customWidth="1"/>
    <col min="4097" max="4097" width="8.140625" customWidth="1"/>
    <col min="4098" max="4098" width="41" customWidth="1"/>
    <col min="4099" max="4105" width="32.85546875" customWidth="1"/>
    <col min="4353" max="4353" width="8.140625" customWidth="1"/>
    <col min="4354" max="4354" width="41" customWidth="1"/>
    <col min="4355" max="4361" width="32.85546875" customWidth="1"/>
    <col min="4609" max="4609" width="8.140625" customWidth="1"/>
    <col min="4610" max="4610" width="41" customWidth="1"/>
    <col min="4611" max="4617" width="32.85546875" customWidth="1"/>
    <col min="4865" max="4865" width="8.140625" customWidth="1"/>
    <col min="4866" max="4866" width="41" customWidth="1"/>
    <col min="4867" max="4873" width="32.85546875" customWidth="1"/>
    <col min="5121" max="5121" width="8.140625" customWidth="1"/>
    <col min="5122" max="5122" width="41" customWidth="1"/>
    <col min="5123" max="5129" width="32.85546875" customWidth="1"/>
    <col min="5377" max="5377" width="8.140625" customWidth="1"/>
    <col min="5378" max="5378" width="41" customWidth="1"/>
    <col min="5379" max="5385" width="32.85546875" customWidth="1"/>
    <col min="5633" max="5633" width="8.140625" customWidth="1"/>
    <col min="5634" max="5634" width="41" customWidth="1"/>
    <col min="5635" max="5641" width="32.85546875" customWidth="1"/>
    <col min="5889" max="5889" width="8.140625" customWidth="1"/>
    <col min="5890" max="5890" width="41" customWidth="1"/>
    <col min="5891" max="5897" width="32.85546875" customWidth="1"/>
    <col min="6145" max="6145" width="8.140625" customWidth="1"/>
    <col min="6146" max="6146" width="41" customWidth="1"/>
    <col min="6147" max="6153" width="32.85546875" customWidth="1"/>
    <col min="6401" max="6401" width="8.140625" customWidth="1"/>
    <col min="6402" max="6402" width="41" customWidth="1"/>
    <col min="6403" max="6409" width="32.85546875" customWidth="1"/>
    <col min="6657" max="6657" width="8.140625" customWidth="1"/>
    <col min="6658" max="6658" width="41" customWidth="1"/>
    <col min="6659" max="6665" width="32.85546875" customWidth="1"/>
    <col min="6913" max="6913" width="8.140625" customWidth="1"/>
    <col min="6914" max="6914" width="41" customWidth="1"/>
    <col min="6915" max="6921" width="32.85546875" customWidth="1"/>
    <col min="7169" max="7169" width="8.140625" customWidth="1"/>
    <col min="7170" max="7170" width="41" customWidth="1"/>
    <col min="7171" max="7177" width="32.85546875" customWidth="1"/>
    <col min="7425" max="7425" width="8.140625" customWidth="1"/>
    <col min="7426" max="7426" width="41" customWidth="1"/>
    <col min="7427" max="7433" width="32.85546875" customWidth="1"/>
    <col min="7681" max="7681" width="8.140625" customWidth="1"/>
    <col min="7682" max="7682" width="41" customWidth="1"/>
    <col min="7683" max="7689" width="32.85546875" customWidth="1"/>
    <col min="7937" max="7937" width="8.140625" customWidth="1"/>
    <col min="7938" max="7938" width="41" customWidth="1"/>
    <col min="7939" max="7945" width="32.85546875" customWidth="1"/>
    <col min="8193" max="8193" width="8.140625" customWidth="1"/>
    <col min="8194" max="8194" width="41" customWidth="1"/>
    <col min="8195" max="8201" width="32.85546875" customWidth="1"/>
    <col min="8449" max="8449" width="8.140625" customWidth="1"/>
    <col min="8450" max="8450" width="41" customWidth="1"/>
    <col min="8451" max="8457" width="32.85546875" customWidth="1"/>
    <col min="8705" max="8705" width="8.140625" customWidth="1"/>
    <col min="8706" max="8706" width="41" customWidth="1"/>
    <col min="8707" max="8713" width="32.85546875" customWidth="1"/>
    <col min="8961" max="8961" width="8.140625" customWidth="1"/>
    <col min="8962" max="8962" width="41" customWidth="1"/>
    <col min="8963" max="8969" width="32.85546875" customWidth="1"/>
    <col min="9217" max="9217" width="8.140625" customWidth="1"/>
    <col min="9218" max="9218" width="41" customWidth="1"/>
    <col min="9219" max="9225" width="32.85546875" customWidth="1"/>
    <col min="9473" max="9473" width="8.140625" customWidth="1"/>
    <col min="9474" max="9474" width="41" customWidth="1"/>
    <col min="9475" max="9481" width="32.85546875" customWidth="1"/>
    <col min="9729" max="9729" width="8.140625" customWidth="1"/>
    <col min="9730" max="9730" width="41" customWidth="1"/>
    <col min="9731" max="9737" width="32.85546875" customWidth="1"/>
    <col min="9985" max="9985" width="8.140625" customWidth="1"/>
    <col min="9986" max="9986" width="41" customWidth="1"/>
    <col min="9987" max="9993" width="32.85546875" customWidth="1"/>
    <col min="10241" max="10241" width="8.140625" customWidth="1"/>
    <col min="10242" max="10242" width="41" customWidth="1"/>
    <col min="10243" max="10249" width="32.85546875" customWidth="1"/>
    <col min="10497" max="10497" width="8.140625" customWidth="1"/>
    <col min="10498" max="10498" width="41" customWidth="1"/>
    <col min="10499" max="10505" width="32.85546875" customWidth="1"/>
    <col min="10753" max="10753" width="8.140625" customWidth="1"/>
    <col min="10754" max="10754" width="41" customWidth="1"/>
    <col min="10755" max="10761" width="32.85546875" customWidth="1"/>
    <col min="11009" max="11009" width="8.140625" customWidth="1"/>
    <col min="11010" max="11010" width="41" customWidth="1"/>
    <col min="11011" max="11017" width="32.85546875" customWidth="1"/>
    <col min="11265" max="11265" width="8.140625" customWidth="1"/>
    <col min="11266" max="11266" width="41" customWidth="1"/>
    <col min="11267" max="11273" width="32.85546875" customWidth="1"/>
    <col min="11521" max="11521" width="8.140625" customWidth="1"/>
    <col min="11522" max="11522" width="41" customWidth="1"/>
    <col min="11523" max="11529" width="32.85546875" customWidth="1"/>
    <col min="11777" max="11777" width="8.140625" customWidth="1"/>
    <col min="11778" max="11778" width="41" customWidth="1"/>
    <col min="11779" max="11785" width="32.85546875" customWidth="1"/>
    <col min="12033" max="12033" width="8.140625" customWidth="1"/>
    <col min="12034" max="12034" width="41" customWidth="1"/>
    <col min="12035" max="12041" width="32.85546875" customWidth="1"/>
    <col min="12289" max="12289" width="8.140625" customWidth="1"/>
    <col min="12290" max="12290" width="41" customWidth="1"/>
    <col min="12291" max="12297" width="32.85546875" customWidth="1"/>
    <col min="12545" max="12545" width="8.140625" customWidth="1"/>
    <col min="12546" max="12546" width="41" customWidth="1"/>
    <col min="12547" max="12553" width="32.85546875" customWidth="1"/>
    <col min="12801" max="12801" width="8.140625" customWidth="1"/>
    <col min="12802" max="12802" width="41" customWidth="1"/>
    <col min="12803" max="12809" width="32.85546875" customWidth="1"/>
    <col min="13057" max="13057" width="8.140625" customWidth="1"/>
    <col min="13058" max="13058" width="41" customWidth="1"/>
    <col min="13059" max="13065" width="32.85546875" customWidth="1"/>
    <col min="13313" max="13313" width="8.140625" customWidth="1"/>
    <col min="13314" max="13314" width="41" customWidth="1"/>
    <col min="13315" max="13321" width="32.85546875" customWidth="1"/>
    <col min="13569" max="13569" width="8.140625" customWidth="1"/>
    <col min="13570" max="13570" width="41" customWidth="1"/>
    <col min="13571" max="13577" width="32.85546875" customWidth="1"/>
    <col min="13825" max="13825" width="8.140625" customWidth="1"/>
    <col min="13826" max="13826" width="41" customWidth="1"/>
    <col min="13827" max="13833" width="32.85546875" customWidth="1"/>
    <col min="14081" max="14081" width="8.140625" customWidth="1"/>
    <col min="14082" max="14082" width="41" customWidth="1"/>
    <col min="14083" max="14089" width="32.85546875" customWidth="1"/>
    <col min="14337" max="14337" width="8.140625" customWidth="1"/>
    <col min="14338" max="14338" width="41" customWidth="1"/>
    <col min="14339" max="14345" width="32.85546875" customWidth="1"/>
    <col min="14593" max="14593" width="8.140625" customWidth="1"/>
    <col min="14594" max="14594" width="41" customWidth="1"/>
    <col min="14595" max="14601" width="32.85546875" customWidth="1"/>
    <col min="14849" max="14849" width="8.140625" customWidth="1"/>
    <col min="14850" max="14850" width="41" customWidth="1"/>
    <col min="14851" max="14857" width="32.85546875" customWidth="1"/>
    <col min="15105" max="15105" width="8.140625" customWidth="1"/>
    <col min="15106" max="15106" width="41" customWidth="1"/>
    <col min="15107" max="15113" width="32.85546875" customWidth="1"/>
    <col min="15361" max="15361" width="8.140625" customWidth="1"/>
    <col min="15362" max="15362" width="41" customWidth="1"/>
    <col min="15363" max="15369" width="32.85546875" customWidth="1"/>
    <col min="15617" max="15617" width="8.140625" customWidth="1"/>
    <col min="15618" max="15618" width="41" customWidth="1"/>
    <col min="15619" max="15625" width="32.85546875" customWidth="1"/>
    <col min="15873" max="15873" width="8.140625" customWidth="1"/>
    <col min="15874" max="15874" width="41" customWidth="1"/>
    <col min="15875" max="15881" width="32.85546875" customWidth="1"/>
    <col min="16129" max="16129" width="8.140625" customWidth="1"/>
    <col min="16130" max="16130" width="41" customWidth="1"/>
    <col min="16131" max="16137" width="32.85546875" customWidth="1"/>
  </cols>
  <sheetData>
    <row r="1" spans="1:9" ht="15.75" x14ac:dyDescent="0.25">
      <c r="B1" s="347" t="s">
        <v>0</v>
      </c>
      <c r="C1" s="64" t="s">
        <v>1136</v>
      </c>
    </row>
    <row r="2" spans="1:9" ht="18.75" x14ac:dyDescent="0.3">
      <c r="B2" s="348" t="s">
        <v>887</v>
      </c>
      <c r="C2" s="350" t="s">
        <v>1488</v>
      </c>
    </row>
    <row r="3" spans="1:9" ht="19.5" thickBot="1" x14ac:dyDescent="0.35">
      <c r="B3" s="352"/>
      <c r="C3" s="162" t="s">
        <v>197</v>
      </c>
    </row>
    <row r="4" spans="1:9" ht="24" customHeight="1" x14ac:dyDescent="0.2">
      <c r="A4" s="1006" t="s">
        <v>1135</v>
      </c>
      <c r="B4" s="972"/>
      <c r="C4" s="972"/>
      <c r="D4" s="972"/>
      <c r="E4" s="972"/>
      <c r="F4" s="972"/>
      <c r="G4" s="972"/>
      <c r="H4" s="972"/>
      <c r="I4" s="973"/>
    </row>
    <row r="5" spans="1:9" ht="90" x14ac:dyDescent="0.2">
      <c r="A5" s="429"/>
      <c r="B5" s="430" t="s">
        <v>679</v>
      </c>
      <c r="C5" s="430" t="s">
        <v>849</v>
      </c>
      <c r="D5" s="430" t="s">
        <v>850</v>
      </c>
      <c r="E5" s="430" t="s">
        <v>851</v>
      </c>
      <c r="F5" s="430" t="s">
        <v>852</v>
      </c>
      <c r="G5" s="430" t="s">
        <v>853</v>
      </c>
      <c r="H5" s="430" t="s">
        <v>854</v>
      </c>
      <c r="I5" s="431" t="s">
        <v>855</v>
      </c>
    </row>
    <row r="6" spans="1:9" ht="25.5" x14ac:dyDescent="0.2">
      <c r="A6" s="449">
        <v>1</v>
      </c>
      <c r="B6" s="435" t="s">
        <v>856</v>
      </c>
      <c r="C6" s="447">
        <v>26853214</v>
      </c>
      <c r="D6" s="447">
        <v>3775213975</v>
      </c>
      <c r="E6" s="447">
        <v>209692927</v>
      </c>
      <c r="F6" s="447">
        <v>0</v>
      </c>
      <c r="G6" s="447">
        <v>46460115</v>
      </c>
      <c r="H6" s="447">
        <v>154787587</v>
      </c>
      <c r="I6" s="436">
        <v>4213007818</v>
      </c>
    </row>
    <row r="7" spans="1:9" ht="25.5" x14ac:dyDescent="0.2">
      <c r="A7" s="432">
        <v>2</v>
      </c>
      <c r="B7" s="433" t="s">
        <v>857</v>
      </c>
      <c r="C7" s="446">
        <v>3296320</v>
      </c>
      <c r="D7" s="446">
        <v>0</v>
      </c>
      <c r="E7" s="446">
        <v>0</v>
      </c>
      <c r="F7" s="446">
        <v>0</v>
      </c>
      <c r="G7" s="446">
        <v>0</v>
      </c>
      <c r="H7" s="446">
        <v>0</v>
      </c>
      <c r="I7" s="434">
        <v>3296320</v>
      </c>
    </row>
    <row r="8" spans="1:9" x14ac:dyDescent="0.2">
      <c r="A8" s="449">
        <v>3</v>
      </c>
      <c r="B8" s="433" t="s">
        <v>858</v>
      </c>
      <c r="C8" s="446">
        <v>0</v>
      </c>
      <c r="D8" s="446">
        <v>0</v>
      </c>
      <c r="E8" s="446">
        <v>0</v>
      </c>
      <c r="F8" s="446">
        <v>0</v>
      </c>
      <c r="G8" s="446">
        <v>14933614</v>
      </c>
      <c r="H8" s="446">
        <v>0</v>
      </c>
      <c r="I8" s="434">
        <v>14933614</v>
      </c>
    </row>
    <row r="9" spans="1:9" x14ac:dyDescent="0.2">
      <c r="A9" s="432">
        <v>4</v>
      </c>
      <c r="B9" s="433" t="s">
        <v>859</v>
      </c>
      <c r="C9" s="446">
        <v>0</v>
      </c>
      <c r="D9" s="446">
        <v>145129470</v>
      </c>
      <c r="E9" s="446">
        <v>21180798</v>
      </c>
      <c r="F9" s="446">
        <v>0</v>
      </c>
      <c r="G9" s="446">
        <v>0</v>
      </c>
      <c r="H9" s="446">
        <v>0</v>
      </c>
      <c r="I9" s="434">
        <v>166310268</v>
      </c>
    </row>
    <row r="10" spans="1:9" x14ac:dyDescent="0.2">
      <c r="A10" s="449">
        <v>5</v>
      </c>
      <c r="B10" s="433" t="s">
        <v>860</v>
      </c>
      <c r="C10" s="446">
        <v>0</v>
      </c>
      <c r="D10" s="446">
        <v>21000</v>
      </c>
      <c r="E10" s="446">
        <v>3397758</v>
      </c>
      <c r="F10" s="446">
        <v>0</v>
      </c>
      <c r="G10" s="446">
        <v>0</v>
      </c>
      <c r="H10" s="446">
        <v>0</v>
      </c>
      <c r="I10" s="434">
        <v>3418758</v>
      </c>
    </row>
    <row r="11" spans="1:9" x14ac:dyDescent="0.2">
      <c r="A11" s="432">
        <v>6</v>
      </c>
      <c r="B11" s="433" t="s">
        <v>861</v>
      </c>
      <c r="C11" s="446">
        <v>0</v>
      </c>
      <c r="D11" s="446">
        <v>1304000</v>
      </c>
      <c r="E11" s="446">
        <v>0</v>
      </c>
      <c r="F11" s="446">
        <v>0</v>
      </c>
      <c r="G11" s="446">
        <v>0</v>
      </c>
      <c r="H11" s="446">
        <v>0</v>
      </c>
      <c r="I11" s="434">
        <v>1304000</v>
      </c>
    </row>
    <row r="12" spans="1:9" x14ac:dyDescent="0.2">
      <c r="A12" s="449">
        <v>7</v>
      </c>
      <c r="B12" s="435" t="s">
        <v>862</v>
      </c>
      <c r="C12" s="447">
        <v>3296320</v>
      </c>
      <c r="D12" s="447">
        <v>146454470</v>
      </c>
      <c r="E12" s="447">
        <v>24578556</v>
      </c>
      <c r="F12" s="447">
        <v>0</v>
      </c>
      <c r="G12" s="447">
        <v>14933614</v>
      </c>
      <c r="H12" s="447">
        <v>0</v>
      </c>
      <c r="I12" s="436">
        <v>189262960</v>
      </c>
    </row>
    <row r="13" spans="1:9" x14ac:dyDescent="0.2">
      <c r="A13" s="432">
        <v>8</v>
      </c>
      <c r="B13" s="433" t="s">
        <v>863</v>
      </c>
      <c r="C13" s="446">
        <v>0</v>
      </c>
      <c r="D13" s="446">
        <v>0</v>
      </c>
      <c r="E13" s="446">
        <v>6158240</v>
      </c>
      <c r="F13" s="446">
        <v>0</v>
      </c>
      <c r="G13" s="446">
        <v>0</v>
      </c>
      <c r="H13" s="446">
        <v>0</v>
      </c>
      <c r="I13" s="434">
        <v>6158240</v>
      </c>
    </row>
    <row r="14" spans="1:9" x14ac:dyDescent="0.2">
      <c r="A14" s="449">
        <v>9</v>
      </c>
      <c r="B14" s="433" t="s">
        <v>864</v>
      </c>
      <c r="C14" s="446">
        <v>0</v>
      </c>
      <c r="D14" s="446">
        <v>0</v>
      </c>
      <c r="E14" s="446">
        <v>3345795</v>
      </c>
      <c r="F14" s="446">
        <v>0</v>
      </c>
      <c r="G14" s="446">
        <v>0</v>
      </c>
      <c r="H14" s="446">
        <v>0</v>
      </c>
      <c r="I14" s="434">
        <v>3345795</v>
      </c>
    </row>
    <row r="15" spans="1:9" x14ac:dyDescent="0.2">
      <c r="A15" s="432">
        <v>10</v>
      </c>
      <c r="B15" s="433" t="s">
        <v>865</v>
      </c>
      <c r="C15" s="446">
        <v>0</v>
      </c>
      <c r="D15" s="446">
        <v>46467751</v>
      </c>
      <c r="E15" s="446">
        <v>0</v>
      </c>
      <c r="F15" s="446">
        <v>0</v>
      </c>
      <c r="G15" s="446">
        <v>0</v>
      </c>
      <c r="H15" s="446">
        <v>0</v>
      </c>
      <c r="I15" s="434">
        <v>46467751</v>
      </c>
    </row>
    <row r="16" spans="1:9" x14ac:dyDescent="0.2">
      <c r="A16" s="449">
        <v>11</v>
      </c>
      <c r="B16" s="435" t="s">
        <v>866</v>
      </c>
      <c r="C16" s="447">
        <v>0</v>
      </c>
      <c r="D16" s="447">
        <v>46467751</v>
      </c>
      <c r="E16" s="447">
        <v>9504035</v>
      </c>
      <c r="F16" s="447">
        <v>0</v>
      </c>
      <c r="G16" s="447">
        <v>0</v>
      </c>
      <c r="H16" s="447">
        <v>0</v>
      </c>
      <c r="I16" s="436">
        <v>55971786</v>
      </c>
    </row>
    <row r="17" spans="1:9" x14ac:dyDescent="0.2">
      <c r="A17" s="432">
        <v>12</v>
      </c>
      <c r="B17" s="435" t="s">
        <v>867</v>
      </c>
      <c r="C17" s="447">
        <v>30149534</v>
      </c>
      <c r="D17" s="447">
        <v>3875200694</v>
      </c>
      <c r="E17" s="447">
        <v>224767448</v>
      </c>
      <c r="F17" s="447">
        <v>0</v>
      </c>
      <c r="G17" s="447">
        <v>61393729</v>
      </c>
      <c r="H17" s="447">
        <v>154787587</v>
      </c>
      <c r="I17" s="436">
        <v>4346298992</v>
      </c>
    </row>
    <row r="18" spans="1:9" ht="25.5" x14ac:dyDescent="0.2">
      <c r="A18" s="449">
        <v>13</v>
      </c>
      <c r="B18" s="435" t="s">
        <v>868</v>
      </c>
      <c r="C18" s="447">
        <v>20153352</v>
      </c>
      <c r="D18" s="447">
        <v>1241149572</v>
      </c>
      <c r="E18" s="447">
        <v>178475692</v>
      </c>
      <c r="F18" s="447">
        <v>0</v>
      </c>
      <c r="G18" s="447">
        <v>0</v>
      </c>
      <c r="H18" s="447">
        <v>14379050</v>
      </c>
      <c r="I18" s="436">
        <v>1454157666</v>
      </c>
    </row>
    <row r="19" spans="1:9" x14ac:dyDescent="0.2">
      <c r="A19" s="432">
        <v>14</v>
      </c>
      <c r="B19" s="433" t="s">
        <v>869</v>
      </c>
      <c r="C19" s="446">
        <v>1873532</v>
      </c>
      <c r="D19" s="446">
        <v>90317930</v>
      </c>
      <c r="E19" s="446">
        <v>16433238</v>
      </c>
      <c r="F19" s="446">
        <v>0</v>
      </c>
      <c r="G19" s="446">
        <v>0</v>
      </c>
      <c r="H19" s="446">
        <v>5094502</v>
      </c>
      <c r="I19" s="434">
        <v>113719202</v>
      </c>
    </row>
    <row r="20" spans="1:9" x14ac:dyDescent="0.2">
      <c r="A20" s="449">
        <v>15</v>
      </c>
      <c r="B20" s="433" t="s">
        <v>870</v>
      </c>
      <c r="C20" s="446">
        <v>0</v>
      </c>
      <c r="D20" s="446">
        <v>0</v>
      </c>
      <c r="E20" s="446">
        <v>6638600</v>
      </c>
      <c r="F20" s="446">
        <v>0</v>
      </c>
      <c r="G20" s="446">
        <v>0</v>
      </c>
      <c r="H20" s="446">
        <v>0</v>
      </c>
      <c r="I20" s="434">
        <v>6638600</v>
      </c>
    </row>
    <row r="21" spans="1:9" ht="25.5" x14ac:dyDescent="0.2">
      <c r="A21" s="432">
        <v>16</v>
      </c>
      <c r="B21" s="435" t="s">
        <v>871</v>
      </c>
      <c r="C21" s="447">
        <v>22026884</v>
      </c>
      <c r="D21" s="447">
        <v>1331467502</v>
      </c>
      <c r="E21" s="447">
        <v>188270330</v>
      </c>
      <c r="F21" s="447">
        <v>0</v>
      </c>
      <c r="G21" s="447">
        <v>0</v>
      </c>
      <c r="H21" s="447">
        <v>19473552</v>
      </c>
      <c r="I21" s="436">
        <v>1561238268</v>
      </c>
    </row>
    <row r="22" spans="1:9" x14ac:dyDescent="0.2">
      <c r="A22" s="449">
        <v>17</v>
      </c>
      <c r="B22" s="435" t="s">
        <v>872</v>
      </c>
      <c r="C22" s="447">
        <v>22026884</v>
      </c>
      <c r="D22" s="447">
        <v>1331467502</v>
      </c>
      <c r="E22" s="447">
        <v>188270330</v>
      </c>
      <c r="F22" s="447">
        <v>0</v>
      </c>
      <c r="G22" s="447">
        <v>0</v>
      </c>
      <c r="H22" s="447">
        <v>19473552</v>
      </c>
      <c r="I22" s="436">
        <v>1561238268</v>
      </c>
    </row>
    <row r="23" spans="1:9" x14ac:dyDescent="0.2">
      <c r="A23" s="432">
        <v>18</v>
      </c>
      <c r="B23" s="435" t="s">
        <v>873</v>
      </c>
      <c r="C23" s="447">
        <v>8122650</v>
      </c>
      <c r="D23" s="447">
        <v>2543733192</v>
      </c>
      <c r="E23" s="447">
        <v>36497118</v>
      </c>
      <c r="F23" s="447">
        <v>0</v>
      </c>
      <c r="G23" s="447">
        <v>61393729</v>
      </c>
      <c r="H23" s="447">
        <v>135314035</v>
      </c>
      <c r="I23" s="436">
        <v>2785060724</v>
      </c>
    </row>
    <row r="24" spans="1:9" ht="13.5" thickBot="1" x14ac:dyDescent="0.25">
      <c r="A24" s="450">
        <v>19</v>
      </c>
      <c r="B24" s="451" t="s">
        <v>874</v>
      </c>
      <c r="C24" s="452">
        <v>16272973</v>
      </c>
      <c r="D24" s="452">
        <v>0</v>
      </c>
      <c r="E24" s="452">
        <v>73675596</v>
      </c>
      <c r="F24" s="452">
        <v>0</v>
      </c>
      <c r="G24" s="452">
        <v>0</v>
      </c>
      <c r="H24" s="452">
        <v>0</v>
      </c>
      <c r="I24" s="453">
        <v>89948569</v>
      </c>
    </row>
  </sheetData>
  <mergeCells count="1">
    <mergeCell ref="A4:I4"/>
  </mergeCells>
  <pageMargins left="0.75" right="0.75" top="1" bottom="1" header="0.5" footer="0.5"/>
  <pageSetup scale="9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>
      <pane ySplit="5" topLeftCell="A21" activePane="bottomLeft" state="frozen"/>
      <selection pane="bottomLeft" activeCell="C2" sqref="C2"/>
    </sheetView>
  </sheetViews>
  <sheetFormatPr defaultRowHeight="12.75" x14ac:dyDescent="0.2"/>
  <cols>
    <col min="1" max="1" width="6.42578125" customWidth="1"/>
    <col min="2" max="2" width="41" customWidth="1"/>
    <col min="3" max="3" width="13.7109375" customWidth="1"/>
    <col min="4" max="4" width="10.42578125" customWidth="1"/>
    <col min="5" max="5" width="14.2851562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1139</v>
      </c>
    </row>
    <row r="2" spans="1:5" ht="18.75" x14ac:dyDescent="0.3">
      <c r="B2" s="348" t="s">
        <v>887</v>
      </c>
      <c r="C2" s="350" t="s">
        <v>1488</v>
      </c>
    </row>
    <row r="3" spans="1:5" ht="19.5" thickBot="1" x14ac:dyDescent="0.35">
      <c r="B3" s="352"/>
      <c r="C3" s="162" t="s">
        <v>197</v>
      </c>
    </row>
    <row r="4" spans="1:5" x14ac:dyDescent="0.2">
      <c r="A4" s="1006" t="s">
        <v>1138</v>
      </c>
      <c r="B4" s="972"/>
      <c r="C4" s="972"/>
      <c r="D4" s="972"/>
      <c r="E4" s="973"/>
    </row>
    <row r="5" spans="1:5" ht="38.25" customHeight="1" x14ac:dyDescent="0.2">
      <c r="A5" s="429"/>
      <c r="B5" s="430" t="s">
        <v>679</v>
      </c>
      <c r="C5" s="430" t="s">
        <v>734</v>
      </c>
      <c r="D5" s="430" t="s">
        <v>735</v>
      </c>
      <c r="E5" s="431" t="s">
        <v>736</v>
      </c>
    </row>
    <row r="6" spans="1:5" x14ac:dyDescent="0.2">
      <c r="A6" s="432">
        <v>1</v>
      </c>
      <c r="B6" s="433" t="s">
        <v>737</v>
      </c>
      <c r="C6" s="446">
        <v>6669069</v>
      </c>
      <c r="D6" s="446">
        <v>0</v>
      </c>
      <c r="E6" s="434">
        <v>8093779</v>
      </c>
    </row>
    <row r="7" spans="1:5" x14ac:dyDescent="0.2">
      <c r="A7" s="432">
        <v>2</v>
      </c>
      <c r="B7" s="433" t="s">
        <v>738</v>
      </c>
      <c r="C7" s="446">
        <v>30793</v>
      </c>
      <c r="D7" s="446">
        <v>0</v>
      </c>
      <c r="E7" s="434">
        <v>28871</v>
      </c>
    </row>
    <row r="8" spans="1:5" x14ac:dyDescent="0.2">
      <c r="A8" s="432">
        <v>3</v>
      </c>
      <c r="B8" s="435" t="s">
        <v>739</v>
      </c>
      <c r="C8" s="447">
        <v>6699862</v>
      </c>
      <c r="D8" s="447">
        <v>0</v>
      </c>
      <c r="E8" s="436">
        <v>8122650</v>
      </c>
    </row>
    <row r="9" spans="1:5" ht="25.5" x14ac:dyDescent="0.2">
      <c r="A9" s="432">
        <v>4</v>
      </c>
      <c r="B9" s="433" t="s">
        <v>740</v>
      </c>
      <c r="C9" s="446">
        <v>2534064403</v>
      </c>
      <c r="D9" s="446">
        <v>0</v>
      </c>
      <c r="E9" s="434">
        <v>2543733192</v>
      </c>
    </row>
    <row r="10" spans="1:5" ht="25.5" x14ac:dyDescent="0.2">
      <c r="A10" s="432">
        <v>5</v>
      </c>
      <c r="B10" s="433" t="s">
        <v>741</v>
      </c>
      <c r="C10" s="446">
        <v>31217235</v>
      </c>
      <c r="D10" s="446">
        <v>0</v>
      </c>
      <c r="E10" s="434">
        <v>36497118</v>
      </c>
    </row>
    <row r="11" spans="1:5" x14ac:dyDescent="0.2">
      <c r="A11" s="432">
        <v>6</v>
      </c>
      <c r="B11" s="433" t="s">
        <v>742</v>
      </c>
      <c r="C11" s="446">
        <v>46460115</v>
      </c>
      <c r="D11" s="446">
        <v>0</v>
      </c>
      <c r="E11" s="434">
        <v>61393729</v>
      </c>
    </row>
    <row r="12" spans="1:5" x14ac:dyDescent="0.2">
      <c r="A12" s="432">
        <v>7</v>
      </c>
      <c r="B12" s="435" t="s">
        <v>743</v>
      </c>
      <c r="C12" s="447">
        <v>2611741753</v>
      </c>
      <c r="D12" s="447">
        <v>0</v>
      </c>
      <c r="E12" s="436">
        <v>2641624039</v>
      </c>
    </row>
    <row r="13" spans="1:5" ht="25.5" x14ac:dyDescent="0.2">
      <c r="A13" s="432">
        <v>8</v>
      </c>
      <c r="B13" s="433" t="s">
        <v>744</v>
      </c>
      <c r="C13" s="446">
        <v>11150000</v>
      </c>
      <c r="D13" s="446">
        <v>0</v>
      </c>
      <c r="E13" s="434">
        <v>11150000</v>
      </c>
    </row>
    <row r="14" spans="1:5" ht="25.5" x14ac:dyDescent="0.2">
      <c r="A14" s="432">
        <v>9</v>
      </c>
      <c r="B14" s="433" t="s">
        <v>745</v>
      </c>
      <c r="C14" s="446">
        <v>11150000</v>
      </c>
      <c r="D14" s="446">
        <v>0</v>
      </c>
      <c r="E14" s="434">
        <v>11150000</v>
      </c>
    </row>
    <row r="15" spans="1:5" ht="25.5" x14ac:dyDescent="0.2">
      <c r="A15" s="432">
        <v>10</v>
      </c>
      <c r="B15" s="435" t="s">
        <v>746</v>
      </c>
      <c r="C15" s="447">
        <v>11150000</v>
      </c>
      <c r="D15" s="447">
        <v>0</v>
      </c>
      <c r="E15" s="436">
        <v>11150000</v>
      </c>
    </row>
    <row r="16" spans="1:5" ht="25.5" x14ac:dyDescent="0.2">
      <c r="A16" s="432">
        <v>11</v>
      </c>
      <c r="B16" s="433" t="s">
        <v>747</v>
      </c>
      <c r="C16" s="446">
        <v>140408537</v>
      </c>
      <c r="D16" s="446">
        <v>0</v>
      </c>
      <c r="E16" s="434">
        <v>135314035</v>
      </c>
    </row>
    <row r="17" spans="1:5" x14ac:dyDescent="0.2">
      <c r="A17" s="432">
        <v>12</v>
      </c>
      <c r="B17" s="433" t="s">
        <v>748</v>
      </c>
      <c r="C17" s="446">
        <v>140408537</v>
      </c>
      <c r="D17" s="446">
        <v>0</v>
      </c>
      <c r="E17" s="434">
        <v>135314035</v>
      </c>
    </row>
    <row r="18" spans="1:5" ht="25.5" x14ac:dyDescent="0.2">
      <c r="A18" s="432">
        <v>13</v>
      </c>
      <c r="B18" s="435" t="s">
        <v>749</v>
      </c>
      <c r="C18" s="447">
        <v>140408537</v>
      </c>
      <c r="D18" s="447">
        <v>0</v>
      </c>
      <c r="E18" s="436">
        <v>135314035</v>
      </c>
    </row>
    <row r="19" spans="1:5" ht="38.25" x14ac:dyDescent="0.2">
      <c r="A19" s="432">
        <v>14</v>
      </c>
      <c r="B19" s="435" t="s">
        <v>750</v>
      </c>
      <c r="C19" s="447">
        <v>2770000152</v>
      </c>
      <c r="D19" s="447">
        <v>0</v>
      </c>
      <c r="E19" s="436">
        <v>2796210724</v>
      </c>
    </row>
    <row r="20" spans="1:5" x14ac:dyDescent="0.2">
      <c r="A20" s="432">
        <v>15</v>
      </c>
      <c r="B20" s="433" t="s">
        <v>751</v>
      </c>
      <c r="C20" s="446">
        <v>1011754</v>
      </c>
      <c r="D20" s="446">
        <v>0</v>
      </c>
      <c r="E20" s="434">
        <v>838689</v>
      </c>
    </row>
    <row r="21" spans="1:5" x14ac:dyDescent="0.2">
      <c r="A21" s="432">
        <v>16</v>
      </c>
      <c r="B21" s="435" t="s">
        <v>752</v>
      </c>
      <c r="C21" s="447">
        <v>1011754</v>
      </c>
      <c r="D21" s="447">
        <v>0</v>
      </c>
      <c r="E21" s="436">
        <v>838689</v>
      </c>
    </row>
    <row r="22" spans="1:5" ht="25.5" x14ac:dyDescent="0.2">
      <c r="A22" s="432">
        <v>17</v>
      </c>
      <c r="B22" s="435" t="s">
        <v>753</v>
      </c>
      <c r="C22" s="447">
        <v>1011754</v>
      </c>
      <c r="D22" s="447">
        <v>0</v>
      </c>
      <c r="E22" s="436">
        <v>838689</v>
      </c>
    </row>
    <row r="23" spans="1:5" x14ac:dyDescent="0.2">
      <c r="A23" s="432">
        <v>18</v>
      </c>
      <c r="B23" s="433" t="s">
        <v>754</v>
      </c>
      <c r="C23" s="446">
        <v>252540</v>
      </c>
      <c r="D23" s="446">
        <v>0</v>
      </c>
      <c r="E23" s="434">
        <v>316535</v>
      </c>
    </row>
    <row r="24" spans="1:5" ht="25.5" x14ac:dyDescent="0.2">
      <c r="A24" s="432">
        <v>19</v>
      </c>
      <c r="B24" s="435" t="s">
        <v>755</v>
      </c>
      <c r="C24" s="447">
        <v>252540</v>
      </c>
      <c r="D24" s="447">
        <v>0</v>
      </c>
      <c r="E24" s="436">
        <v>316535</v>
      </c>
    </row>
    <row r="25" spans="1:5" x14ac:dyDescent="0.2">
      <c r="A25" s="432">
        <v>20</v>
      </c>
      <c r="B25" s="433" t="s">
        <v>756</v>
      </c>
      <c r="C25" s="446">
        <v>568229349</v>
      </c>
      <c r="D25" s="446">
        <v>0</v>
      </c>
      <c r="E25" s="434">
        <v>583899873</v>
      </c>
    </row>
    <row r="26" spans="1:5" x14ac:dyDescent="0.2">
      <c r="A26" s="432">
        <v>21</v>
      </c>
      <c r="B26" s="435" t="s">
        <v>757</v>
      </c>
      <c r="C26" s="447">
        <v>568229349</v>
      </c>
      <c r="D26" s="447">
        <v>0</v>
      </c>
      <c r="E26" s="436">
        <v>583899873</v>
      </c>
    </row>
    <row r="27" spans="1:5" x14ac:dyDescent="0.2">
      <c r="A27" s="432">
        <v>22</v>
      </c>
      <c r="B27" s="435" t="s">
        <v>758</v>
      </c>
      <c r="C27" s="447">
        <v>568481889</v>
      </c>
      <c r="D27" s="447">
        <v>0</v>
      </c>
      <c r="E27" s="436">
        <v>584216408</v>
      </c>
    </row>
    <row r="28" spans="1:5" ht="38.25" x14ac:dyDescent="0.2">
      <c r="A28" s="432">
        <v>23</v>
      </c>
      <c r="B28" s="433" t="s">
        <v>759</v>
      </c>
      <c r="C28" s="446">
        <v>21536430</v>
      </c>
      <c r="D28" s="446">
        <v>0</v>
      </c>
      <c r="E28" s="434">
        <v>28699349</v>
      </c>
    </row>
    <row r="29" spans="1:5" ht="25.5" x14ac:dyDescent="0.2">
      <c r="A29" s="432">
        <v>24</v>
      </c>
      <c r="B29" s="433" t="s">
        <v>760</v>
      </c>
      <c r="C29" s="446">
        <v>11113081</v>
      </c>
      <c r="D29" s="446">
        <v>0</v>
      </c>
      <c r="E29" s="434">
        <v>10214554</v>
      </c>
    </row>
    <row r="30" spans="1:5" ht="25.5" x14ac:dyDescent="0.2">
      <c r="A30" s="432">
        <v>25</v>
      </c>
      <c r="B30" s="433" t="s">
        <v>761</v>
      </c>
      <c r="C30" s="446">
        <v>6852307</v>
      </c>
      <c r="D30" s="446">
        <v>0</v>
      </c>
      <c r="E30" s="434">
        <v>16087852</v>
      </c>
    </row>
    <row r="31" spans="1:5" ht="25.5" x14ac:dyDescent="0.2">
      <c r="A31" s="432">
        <v>26</v>
      </c>
      <c r="B31" s="433" t="s">
        <v>762</v>
      </c>
      <c r="C31" s="446">
        <v>3571042</v>
      </c>
      <c r="D31" s="446">
        <v>0</v>
      </c>
      <c r="E31" s="434">
        <v>2396943</v>
      </c>
    </row>
    <row r="32" spans="1:5" ht="38.25" x14ac:dyDescent="0.2">
      <c r="A32" s="432">
        <v>27</v>
      </c>
      <c r="B32" s="433" t="s">
        <v>763</v>
      </c>
      <c r="C32" s="446">
        <v>4294986</v>
      </c>
      <c r="D32" s="446">
        <v>0</v>
      </c>
      <c r="E32" s="434">
        <v>3878768</v>
      </c>
    </row>
    <row r="33" spans="1:5" ht="51" x14ac:dyDescent="0.2">
      <c r="A33" s="432">
        <v>28</v>
      </c>
      <c r="B33" s="433" t="s">
        <v>764</v>
      </c>
      <c r="C33" s="446">
        <v>521101</v>
      </c>
      <c r="D33" s="446">
        <v>0</v>
      </c>
      <c r="E33" s="434">
        <v>608926</v>
      </c>
    </row>
    <row r="34" spans="1:5" ht="25.5" x14ac:dyDescent="0.2">
      <c r="A34" s="432">
        <v>29</v>
      </c>
      <c r="B34" s="433" t="s">
        <v>765</v>
      </c>
      <c r="C34" s="446">
        <v>433578</v>
      </c>
      <c r="D34" s="446">
        <v>0</v>
      </c>
      <c r="E34" s="434">
        <v>1117905</v>
      </c>
    </row>
    <row r="35" spans="1:5" ht="25.5" x14ac:dyDescent="0.2">
      <c r="A35" s="432">
        <v>30</v>
      </c>
      <c r="B35" s="433" t="s">
        <v>766</v>
      </c>
      <c r="C35" s="446">
        <v>2018679</v>
      </c>
      <c r="D35" s="446">
        <v>0</v>
      </c>
      <c r="E35" s="434">
        <v>1320483</v>
      </c>
    </row>
    <row r="36" spans="1:5" ht="38.25" x14ac:dyDescent="0.2">
      <c r="A36" s="432">
        <v>31</v>
      </c>
      <c r="B36" s="433" t="s">
        <v>767</v>
      </c>
      <c r="C36" s="446">
        <v>700628</v>
      </c>
      <c r="D36" s="446">
        <v>0</v>
      </c>
      <c r="E36" s="434">
        <v>764197</v>
      </c>
    </row>
    <row r="37" spans="1:5" ht="38.25" x14ac:dyDescent="0.2">
      <c r="A37" s="432">
        <v>32</v>
      </c>
      <c r="B37" s="433" t="s">
        <v>768</v>
      </c>
      <c r="C37" s="446">
        <v>606000</v>
      </c>
      <c r="D37" s="446">
        <v>0</v>
      </c>
      <c r="E37" s="434">
        <v>0</v>
      </c>
    </row>
    <row r="38" spans="1:5" ht="25.5" x14ac:dyDescent="0.2">
      <c r="A38" s="432">
        <v>33</v>
      </c>
      <c r="B38" s="433" t="s">
        <v>769</v>
      </c>
      <c r="C38" s="446">
        <v>15000</v>
      </c>
      <c r="D38" s="446">
        <v>0</v>
      </c>
      <c r="E38" s="434">
        <v>67257</v>
      </c>
    </row>
    <row r="39" spans="1:5" ht="38.25" x14ac:dyDescent="0.2">
      <c r="A39" s="432">
        <v>34</v>
      </c>
      <c r="B39" s="433" t="s">
        <v>770</v>
      </c>
      <c r="C39" s="446">
        <v>14053</v>
      </c>
      <c r="D39" s="446">
        <v>0</v>
      </c>
      <c r="E39" s="434">
        <v>13570</v>
      </c>
    </row>
    <row r="40" spans="1:5" ht="25.5" x14ac:dyDescent="0.2">
      <c r="A40" s="432">
        <v>35</v>
      </c>
      <c r="B40" s="433" t="s">
        <v>771</v>
      </c>
      <c r="C40" s="446">
        <v>14053</v>
      </c>
      <c r="D40" s="446">
        <v>0</v>
      </c>
      <c r="E40" s="434">
        <v>13570</v>
      </c>
    </row>
    <row r="41" spans="1:5" ht="38.25" x14ac:dyDescent="0.2">
      <c r="A41" s="432">
        <v>36</v>
      </c>
      <c r="B41" s="433" t="s">
        <v>772</v>
      </c>
      <c r="C41" s="446">
        <v>2134636</v>
      </c>
      <c r="D41" s="446">
        <v>0</v>
      </c>
      <c r="E41" s="434">
        <v>1997699</v>
      </c>
    </row>
    <row r="42" spans="1:5" ht="51" x14ac:dyDescent="0.2">
      <c r="A42" s="432">
        <v>37</v>
      </c>
      <c r="B42" s="433" t="s">
        <v>773</v>
      </c>
      <c r="C42" s="446">
        <v>2134636</v>
      </c>
      <c r="D42" s="446">
        <v>0</v>
      </c>
      <c r="E42" s="434">
        <v>1997699</v>
      </c>
    </row>
    <row r="43" spans="1:5" ht="25.5" x14ac:dyDescent="0.2">
      <c r="A43" s="432">
        <v>38</v>
      </c>
      <c r="B43" s="435" t="s">
        <v>774</v>
      </c>
      <c r="C43" s="447">
        <v>27980105</v>
      </c>
      <c r="D43" s="447">
        <v>0</v>
      </c>
      <c r="E43" s="436">
        <v>34589386</v>
      </c>
    </row>
    <row r="44" spans="1:5" ht="38.25" x14ac:dyDescent="0.2">
      <c r="A44" s="432">
        <v>39</v>
      </c>
      <c r="B44" s="433" t="s">
        <v>775</v>
      </c>
      <c r="C44" s="446">
        <v>479190</v>
      </c>
      <c r="D44" s="446">
        <v>0</v>
      </c>
      <c r="E44" s="434">
        <v>356190</v>
      </c>
    </row>
    <row r="45" spans="1:5" ht="38.25" x14ac:dyDescent="0.2">
      <c r="A45" s="432">
        <v>40</v>
      </c>
      <c r="B45" s="433" t="s">
        <v>776</v>
      </c>
      <c r="C45" s="446">
        <v>479190</v>
      </c>
      <c r="D45" s="446">
        <v>0</v>
      </c>
      <c r="E45" s="434">
        <v>356190</v>
      </c>
    </row>
    <row r="46" spans="1:5" ht="38.25" x14ac:dyDescent="0.2">
      <c r="A46" s="432">
        <v>41</v>
      </c>
      <c r="B46" s="433" t="s">
        <v>777</v>
      </c>
      <c r="C46" s="446">
        <v>45000</v>
      </c>
      <c r="D46" s="446">
        <v>0</v>
      </c>
      <c r="E46" s="434">
        <v>0</v>
      </c>
    </row>
    <row r="47" spans="1:5" ht="51" x14ac:dyDescent="0.2">
      <c r="A47" s="432">
        <v>42</v>
      </c>
      <c r="B47" s="433" t="s">
        <v>778</v>
      </c>
      <c r="C47" s="446">
        <v>45000</v>
      </c>
      <c r="D47" s="446">
        <v>0</v>
      </c>
      <c r="E47" s="434">
        <v>0</v>
      </c>
    </row>
    <row r="48" spans="1:5" ht="25.5" x14ac:dyDescent="0.2">
      <c r="A48" s="432">
        <v>43</v>
      </c>
      <c r="B48" s="435" t="s">
        <v>779</v>
      </c>
      <c r="C48" s="447">
        <v>524190</v>
      </c>
      <c r="D48" s="447">
        <v>0</v>
      </c>
      <c r="E48" s="436">
        <v>356190</v>
      </c>
    </row>
    <row r="49" spans="1:5" x14ac:dyDescent="0.2">
      <c r="A49" s="432">
        <v>44</v>
      </c>
      <c r="B49" s="433" t="s">
        <v>780</v>
      </c>
      <c r="C49" s="446">
        <v>0</v>
      </c>
      <c r="D49" s="446">
        <v>0</v>
      </c>
      <c r="E49" s="434">
        <v>4860594</v>
      </c>
    </row>
    <row r="50" spans="1:5" ht="25.5" x14ac:dyDescent="0.2">
      <c r="A50" s="432">
        <v>45</v>
      </c>
      <c r="B50" s="433" t="s">
        <v>781</v>
      </c>
      <c r="C50" s="446">
        <v>0</v>
      </c>
      <c r="D50" s="446">
        <v>0</v>
      </c>
      <c r="E50" s="434">
        <v>4860594</v>
      </c>
    </row>
    <row r="51" spans="1:5" x14ac:dyDescent="0.2">
      <c r="A51" s="432">
        <v>46</v>
      </c>
      <c r="B51" s="433" t="s">
        <v>782</v>
      </c>
      <c r="C51" s="446">
        <v>460000</v>
      </c>
      <c r="D51" s="446">
        <v>0</v>
      </c>
      <c r="E51" s="434">
        <v>660000</v>
      </c>
    </row>
    <row r="52" spans="1:5" ht="25.5" x14ac:dyDescent="0.2">
      <c r="A52" s="432">
        <v>47</v>
      </c>
      <c r="B52" s="435" t="s">
        <v>783</v>
      </c>
      <c r="C52" s="447">
        <v>460000</v>
      </c>
      <c r="D52" s="447">
        <v>0</v>
      </c>
      <c r="E52" s="436">
        <v>5520594</v>
      </c>
    </row>
    <row r="53" spans="1:5" x14ac:dyDescent="0.2">
      <c r="A53" s="432">
        <v>48</v>
      </c>
      <c r="B53" s="435" t="s">
        <v>784</v>
      </c>
      <c r="C53" s="447">
        <v>28964295</v>
      </c>
      <c r="D53" s="447">
        <v>0</v>
      </c>
      <c r="E53" s="436">
        <v>40466170</v>
      </c>
    </row>
    <row r="54" spans="1:5" ht="25.5" x14ac:dyDescent="0.2">
      <c r="A54" s="432">
        <v>49</v>
      </c>
      <c r="B54" s="433" t="s">
        <v>785</v>
      </c>
      <c r="C54" s="446">
        <v>0</v>
      </c>
      <c r="D54" s="446">
        <v>0</v>
      </c>
      <c r="E54" s="434">
        <v>642218</v>
      </c>
    </row>
    <row r="55" spans="1:5" ht="25.5" x14ac:dyDescent="0.2">
      <c r="A55" s="432">
        <v>50</v>
      </c>
      <c r="B55" s="435" t="s">
        <v>786</v>
      </c>
      <c r="C55" s="447">
        <v>0</v>
      </c>
      <c r="D55" s="447">
        <v>0</v>
      </c>
      <c r="E55" s="436">
        <v>642218</v>
      </c>
    </row>
    <row r="56" spans="1:5" x14ac:dyDescent="0.2">
      <c r="A56" s="432">
        <v>51</v>
      </c>
      <c r="B56" s="433" t="s">
        <v>787</v>
      </c>
      <c r="C56" s="446">
        <v>0</v>
      </c>
      <c r="D56" s="446">
        <v>0</v>
      </c>
      <c r="E56" s="434">
        <v>-642218</v>
      </c>
    </row>
    <row r="57" spans="1:5" ht="25.5" x14ac:dyDescent="0.2">
      <c r="A57" s="432">
        <v>52</v>
      </c>
      <c r="B57" s="435" t="s">
        <v>788</v>
      </c>
      <c r="C57" s="447">
        <v>0</v>
      </c>
      <c r="D57" s="447">
        <v>0</v>
      </c>
      <c r="E57" s="436">
        <v>-642218</v>
      </c>
    </row>
    <row r="58" spans="1:5" ht="25.5" x14ac:dyDescent="0.2">
      <c r="A58" s="432">
        <v>53</v>
      </c>
      <c r="B58" s="433" t="s">
        <v>789</v>
      </c>
      <c r="C58" s="446">
        <v>1044822</v>
      </c>
      <c r="D58" s="446">
        <v>0</v>
      </c>
      <c r="E58" s="434">
        <v>1767092</v>
      </c>
    </row>
    <row r="59" spans="1:5" ht="38.25" x14ac:dyDescent="0.2">
      <c r="A59" s="432">
        <v>54</v>
      </c>
      <c r="B59" s="433" t="s">
        <v>790</v>
      </c>
      <c r="C59" s="446">
        <v>478000</v>
      </c>
      <c r="D59" s="446">
        <v>0</v>
      </c>
      <c r="E59" s="434">
        <v>492075</v>
      </c>
    </row>
    <row r="60" spans="1:5" ht="25.5" x14ac:dyDescent="0.2">
      <c r="A60" s="432">
        <v>55</v>
      </c>
      <c r="B60" s="435" t="s">
        <v>791</v>
      </c>
      <c r="C60" s="447">
        <v>1522822</v>
      </c>
      <c r="D60" s="447">
        <v>0</v>
      </c>
      <c r="E60" s="436">
        <v>2259167</v>
      </c>
    </row>
    <row r="61" spans="1:5" ht="25.5" x14ac:dyDescent="0.2">
      <c r="A61" s="432">
        <v>56</v>
      </c>
      <c r="B61" s="435" t="s">
        <v>792</v>
      </c>
      <c r="C61" s="447">
        <v>1522822</v>
      </c>
      <c r="D61" s="447">
        <v>0</v>
      </c>
      <c r="E61" s="436">
        <v>2259167</v>
      </c>
    </row>
    <row r="62" spans="1:5" ht="25.5" x14ac:dyDescent="0.2">
      <c r="A62" s="432">
        <v>57</v>
      </c>
      <c r="B62" s="433" t="s">
        <v>793</v>
      </c>
      <c r="C62" s="446">
        <v>1430166</v>
      </c>
      <c r="D62" s="446">
        <v>0</v>
      </c>
      <c r="E62" s="434">
        <v>1957188</v>
      </c>
    </row>
    <row r="63" spans="1:5" ht="25.5" x14ac:dyDescent="0.2">
      <c r="A63" s="432">
        <v>58</v>
      </c>
      <c r="B63" s="433" t="s">
        <v>794</v>
      </c>
      <c r="C63" s="446">
        <v>494292</v>
      </c>
      <c r="D63" s="446">
        <v>0</v>
      </c>
      <c r="E63" s="434">
        <v>472052</v>
      </c>
    </row>
    <row r="64" spans="1:5" ht="25.5" x14ac:dyDescent="0.2">
      <c r="A64" s="432">
        <v>59</v>
      </c>
      <c r="B64" s="435" t="s">
        <v>795</v>
      </c>
      <c r="C64" s="447">
        <v>1924458</v>
      </c>
      <c r="D64" s="447">
        <v>0</v>
      </c>
      <c r="E64" s="436">
        <v>2429240</v>
      </c>
    </row>
    <row r="65" spans="1:5" x14ac:dyDescent="0.2">
      <c r="A65" s="432">
        <v>60</v>
      </c>
      <c r="B65" s="435" t="s">
        <v>796</v>
      </c>
      <c r="C65" s="447">
        <v>3371905370</v>
      </c>
      <c r="D65" s="447">
        <v>0</v>
      </c>
      <c r="E65" s="436">
        <v>3426420398</v>
      </c>
    </row>
    <row r="66" spans="1:5" x14ac:dyDescent="0.2">
      <c r="A66" s="432">
        <v>61</v>
      </c>
      <c r="B66" s="433" t="s">
        <v>797</v>
      </c>
      <c r="C66" s="446">
        <v>2828232187</v>
      </c>
      <c r="D66" s="446">
        <v>0</v>
      </c>
      <c r="E66" s="434">
        <v>2828232187</v>
      </c>
    </row>
    <row r="67" spans="1:5" ht="25.5" x14ac:dyDescent="0.2">
      <c r="A67" s="432">
        <v>62</v>
      </c>
      <c r="B67" s="433" t="s">
        <v>798</v>
      </c>
      <c r="C67" s="446">
        <v>216457125</v>
      </c>
      <c r="D67" s="446">
        <v>0</v>
      </c>
      <c r="E67" s="434">
        <v>216457125</v>
      </c>
    </row>
    <row r="68" spans="1:5" ht="25.5" x14ac:dyDescent="0.2">
      <c r="A68" s="432">
        <v>63</v>
      </c>
      <c r="B68" s="435" t="s">
        <v>799</v>
      </c>
      <c r="C68" s="447">
        <v>216457125</v>
      </c>
      <c r="D68" s="447">
        <v>0</v>
      </c>
      <c r="E68" s="436">
        <v>216457125</v>
      </c>
    </row>
    <row r="69" spans="1:5" x14ac:dyDescent="0.2">
      <c r="A69" s="432">
        <v>64</v>
      </c>
      <c r="B69" s="433" t="s">
        <v>800</v>
      </c>
      <c r="C69" s="446">
        <v>21625110</v>
      </c>
      <c r="D69" s="446">
        <v>0</v>
      </c>
      <c r="E69" s="434">
        <v>111108922</v>
      </c>
    </row>
    <row r="70" spans="1:5" x14ac:dyDescent="0.2">
      <c r="A70" s="432">
        <v>65</v>
      </c>
      <c r="B70" s="433" t="s">
        <v>801</v>
      </c>
      <c r="C70" s="446">
        <v>89483812</v>
      </c>
      <c r="D70" s="446">
        <v>0</v>
      </c>
      <c r="E70" s="434">
        <v>-97742013</v>
      </c>
    </row>
    <row r="71" spans="1:5" x14ac:dyDescent="0.2">
      <c r="A71" s="432">
        <v>66</v>
      </c>
      <c r="B71" s="435" t="s">
        <v>802</v>
      </c>
      <c r="C71" s="447">
        <v>3155798234</v>
      </c>
      <c r="D71" s="447">
        <v>0</v>
      </c>
      <c r="E71" s="436">
        <v>3058056221</v>
      </c>
    </row>
    <row r="72" spans="1:5" ht="38.25" x14ac:dyDescent="0.2">
      <c r="A72" s="432">
        <v>67</v>
      </c>
      <c r="B72" s="433" t="s">
        <v>803</v>
      </c>
      <c r="C72" s="446">
        <v>0</v>
      </c>
      <c r="D72" s="446">
        <v>0</v>
      </c>
      <c r="E72" s="434">
        <v>531000</v>
      </c>
    </row>
    <row r="73" spans="1:5" ht="25.5" x14ac:dyDescent="0.2">
      <c r="A73" s="432">
        <v>68</v>
      </c>
      <c r="B73" s="433" t="s">
        <v>804</v>
      </c>
      <c r="C73" s="446">
        <v>5977601</v>
      </c>
      <c r="D73" s="446">
        <v>0</v>
      </c>
      <c r="E73" s="434">
        <v>5433350</v>
      </c>
    </row>
    <row r="74" spans="1:5" ht="25.5" x14ac:dyDescent="0.2">
      <c r="A74" s="432">
        <v>69</v>
      </c>
      <c r="B74" s="433" t="s">
        <v>805</v>
      </c>
      <c r="C74" s="446">
        <v>1138361</v>
      </c>
      <c r="D74" s="446">
        <v>0</v>
      </c>
      <c r="E74" s="434">
        <v>0</v>
      </c>
    </row>
    <row r="75" spans="1:5" ht="25.5" x14ac:dyDescent="0.2">
      <c r="A75" s="432">
        <v>70</v>
      </c>
      <c r="B75" s="435" t="s">
        <v>806</v>
      </c>
      <c r="C75" s="447">
        <v>7115962</v>
      </c>
      <c r="D75" s="447">
        <v>0</v>
      </c>
      <c r="E75" s="436">
        <v>5964350</v>
      </c>
    </row>
    <row r="76" spans="1:5" ht="38.25" x14ac:dyDescent="0.2">
      <c r="A76" s="432">
        <v>71</v>
      </c>
      <c r="B76" s="433" t="s">
        <v>807</v>
      </c>
      <c r="C76" s="446">
        <v>11781773</v>
      </c>
      <c r="D76" s="446">
        <v>0</v>
      </c>
      <c r="E76" s="434">
        <v>11433848</v>
      </c>
    </row>
    <row r="77" spans="1:5" ht="38.25" x14ac:dyDescent="0.2">
      <c r="A77" s="432">
        <v>72</v>
      </c>
      <c r="B77" s="433" t="s">
        <v>808</v>
      </c>
      <c r="C77" s="446">
        <v>11781773</v>
      </c>
      <c r="D77" s="446">
        <v>0</v>
      </c>
      <c r="E77" s="434">
        <v>11433848</v>
      </c>
    </row>
    <row r="78" spans="1:5" ht="25.5" x14ac:dyDescent="0.2">
      <c r="A78" s="432">
        <v>73</v>
      </c>
      <c r="B78" s="435" t="s">
        <v>809</v>
      </c>
      <c r="C78" s="447">
        <v>11781773</v>
      </c>
      <c r="D78" s="447">
        <v>0</v>
      </c>
      <c r="E78" s="436">
        <v>11433848</v>
      </c>
    </row>
    <row r="79" spans="1:5" x14ac:dyDescent="0.2">
      <c r="A79" s="432">
        <v>74</v>
      </c>
      <c r="B79" s="433" t="s">
        <v>810</v>
      </c>
      <c r="C79" s="446">
        <v>4972278</v>
      </c>
      <c r="D79" s="446">
        <v>0</v>
      </c>
      <c r="E79" s="434">
        <v>1909299</v>
      </c>
    </row>
    <row r="80" spans="1:5" ht="25.5" x14ac:dyDescent="0.2">
      <c r="A80" s="432">
        <v>75</v>
      </c>
      <c r="B80" s="433" t="s">
        <v>811</v>
      </c>
      <c r="C80" s="446">
        <v>494380</v>
      </c>
      <c r="D80" s="446">
        <v>0</v>
      </c>
      <c r="E80" s="434">
        <v>305867</v>
      </c>
    </row>
    <row r="81" spans="1:5" ht="25.5" x14ac:dyDescent="0.2">
      <c r="A81" s="432">
        <v>76</v>
      </c>
      <c r="B81" s="433" t="s">
        <v>812</v>
      </c>
      <c r="C81" s="446">
        <v>58570</v>
      </c>
      <c r="D81" s="446">
        <v>0</v>
      </c>
      <c r="E81" s="434">
        <v>0</v>
      </c>
    </row>
    <row r="82" spans="1:5" ht="25.5" x14ac:dyDescent="0.2">
      <c r="A82" s="432">
        <v>77</v>
      </c>
      <c r="B82" s="435" t="s">
        <v>813</v>
      </c>
      <c r="C82" s="447">
        <v>5525228</v>
      </c>
      <c r="D82" s="447">
        <v>0</v>
      </c>
      <c r="E82" s="436">
        <v>2215166</v>
      </c>
    </row>
    <row r="83" spans="1:5" x14ac:dyDescent="0.2">
      <c r="A83" s="432">
        <v>78</v>
      </c>
      <c r="B83" s="435" t="s">
        <v>814</v>
      </c>
      <c r="C83" s="447">
        <v>24422963</v>
      </c>
      <c r="D83" s="447">
        <v>0</v>
      </c>
      <c r="E83" s="436">
        <v>19613364</v>
      </c>
    </row>
    <row r="84" spans="1:5" ht="25.5" x14ac:dyDescent="0.2">
      <c r="A84" s="432">
        <v>79</v>
      </c>
      <c r="B84" s="433" t="s">
        <v>815</v>
      </c>
      <c r="C84" s="446">
        <v>6397009</v>
      </c>
      <c r="D84" s="446">
        <v>0</v>
      </c>
      <c r="E84" s="434">
        <v>11606117</v>
      </c>
    </row>
    <row r="85" spans="1:5" ht="25.5" x14ac:dyDescent="0.2">
      <c r="A85" s="432">
        <v>80</v>
      </c>
      <c r="B85" s="433" t="s">
        <v>816</v>
      </c>
      <c r="C85" s="446">
        <v>4328941</v>
      </c>
      <c r="D85" s="446">
        <v>0</v>
      </c>
      <c r="E85" s="434">
        <v>7952658</v>
      </c>
    </row>
    <row r="86" spans="1:5" x14ac:dyDescent="0.2">
      <c r="A86" s="432">
        <v>81</v>
      </c>
      <c r="B86" s="433" t="s">
        <v>817</v>
      </c>
      <c r="C86" s="446">
        <v>180958223</v>
      </c>
      <c r="D86" s="446">
        <v>0</v>
      </c>
      <c r="E86" s="434">
        <v>329192038</v>
      </c>
    </row>
    <row r="87" spans="1:5" ht="25.5" x14ac:dyDescent="0.2">
      <c r="A87" s="432">
        <v>82</v>
      </c>
      <c r="B87" s="435" t="s">
        <v>818</v>
      </c>
      <c r="C87" s="447">
        <v>191684173</v>
      </c>
      <c r="D87" s="447">
        <v>0</v>
      </c>
      <c r="E87" s="436">
        <v>348750813</v>
      </c>
    </row>
    <row r="88" spans="1:5" ht="13.5" thickBot="1" x14ac:dyDescent="0.25">
      <c r="A88" s="437">
        <v>83</v>
      </c>
      <c r="B88" s="438" t="s">
        <v>819</v>
      </c>
      <c r="C88" s="448">
        <v>3371905370</v>
      </c>
      <c r="D88" s="448">
        <v>0</v>
      </c>
      <c r="E88" s="439">
        <v>3426420398</v>
      </c>
    </row>
    <row r="89" spans="1:5" ht="25.5" x14ac:dyDescent="0.2">
      <c r="B89" s="445" t="s">
        <v>740</v>
      </c>
      <c r="C89" s="441"/>
      <c r="D89" s="441"/>
      <c r="E89" s="441">
        <f>SUM(E90:E92)</f>
        <v>0</v>
      </c>
    </row>
    <row r="90" spans="1:5" x14ac:dyDescent="0.2">
      <c r="B90" s="440" t="s">
        <v>898</v>
      </c>
      <c r="C90" s="441"/>
      <c r="D90" s="441"/>
      <c r="E90" s="441"/>
    </row>
    <row r="91" spans="1:5" x14ac:dyDescent="0.2">
      <c r="B91" s="440" t="s">
        <v>899</v>
      </c>
      <c r="C91" s="441"/>
      <c r="D91" s="441"/>
      <c r="E91" s="441"/>
    </row>
    <row r="92" spans="1:5" x14ac:dyDescent="0.2">
      <c r="B92" s="440" t="s">
        <v>900</v>
      </c>
      <c r="C92" s="441"/>
      <c r="D92" s="441"/>
      <c r="E92" s="441"/>
    </row>
    <row r="93" spans="1:5" x14ac:dyDescent="0.2">
      <c r="B93" s="442"/>
      <c r="C93" s="442"/>
      <c r="D93" s="442"/>
      <c r="E93" s="442"/>
    </row>
    <row r="94" spans="1:5" x14ac:dyDescent="0.2">
      <c r="B94" s="442"/>
      <c r="C94" s="442"/>
      <c r="D94" s="442"/>
      <c r="E94" s="442"/>
    </row>
    <row r="95" spans="1:5" x14ac:dyDescent="0.2">
      <c r="B95" s="443" t="s">
        <v>901</v>
      </c>
      <c r="C95" s="442"/>
      <c r="D95" s="442"/>
      <c r="E95" s="444"/>
    </row>
    <row r="96" spans="1:5" x14ac:dyDescent="0.2">
      <c r="B96" s="443" t="s">
        <v>902</v>
      </c>
      <c r="C96" s="442"/>
      <c r="D96" s="442"/>
      <c r="E96" s="442"/>
    </row>
    <row r="97" spans="2:5" x14ac:dyDescent="0.2">
      <c r="B97" s="443" t="s">
        <v>903</v>
      </c>
      <c r="C97" s="442"/>
      <c r="D97" s="442"/>
      <c r="E97" s="442"/>
    </row>
  </sheetData>
  <mergeCells count="1">
    <mergeCell ref="A4:E4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8.140625" customWidth="1"/>
    <col min="2" max="2" width="41" customWidth="1"/>
    <col min="3" max="3" width="13.5703125" customWidth="1"/>
    <col min="4" max="4" width="9.42578125" customWidth="1"/>
    <col min="5" max="5" width="14.2851562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1140</v>
      </c>
    </row>
    <row r="2" spans="1:5" ht="18.75" x14ac:dyDescent="0.3">
      <c r="B2" s="348" t="s">
        <v>887</v>
      </c>
      <c r="C2" s="350" t="s">
        <v>1488</v>
      </c>
    </row>
    <row r="3" spans="1:5" ht="19.5" thickBot="1" x14ac:dyDescent="0.35">
      <c r="B3" s="352"/>
      <c r="C3" s="162" t="s">
        <v>197</v>
      </c>
    </row>
    <row r="4" spans="1:5" x14ac:dyDescent="0.2">
      <c r="A4" s="1006" t="s">
        <v>1141</v>
      </c>
      <c r="B4" s="972"/>
      <c r="C4" s="972"/>
      <c r="D4" s="972"/>
      <c r="E4" s="973"/>
    </row>
    <row r="5" spans="1:5" ht="45" x14ac:dyDescent="0.2">
      <c r="A5" s="429"/>
      <c r="B5" s="430" t="s">
        <v>679</v>
      </c>
      <c r="C5" s="430" t="s">
        <v>734</v>
      </c>
      <c r="D5" s="430" t="s">
        <v>735</v>
      </c>
      <c r="E5" s="431" t="s">
        <v>736</v>
      </c>
    </row>
    <row r="6" spans="1:5" x14ac:dyDescent="0.2">
      <c r="A6" s="432">
        <v>1</v>
      </c>
      <c r="B6" s="433" t="s">
        <v>820</v>
      </c>
      <c r="C6" s="446">
        <v>310704745</v>
      </c>
      <c r="D6" s="446">
        <v>0</v>
      </c>
      <c r="E6" s="434">
        <v>317038649</v>
      </c>
    </row>
    <row r="7" spans="1:5" ht="25.5" x14ac:dyDescent="0.2">
      <c r="A7" s="432">
        <v>2</v>
      </c>
      <c r="B7" s="433" t="s">
        <v>821</v>
      </c>
      <c r="C7" s="446">
        <v>25973220</v>
      </c>
      <c r="D7" s="446">
        <v>0</v>
      </c>
      <c r="E7" s="434">
        <v>20508828</v>
      </c>
    </row>
    <row r="8" spans="1:5" ht="25.5" x14ac:dyDescent="0.2">
      <c r="A8" s="432">
        <v>3</v>
      </c>
      <c r="B8" s="433" t="s">
        <v>822</v>
      </c>
      <c r="C8" s="446">
        <v>25452521</v>
      </c>
      <c r="D8" s="446">
        <v>0</v>
      </c>
      <c r="E8" s="434">
        <v>23797585</v>
      </c>
    </row>
    <row r="9" spans="1:5" ht="25.5" x14ac:dyDescent="0.2">
      <c r="A9" s="432">
        <v>4</v>
      </c>
      <c r="B9" s="435" t="s">
        <v>823</v>
      </c>
      <c r="C9" s="447">
        <v>362130486</v>
      </c>
      <c r="D9" s="447">
        <v>0</v>
      </c>
      <c r="E9" s="436">
        <v>361345062</v>
      </c>
    </row>
    <row r="10" spans="1:5" ht="25.5" x14ac:dyDescent="0.2">
      <c r="A10" s="432">
        <v>5</v>
      </c>
      <c r="B10" s="433" t="s">
        <v>824</v>
      </c>
      <c r="C10" s="446">
        <v>818966279</v>
      </c>
      <c r="D10" s="446">
        <v>0</v>
      </c>
      <c r="E10" s="434">
        <v>784086654</v>
      </c>
    </row>
    <row r="11" spans="1:5" ht="25.5" x14ac:dyDescent="0.2">
      <c r="A11" s="432">
        <v>6</v>
      </c>
      <c r="B11" s="433" t="s">
        <v>825</v>
      </c>
      <c r="C11" s="446">
        <v>110289721</v>
      </c>
      <c r="D11" s="446">
        <v>0</v>
      </c>
      <c r="E11" s="434">
        <v>103735500</v>
      </c>
    </row>
    <row r="12" spans="1:5" ht="25.5" x14ac:dyDescent="0.2">
      <c r="A12" s="432">
        <v>7</v>
      </c>
      <c r="B12" s="433" t="s">
        <v>826</v>
      </c>
      <c r="C12" s="446">
        <v>48105174</v>
      </c>
      <c r="D12" s="446">
        <v>0</v>
      </c>
      <c r="E12" s="434">
        <v>35975100</v>
      </c>
    </row>
    <row r="13" spans="1:5" ht="25.5" x14ac:dyDescent="0.2">
      <c r="A13" s="432">
        <v>8</v>
      </c>
      <c r="B13" s="433" t="s">
        <v>827</v>
      </c>
      <c r="C13" s="446">
        <v>3390253</v>
      </c>
      <c r="D13" s="446">
        <v>0</v>
      </c>
      <c r="E13" s="434">
        <v>16751457</v>
      </c>
    </row>
    <row r="14" spans="1:5" ht="25.5" x14ac:dyDescent="0.2">
      <c r="A14" s="432">
        <v>9</v>
      </c>
      <c r="B14" s="435" t="s">
        <v>828</v>
      </c>
      <c r="C14" s="447">
        <v>980751427</v>
      </c>
      <c r="D14" s="447">
        <v>0</v>
      </c>
      <c r="E14" s="436">
        <v>940548711</v>
      </c>
    </row>
    <row r="15" spans="1:5" x14ac:dyDescent="0.2">
      <c r="A15" s="432">
        <v>10</v>
      </c>
      <c r="B15" s="433" t="s">
        <v>829</v>
      </c>
      <c r="C15" s="446">
        <v>35793519</v>
      </c>
      <c r="D15" s="446">
        <v>0</v>
      </c>
      <c r="E15" s="434">
        <v>34380337</v>
      </c>
    </row>
    <row r="16" spans="1:5" x14ac:dyDescent="0.2">
      <c r="A16" s="432">
        <v>11</v>
      </c>
      <c r="B16" s="433" t="s">
        <v>830</v>
      </c>
      <c r="C16" s="446">
        <v>110073057</v>
      </c>
      <c r="D16" s="446">
        <v>0</v>
      </c>
      <c r="E16" s="434">
        <v>117519914</v>
      </c>
    </row>
    <row r="17" spans="1:5" x14ac:dyDescent="0.2">
      <c r="A17" s="432">
        <v>12</v>
      </c>
      <c r="B17" s="433" t="s">
        <v>831</v>
      </c>
      <c r="C17" s="446">
        <v>3852367</v>
      </c>
      <c r="D17" s="446">
        <v>0</v>
      </c>
      <c r="E17" s="434">
        <v>2631783</v>
      </c>
    </row>
    <row r="18" spans="1:5" ht="25.5" x14ac:dyDescent="0.2">
      <c r="A18" s="432">
        <v>13</v>
      </c>
      <c r="B18" s="435" t="s">
        <v>832</v>
      </c>
      <c r="C18" s="447">
        <v>149718943</v>
      </c>
      <c r="D18" s="447">
        <v>0</v>
      </c>
      <c r="E18" s="436">
        <v>154532034</v>
      </c>
    </row>
    <row r="19" spans="1:5" x14ac:dyDescent="0.2">
      <c r="A19" s="432">
        <v>14</v>
      </c>
      <c r="B19" s="433" t="s">
        <v>833</v>
      </c>
      <c r="C19" s="446">
        <v>268635386</v>
      </c>
      <c r="D19" s="446">
        <v>0</v>
      </c>
      <c r="E19" s="434">
        <v>284375781</v>
      </c>
    </row>
    <row r="20" spans="1:5" x14ac:dyDescent="0.2">
      <c r="A20" s="432">
        <v>15</v>
      </c>
      <c r="B20" s="433" t="s">
        <v>834</v>
      </c>
      <c r="C20" s="446">
        <v>39377784</v>
      </c>
      <c r="D20" s="446">
        <v>0</v>
      </c>
      <c r="E20" s="434">
        <v>47206083</v>
      </c>
    </row>
    <row r="21" spans="1:5" x14ac:dyDescent="0.2">
      <c r="A21" s="432">
        <v>16</v>
      </c>
      <c r="B21" s="433" t="s">
        <v>835</v>
      </c>
      <c r="C21" s="446">
        <v>74545270</v>
      </c>
      <c r="D21" s="446">
        <v>0</v>
      </c>
      <c r="E21" s="434">
        <v>83711002</v>
      </c>
    </row>
    <row r="22" spans="1:5" ht="25.5" x14ac:dyDescent="0.2">
      <c r="A22" s="432">
        <v>17</v>
      </c>
      <c r="B22" s="435" t="s">
        <v>836</v>
      </c>
      <c r="C22" s="447">
        <v>382558440</v>
      </c>
      <c r="D22" s="447">
        <v>0</v>
      </c>
      <c r="E22" s="436">
        <v>415292866</v>
      </c>
    </row>
    <row r="23" spans="1:5" x14ac:dyDescent="0.2">
      <c r="A23" s="432">
        <v>18</v>
      </c>
      <c r="B23" s="435" t="s">
        <v>837</v>
      </c>
      <c r="C23" s="447">
        <v>111735087</v>
      </c>
      <c r="D23" s="447">
        <v>0</v>
      </c>
      <c r="E23" s="436">
        <v>113186879</v>
      </c>
    </row>
    <row r="24" spans="1:5" x14ac:dyDescent="0.2">
      <c r="A24" s="432">
        <v>19</v>
      </c>
      <c r="B24" s="435" t="s">
        <v>838</v>
      </c>
      <c r="C24" s="447">
        <v>610862519</v>
      </c>
      <c r="D24" s="447">
        <v>0</v>
      </c>
      <c r="E24" s="436">
        <v>716751684</v>
      </c>
    </row>
    <row r="25" spans="1:5" ht="25.5" x14ac:dyDescent="0.2">
      <c r="A25" s="432">
        <v>20</v>
      </c>
      <c r="B25" s="435" t="s">
        <v>839</v>
      </c>
      <c r="C25" s="447">
        <v>88006924</v>
      </c>
      <c r="D25" s="447">
        <v>0</v>
      </c>
      <c r="E25" s="436">
        <v>-97869690</v>
      </c>
    </row>
    <row r="26" spans="1:5" ht="38.25" x14ac:dyDescent="0.2">
      <c r="A26" s="432">
        <v>21</v>
      </c>
      <c r="B26" s="433" t="s">
        <v>840</v>
      </c>
      <c r="C26" s="446">
        <v>335</v>
      </c>
      <c r="D26" s="446">
        <v>0</v>
      </c>
      <c r="E26" s="434">
        <v>0</v>
      </c>
    </row>
    <row r="27" spans="1:5" ht="25.5" x14ac:dyDescent="0.2">
      <c r="A27" s="432">
        <v>22</v>
      </c>
      <c r="B27" s="433" t="s">
        <v>841</v>
      </c>
      <c r="C27" s="446">
        <v>1597277</v>
      </c>
      <c r="D27" s="446">
        <v>0</v>
      </c>
      <c r="E27" s="434">
        <v>127457</v>
      </c>
    </row>
    <row r="28" spans="1:5" ht="25.5" x14ac:dyDescent="0.2">
      <c r="A28" s="432">
        <v>23</v>
      </c>
      <c r="B28" s="433" t="s">
        <v>842</v>
      </c>
      <c r="C28" s="446">
        <v>2130</v>
      </c>
      <c r="D28" s="446">
        <v>0</v>
      </c>
      <c r="E28" s="434">
        <v>600</v>
      </c>
    </row>
    <row r="29" spans="1:5" ht="38.25" x14ac:dyDescent="0.2">
      <c r="A29" s="432">
        <v>24</v>
      </c>
      <c r="B29" s="435" t="s">
        <v>843</v>
      </c>
      <c r="C29" s="447">
        <v>1599742</v>
      </c>
      <c r="D29" s="447">
        <v>0</v>
      </c>
      <c r="E29" s="436">
        <v>128057</v>
      </c>
    </row>
    <row r="30" spans="1:5" ht="25.5" x14ac:dyDescent="0.2">
      <c r="A30" s="432">
        <v>25</v>
      </c>
      <c r="B30" s="433" t="s">
        <v>844</v>
      </c>
      <c r="C30" s="446">
        <v>91000</v>
      </c>
      <c r="D30" s="446">
        <v>0</v>
      </c>
      <c r="E30" s="434">
        <v>0</v>
      </c>
    </row>
    <row r="31" spans="1:5" ht="25.5" x14ac:dyDescent="0.2">
      <c r="A31" s="432">
        <v>26</v>
      </c>
      <c r="B31" s="433" t="s">
        <v>845</v>
      </c>
      <c r="C31" s="446">
        <v>32099</v>
      </c>
      <c r="D31" s="446">
        <v>0</v>
      </c>
      <c r="E31" s="434">
        <v>380</v>
      </c>
    </row>
    <row r="32" spans="1:5" ht="25.5" x14ac:dyDescent="0.2">
      <c r="A32" s="432">
        <v>27</v>
      </c>
      <c r="B32" s="435" t="s">
        <v>846</v>
      </c>
      <c r="C32" s="447">
        <v>123099</v>
      </c>
      <c r="D32" s="447">
        <v>0</v>
      </c>
      <c r="E32" s="436">
        <v>380</v>
      </c>
    </row>
    <row r="33" spans="1:5" ht="25.5" x14ac:dyDescent="0.2">
      <c r="A33" s="432">
        <v>28</v>
      </c>
      <c r="B33" s="435" t="s">
        <v>847</v>
      </c>
      <c r="C33" s="447">
        <v>1476643</v>
      </c>
      <c r="D33" s="447">
        <v>0</v>
      </c>
      <c r="E33" s="436">
        <v>127677</v>
      </c>
    </row>
    <row r="34" spans="1:5" ht="13.5" thickBot="1" x14ac:dyDescent="0.25">
      <c r="A34" s="437">
        <v>29</v>
      </c>
      <c r="B34" s="438" t="s">
        <v>848</v>
      </c>
      <c r="C34" s="448">
        <v>89483567</v>
      </c>
      <c r="D34" s="448">
        <v>0</v>
      </c>
      <c r="E34" s="439">
        <v>-97742013</v>
      </c>
    </row>
  </sheetData>
  <mergeCells count="1">
    <mergeCell ref="A4:E4"/>
  </mergeCells>
  <pageMargins left="0.74803149606299213" right="0.74803149606299213" top="0.39370078740157483" bottom="0.39370078740157483" header="0.51181102362204722" footer="0.51181102362204722"/>
  <pageSetup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RowHeight="12.75" x14ac:dyDescent="0.2"/>
  <cols>
    <col min="1" max="1" width="9.140625" style="464"/>
    <col min="2" max="2" width="29.42578125" style="464" customWidth="1"/>
    <col min="3" max="3" width="17.28515625" style="464" customWidth="1"/>
    <col min="4" max="4" width="13.85546875" style="464" customWidth="1"/>
    <col min="5" max="257" width="9.140625" style="464"/>
    <col min="258" max="258" width="29.42578125" style="464" customWidth="1"/>
    <col min="259" max="259" width="17.28515625" style="464" customWidth="1"/>
    <col min="260" max="260" width="13.85546875" style="464" customWidth="1"/>
    <col min="261" max="513" width="9.140625" style="464"/>
    <col min="514" max="514" width="29.42578125" style="464" customWidth="1"/>
    <col min="515" max="515" width="17.28515625" style="464" customWidth="1"/>
    <col min="516" max="516" width="13.85546875" style="464" customWidth="1"/>
    <col min="517" max="769" width="9.140625" style="464"/>
    <col min="770" max="770" width="29.42578125" style="464" customWidth="1"/>
    <col min="771" max="771" width="17.28515625" style="464" customWidth="1"/>
    <col min="772" max="772" width="13.85546875" style="464" customWidth="1"/>
    <col min="773" max="1025" width="9.140625" style="464"/>
    <col min="1026" max="1026" width="29.42578125" style="464" customWidth="1"/>
    <col min="1027" max="1027" width="17.28515625" style="464" customWidth="1"/>
    <col min="1028" max="1028" width="13.85546875" style="464" customWidth="1"/>
    <col min="1029" max="1281" width="9.140625" style="464"/>
    <col min="1282" max="1282" width="29.42578125" style="464" customWidth="1"/>
    <col min="1283" max="1283" width="17.28515625" style="464" customWidth="1"/>
    <col min="1284" max="1284" width="13.85546875" style="464" customWidth="1"/>
    <col min="1285" max="1537" width="9.140625" style="464"/>
    <col min="1538" max="1538" width="29.42578125" style="464" customWidth="1"/>
    <col min="1539" max="1539" width="17.28515625" style="464" customWidth="1"/>
    <col min="1540" max="1540" width="13.85546875" style="464" customWidth="1"/>
    <col min="1541" max="1793" width="9.140625" style="464"/>
    <col min="1794" max="1794" width="29.42578125" style="464" customWidth="1"/>
    <col min="1795" max="1795" width="17.28515625" style="464" customWidth="1"/>
    <col min="1796" max="1796" width="13.85546875" style="464" customWidth="1"/>
    <col min="1797" max="2049" width="9.140625" style="464"/>
    <col min="2050" max="2050" width="29.42578125" style="464" customWidth="1"/>
    <col min="2051" max="2051" width="17.28515625" style="464" customWidth="1"/>
    <col min="2052" max="2052" width="13.85546875" style="464" customWidth="1"/>
    <col min="2053" max="2305" width="9.140625" style="464"/>
    <col min="2306" max="2306" width="29.42578125" style="464" customWidth="1"/>
    <col min="2307" max="2307" width="17.28515625" style="464" customWidth="1"/>
    <col min="2308" max="2308" width="13.85546875" style="464" customWidth="1"/>
    <col min="2309" max="2561" width="9.140625" style="464"/>
    <col min="2562" max="2562" width="29.42578125" style="464" customWidth="1"/>
    <col min="2563" max="2563" width="17.28515625" style="464" customWidth="1"/>
    <col min="2564" max="2564" width="13.85546875" style="464" customWidth="1"/>
    <col min="2565" max="2817" width="9.140625" style="464"/>
    <col min="2818" max="2818" width="29.42578125" style="464" customWidth="1"/>
    <col min="2819" max="2819" width="17.28515625" style="464" customWidth="1"/>
    <col min="2820" max="2820" width="13.85546875" style="464" customWidth="1"/>
    <col min="2821" max="3073" width="9.140625" style="464"/>
    <col min="3074" max="3074" width="29.42578125" style="464" customWidth="1"/>
    <col min="3075" max="3075" width="17.28515625" style="464" customWidth="1"/>
    <col min="3076" max="3076" width="13.85546875" style="464" customWidth="1"/>
    <col min="3077" max="3329" width="9.140625" style="464"/>
    <col min="3330" max="3330" width="29.42578125" style="464" customWidth="1"/>
    <col min="3331" max="3331" width="17.28515625" style="464" customWidth="1"/>
    <col min="3332" max="3332" width="13.85546875" style="464" customWidth="1"/>
    <col min="3333" max="3585" width="9.140625" style="464"/>
    <col min="3586" max="3586" width="29.42578125" style="464" customWidth="1"/>
    <col min="3587" max="3587" width="17.28515625" style="464" customWidth="1"/>
    <col min="3588" max="3588" width="13.85546875" style="464" customWidth="1"/>
    <col min="3589" max="3841" width="9.140625" style="464"/>
    <col min="3842" max="3842" width="29.42578125" style="464" customWidth="1"/>
    <col min="3843" max="3843" width="17.28515625" style="464" customWidth="1"/>
    <col min="3844" max="3844" width="13.85546875" style="464" customWidth="1"/>
    <col min="3845" max="4097" width="9.140625" style="464"/>
    <col min="4098" max="4098" width="29.42578125" style="464" customWidth="1"/>
    <col min="4099" max="4099" width="17.28515625" style="464" customWidth="1"/>
    <col min="4100" max="4100" width="13.85546875" style="464" customWidth="1"/>
    <col min="4101" max="4353" width="9.140625" style="464"/>
    <col min="4354" max="4354" width="29.42578125" style="464" customWidth="1"/>
    <col min="4355" max="4355" width="17.28515625" style="464" customWidth="1"/>
    <col min="4356" max="4356" width="13.85546875" style="464" customWidth="1"/>
    <col min="4357" max="4609" width="9.140625" style="464"/>
    <col min="4610" max="4610" width="29.42578125" style="464" customWidth="1"/>
    <col min="4611" max="4611" width="17.28515625" style="464" customWidth="1"/>
    <col min="4612" max="4612" width="13.85546875" style="464" customWidth="1"/>
    <col min="4613" max="4865" width="9.140625" style="464"/>
    <col min="4866" max="4866" width="29.42578125" style="464" customWidth="1"/>
    <col min="4867" max="4867" width="17.28515625" style="464" customWidth="1"/>
    <col min="4868" max="4868" width="13.85546875" style="464" customWidth="1"/>
    <col min="4869" max="5121" width="9.140625" style="464"/>
    <col min="5122" max="5122" width="29.42578125" style="464" customWidth="1"/>
    <col min="5123" max="5123" width="17.28515625" style="464" customWidth="1"/>
    <col min="5124" max="5124" width="13.85546875" style="464" customWidth="1"/>
    <col min="5125" max="5377" width="9.140625" style="464"/>
    <col min="5378" max="5378" width="29.42578125" style="464" customWidth="1"/>
    <col min="5379" max="5379" width="17.28515625" style="464" customWidth="1"/>
    <col min="5380" max="5380" width="13.85546875" style="464" customWidth="1"/>
    <col min="5381" max="5633" width="9.140625" style="464"/>
    <col min="5634" max="5634" width="29.42578125" style="464" customWidth="1"/>
    <col min="5635" max="5635" width="17.28515625" style="464" customWidth="1"/>
    <col min="5636" max="5636" width="13.85546875" style="464" customWidth="1"/>
    <col min="5637" max="5889" width="9.140625" style="464"/>
    <col min="5890" max="5890" width="29.42578125" style="464" customWidth="1"/>
    <col min="5891" max="5891" width="17.28515625" style="464" customWidth="1"/>
    <col min="5892" max="5892" width="13.85546875" style="464" customWidth="1"/>
    <col min="5893" max="6145" width="9.140625" style="464"/>
    <col min="6146" max="6146" width="29.42578125" style="464" customWidth="1"/>
    <col min="6147" max="6147" width="17.28515625" style="464" customWidth="1"/>
    <col min="6148" max="6148" width="13.85546875" style="464" customWidth="1"/>
    <col min="6149" max="6401" width="9.140625" style="464"/>
    <col min="6402" max="6402" width="29.42578125" style="464" customWidth="1"/>
    <col min="6403" max="6403" width="17.28515625" style="464" customWidth="1"/>
    <col min="6404" max="6404" width="13.85546875" style="464" customWidth="1"/>
    <col min="6405" max="6657" width="9.140625" style="464"/>
    <col min="6658" max="6658" width="29.42578125" style="464" customWidth="1"/>
    <col min="6659" max="6659" width="17.28515625" style="464" customWidth="1"/>
    <col min="6660" max="6660" width="13.85546875" style="464" customWidth="1"/>
    <col min="6661" max="6913" width="9.140625" style="464"/>
    <col min="6914" max="6914" width="29.42578125" style="464" customWidth="1"/>
    <col min="6915" max="6915" width="17.28515625" style="464" customWidth="1"/>
    <col min="6916" max="6916" width="13.85546875" style="464" customWidth="1"/>
    <col min="6917" max="7169" width="9.140625" style="464"/>
    <col min="7170" max="7170" width="29.42578125" style="464" customWidth="1"/>
    <col min="7171" max="7171" width="17.28515625" style="464" customWidth="1"/>
    <col min="7172" max="7172" width="13.85546875" style="464" customWidth="1"/>
    <col min="7173" max="7425" width="9.140625" style="464"/>
    <col min="7426" max="7426" width="29.42578125" style="464" customWidth="1"/>
    <col min="7427" max="7427" width="17.28515625" style="464" customWidth="1"/>
    <col min="7428" max="7428" width="13.85546875" style="464" customWidth="1"/>
    <col min="7429" max="7681" width="9.140625" style="464"/>
    <col min="7682" max="7682" width="29.42578125" style="464" customWidth="1"/>
    <col min="7683" max="7683" width="17.28515625" style="464" customWidth="1"/>
    <col min="7684" max="7684" width="13.85546875" style="464" customWidth="1"/>
    <col min="7685" max="7937" width="9.140625" style="464"/>
    <col min="7938" max="7938" width="29.42578125" style="464" customWidth="1"/>
    <col min="7939" max="7939" width="17.28515625" style="464" customWidth="1"/>
    <col min="7940" max="7940" width="13.85546875" style="464" customWidth="1"/>
    <col min="7941" max="8193" width="9.140625" style="464"/>
    <col min="8194" max="8194" width="29.42578125" style="464" customWidth="1"/>
    <col min="8195" max="8195" width="17.28515625" style="464" customWidth="1"/>
    <col min="8196" max="8196" width="13.85546875" style="464" customWidth="1"/>
    <col min="8197" max="8449" width="9.140625" style="464"/>
    <col min="8450" max="8450" width="29.42578125" style="464" customWidth="1"/>
    <col min="8451" max="8451" width="17.28515625" style="464" customWidth="1"/>
    <col min="8452" max="8452" width="13.85546875" style="464" customWidth="1"/>
    <col min="8453" max="8705" width="9.140625" style="464"/>
    <col min="8706" max="8706" width="29.42578125" style="464" customWidth="1"/>
    <col min="8707" max="8707" width="17.28515625" style="464" customWidth="1"/>
    <col min="8708" max="8708" width="13.85546875" style="464" customWidth="1"/>
    <col min="8709" max="8961" width="9.140625" style="464"/>
    <col min="8962" max="8962" width="29.42578125" style="464" customWidth="1"/>
    <col min="8963" max="8963" width="17.28515625" style="464" customWidth="1"/>
    <col min="8964" max="8964" width="13.85546875" style="464" customWidth="1"/>
    <col min="8965" max="9217" width="9.140625" style="464"/>
    <col min="9218" max="9218" width="29.42578125" style="464" customWidth="1"/>
    <col min="9219" max="9219" width="17.28515625" style="464" customWidth="1"/>
    <col min="9220" max="9220" width="13.85546875" style="464" customWidth="1"/>
    <col min="9221" max="9473" width="9.140625" style="464"/>
    <col min="9474" max="9474" width="29.42578125" style="464" customWidth="1"/>
    <col min="9475" max="9475" width="17.28515625" style="464" customWidth="1"/>
    <col min="9476" max="9476" width="13.85546875" style="464" customWidth="1"/>
    <col min="9477" max="9729" width="9.140625" style="464"/>
    <col min="9730" max="9730" width="29.42578125" style="464" customWidth="1"/>
    <col min="9731" max="9731" width="17.28515625" style="464" customWidth="1"/>
    <col min="9732" max="9732" width="13.85546875" style="464" customWidth="1"/>
    <col min="9733" max="9985" width="9.140625" style="464"/>
    <col min="9986" max="9986" width="29.42578125" style="464" customWidth="1"/>
    <col min="9987" max="9987" width="17.28515625" style="464" customWidth="1"/>
    <col min="9988" max="9988" width="13.85546875" style="464" customWidth="1"/>
    <col min="9989" max="10241" width="9.140625" style="464"/>
    <col min="10242" max="10242" width="29.42578125" style="464" customWidth="1"/>
    <col min="10243" max="10243" width="17.28515625" style="464" customWidth="1"/>
    <col min="10244" max="10244" width="13.85546875" style="464" customWidth="1"/>
    <col min="10245" max="10497" width="9.140625" style="464"/>
    <col min="10498" max="10498" width="29.42578125" style="464" customWidth="1"/>
    <col min="10499" max="10499" width="17.28515625" style="464" customWidth="1"/>
    <col min="10500" max="10500" width="13.85546875" style="464" customWidth="1"/>
    <col min="10501" max="10753" width="9.140625" style="464"/>
    <col min="10754" max="10754" width="29.42578125" style="464" customWidth="1"/>
    <col min="10755" max="10755" width="17.28515625" style="464" customWidth="1"/>
    <col min="10756" max="10756" width="13.85546875" style="464" customWidth="1"/>
    <col min="10757" max="11009" width="9.140625" style="464"/>
    <col min="11010" max="11010" width="29.42578125" style="464" customWidth="1"/>
    <col min="11011" max="11011" width="17.28515625" style="464" customWidth="1"/>
    <col min="11012" max="11012" width="13.85546875" style="464" customWidth="1"/>
    <col min="11013" max="11265" width="9.140625" style="464"/>
    <col min="11266" max="11266" width="29.42578125" style="464" customWidth="1"/>
    <col min="11267" max="11267" width="17.28515625" style="464" customWidth="1"/>
    <col min="11268" max="11268" width="13.85546875" style="464" customWidth="1"/>
    <col min="11269" max="11521" width="9.140625" style="464"/>
    <col min="11522" max="11522" width="29.42578125" style="464" customWidth="1"/>
    <col min="11523" max="11523" width="17.28515625" style="464" customWidth="1"/>
    <col min="11524" max="11524" width="13.85546875" style="464" customWidth="1"/>
    <col min="11525" max="11777" width="9.140625" style="464"/>
    <col min="11778" max="11778" width="29.42578125" style="464" customWidth="1"/>
    <col min="11779" max="11779" width="17.28515625" style="464" customWidth="1"/>
    <col min="11780" max="11780" width="13.85546875" style="464" customWidth="1"/>
    <col min="11781" max="12033" width="9.140625" style="464"/>
    <col min="12034" max="12034" width="29.42578125" style="464" customWidth="1"/>
    <col min="12035" max="12035" width="17.28515625" style="464" customWidth="1"/>
    <col min="12036" max="12036" width="13.85546875" style="464" customWidth="1"/>
    <col min="12037" max="12289" width="9.140625" style="464"/>
    <col min="12290" max="12290" width="29.42578125" style="464" customWidth="1"/>
    <col min="12291" max="12291" width="17.28515625" style="464" customWidth="1"/>
    <col min="12292" max="12292" width="13.85546875" style="464" customWidth="1"/>
    <col min="12293" max="12545" width="9.140625" style="464"/>
    <col min="12546" max="12546" width="29.42578125" style="464" customWidth="1"/>
    <col min="12547" max="12547" width="17.28515625" style="464" customWidth="1"/>
    <col min="12548" max="12548" width="13.85546875" style="464" customWidth="1"/>
    <col min="12549" max="12801" width="9.140625" style="464"/>
    <col min="12802" max="12802" width="29.42578125" style="464" customWidth="1"/>
    <col min="12803" max="12803" width="17.28515625" style="464" customWidth="1"/>
    <col min="12804" max="12804" width="13.85546875" style="464" customWidth="1"/>
    <col min="12805" max="13057" width="9.140625" style="464"/>
    <col min="13058" max="13058" width="29.42578125" style="464" customWidth="1"/>
    <col min="13059" max="13059" width="17.28515625" style="464" customWidth="1"/>
    <col min="13060" max="13060" width="13.85546875" style="464" customWidth="1"/>
    <col min="13061" max="13313" width="9.140625" style="464"/>
    <col min="13314" max="13314" width="29.42578125" style="464" customWidth="1"/>
    <col min="13315" max="13315" width="17.28515625" style="464" customWidth="1"/>
    <col min="13316" max="13316" width="13.85546875" style="464" customWidth="1"/>
    <col min="13317" max="13569" width="9.140625" style="464"/>
    <col min="13570" max="13570" width="29.42578125" style="464" customWidth="1"/>
    <col min="13571" max="13571" width="17.28515625" style="464" customWidth="1"/>
    <col min="13572" max="13572" width="13.85546875" style="464" customWidth="1"/>
    <col min="13573" max="13825" width="9.140625" style="464"/>
    <col min="13826" max="13826" width="29.42578125" style="464" customWidth="1"/>
    <col min="13827" max="13827" width="17.28515625" style="464" customWidth="1"/>
    <col min="13828" max="13828" width="13.85546875" style="464" customWidth="1"/>
    <col min="13829" max="14081" width="9.140625" style="464"/>
    <col min="14082" max="14082" width="29.42578125" style="464" customWidth="1"/>
    <col min="14083" max="14083" width="17.28515625" style="464" customWidth="1"/>
    <col min="14084" max="14084" width="13.85546875" style="464" customWidth="1"/>
    <col min="14085" max="14337" width="9.140625" style="464"/>
    <col min="14338" max="14338" width="29.42578125" style="464" customWidth="1"/>
    <col min="14339" max="14339" width="17.28515625" style="464" customWidth="1"/>
    <col min="14340" max="14340" width="13.85546875" style="464" customWidth="1"/>
    <col min="14341" max="14593" width="9.140625" style="464"/>
    <col min="14594" max="14594" width="29.42578125" style="464" customWidth="1"/>
    <col min="14595" max="14595" width="17.28515625" style="464" customWidth="1"/>
    <col min="14596" max="14596" width="13.85546875" style="464" customWidth="1"/>
    <col min="14597" max="14849" width="9.140625" style="464"/>
    <col min="14850" max="14850" width="29.42578125" style="464" customWidth="1"/>
    <col min="14851" max="14851" width="17.28515625" style="464" customWidth="1"/>
    <col min="14852" max="14852" width="13.85546875" style="464" customWidth="1"/>
    <col min="14853" max="15105" width="9.140625" style="464"/>
    <col min="15106" max="15106" width="29.42578125" style="464" customWidth="1"/>
    <col min="15107" max="15107" width="17.28515625" style="464" customWidth="1"/>
    <col min="15108" max="15108" width="13.85546875" style="464" customWidth="1"/>
    <col min="15109" max="15361" width="9.140625" style="464"/>
    <col min="15362" max="15362" width="29.42578125" style="464" customWidth="1"/>
    <col min="15363" max="15363" width="17.28515625" style="464" customWidth="1"/>
    <col min="15364" max="15364" width="13.85546875" style="464" customWidth="1"/>
    <col min="15365" max="15617" width="9.140625" style="464"/>
    <col min="15618" max="15618" width="29.42578125" style="464" customWidth="1"/>
    <col min="15619" max="15619" width="17.28515625" style="464" customWidth="1"/>
    <col min="15620" max="15620" width="13.85546875" style="464" customWidth="1"/>
    <col min="15621" max="15873" width="9.140625" style="464"/>
    <col min="15874" max="15874" width="29.42578125" style="464" customWidth="1"/>
    <col min="15875" max="15875" width="17.28515625" style="464" customWidth="1"/>
    <col min="15876" max="15876" width="13.85546875" style="464" customWidth="1"/>
    <col min="15877" max="16129" width="9.140625" style="464"/>
    <col min="16130" max="16130" width="29.42578125" style="464" customWidth="1"/>
    <col min="16131" max="16131" width="17.28515625" style="464" customWidth="1"/>
    <col min="16132" max="16132" width="13.85546875" style="464" customWidth="1"/>
    <col min="16133" max="16384" width="9.140625" style="464"/>
  </cols>
  <sheetData>
    <row r="1" spans="1:6" x14ac:dyDescent="0.2">
      <c r="B1" s="465" t="s">
        <v>287</v>
      </c>
    </row>
    <row r="2" spans="1:6" x14ac:dyDescent="0.2">
      <c r="A2" s="465"/>
      <c r="B2" s="465" t="s">
        <v>1142</v>
      </c>
      <c r="C2" s="465"/>
      <c r="D2" s="465"/>
    </row>
    <row r="3" spans="1:6" ht="15" x14ac:dyDescent="0.25">
      <c r="A3" s="1007" t="s">
        <v>1143</v>
      </c>
      <c r="B3" s="1007"/>
      <c r="C3" s="1007"/>
      <c r="D3" s="1007"/>
    </row>
    <row r="4" spans="1:6" x14ac:dyDescent="0.2">
      <c r="C4" s="581" t="s">
        <v>1159</v>
      </c>
      <c r="D4" s="581"/>
      <c r="E4" s="581"/>
    </row>
    <row r="5" spans="1:6" x14ac:dyDescent="0.2">
      <c r="C5" s="582" t="s">
        <v>1488</v>
      </c>
    </row>
    <row r="6" spans="1:6" x14ac:dyDescent="0.2">
      <c r="C6" s="583" t="s">
        <v>216</v>
      </c>
    </row>
    <row r="8" spans="1:6" x14ac:dyDescent="0.2">
      <c r="A8" s="464" t="s">
        <v>219</v>
      </c>
      <c r="B8" s="464" t="s">
        <v>1091</v>
      </c>
      <c r="C8" s="464" t="s">
        <v>171</v>
      </c>
      <c r="D8" s="464" t="s">
        <v>220</v>
      </c>
      <c r="F8" s="584"/>
    </row>
    <row r="9" spans="1:6" x14ac:dyDescent="0.2">
      <c r="A9" s="585" t="s">
        <v>1144</v>
      </c>
      <c r="B9" s="586" t="s">
        <v>1145</v>
      </c>
      <c r="C9" s="586" t="s">
        <v>1146</v>
      </c>
      <c r="D9" s="586" t="s">
        <v>1147</v>
      </c>
    </row>
    <row r="10" spans="1:6" x14ac:dyDescent="0.2">
      <c r="A10" s="587"/>
      <c r="B10" s="588"/>
      <c r="C10" s="589" t="s">
        <v>1148</v>
      </c>
      <c r="D10" s="589" t="s">
        <v>1149</v>
      </c>
    </row>
    <row r="11" spans="1:6" x14ac:dyDescent="0.2">
      <c r="A11" s="587"/>
      <c r="B11" s="588"/>
      <c r="C11" s="589" t="s">
        <v>1150</v>
      </c>
      <c r="D11" s="589" t="s">
        <v>1151</v>
      </c>
    </row>
    <row r="12" spans="1:6" x14ac:dyDescent="0.2">
      <c r="A12" s="590" t="s">
        <v>288</v>
      </c>
      <c r="B12" s="591" t="s">
        <v>289</v>
      </c>
      <c r="C12" s="591" t="s">
        <v>290</v>
      </c>
      <c r="D12" s="591" t="s">
        <v>291</v>
      </c>
    </row>
    <row r="13" spans="1:6" x14ac:dyDescent="0.2">
      <c r="A13" s="592" t="s">
        <v>288</v>
      </c>
      <c r="B13" s="593" t="s">
        <v>1152</v>
      </c>
      <c r="C13" s="594">
        <v>8160</v>
      </c>
      <c r="D13" s="595">
        <v>3944</v>
      </c>
    </row>
    <row r="14" spans="1:6" x14ac:dyDescent="0.2">
      <c r="A14" s="592" t="s">
        <v>289</v>
      </c>
      <c r="B14" s="593" t="s">
        <v>1153</v>
      </c>
      <c r="C14" s="596">
        <v>2986</v>
      </c>
      <c r="D14" s="595">
        <v>1936</v>
      </c>
    </row>
    <row r="15" spans="1:6" x14ac:dyDescent="0.2">
      <c r="A15" s="592" t="s">
        <v>290</v>
      </c>
      <c r="B15" s="593" t="s">
        <v>1154</v>
      </c>
      <c r="C15" s="596">
        <v>4516</v>
      </c>
      <c r="D15" s="595">
        <v>649</v>
      </c>
    </row>
    <row r="16" spans="1:6" x14ac:dyDescent="0.2">
      <c r="A16" s="592" t="s">
        <v>291</v>
      </c>
      <c r="B16" s="593" t="s">
        <v>1155</v>
      </c>
      <c r="C16" s="596">
        <v>11612</v>
      </c>
      <c r="D16" s="595">
        <v>924</v>
      </c>
    </row>
    <row r="17" spans="1:4" x14ac:dyDescent="0.2">
      <c r="A17" s="592" t="s">
        <v>292</v>
      </c>
      <c r="B17" s="593" t="s">
        <v>1156</v>
      </c>
      <c r="C17" s="596">
        <v>15219</v>
      </c>
      <c r="D17" s="595">
        <v>649</v>
      </c>
    </row>
    <row r="18" spans="1:4" x14ac:dyDescent="0.2">
      <c r="A18" s="592" t="s">
        <v>293</v>
      </c>
      <c r="B18" s="593"/>
      <c r="C18" s="597"/>
      <c r="D18" s="598"/>
    </row>
    <row r="19" spans="1:4" x14ac:dyDescent="0.2">
      <c r="A19" s="592" t="s">
        <v>294</v>
      </c>
      <c r="B19" s="593"/>
      <c r="C19" s="597"/>
      <c r="D19" s="598"/>
    </row>
    <row r="20" spans="1:4" x14ac:dyDescent="0.2">
      <c r="A20" s="592" t="s">
        <v>295</v>
      </c>
      <c r="B20" s="593"/>
      <c r="C20" s="597"/>
      <c r="D20" s="598"/>
    </row>
    <row r="21" spans="1:4" x14ac:dyDescent="0.2">
      <c r="A21" s="592" t="s">
        <v>296</v>
      </c>
      <c r="B21" s="593"/>
      <c r="C21" s="597"/>
      <c r="D21" s="598"/>
    </row>
    <row r="22" spans="1:4" x14ac:dyDescent="0.2">
      <c r="A22" s="599" t="s">
        <v>1157</v>
      </c>
      <c r="B22" s="600" t="s">
        <v>1158</v>
      </c>
      <c r="C22" s="601">
        <f>SUM(C13:C21)</f>
        <v>42493</v>
      </c>
      <c r="D22" s="601">
        <f>SUM(D13:D21)</f>
        <v>8102</v>
      </c>
    </row>
  </sheetData>
  <mergeCells count="1">
    <mergeCell ref="A3:D3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H3" sqref="H3"/>
    </sheetView>
  </sheetViews>
  <sheetFormatPr defaultRowHeight="12.75" x14ac:dyDescent="0.2"/>
  <cols>
    <col min="1" max="1" width="8.42578125" style="602" customWidth="1"/>
    <col min="2" max="2" width="29.42578125" style="602" customWidth="1"/>
    <col min="3" max="3" width="9.85546875" style="602" customWidth="1"/>
    <col min="4" max="4" width="8.28515625" style="602" customWidth="1"/>
    <col min="5" max="5" width="8.85546875" style="602" customWidth="1"/>
    <col min="6" max="6" width="8.42578125" style="602" customWidth="1"/>
    <col min="7" max="7" width="9.5703125" style="602" customWidth="1"/>
    <col min="8" max="8" width="8.7109375" style="602" customWidth="1"/>
    <col min="9" max="9" width="9.42578125" style="602" customWidth="1"/>
    <col min="10" max="11" width="9.140625" style="602"/>
    <col min="12" max="12" width="12" style="602" customWidth="1"/>
    <col min="13" max="13" width="15.140625" style="602" customWidth="1"/>
    <col min="14" max="256" width="9.140625" style="602"/>
    <col min="257" max="257" width="8.42578125" style="602" customWidth="1"/>
    <col min="258" max="258" width="29.42578125" style="602" customWidth="1"/>
    <col min="259" max="259" width="9.85546875" style="602" customWidth="1"/>
    <col min="260" max="260" width="8.28515625" style="602" customWidth="1"/>
    <col min="261" max="261" width="8.85546875" style="602" customWidth="1"/>
    <col min="262" max="262" width="8.42578125" style="602" customWidth="1"/>
    <col min="263" max="263" width="9.5703125" style="602" customWidth="1"/>
    <col min="264" max="264" width="8.7109375" style="602" customWidth="1"/>
    <col min="265" max="265" width="9.42578125" style="602" customWidth="1"/>
    <col min="266" max="267" width="9.140625" style="602"/>
    <col min="268" max="268" width="12" style="602" customWidth="1"/>
    <col min="269" max="269" width="15.140625" style="602" customWidth="1"/>
    <col min="270" max="512" width="9.140625" style="602"/>
    <col min="513" max="513" width="8.42578125" style="602" customWidth="1"/>
    <col min="514" max="514" width="29.42578125" style="602" customWidth="1"/>
    <col min="515" max="515" width="9.85546875" style="602" customWidth="1"/>
    <col min="516" max="516" width="8.28515625" style="602" customWidth="1"/>
    <col min="517" max="517" width="8.85546875" style="602" customWidth="1"/>
    <col min="518" max="518" width="8.42578125" style="602" customWidth="1"/>
    <col min="519" max="519" width="9.5703125" style="602" customWidth="1"/>
    <col min="520" max="520" width="8.7109375" style="602" customWidth="1"/>
    <col min="521" max="521" width="9.42578125" style="602" customWidth="1"/>
    <col min="522" max="523" width="9.140625" style="602"/>
    <col min="524" max="524" width="12" style="602" customWidth="1"/>
    <col min="525" max="525" width="15.140625" style="602" customWidth="1"/>
    <col min="526" max="768" width="9.140625" style="602"/>
    <col min="769" max="769" width="8.42578125" style="602" customWidth="1"/>
    <col min="770" max="770" width="29.42578125" style="602" customWidth="1"/>
    <col min="771" max="771" width="9.85546875" style="602" customWidth="1"/>
    <col min="772" max="772" width="8.28515625" style="602" customWidth="1"/>
    <col min="773" max="773" width="8.85546875" style="602" customWidth="1"/>
    <col min="774" max="774" width="8.42578125" style="602" customWidth="1"/>
    <col min="775" max="775" width="9.5703125" style="602" customWidth="1"/>
    <col min="776" max="776" width="8.7109375" style="602" customWidth="1"/>
    <col min="777" max="777" width="9.42578125" style="602" customWidth="1"/>
    <col min="778" max="779" width="9.140625" style="602"/>
    <col min="780" max="780" width="12" style="602" customWidth="1"/>
    <col min="781" max="781" width="15.140625" style="602" customWidth="1"/>
    <col min="782" max="1024" width="9.140625" style="602"/>
    <col min="1025" max="1025" width="8.42578125" style="602" customWidth="1"/>
    <col min="1026" max="1026" width="29.42578125" style="602" customWidth="1"/>
    <col min="1027" max="1027" width="9.85546875" style="602" customWidth="1"/>
    <col min="1028" max="1028" width="8.28515625" style="602" customWidth="1"/>
    <col min="1029" max="1029" width="8.85546875" style="602" customWidth="1"/>
    <col min="1030" max="1030" width="8.42578125" style="602" customWidth="1"/>
    <col min="1031" max="1031" width="9.5703125" style="602" customWidth="1"/>
    <col min="1032" max="1032" width="8.7109375" style="602" customWidth="1"/>
    <col min="1033" max="1033" width="9.42578125" style="602" customWidth="1"/>
    <col min="1034" max="1035" width="9.140625" style="602"/>
    <col min="1036" max="1036" width="12" style="602" customWidth="1"/>
    <col min="1037" max="1037" width="15.140625" style="602" customWidth="1"/>
    <col min="1038" max="1280" width="9.140625" style="602"/>
    <col min="1281" max="1281" width="8.42578125" style="602" customWidth="1"/>
    <col min="1282" max="1282" width="29.42578125" style="602" customWidth="1"/>
    <col min="1283" max="1283" width="9.85546875" style="602" customWidth="1"/>
    <col min="1284" max="1284" width="8.28515625" style="602" customWidth="1"/>
    <col min="1285" max="1285" width="8.85546875" style="602" customWidth="1"/>
    <col min="1286" max="1286" width="8.42578125" style="602" customWidth="1"/>
    <col min="1287" max="1287" width="9.5703125" style="602" customWidth="1"/>
    <col min="1288" max="1288" width="8.7109375" style="602" customWidth="1"/>
    <col min="1289" max="1289" width="9.42578125" style="602" customWidth="1"/>
    <col min="1290" max="1291" width="9.140625" style="602"/>
    <col min="1292" max="1292" width="12" style="602" customWidth="1"/>
    <col min="1293" max="1293" width="15.140625" style="602" customWidth="1"/>
    <col min="1294" max="1536" width="9.140625" style="602"/>
    <col min="1537" max="1537" width="8.42578125" style="602" customWidth="1"/>
    <col min="1538" max="1538" width="29.42578125" style="602" customWidth="1"/>
    <col min="1539" max="1539" width="9.85546875" style="602" customWidth="1"/>
    <col min="1540" max="1540" width="8.28515625" style="602" customWidth="1"/>
    <col min="1541" max="1541" width="8.85546875" style="602" customWidth="1"/>
    <col min="1542" max="1542" width="8.42578125" style="602" customWidth="1"/>
    <col min="1543" max="1543" width="9.5703125" style="602" customWidth="1"/>
    <col min="1544" max="1544" width="8.7109375" style="602" customWidth="1"/>
    <col min="1545" max="1545" width="9.42578125" style="602" customWidth="1"/>
    <col min="1546" max="1547" width="9.140625" style="602"/>
    <col min="1548" max="1548" width="12" style="602" customWidth="1"/>
    <col min="1549" max="1549" width="15.140625" style="602" customWidth="1"/>
    <col min="1550" max="1792" width="9.140625" style="602"/>
    <col min="1793" max="1793" width="8.42578125" style="602" customWidth="1"/>
    <col min="1794" max="1794" width="29.42578125" style="602" customWidth="1"/>
    <col min="1795" max="1795" width="9.85546875" style="602" customWidth="1"/>
    <col min="1796" max="1796" width="8.28515625" style="602" customWidth="1"/>
    <col min="1797" max="1797" width="8.85546875" style="602" customWidth="1"/>
    <col min="1798" max="1798" width="8.42578125" style="602" customWidth="1"/>
    <col min="1799" max="1799" width="9.5703125" style="602" customWidth="1"/>
    <col min="1800" max="1800" width="8.7109375" style="602" customWidth="1"/>
    <col min="1801" max="1801" width="9.42578125" style="602" customWidth="1"/>
    <col min="1802" max="1803" width="9.140625" style="602"/>
    <col min="1804" max="1804" width="12" style="602" customWidth="1"/>
    <col min="1805" max="1805" width="15.140625" style="602" customWidth="1"/>
    <col min="1806" max="2048" width="9.140625" style="602"/>
    <col min="2049" max="2049" width="8.42578125" style="602" customWidth="1"/>
    <col min="2050" max="2050" width="29.42578125" style="602" customWidth="1"/>
    <col min="2051" max="2051" width="9.85546875" style="602" customWidth="1"/>
    <col min="2052" max="2052" width="8.28515625" style="602" customWidth="1"/>
    <col min="2053" max="2053" width="8.85546875" style="602" customWidth="1"/>
    <col min="2054" max="2054" width="8.42578125" style="602" customWidth="1"/>
    <col min="2055" max="2055" width="9.5703125" style="602" customWidth="1"/>
    <col min="2056" max="2056" width="8.7109375" style="602" customWidth="1"/>
    <col min="2057" max="2057" width="9.42578125" style="602" customWidth="1"/>
    <col min="2058" max="2059" width="9.140625" style="602"/>
    <col min="2060" max="2060" width="12" style="602" customWidth="1"/>
    <col min="2061" max="2061" width="15.140625" style="602" customWidth="1"/>
    <col min="2062" max="2304" width="9.140625" style="602"/>
    <col min="2305" max="2305" width="8.42578125" style="602" customWidth="1"/>
    <col min="2306" max="2306" width="29.42578125" style="602" customWidth="1"/>
    <col min="2307" max="2307" width="9.85546875" style="602" customWidth="1"/>
    <col min="2308" max="2308" width="8.28515625" style="602" customWidth="1"/>
    <col min="2309" max="2309" width="8.85546875" style="602" customWidth="1"/>
    <col min="2310" max="2310" width="8.42578125" style="602" customWidth="1"/>
    <col min="2311" max="2311" width="9.5703125" style="602" customWidth="1"/>
    <col min="2312" max="2312" width="8.7109375" style="602" customWidth="1"/>
    <col min="2313" max="2313" width="9.42578125" style="602" customWidth="1"/>
    <col min="2314" max="2315" width="9.140625" style="602"/>
    <col min="2316" max="2316" width="12" style="602" customWidth="1"/>
    <col min="2317" max="2317" width="15.140625" style="602" customWidth="1"/>
    <col min="2318" max="2560" width="9.140625" style="602"/>
    <col min="2561" max="2561" width="8.42578125" style="602" customWidth="1"/>
    <col min="2562" max="2562" width="29.42578125" style="602" customWidth="1"/>
    <col min="2563" max="2563" width="9.85546875" style="602" customWidth="1"/>
    <col min="2564" max="2564" width="8.28515625" style="602" customWidth="1"/>
    <col min="2565" max="2565" width="8.85546875" style="602" customWidth="1"/>
    <col min="2566" max="2566" width="8.42578125" style="602" customWidth="1"/>
    <col min="2567" max="2567" width="9.5703125" style="602" customWidth="1"/>
    <col min="2568" max="2568" width="8.7109375" style="602" customWidth="1"/>
    <col min="2569" max="2569" width="9.42578125" style="602" customWidth="1"/>
    <col min="2570" max="2571" width="9.140625" style="602"/>
    <col min="2572" max="2572" width="12" style="602" customWidth="1"/>
    <col min="2573" max="2573" width="15.140625" style="602" customWidth="1"/>
    <col min="2574" max="2816" width="9.140625" style="602"/>
    <col min="2817" max="2817" width="8.42578125" style="602" customWidth="1"/>
    <col min="2818" max="2818" width="29.42578125" style="602" customWidth="1"/>
    <col min="2819" max="2819" width="9.85546875" style="602" customWidth="1"/>
    <col min="2820" max="2820" width="8.28515625" style="602" customWidth="1"/>
    <col min="2821" max="2821" width="8.85546875" style="602" customWidth="1"/>
    <col min="2822" max="2822" width="8.42578125" style="602" customWidth="1"/>
    <col min="2823" max="2823" width="9.5703125" style="602" customWidth="1"/>
    <col min="2824" max="2824" width="8.7109375" style="602" customWidth="1"/>
    <col min="2825" max="2825" width="9.42578125" style="602" customWidth="1"/>
    <col min="2826" max="2827" width="9.140625" style="602"/>
    <col min="2828" max="2828" width="12" style="602" customWidth="1"/>
    <col min="2829" max="2829" width="15.140625" style="602" customWidth="1"/>
    <col min="2830" max="3072" width="9.140625" style="602"/>
    <col min="3073" max="3073" width="8.42578125" style="602" customWidth="1"/>
    <col min="3074" max="3074" width="29.42578125" style="602" customWidth="1"/>
    <col min="3075" max="3075" width="9.85546875" style="602" customWidth="1"/>
    <col min="3076" max="3076" width="8.28515625" style="602" customWidth="1"/>
    <col min="3077" max="3077" width="8.85546875" style="602" customWidth="1"/>
    <col min="3078" max="3078" width="8.42578125" style="602" customWidth="1"/>
    <col min="3079" max="3079" width="9.5703125" style="602" customWidth="1"/>
    <col min="3080" max="3080" width="8.7109375" style="602" customWidth="1"/>
    <col min="3081" max="3081" width="9.42578125" style="602" customWidth="1"/>
    <col min="3082" max="3083" width="9.140625" style="602"/>
    <col min="3084" max="3084" width="12" style="602" customWidth="1"/>
    <col min="3085" max="3085" width="15.140625" style="602" customWidth="1"/>
    <col min="3086" max="3328" width="9.140625" style="602"/>
    <col min="3329" max="3329" width="8.42578125" style="602" customWidth="1"/>
    <col min="3330" max="3330" width="29.42578125" style="602" customWidth="1"/>
    <col min="3331" max="3331" width="9.85546875" style="602" customWidth="1"/>
    <col min="3332" max="3332" width="8.28515625" style="602" customWidth="1"/>
    <col min="3333" max="3333" width="8.85546875" style="602" customWidth="1"/>
    <col min="3334" max="3334" width="8.42578125" style="602" customWidth="1"/>
    <col min="3335" max="3335" width="9.5703125" style="602" customWidth="1"/>
    <col min="3336" max="3336" width="8.7109375" style="602" customWidth="1"/>
    <col min="3337" max="3337" width="9.42578125" style="602" customWidth="1"/>
    <col min="3338" max="3339" width="9.140625" style="602"/>
    <col min="3340" max="3340" width="12" style="602" customWidth="1"/>
    <col min="3341" max="3341" width="15.140625" style="602" customWidth="1"/>
    <col min="3342" max="3584" width="9.140625" style="602"/>
    <col min="3585" max="3585" width="8.42578125" style="602" customWidth="1"/>
    <col min="3586" max="3586" width="29.42578125" style="602" customWidth="1"/>
    <col min="3587" max="3587" width="9.85546875" style="602" customWidth="1"/>
    <col min="3588" max="3588" width="8.28515625" style="602" customWidth="1"/>
    <col min="3589" max="3589" width="8.85546875" style="602" customWidth="1"/>
    <col min="3590" max="3590" width="8.42578125" style="602" customWidth="1"/>
    <col min="3591" max="3591" width="9.5703125" style="602" customWidth="1"/>
    <col min="3592" max="3592" width="8.7109375" style="602" customWidth="1"/>
    <col min="3593" max="3593" width="9.42578125" style="602" customWidth="1"/>
    <col min="3594" max="3595" width="9.140625" style="602"/>
    <col min="3596" max="3596" width="12" style="602" customWidth="1"/>
    <col min="3597" max="3597" width="15.140625" style="602" customWidth="1"/>
    <col min="3598" max="3840" width="9.140625" style="602"/>
    <col min="3841" max="3841" width="8.42578125" style="602" customWidth="1"/>
    <col min="3842" max="3842" width="29.42578125" style="602" customWidth="1"/>
    <col min="3843" max="3843" width="9.85546875" style="602" customWidth="1"/>
    <col min="3844" max="3844" width="8.28515625" style="602" customWidth="1"/>
    <col min="3845" max="3845" width="8.85546875" style="602" customWidth="1"/>
    <col min="3846" max="3846" width="8.42578125" style="602" customWidth="1"/>
    <col min="3847" max="3847" width="9.5703125" style="602" customWidth="1"/>
    <col min="3848" max="3848" width="8.7109375" style="602" customWidth="1"/>
    <col min="3849" max="3849" width="9.42578125" style="602" customWidth="1"/>
    <col min="3850" max="3851" width="9.140625" style="602"/>
    <col min="3852" max="3852" width="12" style="602" customWidth="1"/>
    <col min="3853" max="3853" width="15.140625" style="602" customWidth="1"/>
    <col min="3854" max="4096" width="9.140625" style="602"/>
    <col min="4097" max="4097" width="8.42578125" style="602" customWidth="1"/>
    <col min="4098" max="4098" width="29.42578125" style="602" customWidth="1"/>
    <col min="4099" max="4099" width="9.85546875" style="602" customWidth="1"/>
    <col min="4100" max="4100" width="8.28515625" style="602" customWidth="1"/>
    <col min="4101" max="4101" width="8.85546875" style="602" customWidth="1"/>
    <col min="4102" max="4102" width="8.42578125" style="602" customWidth="1"/>
    <col min="4103" max="4103" width="9.5703125" style="602" customWidth="1"/>
    <col min="4104" max="4104" width="8.7109375" style="602" customWidth="1"/>
    <col min="4105" max="4105" width="9.42578125" style="602" customWidth="1"/>
    <col min="4106" max="4107" width="9.140625" style="602"/>
    <col min="4108" max="4108" width="12" style="602" customWidth="1"/>
    <col min="4109" max="4109" width="15.140625" style="602" customWidth="1"/>
    <col min="4110" max="4352" width="9.140625" style="602"/>
    <col min="4353" max="4353" width="8.42578125" style="602" customWidth="1"/>
    <col min="4354" max="4354" width="29.42578125" style="602" customWidth="1"/>
    <col min="4355" max="4355" width="9.85546875" style="602" customWidth="1"/>
    <col min="4356" max="4356" width="8.28515625" style="602" customWidth="1"/>
    <col min="4357" max="4357" width="8.85546875" style="602" customWidth="1"/>
    <col min="4358" max="4358" width="8.42578125" style="602" customWidth="1"/>
    <col min="4359" max="4359" width="9.5703125" style="602" customWidth="1"/>
    <col min="4360" max="4360" width="8.7109375" style="602" customWidth="1"/>
    <col min="4361" max="4361" width="9.42578125" style="602" customWidth="1"/>
    <col min="4362" max="4363" width="9.140625" style="602"/>
    <col min="4364" max="4364" width="12" style="602" customWidth="1"/>
    <col min="4365" max="4365" width="15.140625" style="602" customWidth="1"/>
    <col min="4366" max="4608" width="9.140625" style="602"/>
    <col min="4609" max="4609" width="8.42578125" style="602" customWidth="1"/>
    <col min="4610" max="4610" width="29.42578125" style="602" customWidth="1"/>
    <col min="4611" max="4611" width="9.85546875" style="602" customWidth="1"/>
    <col min="4612" max="4612" width="8.28515625" style="602" customWidth="1"/>
    <col min="4613" max="4613" width="8.85546875" style="602" customWidth="1"/>
    <col min="4614" max="4614" width="8.42578125" style="602" customWidth="1"/>
    <col min="4615" max="4615" width="9.5703125" style="602" customWidth="1"/>
    <col min="4616" max="4616" width="8.7109375" style="602" customWidth="1"/>
    <col min="4617" max="4617" width="9.42578125" style="602" customWidth="1"/>
    <col min="4618" max="4619" width="9.140625" style="602"/>
    <col min="4620" max="4620" width="12" style="602" customWidth="1"/>
    <col min="4621" max="4621" width="15.140625" style="602" customWidth="1"/>
    <col min="4622" max="4864" width="9.140625" style="602"/>
    <col min="4865" max="4865" width="8.42578125" style="602" customWidth="1"/>
    <col min="4866" max="4866" width="29.42578125" style="602" customWidth="1"/>
    <col min="4867" max="4867" width="9.85546875" style="602" customWidth="1"/>
    <col min="4868" max="4868" width="8.28515625" style="602" customWidth="1"/>
    <col min="4869" max="4869" width="8.85546875" style="602" customWidth="1"/>
    <col min="4870" max="4870" width="8.42578125" style="602" customWidth="1"/>
    <col min="4871" max="4871" width="9.5703125" style="602" customWidth="1"/>
    <col min="4872" max="4872" width="8.7109375" style="602" customWidth="1"/>
    <col min="4873" max="4873" width="9.42578125" style="602" customWidth="1"/>
    <col min="4874" max="4875" width="9.140625" style="602"/>
    <col min="4876" max="4876" width="12" style="602" customWidth="1"/>
    <col min="4877" max="4877" width="15.140625" style="602" customWidth="1"/>
    <col min="4878" max="5120" width="9.140625" style="602"/>
    <col min="5121" max="5121" width="8.42578125" style="602" customWidth="1"/>
    <col min="5122" max="5122" width="29.42578125" style="602" customWidth="1"/>
    <col min="5123" max="5123" width="9.85546875" style="602" customWidth="1"/>
    <col min="5124" max="5124" width="8.28515625" style="602" customWidth="1"/>
    <col min="5125" max="5125" width="8.85546875" style="602" customWidth="1"/>
    <col min="5126" max="5126" width="8.42578125" style="602" customWidth="1"/>
    <col min="5127" max="5127" width="9.5703125" style="602" customWidth="1"/>
    <col min="5128" max="5128" width="8.7109375" style="602" customWidth="1"/>
    <col min="5129" max="5129" width="9.42578125" style="602" customWidth="1"/>
    <col min="5130" max="5131" width="9.140625" style="602"/>
    <col min="5132" max="5132" width="12" style="602" customWidth="1"/>
    <col min="5133" max="5133" width="15.140625" style="602" customWidth="1"/>
    <col min="5134" max="5376" width="9.140625" style="602"/>
    <col min="5377" max="5377" width="8.42578125" style="602" customWidth="1"/>
    <col min="5378" max="5378" width="29.42578125" style="602" customWidth="1"/>
    <col min="5379" max="5379" width="9.85546875" style="602" customWidth="1"/>
    <col min="5380" max="5380" width="8.28515625" style="602" customWidth="1"/>
    <col min="5381" max="5381" width="8.85546875" style="602" customWidth="1"/>
    <col min="5382" max="5382" width="8.42578125" style="602" customWidth="1"/>
    <col min="5383" max="5383" width="9.5703125" style="602" customWidth="1"/>
    <col min="5384" max="5384" width="8.7109375" style="602" customWidth="1"/>
    <col min="5385" max="5385" width="9.42578125" style="602" customWidth="1"/>
    <col min="5386" max="5387" width="9.140625" style="602"/>
    <col min="5388" max="5388" width="12" style="602" customWidth="1"/>
    <col min="5389" max="5389" width="15.140625" style="602" customWidth="1"/>
    <col min="5390" max="5632" width="9.140625" style="602"/>
    <col min="5633" max="5633" width="8.42578125" style="602" customWidth="1"/>
    <col min="5634" max="5634" width="29.42578125" style="602" customWidth="1"/>
    <col min="5635" max="5635" width="9.85546875" style="602" customWidth="1"/>
    <col min="5636" max="5636" width="8.28515625" style="602" customWidth="1"/>
    <col min="5637" max="5637" width="8.85546875" style="602" customWidth="1"/>
    <col min="5638" max="5638" width="8.42578125" style="602" customWidth="1"/>
    <col min="5639" max="5639" width="9.5703125" style="602" customWidth="1"/>
    <col min="5640" max="5640" width="8.7109375" style="602" customWidth="1"/>
    <col min="5641" max="5641" width="9.42578125" style="602" customWidth="1"/>
    <col min="5642" max="5643" width="9.140625" style="602"/>
    <col min="5644" max="5644" width="12" style="602" customWidth="1"/>
    <col min="5645" max="5645" width="15.140625" style="602" customWidth="1"/>
    <col min="5646" max="5888" width="9.140625" style="602"/>
    <col min="5889" max="5889" width="8.42578125" style="602" customWidth="1"/>
    <col min="5890" max="5890" width="29.42578125" style="602" customWidth="1"/>
    <col min="5891" max="5891" width="9.85546875" style="602" customWidth="1"/>
    <col min="5892" max="5892" width="8.28515625" style="602" customWidth="1"/>
    <col min="5893" max="5893" width="8.85546875" style="602" customWidth="1"/>
    <col min="5894" max="5894" width="8.42578125" style="602" customWidth="1"/>
    <col min="5895" max="5895" width="9.5703125" style="602" customWidth="1"/>
    <col min="5896" max="5896" width="8.7109375" style="602" customWidth="1"/>
    <col min="5897" max="5897" width="9.42578125" style="602" customWidth="1"/>
    <col min="5898" max="5899" width="9.140625" style="602"/>
    <col min="5900" max="5900" width="12" style="602" customWidth="1"/>
    <col min="5901" max="5901" width="15.140625" style="602" customWidth="1"/>
    <col min="5902" max="6144" width="9.140625" style="602"/>
    <col min="6145" max="6145" width="8.42578125" style="602" customWidth="1"/>
    <col min="6146" max="6146" width="29.42578125" style="602" customWidth="1"/>
    <col min="6147" max="6147" width="9.85546875" style="602" customWidth="1"/>
    <col min="6148" max="6148" width="8.28515625" style="602" customWidth="1"/>
    <col min="6149" max="6149" width="8.85546875" style="602" customWidth="1"/>
    <col min="6150" max="6150" width="8.42578125" style="602" customWidth="1"/>
    <col min="6151" max="6151" width="9.5703125" style="602" customWidth="1"/>
    <col min="6152" max="6152" width="8.7109375" style="602" customWidth="1"/>
    <col min="6153" max="6153" width="9.42578125" style="602" customWidth="1"/>
    <col min="6154" max="6155" width="9.140625" style="602"/>
    <col min="6156" max="6156" width="12" style="602" customWidth="1"/>
    <col min="6157" max="6157" width="15.140625" style="602" customWidth="1"/>
    <col min="6158" max="6400" width="9.140625" style="602"/>
    <col min="6401" max="6401" width="8.42578125" style="602" customWidth="1"/>
    <col min="6402" max="6402" width="29.42578125" style="602" customWidth="1"/>
    <col min="6403" max="6403" width="9.85546875" style="602" customWidth="1"/>
    <col min="6404" max="6404" width="8.28515625" style="602" customWidth="1"/>
    <col min="6405" max="6405" width="8.85546875" style="602" customWidth="1"/>
    <col min="6406" max="6406" width="8.42578125" style="602" customWidth="1"/>
    <col min="6407" max="6407" width="9.5703125" style="602" customWidth="1"/>
    <col min="6408" max="6408" width="8.7109375" style="602" customWidth="1"/>
    <col min="6409" max="6409" width="9.42578125" style="602" customWidth="1"/>
    <col min="6410" max="6411" width="9.140625" style="602"/>
    <col min="6412" max="6412" width="12" style="602" customWidth="1"/>
    <col min="6413" max="6413" width="15.140625" style="602" customWidth="1"/>
    <col min="6414" max="6656" width="9.140625" style="602"/>
    <col min="6657" max="6657" width="8.42578125" style="602" customWidth="1"/>
    <col min="6658" max="6658" width="29.42578125" style="602" customWidth="1"/>
    <col min="6659" max="6659" width="9.85546875" style="602" customWidth="1"/>
    <col min="6660" max="6660" width="8.28515625" style="602" customWidth="1"/>
    <col min="6661" max="6661" width="8.85546875" style="602" customWidth="1"/>
    <col min="6662" max="6662" width="8.42578125" style="602" customWidth="1"/>
    <col min="6663" max="6663" width="9.5703125" style="602" customWidth="1"/>
    <col min="6664" max="6664" width="8.7109375" style="602" customWidth="1"/>
    <col min="6665" max="6665" width="9.42578125" style="602" customWidth="1"/>
    <col min="6666" max="6667" width="9.140625" style="602"/>
    <col min="6668" max="6668" width="12" style="602" customWidth="1"/>
    <col min="6669" max="6669" width="15.140625" style="602" customWidth="1"/>
    <col min="6670" max="6912" width="9.140625" style="602"/>
    <col min="6913" max="6913" width="8.42578125" style="602" customWidth="1"/>
    <col min="6914" max="6914" width="29.42578125" style="602" customWidth="1"/>
    <col min="6915" max="6915" width="9.85546875" style="602" customWidth="1"/>
    <col min="6916" max="6916" width="8.28515625" style="602" customWidth="1"/>
    <col min="6917" max="6917" width="8.85546875" style="602" customWidth="1"/>
    <col min="6918" max="6918" width="8.42578125" style="602" customWidth="1"/>
    <col min="6919" max="6919" width="9.5703125" style="602" customWidth="1"/>
    <col min="6920" max="6920" width="8.7109375" style="602" customWidth="1"/>
    <col min="6921" max="6921" width="9.42578125" style="602" customWidth="1"/>
    <col min="6922" max="6923" width="9.140625" style="602"/>
    <col min="6924" max="6924" width="12" style="602" customWidth="1"/>
    <col min="6925" max="6925" width="15.140625" style="602" customWidth="1"/>
    <col min="6926" max="7168" width="9.140625" style="602"/>
    <col min="7169" max="7169" width="8.42578125" style="602" customWidth="1"/>
    <col min="7170" max="7170" width="29.42578125" style="602" customWidth="1"/>
    <col min="7171" max="7171" width="9.85546875" style="602" customWidth="1"/>
    <col min="7172" max="7172" width="8.28515625" style="602" customWidth="1"/>
    <col min="7173" max="7173" width="8.85546875" style="602" customWidth="1"/>
    <col min="7174" max="7174" width="8.42578125" style="602" customWidth="1"/>
    <col min="7175" max="7175" width="9.5703125" style="602" customWidth="1"/>
    <col min="7176" max="7176" width="8.7109375" style="602" customWidth="1"/>
    <col min="7177" max="7177" width="9.42578125" style="602" customWidth="1"/>
    <col min="7178" max="7179" width="9.140625" style="602"/>
    <col min="7180" max="7180" width="12" style="602" customWidth="1"/>
    <col min="7181" max="7181" width="15.140625" style="602" customWidth="1"/>
    <col min="7182" max="7424" width="9.140625" style="602"/>
    <col min="7425" max="7425" width="8.42578125" style="602" customWidth="1"/>
    <col min="7426" max="7426" width="29.42578125" style="602" customWidth="1"/>
    <col min="7427" max="7427" width="9.85546875" style="602" customWidth="1"/>
    <col min="7428" max="7428" width="8.28515625" style="602" customWidth="1"/>
    <col min="7429" max="7429" width="8.85546875" style="602" customWidth="1"/>
    <col min="7430" max="7430" width="8.42578125" style="602" customWidth="1"/>
    <col min="7431" max="7431" width="9.5703125" style="602" customWidth="1"/>
    <col min="7432" max="7432" width="8.7109375" style="602" customWidth="1"/>
    <col min="7433" max="7433" width="9.42578125" style="602" customWidth="1"/>
    <col min="7434" max="7435" width="9.140625" style="602"/>
    <col min="7436" max="7436" width="12" style="602" customWidth="1"/>
    <col min="7437" max="7437" width="15.140625" style="602" customWidth="1"/>
    <col min="7438" max="7680" width="9.140625" style="602"/>
    <col min="7681" max="7681" width="8.42578125" style="602" customWidth="1"/>
    <col min="7682" max="7682" width="29.42578125" style="602" customWidth="1"/>
    <col min="7683" max="7683" width="9.85546875" style="602" customWidth="1"/>
    <col min="7684" max="7684" width="8.28515625" style="602" customWidth="1"/>
    <col min="7685" max="7685" width="8.85546875" style="602" customWidth="1"/>
    <col min="7686" max="7686" width="8.42578125" style="602" customWidth="1"/>
    <col min="7687" max="7687" width="9.5703125" style="602" customWidth="1"/>
    <col min="7688" max="7688" width="8.7109375" style="602" customWidth="1"/>
    <col min="7689" max="7689" width="9.42578125" style="602" customWidth="1"/>
    <col min="7690" max="7691" width="9.140625" style="602"/>
    <col min="7692" max="7692" width="12" style="602" customWidth="1"/>
    <col min="7693" max="7693" width="15.140625" style="602" customWidth="1"/>
    <col min="7694" max="7936" width="9.140625" style="602"/>
    <col min="7937" max="7937" width="8.42578125" style="602" customWidth="1"/>
    <col min="7938" max="7938" width="29.42578125" style="602" customWidth="1"/>
    <col min="7939" max="7939" width="9.85546875" style="602" customWidth="1"/>
    <col min="7940" max="7940" width="8.28515625" style="602" customWidth="1"/>
    <col min="7941" max="7941" width="8.85546875" style="602" customWidth="1"/>
    <col min="7942" max="7942" width="8.42578125" style="602" customWidth="1"/>
    <col min="7943" max="7943" width="9.5703125" style="602" customWidth="1"/>
    <col min="7944" max="7944" width="8.7109375" style="602" customWidth="1"/>
    <col min="7945" max="7945" width="9.42578125" style="602" customWidth="1"/>
    <col min="7946" max="7947" width="9.140625" style="602"/>
    <col min="7948" max="7948" width="12" style="602" customWidth="1"/>
    <col min="7949" max="7949" width="15.140625" style="602" customWidth="1"/>
    <col min="7950" max="8192" width="9.140625" style="602"/>
    <col min="8193" max="8193" width="8.42578125" style="602" customWidth="1"/>
    <col min="8194" max="8194" width="29.42578125" style="602" customWidth="1"/>
    <col min="8195" max="8195" width="9.85546875" style="602" customWidth="1"/>
    <col min="8196" max="8196" width="8.28515625" style="602" customWidth="1"/>
    <col min="8197" max="8197" width="8.85546875" style="602" customWidth="1"/>
    <col min="8198" max="8198" width="8.42578125" style="602" customWidth="1"/>
    <col min="8199" max="8199" width="9.5703125" style="602" customWidth="1"/>
    <col min="8200" max="8200" width="8.7109375" style="602" customWidth="1"/>
    <col min="8201" max="8201" width="9.42578125" style="602" customWidth="1"/>
    <col min="8202" max="8203" width="9.140625" style="602"/>
    <col min="8204" max="8204" width="12" style="602" customWidth="1"/>
    <col min="8205" max="8205" width="15.140625" style="602" customWidth="1"/>
    <col min="8206" max="8448" width="9.140625" style="602"/>
    <col min="8449" max="8449" width="8.42578125" style="602" customWidth="1"/>
    <col min="8450" max="8450" width="29.42578125" style="602" customWidth="1"/>
    <col min="8451" max="8451" width="9.85546875" style="602" customWidth="1"/>
    <col min="8452" max="8452" width="8.28515625" style="602" customWidth="1"/>
    <col min="8453" max="8453" width="8.85546875" style="602" customWidth="1"/>
    <col min="8454" max="8454" width="8.42578125" style="602" customWidth="1"/>
    <col min="8455" max="8455" width="9.5703125" style="602" customWidth="1"/>
    <col min="8456" max="8456" width="8.7109375" style="602" customWidth="1"/>
    <col min="8457" max="8457" width="9.42578125" style="602" customWidth="1"/>
    <col min="8458" max="8459" width="9.140625" style="602"/>
    <col min="8460" max="8460" width="12" style="602" customWidth="1"/>
    <col min="8461" max="8461" width="15.140625" style="602" customWidth="1"/>
    <col min="8462" max="8704" width="9.140625" style="602"/>
    <col min="8705" max="8705" width="8.42578125" style="602" customWidth="1"/>
    <col min="8706" max="8706" width="29.42578125" style="602" customWidth="1"/>
    <col min="8707" max="8707" width="9.85546875" style="602" customWidth="1"/>
    <col min="8708" max="8708" width="8.28515625" style="602" customWidth="1"/>
    <col min="8709" max="8709" width="8.85546875" style="602" customWidth="1"/>
    <col min="8710" max="8710" width="8.42578125" style="602" customWidth="1"/>
    <col min="8711" max="8711" width="9.5703125" style="602" customWidth="1"/>
    <col min="8712" max="8712" width="8.7109375" style="602" customWidth="1"/>
    <col min="8713" max="8713" width="9.42578125" style="602" customWidth="1"/>
    <col min="8714" max="8715" width="9.140625" style="602"/>
    <col min="8716" max="8716" width="12" style="602" customWidth="1"/>
    <col min="8717" max="8717" width="15.140625" style="602" customWidth="1"/>
    <col min="8718" max="8960" width="9.140625" style="602"/>
    <col min="8961" max="8961" width="8.42578125" style="602" customWidth="1"/>
    <col min="8962" max="8962" width="29.42578125" style="602" customWidth="1"/>
    <col min="8963" max="8963" width="9.85546875" style="602" customWidth="1"/>
    <col min="8964" max="8964" width="8.28515625" style="602" customWidth="1"/>
    <col min="8965" max="8965" width="8.85546875" style="602" customWidth="1"/>
    <col min="8966" max="8966" width="8.42578125" style="602" customWidth="1"/>
    <col min="8967" max="8967" width="9.5703125" style="602" customWidth="1"/>
    <col min="8968" max="8968" width="8.7109375" style="602" customWidth="1"/>
    <col min="8969" max="8969" width="9.42578125" style="602" customWidth="1"/>
    <col min="8970" max="8971" width="9.140625" style="602"/>
    <col min="8972" max="8972" width="12" style="602" customWidth="1"/>
    <col min="8973" max="8973" width="15.140625" style="602" customWidth="1"/>
    <col min="8974" max="9216" width="9.140625" style="602"/>
    <col min="9217" max="9217" width="8.42578125" style="602" customWidth="1"/>
    <col min="9218" max="9218" width="29.42578125" style="602" customWidth="1"/>
    <col min="9219" max="9219" width="9.85546875" style="602" customWidth="1"/>
    <col min="9220" max="9220" width="8.28515625" style="602" customWidth="1"/>
    <col min="9221" max="9221" width="8.85546875" style="602" customWidth="1"/>
    <col min="9222" max="9222" width="8.42578125" style="602" customWidth="1"/>
    <col min="9223" max="9223" width="9.5703125" style="602" customWidth="1"/>
    <col min="9224" max="9224" width="8.7109375" style="602" customWidth="1"/>
    <col min="9225" max="9225" width="9.42578125" style="602" customWidth="1"/>
    <col min="9226" max="9227" width="9.140625" style="602"/>
    <col min="9228" max="9228" width="12" style="602" customWidth="1"/>
    <col min="9229" max="9229" width="15.140625" style="602" customWidth="1"/>
    <col min="9230" max="9472" width="9.140625" style="602"/>
    <col min="9473" max="9473" width="8.42578125" style="602" customWidth="1"/>
    <col min="9474" max="9474" width="29.42578125" style="602" customWidth="1"/>
    <col min="9475" max="9475" width="9.85546875" style="602" customWidth="1"/>
    <col min="9476" max="9476" width="8.28515625" style="602" customWidth="1"/>
    <col min="9477" max="9477" width="8.85546875" style="602" customWidth="1"/>
    <col min="9478" max="9478" width="8.42578125" style="602" customWidth="1"/>
    <col min="9479" max="9479" width="9.5703125" style="602" customWidth="1"/>
    <col min="9480" max="9480" width="8.7109375" style="602" customWidth="1"/>
    <col min="9481" max="9481" width="9.42578125" style="602" customWidth="1"/>
    <col min="9482" max="9483" width="9.140625" style="602"/>
    <col min="9484" max="9484" width="12" style="602" customWidth="1"/>
    <col min="9485" max="9485" width="15.140625" style="602" customWidth="1"/>
    <col min="9486" max="9728" width="9.140625" style="602"/>
    <col min="9729" max="9729" width="8.42578125" style="602" customWidth="1"/>
    <col min="9730" max="9730" width="29.42578125" style="602" customWidth="1"/>
    <col min="9731" max="9731" width="9.85546875" style="602" customWidth="1"/>
    <col min="9732" max="9732" width="8.28515625" style="602" customWidth="1"/>
    <col min="9733" max="9733" width="8.85546875" style="602" customWidth="1"/>
    <col min="9734" max="9734" width="8.42578125" style="602" customWidth="1"/>
    <col min="9735" max="9735" width="9.5703125" style="602" customWidth="1"/>
    <col min="9736" max="9736" width="8.7109375" style="602" customWidth="1"/>
    <col min="9737" max="9737" width="9.42578125" style="602" customWidth="1"/>
    <col min="9738" max="9739" width="9.140625" style="602"/>
    <col min="9740" max="9740" width="12" style="602" customWidth="1"/>
    <col min="9741" max="9741" width="15.140625" style="602" customWidth="1"/>
    <col min="9742" max="9984" width="9.140625" style="602"/>
    <col min="9985" max="9985" width="8.42578125" style="602" customWidth="1"/>
    <col min="9986" max="9986" width="29.42578125" style="602" customWidth="1"/>
    <col min="9987" max="9987" width="9.85546875" style="602" customWidth="1"/>
    <col min="9988" max="9988" width="8.28515625" style="602" customWidth="1"/>
    <col min="9989" max="9989" width="8.85546875" style="602" customWidth="1"/>
    <col min="9990" max="9990" width="8.42578125" style="602" customWidth="1"/>
    <col min="9991" max="9991" width="9.5703125" style="602" customWidth="1"/>
    <col min="9992" max="9992" width="8.7109375" style="602" customWidth="1"/>
    <col min="9993" max="9993" width="9.42578125" style="602" customWidth="1"/>
    <col min="9994" max="9995" width="9.140625" style="602"/>
    <col min="9996" max="9996" width="12" style="602" customWidth="1"/>
    <col min="9997" max="9997" width="15.140625" style="602" customWidth="1"/>
    <col min="9998" max="10240" width="9.140625" style="602"/>
    <col min="10241" max="10241" width="8.42578125" style="602" customWidth="1"/>
    <col min="10242" max="10242" width="29.42578125" style="602" customWidth="1"/>
    <col min="10243" max="10243" width="9.85546875" style="602" customWidth="1"/>
    <col min="10244" max="10244" width="8.28515625" style="602" customWidth="1"/>
    <col min="10245" max="10245" width="8.85546875" style="602" customWidth="1"/>
    <col min="10246" max="10246" width="8.42578125" style="602" customWidth="1"/>
    <col min="10247" max="10247" width="9.5703125" style="602" customWidth="1"/>
    <col min="10248" max="10248" width="8.7109375" style="602" customWidth="1"/>
    <col min="10249" max="10249" width="9.42578125" style="602" customWidth="1"/>
    <col min="10250" max="10251" width="9.140625" style="602"/>
    <col min="10252" max="10252" width="12" style="602" customWidth="1"/>
    <col min="10253" max="10253" width="15.140625" style="602" customWidth="1"/>
    <col min="10254" max="10496" width="9.140625" style="602"/>
    <col min="10497" max="10497" width="8.42578125" style="602" customWidth="1"/>
    <col min="10498" max="10498" width="29.42578125" style="602" customWidth="1"/>
    <col min="10499" max="10499" width="9.85546875" style="602" customWidth="1"/>
    <col min="10500" max="10500" width="8.28515625" style="602" customWidth="1"/>
    <col min="10501" max="10501" width="8.85546875" style="602" customWidth="1"/>
    <col min="10502" max="10502" width="8.42578125" style="602" customWidth="1"/>
    <col min="10503" max="10503" width="9.5703125" style="602" customWidth="1"/>
    <col min="10504" max="10504" width="8.7109375" style="602" customWidth="1"/>
    <col min="10505" max="10505" width="9.42578125" style="602" customWidth="1"/>
    <col min="10506" max="10507" width="9.140625" style="602"/>
    <col min="10508" max="10508" width="12" style="602" customWidth="1"/>
    <col min="10509" max="10509" width="15.140625" style="602" customWidth="1"/>
    <col min="10510" max="10752" width="9.140625" style="602"/>
    <col min="10753" max="10753" width="8.42578125" style="602" customWidth="1"/>
    <col min="10754" max="10754" width="29.42578125" style="602" customWidth="1"/>
    <col min="10755" max="10755" width="9.85546875" style="602" customWidth="1"/>
    <col min="10756" max="10756" width="8.28515625" style="602" customWidth="1"/>
    <col min="10757" max="10757" width="8.85546875" style="602" customWidth="1"/>
    <col min="10758" max="10758" width="8.42578125" style="602" customWidth="1"/>
    <col min="10759" max="10759" width="9.5703125" style="602" customWidth="1"/>
    <col min="10760" max="10760" width="8.7109375" style="602" customWidth="1"/>
    <col min="10761" max="10761" width="9.42578125" style="602" customWidth="1"/>
    <col min="10762" max="10763" width="9.140625" style="602"/>
    <col min="10764" max="10764" width="12" style="602" customWidth="1"/>
    <col min="10765" max="10765" width="15.140625" style="602" customWidth="1"/>
    <col min="10766" max="11008" width="9.140625" style="602"/>
    <col min="11009" max="11009" width="8.42578125" style="602" customWidth="1"/>
    <col min="11010" max="11010" width="29.42578125" style="602" customWidth="1"/>
    <col min="11011" max="11011" width="9.85546875" style="602" customWidth="1"/>
    <col min="11012" max="11012" width="8.28515625" style="602" customWidth="1"/>
    <col min="11013" max="11013" width="8.85546875" style="602" customWidth="1"/>
    <col min="11014" max="11014" width="8.42578125" style="602" customWidth="1"/>
    <col min="11015" max="11015" width="9.5703125" style="602" customWidth="1"/>
    <col min="11016" max="11016" width="8.7109375" style="602" customWidth="1"/>
    <col min="11017" max="11017" width="9.42578125" style="602" customWidth="1"/>
    <col min="11018" max="11019" width="9.140625" style="602"/>
    <col min="11020" max="11020" width="12" style="602" customWidth="1"/>
    <col min="11021" max="11021" width="15.140625" style="602" customWidth="1"/>
    <col min="11022" max="11264" width="9.140625" style="602"/>
    <col min="11265" max="11265" width="8.42578125" style="602" customWidth="1"/>
    <col min="11266" max="11266" width="29.42578125" style="602" customWidth="1"/>
    <col min="11267" max="11267" width="9.85546875" style="602" customWidth="1"/>
    <col min="11268" max="11268" width="8.28515625" style="602" customWidth="1"/>
    <col min="11269" max="11269" width="8.85546875" style="602" customWidth="1"/>
    <col min="11270" max="11270" width="8.42578125" style="602" customWidth="1"/>
    <col min="11271" max="11271" width="9.5703125" style="602" customWidth="1"/>
    <col min="11272" max="11272" width="8.7109375" style="602" customWidth="1"/>
    <col min="11273" max="11273" width="9.42578125" style="602" customWidth="1"/>
    <col min="11274" max="11275" width="9.140625" style="602"/>
    <col min="11276" max="11276" width="12" style="602" customWidth="1"/>
    <col min="11277" max="11277" width="15.140625" style="602" customWidth="1"/>
    <col min="11278" max="11520" width="9.140625" style="602"/>
    <col min="11521" max="11521" width="8.42578125" style="602" customWidth="1"/>
    <col min="11522" max="11522" width="29.42578125" style="602" customWidth="1"/>
    <col min="11523" max="11523" width="9.85546875" style="602" customWidth="1"/>
    <col min="11524" max="11524" width="8.28515625" style="602" customWidth="1"/>
    <col min="11525" max="11525" width="8.85546875" style="602" customWidth="1"/>
    <col min="11526" max="11526" width="8.42578125" style="602" customWidth="1"/>
    <col min="11527" max="11527" width="9.5703125" style="602" customWidth="1"/>
    <col min="11528" max="11528" width="8.7109375" style="602" customWidth="1"/>
    <col min="11529" max="11529" width="9.42578125" style="602" customWidth="1"/>
    <col min="11530" max="11531" width="9.140625" style="602"/>
    <col min="11532" max="11532" width="12" style="602" customWidth="1"/>
    <col min="11533" max="11533" width="15.140625" style="602" customWidth="1"/>
    <col min="11534" max="11776" width="9.140625" style="602"/>
    <col min="11777" max="11777" width="8.42578125" style="602" customWidth="1"/>
    <col min="11778" max="11778" width="29.42578125" style="602" customWidth="1"/>
    <col min="11779" max="11779" width="9.85546875" style="602" customWidth="1"/>
    <col min="11780" max="11780" width="8.28515625" style="602" customWidth="1"/>
    <col min="11781" max="11781" width="8.85546875" style="602" customWidth="1"/>
    <col min="11782" max="11782" width="8.42578125" style="602" customWidth="1"/>
    <col min="11783" max="11783" width="9.5703125" style="602" customWidth="1"/>
    <col min="11784" max="11784" width="8.7109375" style="602" customWidth="1"/>
    <col min="11785" max="11785" width="9.42578125" style="602" customWidth="1"/>
    <col min="11786" max="11787" width="9.140625" style="602"/>
    <col min="11788" max="11788" width="12" style="602" customWidth="1"/>
    <col min="11789" max="11789" width="15.140625" style="602" customWidth="1"/>
    <col min="11790" max="12032" width="9.140625" style="602"/>
    <col min="12033" max="12033" width="8.42578125" style="602" customWidth="1"/>
    <col min="12034" max="12034" width="29.42578125" style="602" customWidth="1"/>
    <col min="12035" max="12035" width="9.85546875" style="602" customWidth="1"/>
    <col min="12036" max="12036" width="8.28515625" style="602" customWidth="1"/>
    <col min="12037" max="12037" width="8.85546875" style="602" customWidth="1"/>
    <col min="12038" max="12038" width="8.42578125" style="602" customWidth="1"/>
    <col min="12039" max="12039" width="9.5703125" style="602" customWidth="1"/>
    <col min="12040" max="12040" width="8.7109375" style="602" customWidth="1"/>
    <col min="12041" max="12041" width="9.42578125" style="602" customWidth="1"/>
    <col min="12042" max="12043" width="9.140625" style="602"/>
    <col min="12044" max="12044" width="12" style="602" customWidth="1"/>
    <col min="12045" max="12045" width="15.140625" style="602" customWidth="1"/>
    <col min="12046" max="12288" width="9.140625" style="602"/>
    <col min="12289" max="12289" width="8.42578125" style="602" customWidth="1"/>
    <col min="12290" max="12290" width="29.42578125" style="602" customWidth="1"/>
    <col min="12291" max="12291" width="9.85546875" style="602" customWidth="1"/>
    <col min="12292" max="12292" width="8.28515625" style="602" customWidth="1"/>
    <col min="12293" max="12293" width="8.85546875" style="602" customWidth="1"/>
    <col min="12294" max="12294" width="8.42578125" style="602" customWidth="1"/>
    <col min="12295" max="12295" width="9.5703125" style="602" customWidth="1"/>
    <col min="12296" max="12296" width="8.7109375" style="602" customWidth="1"/>
    <col min="12297" max="12297" width="9.42578125" style="602" customWidth="1"/>
    <col min="12298" max="12299" width="9.140625" style="602"/>
    <col min="12300" max="12300" width="12" style="602" customWidth="1"/>
    <col min="12301" max="12301" width="15.140625" style="602" customWidth="1"/>
    <col min="12302" max="12544" width="9.140625" style="602"/>
    <col min="12545" max="12545" width="8.42578125" style="602" customWidth="1"/>
    <col min="12546" max="12546" width="29.42578125" style="602" customWidth="1"/>
    <col min="12547" max="12547" width="9.85546875" style="602" customWidth="1"/>
    <col min="12548" max="12548" width="8.28515625" style="602" customWidth="1"/>
    <col min="12549" max="12549" width="8.85546875" style="602" customWidth="1"/>
    <col min="12550" max="12550" width="8.42578125" style="602" customWidth="1"/>
    <col min="12551" max="12551" width="9.5703125" style="602" customWidth="1"/>
    <col min="12552" max="12552" width="8.7109375" style="602" customWidth="1"/>
    <col min="12553" max="12553" width="9.42578125" style="602" customWidth="1"/>
    <col min="12554" max="12555" width="9.140625" style="602"/>
    <col min="12556" max="12556" width="12" style="602" customWidth="1"/>
    <col min="12557" max="12557" width="15.140625" style="602" customWidth="1"/>
    <col min="12558" max="12800" width="9.140625" style="602"/>
    <col min="12801" max="12801" width="8.42578125" style="602" customWidth="1"/>
    <col min="12802" max="12802" width="29.42578125" style="602" customWidth="1"/>
    <col min="12803" max="12803" width="9.85546875" style="602" customWidth="1"/>
    <col min="12804" max="12804" width="8.28515625" style="602" customWidth="1"/>
    <col min="12805" max="12805" width="8.85546875" style="602" customWidth="1"/>
    <col min="12806" max="12806" width="8.42578125" style="602" customWidth="1"/>
    <col min="12807" max="12807" width="9.5703125" style="602" customWidth="1"/>
    <col min="12808" max="12808" width="8.7109375" style="602" customWidth="1"/>
    <col min="12809" max="12809" width="9.42578125" style="602" customWidth="1"/>
    <col min="12810" max="12811" width="9.140625" style="602"/>
    <col min="12812" max="12812" width="12" style="602" customWidth="1"/>
    <col min="12813" max="12813" width="15.140625" style="602" customWidth="1"/>
    <col min="12814" max="13056" width="9.140625" style="602"/>
    <col min="13057" max="13057" width="8.42578125" style="602" customWidth="1"/>
    <col min="13058" max="13058" width="29.42578125" style="602" customWidth="1"/>
    <col min="13059" max="13059" width="9.85546875" style="602" customWidth="1"/>
    <col min="13060" max="13060" width="8.28515625" style="602" customWidth="1"/>
    <col min="13061" max="13061" width="8.85546875" style="602" customWidth="1"/>
    <col min="13062" max="13062" width="8.42578125" style="602" customWidth="1"/>
    <col min="13063" max="13063" width="9.5703125" style="602" customWidth="1"/>
    <col min="13064" max="13064" width="8.7109375" style="602" customWidth="1"/>
    <col min="13065" max="13065" width="9.42578125" style="602" customWidth="1"/>
    <col min="13066" max="13067" width="9.140625" style="602"/>
    <col min="13068" max="13068" width="12" style="602" customWidth="1"/>
    <col min="13069" max="13069" width="15.140625" style="602" customWidth="1"/>
    <col min="13070" max="13312" width="9.140625" style="602"/>
    <col min="13313" max="13313" width="8.42578125" style="602" customWidth="1"/>
    <col min="13314" max="13314" width="29.42578125" style="602" customWidth="1"/>
    <col min="13315" max="13315" width="9.85546875" style="602" customWidth="1"/>
    <col min="13316" max="13316" width="8.28515625" style="602" customWidth="1"/>
    <col min="13317" max="13317" width="8.85546875" style="602" customWidth="1"/>
    <col min="13318" max="13318" width="8.42578125" style="602" customWidth="1"/>
    <col min="13319" max="13319" width="9.5703125" style="602" customWidth="1"/>
    <col min="13320" max="13320" width="8.7109375" style="602" customWidth="1"/>
    <col min="13321" max="13321" width="9.42578125" style="602" customWidth="1"/>
    <col min="13322" max="13323" width="9.140625" style="602"/>
    <col min="13324" max="13324" width="12" style="602" customWidth="1"/>
    <col min="13325" max="13325" width="15.140625" style="602" customWidth="1"/>
    <col min="13326" max="13568" width="9.140625" style="602"/>
    <col min="13569" max="13569" width="8.42578125" style="602" customWidth="1"/>
    <col min="13570" max="13570" width="29.42578125" style="602" customWidth="1"/>
    <col min="13571" max="13571" width="9.85546875" style="602" customWidth="1"/>
    <col min="13572" max="13572" width="8.28515625" style="602" customWidth="1"/>
    <col min="13573" max="13573" width="8.85546875" style="602" customWidth="1"/>
    <col min="13574" max="13574" width="8.42578125" style="602" customWidth="1"/>
    <col min="13575" max="13575" width="9.5703125" style="602" customWidth="1"/>
    <col min="13576" max="13576" width="8.7109375" style="602" customWidth="1"/>
    <col min="13577" max="13577" width="9.42578125" style="602" customWidth="1"/>
    <col min="13578" max="13579" width="9.140625" style="602"/>
    <col min="13580" max="13580" width="12" style="602" customWidth="1"/>
    <col min="13581" max="13581" width="15.140625" style="602" customWidth="1"/>
    <col min="13582" max="13824" width="9.140625" style="602"/>
    <col min="13825" max="13825" width="8.42578125" style="602" customWidth="1"/>
    <col min="13826" max="13826" width="29.42578125" style="602" customWidth="1"/>
    <col min="13827" max="13827" width="9.85546875" style="602" customWidth="1"/>
    <col min="13828" max="13828" width="8.28515625" style="602" customWidth="1"/>
    <col min="13829" max="13829" width="8.85546875" style="602" customWidth="1"/>
    <col min="13830" max="13830" width="8.42578125" style="602" customWidth="1"/>
    <col min="13831" max="13831" width="9.5703125" style="602" customWidth="1"/>
    <col min="13832" max="13832" width="8.7109375" style="602" customWidth="1"/>
    <col min="13833" max="13833" width="9.42578125" style="602" customWidth="1"/>
    <col min="13834" max="13835" width="9.140625" style="602"/>
    <col min="13836" max="13836" width="12" style="602" customWidth="1"/>
    <col min="13837" max="13837" width="15.140625" style="602" customWidth="1"/>
    <col min="13838" max="14080" width="9.140625" style="602"/>
    <col min="14081" max="14081" width="8.42578125" style="602" customWidth="1"/>
    <col min="14082" max="14082" width="29.42578125" style="602" customWidth="1"/>
    <col min="14083" max="14083" width="9.85546875" style="602" customWidth="1"/>
    <col min="14084" max="14084" width="8.28515625" style="602" customWidth="1"/>
    <col min="14085" max="14085" width="8.85546875" style="602" customWidth="1"/>
    <col min="14086" max="14086" width="8.42578125" style="602" customWidth="1"/>
    <col min="14087" max="14087" width="9.5703125" style="602" customWidth="1"/>
    <col min="14088" max="14088" width="8.7109375" style="602" customWidth="1"/>
    <col min="14089" max="14089" width="9.42578125" style="602" customWidth="1"/>
    <col min="14090" max="14091" width="9.140625" style="602"/>
    <col min="14092" max="14092" width="12" style="602" customWidth="1"/>
    <col min="14093" max="14093" width="15.140625" style="602" customWidth="1"/>
    <col min="14094" max="14336" width="9.140625" style="602"/>
    <col min="14337" max="14337" width="8.42578125" style="602" customWidth="1"/>
    <col min="14338" max="14338" width="29.42578125" style="602" customWidth="1"/>
    <col min="14339" max="14339" width="9.85546875" style="602" customWidth="1"/>
    <col min="14340" max="14340" width="8.28515625" style="602" customWidth="1"/>
    <col min="14341" max="14341" width="8.85546875" style="602" customWidth="1"/>
    <col min="14342" max="14342" width="8.42578125" style="602" customWidth="1"/>
    <col min="14343" max="14343" width="9.5703125" style="602" customWidth="1"/>
    <col min="14344" max="14344" width="8.7109375" style="602" customWidth="1"/>
    <col min="14345" max="14345" width="9.42578125" style="602" customWidth="1"/>
    <col min="14346" max="14347" width="9.140625" style="602"/>
    <col min="14348" max="14348" width="12" style="602" customWidth="1"/>
    <col min="14349" max="14349" width="15.140625" style="602" customWidth="1"/>
    <col min="14350" max="14592" width="9.140625" style="602"/>
    <col min="14593" max="14593" width="8.42578125" style="602" customWidth="1"/>
    <col min="14594" max="14594" width="29.42578125" style="602" customWidth="1"/>
    <col min="14595" max="14595" width="9.85546875" style="602" customWidth="1"/>
    <col min="14596" max="14596" width="8.28515625" style="602" customWidth="1"/>
    <col min="14597" max="14597" width="8.85546875" style="602" customWidth="1"/>
    <col min="14598" max="14598" width="8.42578125" style="602" customWidth="1"/>
    <col min="14599" max="14599" width="9.5703125" style="602" customWidth="1"/>
    <col min="14600" max="14600" width="8.7109375" style="602" customWidth="1"/>
    <col min="14601" max="14601" width="9.42578125" style="602" customWidth="1"/>
    <col min="14602" max="14603" width="9.140625" style="602"/>
    <col min="14604" max="14604" width="12" style="602" customWidth="1"/>
    <col min="14605" max="14605" width="15.140625" style="602" customWidth="1"/>
    <col min="14606" max="14848" width="9.140625" style="602"/>
    <col min="14849" max="14849" width="8.42578125" style="602" customWidth="1"/>
    <col min="14850" max="14850" width="29.42578125" style="602" customWidth="1"/>
    <col min="14851" max="14851" width="9.85546875" style="602" customWidth="1"/>
    <col min="14852" max="14852" width="8.28515625" style="602" customWidth="1"/>
    <col min="14853" max="14853" width="8.85546875" style="602" customWidth="1"/>
    <col min="14854" max="14854" width="8.42578125" style="602" customWidth="1"/>
    <col min="14855" max="14855" width="9.5703125" style="602" customWidth="1"/>
    <col min="14856" max="14856" width="8.7109375" style="602" customWidth="1"/>
    <col min="14857" max="14857" width="9.42578125" style="602" customWidth="1"/>
    <col min="14858" max="14859" width="9.140625" style="602"/>
    <col min="14860" max="14860" width="12" style="602" customWidth="1"/>
    <col min="14861" max="14861" width="15.140625" style="602" customWidth="1"/>
    <col min="14862" max="15104" width="9.140625" style="602"/>
    <col min="15105" max="15105" width="8.42578125" style="602" customWidth="1"/>
    <col min="15106" max="15106" width="29.42578125" style="602" customWidth="1"/>
    <col min="15107" max="15107" width="9.85546875" style="602" customWidth="1"/>
    <col min="15108" max="15108" width="8.28515625" style="602" customWidth="1"/>
    <col min="15109" max="15109" width="8.85546875" style="602" customWidth="1"/>
    <col min="15110" max="15110" width="8.42578125" style="602" customWidth="1"/>
    <col min="15111" max="15111" width="9.5703125" style="602" customWidth="1"/>
    <col min="15112" max="15112" width="8.7109375" style="602" customWidth="1"/>
    <col min="15113" max="15113" width="9.42578125" style="602" customWidth="1"/>
    <col min="15114" max="15115" width="9.140625" style="602"/>
    <col min="15116" max="15116" width="12" style="602" customWidth="1"/>
    <col min="15117" max="15117" width="15.140625" style="602" customWidth="1"/>
    <col min="15118" max="15360" width="9.140625" style="602"/>
    <col min="15361" max="15361" width="8.42578125" style="602" customWidth="1"/>
    <col min="15362" max="15362" width="29.42578125" style="602" customWidth="1"/>
    <col min="15363" max="15363" width="9.85546875" style="602" customWidth="1"/>
    <col min="15364" max="15364" width="8.28515625" style="602" customWidth="1"/>
    <col min="15365" max="15365" width="8.85546875" style="602" customWidth="1"/>
    <col min="15366" max="15366" width="8.42578125" style="602" customWidth="1"/>
    <col min="15367" max="15367" width="9.5703125" style="602" customWidth="1"/>
    <col min="15368" max="15368" width="8.7109375" style="602" customWidth="1"/>
    <col min="15369" max="15369" width="9.42578125" style="602" customWidth="1"/>
    <col min="15370" max="15371" width="9.140625" style="602"/>
    <col min="15372" max="15372" width="12" style="602" customWidth="1"/>
    <col min="15373" max="15373" width="15.140625" style="602" customWidth="1"/>
    <col min="15374" max="15616" width="9.140625" style="602"/>
    <col min="15617" max="15617" width="8.42578125" style="602" customWidth="1"/>
    <col min="15618" max="15618" width="29.42578125" style="602" customWidth="1"/>
    <col min="15619" max="15619" width="9.85546875" style="602" customWidth="1"/>
    <col min="15620" max="15620" width="8.28515625" style="602" customWidth="1"/>
    <col min="15621" max="15621" width="8.85546875" style="602" customWidth="1"/>
    <col min="15622" max="15622" width="8.42578125" style="602" customWidth="1"/>
    <col min="15623" max="15623" width="9.5703125" style="602" customWidth="1"/>
    <col min="15624" max="15624" width="8.7109375" style="602" customWidth="1"/>
    <col min="15625" max="15625" width="9.42578125" style="602" customWidth="1"/>
    <col min="15626" max="15627" width="9.140625" style="602"/>
    <col min="15628" max="15628" width="12" style="602" customWidth="1"/>
    <col min="15629" max="15629" width="15.140625" style="602" customWidth="1"/>
    <col min="15630" max="15872" width="9.140625" style="602"/>
    <col min="15873" max="15873" width="8.42578125" style="602" customWidth="1"/>
    <col min="15874" max="15874" width="29.42578125" style="602" customWidth="1"/>
    <col min="15875" max="15875" width="9.85546875" style="602" customWidth="1"/>
    <col min="15876" max="15876" width="8.28515625" style="602" customWidth="1"/>
    <col min="15877" max="15877" width="8.85546875" style="602" customWidth="1"/>
    <col min="15878" max="15878" width="8.42578125" style="602" customWidth="1"/>
    <col min="15879" max="15879" width="9.5703125" style="602" customWidth="1"/>
    <col min="15880" max="15880" width="8.7109375" style="602" customWidth="1"/>
    <col min="15881" max="15881" width="9.42578125" style="602" customWidth="1"/>
    <col min="15882" max="15883" width="9.140625" style="602"/>
    <col min="15884" max="15884" width="12" style="602" customWidth="1"/>
    <col min="15885" max="15885" width="15.140625" style="602" customWidth="1"/>
    <col min="15886" max="16128" width="9.140625" style="602"/>
    <col min="16129" max="16129" width="8.42578125" style="602" customWidth="1"/>
    <col min="16130" max="16130" width="29.42578125" style="602" customWidth="1"/>
    <col min="16131" max="16131" width="9.85546875" style="602" customWidth="1"/>
    <col min="16132" max="16132" width="8.28515625" style="602" customWidth="1"/>
    <col min="16133" max="16133" width="8.85546875" style="602" customWidth="1"/>
    <col min="16134" max="16134" width="8.42578125" style="602" customWidth="1"/>
    <col min="16135" max="16135" width="9.5703125" style="602" customWidth="1"/>
    <col min="16136" max="16136" width="8.7109375" style="602" customWidth="1"/>
    <col min="16137" max="16137" width="9.42578125" style="602" customWidth="1"/>
    <col min="16138" max="16139" width="9.140625" style="602"/>
    <col min="16140" max="16140" width="12" style="602" customWidth="1"/>
    <col min="16141" max="16141" width="15.140625" style="602" customWidth="1"/>
    <col min="16142" max="16384" width="9.140625" style="602"/>
  </cols>
  <sheetData>
    <row r="1" spans="1:12" x14ac:dyDescent="0.2">
      <c r="B1" s="603" t="s">
        <v>287</v>
      </c>
    </row>
    <row r="2" spans="1:12" x14ac:dyDescent="0.2">
      <c r="B2" s="137" t="s">
        <v>277</v>
      </c>
      <c r="H2" s="604" t="s">
        <v>1160</v>
      </c>
      <c r="I2" s="605"/>
      <c r="J2" s="605"/>
      <c r="K2" s="605"/>
      <c r="L2" s="605"/>
    </row>
    <row r="3" spans="1:12" x14ac:dyDescent="0.2">
      <c r="H3" s="68" t="s">
        <v>1488</v>
      </c>
      <c r="I3" s="605"/>
      <c r="J3" s="605"/>
      <c r="K3" s="605"/>
      <c r="L3" s="605"/>
    </row>
    <row r="4" spans="1:12" x14ac:dyDescent="0.2">
      <c r="H4" s="605"/>
      <c r="I4" s="605"/>
      <c r="J4" s="605"/>
      <c r="K4" s="605"/>
      <c r="L4" s="605"/>
    </row>
    <row r="5" spans="1:12" ht="15.75" x14ac:dyDescent="0.25">
      <c r="A5" s="1008" t="s">
        <v>1161</v>
      </c>
      <c r="B5" s="1008"/>
      <c r="C5" s="1008"/>
      <c r="D5" s="1008"/>
      <c r="E5" s="1008"/>
      <c r="F5" s="1008"/>
      <c r="G5" s="1008"/>
      <c r="H5" s="1008"/>
      <c r="I5" s="1008"/>
      <c r="J5" s="1008"/>
      <c r="K5" s="1008"/>
      <c r="L5" s="1008"/>
    </row>
    <row r="6" spans="1:12" ht="15.75" x14ac:dyDescent="0.25">
      <c r="A6" s="1008" t="s">
        <v>1162</v>
      </c>
      <c r="B6" s="1008"/>
      <c r="C6" s="1008"/>
      <c r="D6" s="1008"/>
      <c r="E6" s="1008"/>
      <c r="F6" s="1008"/>
      <c r="G6" s="1008"/>
      <c r="H6" s="1008"/>
      <c r="I6" s="1008"/>
      <c r="J6" s="1008"/>
      <c r="K6" s="1008"/>
      <c r="L6" s="1008"/>
    </row>
    <row r="7" spans="1:12" ht="15.75" x14ac:dyDescent="0.25">
      <c r="A7" s="606"/>
      <c r="B7" s="606"/>
      <c r="C7" s="606"/>
      <c r="D7" s="606"/>
      <c r="E7" s="606"/>
      <c r="F7" s="606"/>
      <c r="G7" s="606"/>
      <c r="H7" s="606"/>
      <c r="I7" s="606"/>
      <c r="J7" s="606"/>
      <c r="K7" s="606"/>
      <c r="L7" s="606"/>
    </row>
    <row r="8" spans="1:12" ht="15.75" x14ac:dyDescent="0.25">
      <c r="A8" s="606"/>
      <c r="B8" s="606"/>
      <c r="C8" s="606"/>
      <c r="D8" s="606"/>
      <c r="E8" s="606"/>
      <c r="F8" s="606"/>
      <c r="G8" s="606"/>
      <c r="H8" s="606"/>
      <c r="I8" s="606"/>
      <c r="J8" s="606"/>
      <c r="K8" s="606"/>
      <c r="L8" s="606"/>
    </row>
    <row r="9" spans="1:12" x14ac:dyDescent="0.2">
      <c r="B9" s="137" t="s">
        <v>907</v>
      </c>
      <c r="C9" s="137" t="s">
        <v>170</v>
      </c>
      <c r="D9" s="137" t="s">
        <v>171</v>
      </c>
      <c r="E9" s="137" t="s">
        <v>908</v>
      </c>
      <c r="F9" s="137" t="s">
        <v>909</v>
      </c>
      <c r="G9" s="137" t="s">
        <v>172</v>
      </c>
      <c r="H9" s="137" t="s">
        <v>910</v>
      </c>
      <c r="I9" s="137" t="s">
        <v>1163</v>
      </c>
      <c r="J9" s="137" t="s">
        <v>911</v>
      </c>
      <c r="K9" s="137" t="s">
        <v>912</v>
      </c>
      <c r="L9" s="137" t="s">
        <v>913</v>
      </c>
    </row>
    <row r="10" spans="1:12" x14ac:dyDescent="0.2">
      <c r="A10" s="607"/>
      <c r="B10" s="608"/>
      <c r="C10" s="608" t="s">
        <v>1164</v>
      </c>
      <c r="D10" s="609" t="s">
        <v>1165</v>
      </c>
      <c r="E10" s="610">
        <v>2015</v>
      </c>
      <c r="F10" s="1009"/>
      <c r="G10" s="1010"/>
      <c r="H10" s="1010"/>
      <c r="I10" s="1010"/>
      <c r="J10" s="1010"/>
      <c r="K10" s="1010"/>
      <c r="L10" s="1011"/>
    </row>
    <row r="11" spans="1:12" x14ac:dyDescent="0.2">
      <c r="A11" s="611"/>
      <c r="B11" s="607" t="s">
        <v>1166</v>
      </c>
      <c r="C11" s="607" t="s">
        <v>1167</v>
      </c>
      <c r="D11" s="612" t="s">
        <v>1168</v>
      </c>
      <c r="E11" s="612" t="s">
        <v>1169</v>
      </c>
      <c r="F11" s="612" t="s">
        <v>1170</v>
      </c>
      <c r="G11" s="607" t="s">
        <v>1171</v>
      </c>
      <c r="H11" s="613" t="s">
        <v>1172</v>
      </c>
      <c r="I11" s="613" t="s">
        <v>1173</v>
      </c>
      <c r="J11" s="613" t="s">
        <v>1174</v>
      </c>
      <c r="K11" s="613" t="s">
        <v>1175</v>
      </c>
      <c r="L11" s="614" t="s">
        <v>47</v>
      </c>
    </row>
    <row r="12" spans="1:12" ht="13.5" thickBot="1" x14ac:dyDescent="0.25">
      <c r="A12" s="611"/>
      <c r="B12" s="615"/>
      <c r="C12" s="616" t="s">
        <v>1168</v>
      </c>
      <c r="D12" s="617"/>
      <c r="E12" s="617" t="s">
        <v>1176</v>
      </c>
      <c r="F12" s="617"/>
      <c r="G12" s="615"/>
      <c r="H12" s="615"/>
      <c r="I12" s="618"/>
      <c r="J12" s="618"/>
      <c r="K12" s="619"/>
      <c r="L12" s="620"/>
    </row>
    <row r="13" spans="1:12" ht="13.5" thickBot="1" x14ac:dyDescent="0.25">
      <c r="A13" s="607" t="s">
        <v>288</v>
      </c>
      <c r="B13" s="621" t="s">
        <v>1177</v>
      </c>
      <c r="C13" s="622"/>
      <c r="D13" s="622"/>
      <c r="E13" s="622"/>
      <c r="F13" s="623"/>
      <c r="G13" s="623"/>
      <c r="H13" s="623"/>
      <c r="I13" s="624"/>
      <c r="J13" s="624"/>
      <c r="K13" s="624"/>
      <c r="L13" s="625"/>
    </row>
    <row r="14" spans="1:12" x14ac:dyDescent="0.2">
      <c r="A14" s="607" t="s">
        <v>289</v>
      </c>
      <c r="B14" s="626"/>
      <c r="C14" s="627"/>
      <c r="D14" s="627"/>
      <c r="E14" s="627"/>
      <c r="F14" s="628"/>
      <c r="G14" s="628"/>
      <c r="H14" s="628"/>
      <c r="I14" s="629"/>
      <c r="J14" s="629"/>
      <c r="K14" s="629"/>
      <c r="L14" s="620"/>
    </row>
    <row r="15" spans="1:12" x14ac:dyDescent="0.2">
      <c r="A15" s="607" t="s">
        <v>290</v>
      </c>
      <c r="B15" s="630"/>
      <c r="C15" s="631"/>
      <c r="D15" s="631"/>
      <c r="E15" s="631"/>
      <c r="F15" s="632"/>
      <c r="G15" s="632"/>
      <c r="H15" s="632"/>
      <c r="I15" s="633"/>
      <c r="J15" s="633"/>
      <c r="K15" s="633"/>
      <c r="L15" s="634"/>
    </row>
    <row r="16" spans="1:12" x14ac:dyDescent="0.2">
      <c r="A16" s="607" t="s">
        <v>291</v>
      </c>
      <c r="B16" s="630"/>
      <c r="C16" s="631"/>
      <c r="D16" s="631"/>
      <c r="E16" s="631"/>
      <c r="F16" s="632"/>
      <c r="G16" s="632"/>
      <c r="H16" s="632"/>
      <c r="I16" s="633"/>
      <c r="J16" s="633"/>
      <c r="K16" s="633"/>
      <c r="L16" s="634"/>
    </row>
    <row r="17" spans="1:13" ht="13.5" thickBot="1" x14ac:dyDescent="0.25">
      <c r="A17" s="607" t="s">
        <v>292</v>
      </c>
      <c r="B17" s="635"/>
      <c r="C17" s="636"/>
      <c r="D17" s="636"/>
      <c r="E17" s="636"/>
      <c r="F17" s="637"/>
      <c r="G17" s="637"/>
      <c r="H17" s="637"/>
      <c r="I17" s="638"/>
      <c r="J17" s="638"/>
      <c r="K17" s="638"/>
      <c r="L17" s="639"/>
    </row>
    <row r="18" spans="1:13" ht="13.5" thickBot="1" x14ac:dyDescent="0.25">
      <c r="A18" s="607" t="s">
        <v>293</v>
      </c>
      <c r="B18" s="621" t="s">
        <v>1178</v>
      </c>
      <c r="C18" s="622"/>
      <c r="D18" s="622"/>
      <c r="E18" s="622"/>
      <c r="F18" s="640"/>
      <c r="G18" s="640"/>
      <c r="H18" s="640"/>
      <c r="I18" s="641"/>
      <c r="J18" s="641"/>
      <c r="K18" s="641"/>
      <c r="L18" s="625"/>
    </row>
    <row r="19" spans="1:13" x14ac:dyDescent="0.2">
      <c r="A19" s="607" t="s">
        <v>1179</v>
      </c>
      <c r="B19" s="642"/>
      <c r="C19" s="627"/>
      <c r="D19" s="627"/>
      <c r="E19" s="627"/>
      <c r="F19" s="643"/>
      <c r="G19" s="643"/>
      <c r="H19" s="643"/>
      <c r="I19" s="644"/>
      <c r="J19" s="644"/>
      <c r="K19" s="644"/>
      <c r="L19" s="645">
        <f>SUM(E19:K19)</f>
        <v>0</v>
      </c>
    </row>
    <row r="20" spans="1:13" x14ac:dyDescent="0.2">
      <c r="A20" s="607" t="s">
        <v>295</v>
      </c>
      <c r="B20" s="646"/>
      <c r="C20" s="631"/>
      <c r="D20" s="631"/>
      <c r="E20" s="631"/>
      <c r="F20" s="647"/>
      <c r="G20" s="647"/>
      <c r="H20" s="647"/>
      <c r="I20" s="648"/>
      <c r="J20" s="648"/>
      <c r="K20" s="648"/>
      <c r="L20" s="645">
        <f>SUM(E20:K20)</f>
        <v>0</v>
      </c>
    </row>
    <row r="21" spans="1:13" x14ac:dyDescent="0.2">
      <c r="A21" s="607" t="s">
        <v>296</v>
      </c>
      <c r="B21" s="646"/>
      <c r="C21" s="631"/>
      <c r="D21" s="631"/>
      <c r="E21" s="631"/>
      <c r="F21" s="647"/>
      <c r="G21" s="647"/>
      <c r="H21" s="647"/>
      <c r="I21" s="649"/>
      <c r="J21" s="649"/>
      <c r="K21" s="137"/>
      <c r="L21" s="645">
        <f>SUM(E21:K21)</f>
        <v>0</v>
      </c>
    </row>
    <row r="22" spans="1:13" ht="13.5" thickBot="1" x14ac:dyDescent="0.25">
      <c r="A22" s="607" t="s">
        <v>1180</v>
      </c>
      <c r="B22" s="650"/>
      <c r="C22" s="636"/>
      <c r="D22" s="636"/>
      <c r="E22" s="636"/>
      <c r="F22" s="651"/>
      <c r="G22" s="651"/>
      <c r="H22" s="651"/>
      <c r="I22" s="652"/>
      <c r="J22" s="652"/>
      <c r="K22" s="652"/>
      <c r="L22" s="645">
        <f>SUM(E22:K22)</f>
        <v>0</v>
      </c>
    </row>
    <row r="23" spans="1:13" ht="13.5" thickBot="1" x14ac:dyDescent="0.25">
      <c r="A23" s="607" t="s">
        <v>1181</v>
      </c>
      <c r="B23" s="621" t="s">
        <v>1182</v>
      </c>
      <c r="C23" s="622"/>
      <c r="D23" s="622"/>
      <c r="E23" s="640">
        <f t="shared" ref="E23:K23" si="0">SUM(E19:E21)</f>
        <v>0</v>
      </c>
      <c r="F23" s="640">
        <f t="shared" si="0"/>
        <v>0</v>
      </c>
      <c r="G23" s="640">
        <f t="shared" si="0"/>
        <v>0</v>
      </c>
      <c r="H23" s="640">
        <f t="shared" si="0"/>
        <v>0</v>
      </c>
      <c r="I23" s="640">
        <f t="shared" si="0"/>
        <v>0</v>
      </c>
      <c r="J23" s="640">
        <f t="shared" si="0"/>
        <v>0</v>
      </c>
      <c r="K23" s="641">
        <f t="shared" si="0"/>
        <v>0</v>
      </c>
      <c r="L23" s="653">
        <f>SUM(E23:K23)</f>
        <v>0</v>
      </c>
      <c r="M23" s="654"/>
    </row>
    <row r="25" spans="1:13" x14ac:dyDescent="0.2">
      <c r="A25" s="137"/>
    </row>
    <row r="26" spans="1:13" x14ac:dyDescent="0.2">
      <c r="B26" s="654"/>
      <c r="G26" s="654"/>
      <c r="H26" s="654"/>
      <c r="I26" s="654"/>
      <c r="J26" s="654"/>
      <c r="K26" s="654"/>
    </row>
    <row r="27" spans="1:13" x14ac:dyDescent="0.2">
      <c r="B27" s="654"/>
      <c r="G27" s="654"/>
      <c r="H27" s="654"/>
      <c r="I27" s="654"/>
      <c r="J27" s="654"/>
      <c r="K27" s="654"/>
    </row>
    <row r="28" spans="1:13" x14ac:dyDescent="0.2">
      <c r="A28" s="605"/>
      <c r="B28" s="655"/>
      <c r="G28" s="654"/>
      <c r="H28" s="654"/>
      <c r="I28" s="654"/>
      <c r="J28" s="654"/>
      <c r="K28" s="654"/>
    </row>
    <row r="31" spans="1:13" x14ac:dyDescent="0.2">
      <c r="B31" s="654"/>
      <c r="H31" s="654"/>
      <c r="I31" s="654"/>
      <c r="J31" s="654"/>
      <c r="K31" s="654"/>
    </row>
    <row r="32" spans="1:13" x14ac:dyDescent="0.2">
      <c r="B32" s="654"/>
      <c r="H32" s="654"/>
      <c r="I32" s="654"/>
      <c r="J32" s="654"/>
      <c r="K32" s="654"/>
    </row>
    <row r="33" spans="2:11" x14ac:dyDescent="0.2">
      <c r="B33" s="654"/>
      <c r="H33" s="654"/>
      <c r="I33" s="654"/>
      <c r="J33" s="654"/>
      <c r="K33" s="654"/>
    </row>
    <row r="36" spans="2:11" x14ac:dyDescent="0.2">
      <c r="B36" s="654"/>
    </row>
    <row r="37" spans="2:11" x14ac:dyDescent="0.2">
      <c r="B37" s="654"/>
    </row>
    <row r="38" spans="2:11" x14ac:dyDescent="0.2">
      <c r="B38" s="654"/>
    </row>
  </sheetData>
  <mergeCells count="3">
    <mergeCell ref="A5:L5"/>
    <mergeCell ref="A6:L6"/>
    <mergeCell ref="F10:L10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&amp;Lköltségvetés-zárszámadás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D2" sqref="D2"/>
    </sheetView>
  </sheetViews>
  <sheetFormatPr defaultRowHeight="15" x14ac:dyDescent="0.25"/>
  <cols>
    <col min="1" max="1" width="6.42578125" style="257" customWidth="1"/>
    <col min="2" max="2" width="66.85546875" style="257" customWidth="1"/>
    <col min="3" max="3" width="7.42578125" style="257" customWidth="1"/>
    <col min="4" max="4" width="13.85546875" style="257" customWidth="1"/>
    <col min="5" max="5" width="11.5703125" style="257" customWidth="1"/>
    <col min="6" max="6" width="10.140625" style="257" customWidth="1"/>
    <col min="7" max="9" width="11.28515625" style="257" customWidth="1"/>
    <col min="10" max="10" width="6.7109375" style="259" customWidth="1"/>
    <col min="11" max="256" width="9.140625" style="257"/>
    <col min="257" max="257" width="6.42578125" style="257" customWidth="1"/>
    <col min="258" max="258" width="66.85546875" style="257" customWidth="1"/>
    <col min="259" max="259" width="7.42578125" style="257" customWidth="1"/>
    <col min="260" max="260" width="13.85546875" style="257" customWidth="1"/>
    <col min="261" max="261" width="11.5703125" style="257" customWidth="1"/>
    <col min="262" max="262" width="10.140625" style="257" customWidth="1"/>
    <col min="263" max="265" width="11.28515625" style="257" customWidth="1"/>
    <col min="266" max="266" width="6.7109375" style="257" customWidth="1"/>
    <col min="267" max="512" width="9.140625" style="257"/>
    <col min="513" max="513" width="6.42578125" style="257" customWidth="1"/>
    <col min="514" max="514" width="66.85546875" style="257" customWidth="1"/>
    <col min="515" max="515" width="7.42578125" style="257" customWidth="1"/>
    <col min="516" max="516" width="13.85546875" style="257" customWidth="1"/>
    <col min="517" max="517" width="11.5703125" style="257" customWidth="1"/>
    <col min="518" max="518" width="10.140625" style="257" customWidth="1"/>
    <col min="519" max="521" width="11.28515625" style="257" customWidth="1"/>
    <col min="522" max="522" width="6.7109375" style="257" customWidth="1"/>
    <col min="523" max="768" width="9.140625" style="257"/>
    <col min="769" max="769" width="6.42578125" style="257" customWidth="1"/>
    <col min="770" max="770" width="66.85546875" style="257" customWidth="1"/>
    <col min="771" max="771" width="7.42578125" style="257" customWidth="1"/>
    <col min="772" max="772" width="13.85546875" style="257" customWidth="1"/>
    <col min="773" max="773" width="11.5703125" style="257" customWidth="1"/>
    <col min="774" max="774" width="10.140625" style="257" customWidth="1"/>
    <col min="775" max="777" width="11.28515625" style="257" customWidth="1"/>
    <col min="778" max="778" width="6.7109375" style="257" customWidth="1"/>
    <col min="779" max="1024" width="9.140625" style="257"/>
    <col min="1025" max="1025" width="6.42578125" style="257" customWidth="1"/>
    <col min="1026" max="1026" width="66.85546875" style="257" customWidth="1"/>
    <col min="1027" max="1027" width="7.42578125" style="257" customWidth="1"/>
    <col min="1028" max="1028" width="13.85546875" style="257" customWidth="1"/>
    <col min="1029" max="1029" width="11.5703125" style="257" customWidth="1"/>
    <col min="1030" max="1030" width="10.140625" style="257" customWidth="1"/>
    <col min="1031" max="1033" width="11.28515625" style="257" customWidth="1"/>
    <col min="1034" max="1034" width="6.7109375" style="257" customWidth="1"/>
    <col min="1035" max="1280" width="9.140625" style="257"/>
    <col min="1281" max="1281" width="6.42578125" style="257" customWidth="1"/>
    <col min="1282" max="1282" width="66.85546875" style="257" customWidth="1"/>
    <col min="1283" max="1283" width="7.42578125" style="257" customWidth="1"/>
    <col min="1284" max="1284" width="13.85546875" style="257" customWidth="1"/>
    <col min="1285" max="1285" width="11.5703125" style="257" customWidth="1"/>
    <col min="1286" max="1286" width="10.140625" style="257" customWidth="1"/>
    <col min="1287" max="1289" width="11.28515625" style="257" customWidth="1"/>
    <col min="1290" max="1290" width="6.7109375" style="257" customWidth="1"/>
    <col min="1291" max="1536" width="9.140625" style="257"/>
    <col min="1537" max="1537" width="6.42578125" style="257" customWidth="1"/>
    <col min="1538" max="1538" width="66.85546875" style="257" customWidth="1"/>
    <col min="1539" max="1539" width="7.42578125" style="257" customWidth="1"/>
    <col min="1540" max="1540" width="13.85546875" style="257" customWidth="1"/>
    <col min="1541" max="1541" width="11.5703125" style="257" customWidth="1"/>
    <col min="1542" max="1542" width="10.140625" style="257" customWidth="1"/>
    <col min="1543" max="1545" width="11.28515625" style="257" customWidth="1"/>
    <col min="1546" max="1546" width="6.7109375" style="257" customWidth="1"/>
    <col min="1547" max="1792" width="9.140625" style="257"/>
    <col min="1793" max="1793" width="6.42578125" style="257" customWidth="1"/>
    <col min="1794" max="1794" width="66.85546875" style="257" customWidth="1"/>
    <col min="1795" max="1795" width="7.42578125" style="257" customWidth="1"/>
    <col min="1796" max="1796" width="13.85546875" style="257" customWidth="1"/>
    <col min="1797" max="1797" width="11.5703125" style="257" customWidth="1"/>
    <col min="1798" max="1798" width="10.140625" style="257" customWidth="1"/>
    <col min="1799" max="1801" width="11.28515625" style="257" customWidth="1"/>
    <col min="1802" max="1802" width="6.7109375" style="257" customWidth="1"/>
    <col min="1803" max="2048" width="9.140625" style="257"/>
    <col min="2049" max="2049" width="6.42578125" style="257" customWidth="1"/>
    <col min="2050" max="2050" width="66.85546875" style="257" customWidth="1"/>
    <col min="2051" max="2051" width="7.42578125" style="257" customWidth="1"/>
    <col min="2052" max="2052" width="13.85546875" style="257" customWidth="1"/>
    <col min="2053" max="2053" width="11.5703125" style="257" customWidth="1"/>
    <col min="2054" max="2054" width="10.140625" style="257" customWidth="1"/>
    <col min="2055" max="2057" width="11.28515625" style="257" customWidth="1"/>
    <col min="2058" max="2058" width="6.7109375" style="257" customWidth="1"/>
    <col min="2059" max="2304" width="9.140625" style="257"/>
    <col min="2305" max="2305" width="6.42578125" style="257" customWidth="1"/>
    <col min="2306" max="2306" width="66.85546875" style="257" customWidth="1"/>
    <col min="2307" max="2307" width="7.42578125" style="257" customWidth="1"/>
    <col min="2308" max="2308" width="13.85546875" style="257" customWidth="1"/>
    <col min="2309" max="2309" width="11.5703125" style="257" customWidth="1"/>
    <col min="2310" max="2310" width="10.140625" style="257" customWidth="1"/>
    <col min="2311" max="2313" width="11.28515625" style="257" customWidth="1"/>
    <col min="2314" max="2314" width="6.7109375" style="257" customWidth="1"/>
    <col min="2315" max="2560" width="9.140625" style="257"/>
    <col min="2561" max="2561" width="6.42578125" style="257" customWidth="1"/>
    <col min="2562" max="2562" width="66.85546875" style="257" customWidth="1"/>
    <col min="2563" max="2563" width="7.42578125" style="257" customWidth="1"/>
    <col min="2564" max="2564" width="13.85546875" style="257" customWidth="1"/>
    <col min="2565" max="2565" width="11.5703125" style="257" customWidth="1"/>
    <col min="2566" max="2566" width="10.140625" style="257" customWidth="1"/>
    <col min="2567" max="2569" width="11.28515625" style="257" customWidth="1"/>
    <col min="2570" max="2570" width="6.7109375" style="257" customWidth="1"/>
    <col min="2571" max="2816" width="9.140625" style="257"/>
    <col min="2817" max="2817" width="6.42578125" style="257" customWidth="1"/>
    <col min="2818" max="2818" width="66.85546875" style="257" customWidth="1"/>
    <col min="2819" max="2819" width="7.42578125" style="257" customWidth="1"/>
    <col min="2820" max="2820" width="13.85546875" style="257" customWidth="1"/>
    <col min="2821" max="2821" width="11.5703125" style="257" customWidth="1"/>
    <col min="2822" max="2822" width="10.140625" style="257" customWidth="1"/>
    <col min="2823" max="2825" width="11.28515625" style="257" customWidth="1"/>
    <col min="2826" max="2826" width="6.7109375" style="257" customWidth="1"/>
    <col min="2827" max="3072" width="9.140625" style="257"/>
    <col min="3073" max="3073" width="6.42578125" style="257" customWidth="1"/>
    <col min="3074" max="3074" width="66.85546875" style="257" customWidth="1"/>
    <col min="3075" max="3075" width="7.42578125" style="257" customWidth="1"/>
    <col min="3076" max="3076" width="13.85546875" style="257" customWidth="1"/>
    <col min="3077" max="3077" width="11.5703125" style="257" customWidth="1"/>
    <col min="3078" max="3078" width="10.140625" style="257" customWidth="1"/>
    <col min="3079" max="3081" width="11.28515625" style="257" customWidth="1"/>
    <col min="3082" max="3082" width="6.7109375" style="257" customWidth="1"/>
    <col min="3083" max="3328" width="9.140625" style="257"/>
    <col min="3329" max="3329" width="6.42578125" style="257" customWidth="1"/>
    <col min="3330" max="3330" width="66.85546875" style="257" customWidth="1"/>
    <col min="3331" max="3331" width="7.42578125" style="257" customWidth="1"/>
    <col min="3332" max="3332" width="13.85546875" style="257" customWidth="1"/>
    <col min="3333" max="3333" width="11.5703125" style="257" customWidth="1"/>
    <col min="3334" max="3334" width="10.140625" style="257" customWidth="1"/>
    <col min="3335" max="3337" width="11.28515625" style="257" customWidth="1"/>
    <col min="3338" max="3338" width="6.7109375" style="257" customWidth="1"/>
    <col min="3339" max="3584" width="9.140625" style="257"/>
    <col min="3585" max="3585" width="6.42578125" style="257" customWidth="1"/>
    <col min="3586" max="3586" width="66.85546875" style="257" customWidth="1"/>
    <col min="3587" max="3587" width="7.42578125" style="257" customWidth="1"/>
    <col min="3588" max="3588" width="13.85546875" style="257" customWidth="1"/>
    <col min="3589" max="3589" width="11.5703125" style="257" customWidth="1"/>
    <col min="3590" max="3590" width="10.140625" style="257" customWidth="1"/>
    <col min="3591" max="3593" width="11.28515625" style="257" customWidth="1"/>
    <col min="3594" max="3594" width="6.7109375" style="257" customWidth="1"/>
    <col min="3595" max="3840" width="9.140625" style="257"/>
    <col min="3841" max="3841" width="6.42578125" style="257" customWidth="1"/>
    <col min="3842" max="3842" width="66.85546875" style="257" customWidth="1"/>
    <col min="3843" max="3843" width="7.42578125" style="257" customWidth="1"/>
    <col min="3844" max="3844" width="13.85546875" style="257" customWidth="1"/>
    <col min="3845" max="3845" width="11.5703125" style="257" customWidth="1"/>
    <col min="3846" max="3846" width="10.140625" style="257" customWidth="1"/>
    <col min="3847" max="3849" width="11.28515625" style="257" customWidth="1"/>
    <col min="3850" max="3850" width="6.7109375" style="257" customWidth="1"/>
    <col min="3851" max="4096" width="9.140625" style="257"/>
    <col min="4097" max="4097" width="6.42578125" style="257" customWidth="1"/>
    <col min="4098" max="4098" width="66.85546875" style="257" customWidth="1"/>
    <col min="4099" max="4099" width="7.42578125" style="257" customWidth="1"/>
    <col min="4100" max="4100" width="13.85546875" style="257" customWidth="1"/>
    <col min="4101" max="4101" width="11.5703125" style="257" customWidth="1"/>
    <col min="4102" max="4102" width="10.140625" style="257" customWidth="1"/>
    <col min="4103" max="4105" width="11.28515625" style="257" customWidth="1"/>
    <col min="4106" max="4106" width="6.7109375" style="257" customWidth="1"/>
    <col min="4107" max="4352" width="9.140625" style="257"/>
    <col min="4353" max="4353" width="6.42578125" style="257" customWidth="1"/>
    <col min="4354" max="4354" width="66.85546875" style="257" customWidth="1"/>
    <col min="4355" max="4355" width="7.42578125" style="257" customWidth="1"/>
    <col min="4356" max="4356" width="13.85546875" style="257" customWidth="1"/>
    <col min="4357" max="4357" width="11.5703125" style="257" customWidth="1"/>
    <col min="4358" max="4358" width="10.140625" style="257" customWidth="1"/>
    <col min="4359" max="4361" width="11.28515625" style="257" customWidth="1"/>
    <col min="4362" max="4362" width="6.7109375" style="257" customWidth="1"/>
    <col min="4363" max="4608" width="9.140625" style="257"/>
    <col min="4609" max="4609" width="6.42578125" style="257" customWidth="1"/>
    <col min="4610" max="4610" width="66.85546875" style="257" customWidth="1"/>
    <col min="4611" max="4611" width="7.42578125" style="257" customWidth="1"/>
    <col min="4612" max="4612" width="13.85546875" style="257" customWidth="1"/>
    <col min="4613" max="4613" width="11.5703125" style="257" customWidth="1"/>
    <col min="4614" max="4614" width="10.140625" style="257" customWidth="1"/>
    <col min="4615" max="4617" width="11.28515625" style="257" customWidth="1"/>
    <col min="4618" max="4618" width="6.7109375" style="257" customWidth="1"/>
    <col min="4619" max="4864" width="9.140625" style="257"/>
    <col min="4865" max="4865" width="6.42578125" style="257" customWidth="1"/>
    <col min="4866" max="4866" width="66.85546875" style="257" customWidth="1"/>
    <col min="4867" max="4867" width="7.42578125" style="257" customWidth="1"/>
    <col min="4868" max="4868" width="13.85546875" style="257" customWidth="1"/>
    <col min="4869" max="4869" width="11.5703125" style="257" customWidth="1"/>
    <col min="4870" max="4870" width="10.140625" style="257" customWidth="1"/>
    <col min="4871" max="4873" width="11.28515625" style="257" customWidth="1"/>
    <col min="4874" max="4874" width="6.7109375" style="257" customWidth="1"/>
    <col min="4875" max="5120" width="9.140625" style="257"/>
    <col min="5121" max="5121" width="6.42578125" style="257" customWidth="1"/>
    <col min="5122" max="5122" width="66.85546875" style="257" customWidth="1"/>
    <col min="5123" max="5123" width="7.42578125" style="257" customWidth="1"/>
    <col min="5124" max="5124" width="13.85546875" style="257" customWidth="1"/>
    <col min="5125" max="5125" width="11.5703125" style="257" customWidth="1"/>
    <col min="5126" max="5126" width="10.140625" style="257" customWidth="1"/>
    <col min="5127" max="5129" width="11.28515625" style="257" customWidth="1"/>
    <col min="5130" max="5130" width="6.7109375" style="257" customWidth="1"/>
    <col min="5131" max="5376" width="9.140625" style="257"/>
    <col min="5377" max="5377" width="6.42578125" style="257" customWidth="1"/>
    <col min="5378" max="5378" width="66.85546875" style="257" customWidth="1"/>
    <col min="5379" max="5379" width="7.42578125" style="257" customWidth="1"/>
    <col min="5380" max="5380" width="13.85546875" style="257" customWidth="1"/>
    <col min="5381" max="5381" width="11.5703125" style="257" customWidth="1"/>
    <col min="5382" max="5382" width="10.140625" style="257" customWidth="1"/>
    <col min="5383" max="5385" width="11.28515625" style="257" customWidth="1"/>
    <col min="5386" max="5386" width="6.7109375" style="257" customWidth="1"/>
    <col min="5387" max="5632" width="9.140625" style="257"/>
    <col min="5633" max="5633" width="6.42578125" style="257" customWidth="1"/>
    <col min="5634" max="5634" width="66.85546875" style="257" customWidth="1"/>
    <col min="5635" max="5635" width="7.42578125" style="257" customWidth="1"/>
    <col min="5636" max="5636" width="13.85546875" style="257" customWidth="1"/>
    <col min="5637" max="5637" width="11.5703125" style="257" customWidth="1"/>
    <col min="5638" max="5638" width="10.140625" style="257" customWidth="1"/>
    <col min="5639" max="5641" width="11.28515625" style="257" customWidth="1"/>
    <col min="5642" max="5642" width="6.7109375" style="257" customWidth="1"/>
    <col min="5643" max="5888" width="9.140625" style="257"/>
    <col min="5889" max="5889" width="6.42578125" style="257" customWidth="1"/>
    <col min="5890" max="5890" width="66.85546875" style="257" customWidth="1"/>
    <col min="5891" max="5891" width="7.42578125" style="257" customWidth="1"/>
    <col min="5892" max="5892" width="13.85546875" style="257" customWidth="1"/>
    <col min="5893" max="5893" width="11.5703125" style="257" customWidth="1"/>
    <col min="5894" max="5894" width="10.140625" style="257" customWidth="1"/>
    <col min="5895" max="5897" width="11.28515625" style="257" customWidth="1"/>
    <col min="5898" max="5898" width="6.7109375" style="257" customWidth="1"/>
    <col min="5899" max="6144" width="9.140625" style="257"/>
    <col min="6145" max="6145" width="6.42578125" style="257" customWidth="1"/>
    <col min="6146" max="6146" width="66.85546875" style="257" customWidth="1"/>
    <col min="6147" max="6147" width="7.42578125" style="257" customWidth="1"/>
    <col min="6148" max="6148" width="13.85546875" style="257" customWidth="1"/>
    <col min="6149" max="6149" width="11.5703125" style="257" customWidth="1"/>
    <col min="6150" max="6150" width="10.140625" style="257" customWidth="1"/>
    <col min="6151" max="6153" width="11.28515625" style="257" customWidth="1"/>
    <col min="6154" max="6154" width="6.7109375" style="257" customWidth="1"/>
    <col min="6155" max="6400" width="9.140625" style="257"/>
    <col min="6401" max="6401" width="6.42578125" style="257" customWidth="1"/>
    <col min="6402" max="6402" width="66.85546875" style="257" customWidth="1"/>
    <col min="6403" max="6403" width="7.42578125" style="257" customWidth="1"/>
    <col min="6404" max="6404" width="13.85546875" style="257" customWidth="1"/>
    <col min="6405" max="6405" width="11.5703125" style="257" customWidth="1"/>
    <col min="6406" max="6406" width="10.140625" style="257" customWidth="1"/>
    <col min="6407" max="6409" width="11.28515625" style="257" customWidth="1"/>
    <col min="6410" max="6410" width="6.7109375" style="257" customWidth="1"/>
    <col min="6411" max="6656" width="9.140625" style="257"/>
    <col min="6657" max="6657" width="6.42578125" style="257" customWidth="1"/>
    <col min="6658" max="6658" width="66.85546875" style="257" customWidth="1"/>
    <col min="6659" max="6659" width="7.42578125" style="257" customWidth="1"/>
    <col min="6660" max="6660" width="13.85546875" style="257" customWidth="1"/>
    <col min="6661" max="6661" width="11.5703125" style="257" customWidth="1"/>
    <col min="6662" max="6662" width="10.140625" style="257" customWidth="1"/>
    <col min="6663" max="6665" width="11.28515625" style="257" customWidth="1"/>
    <col min="6666" max="6666" width="6.7109375" style="257" customWidth="1"/>
    <col min="6667" max="6912" width="9.140625" style="257"/>
    <col min="6913" max="6913" width="6.42578125" style="257" customWidth="1"/>
    <col min="6914" max="6914" width="66.85546875" style="257" customWidth="1"/>
    <col min="6915" max="6915" width="7.42578125" style="257" customWidth="1"/>
    <col min="6916" max="6916" width="13.85546875" style="257" customWidth="1"/>
    <col min="6917" max="6917" width="11.5703125" style="257" customWidth="1"/>
    <col min="6918" max="6918" width="10.140625" style="257" customWidth="1"/>
    <col min="6919" max="6921" width="11.28515625" style="257" customWidth="1"/>
    <col min="6922" max="6922" width="6.7109375" style="257" customWidth="1"/>
    <col min="6923" max="7168" width="9.140625" style="257"/>
    <col min="7169" max="7169" width="6.42578125" style="257" customWidth="1"/>
    <col min="7170" max="7170" width="66.85546875" style="257" customWidth="1"/>
    <col min="7171" max="7171" width="7.42578125" style="257" customWidth="1"/>
    <col min="7172" max="7172" width="13.85546875" style="257" customWidth="1"/>
    <col min="7173" max="7173" width="11.5703125" style="257" customWidth="1"/>
    <col min="7174" max="7174" width="10.140625" style="257" customWidth="1"/>
    <col min="7175" max="7177" width="11.28515625" style="257" customWidth="1"/>
    <col min="7178" max="7178" width="6.7109375" style="257" customWidth="1"/>
    <col min="7179" max="7424" width="9.140625" style="257"/>
    <col min="7425" max="7425" width="6.42578125" style="257" customWidth="1"/>
    <col min="7426" max="7426" width="66.85546875" style="257" customWidth="1"/>
    <col min="7427" max="7427" width="7.42578125" style="257" customWidth="1"/>
    <col min="7428" max="7428" width="13.85546875" style="257" customWidth="1"/>
    <col min="7429" max="7429" width="11.5703125" style="257" customWidth="1"/>
    <col min="7430" max="7430" width="10.140625" style="257" customWidth="1"/>
    <col min="7431" max="7433" width="11.28515625" style="257" customWidth="1"/>
    <col min="7434" max="7434" width="6.7109375" style="257" customWidth="1"/>
    <col min="7435" max="7680" width="9.140625" style="257"/>
    <col min="7681" max="7681" width="6.42578125" style="257" customWidth="1"/>
    <col min="7682" max="7682" width="66.85546875" style="257" customWidth="1"/>
    <col min="7683" max="7683" width="7.42578125" style="257" customWidth="1"/>
    <col min="7684" max="7684" width="13.85546875" style="257" customWidth="1"/>
    <col min="7685" max="7685" width="11.5703125" style="257" customWidth="1"/>
    <col min="7686" max="7686" width="10.140625" style="257" customWidth="1"/>
    <col min="7687" max="7689" width="11.28515625" style="257" customWidth="1"/>
    <col min="7690" max="7690" width="6.7109375" style="257" customWidth="1"/>
    <col min="7691" max="7936" width="9.140625" style="257"/>
    <col min="7937" max="7937" width="6.42578125" style="257" customWidth="1"/>
    <col min="7938" max="7938" width="66.85546875" style="257" customWidth="1"/>
    <col min="7939" max="7939" width="7.42578125" style="257" customWidth="1"/>
    <col min="7940" max="7940" width="13.85546875" style="257" customWidth="1"/>
    <col min="7941" max="7941" width="11.5703125" style="257" customWidth="1"/>
    <col min="7942" max="7942" width="10.140625" style="257" customWidth="1"/>
    <col min="7943" max="7945" width="11.28515625" style="257" customWidth="1"/>
    <col min="7946" max="7946" width="6.7109375" style="257" customWidth="1"/>
    <col min="7947" max="8192" width="9.140625" style="257"/>
    <col min="8193" max="8193" width="6.42578125" style="257" customWidth="1"/>
    <col min="8194" max="8194" width="66.85546875" style="257" customWidth="1"/>
    <col min="8195" max="8195" width="7.42578125" style="257" customWidth="1"/>
    <col min="8196" max="8196" width="13.85546875" style="257" customWidth="1"/>
    <col min="8197" max="8197" width="11.5703125" style="257" customWidth="1"/>
    <col min="8198" max="8198" width="10.140625" style="257" customWidth="1"/>
    <col min="8199" max="8201" width="11.28515625" style="257" customWidth="1"/>
    <col min="8202" max="8202" width="6.7109375" style="257" customWidth="1"/>
    <col min="8203" max="8448" width="9.140625" style="257"/>
    <col min="8449" max="8449" width="6.42578125" style="257" customWidth="1"/>
    <col min="8450" max="8450" width="66.85546875" style="257" customWidth="1"/>
    <col min="8451" max="8451" width="7.42578125" style="257" customWidth="1"/>
    <col min="8452" max="8452" width="13.85546875" style="257" customWidth="1"/>
    <col min="8453" max="8453" width="11.5703125" style="257" customWidth="1"/>
    <col min="8454" max="8454" width="10.140625" style="257" customWidth="1"/>
    <col min="8455" max="8457" width="11.28515625" style="257" customWidth="1"/>
    <col min="8458" max="8458" width="6.7109375" style="257" customWidth="1"/>
    <col min="8459" max="8704" width="9.140625" style="257"/>
    <col min="8705" max="8705" width="6.42578125" style="257" customWidth="1"/>
    <col min="8706" max="8706" width="66.85546875" style="257" customWidth="1"/>
    <col min="8707" max="8707" width="7.42578125" style="257" customWidth="1"/>
    <col min="8708" max="8708" width="13.85546875" style="257" customWidth="1"/>
    <col min="8709" max="8709" width="11.5703125" style="257" customWidth="1"/>
    <col min="8710" max="8710" width="10.140625" style="257" customWidth="1"/>
    <col min="8711" max="8713" width="11.28515625" style="257" customWidth="1"/>
    <col min="8714" max="8714" width="6.7109375" style="257" customWidth="1"/>
    <col min="8715" max="8960" width="9.140625" style="257"/>
    <col min="8961" max="8961" width="6.42578125" style="257" customWidth="1"/>
    <col min="8962" max="8962" width="66.85546875" style="257" customWidth="1"/>
    <col min="8963" max="8963" width="7.42578125" style="257" customWidth="1"/>
    <col min="8964" max="8964" width="13.85546875" style="257" customWidth="1"/>
    <col min="8965" max="8965" width="11.5703125" style="257" customWidth="1"/>
    <col min="8966" max="8966" width="10.140625" style="257" customWidth="1"/>
    <col min="8967" max="8969" width="11.28515625" style="257" customWidth="1"/>
    <col min="8970" max="8970" width="6.7109375" style="257" customWidth="1"/>
    <col min="8971" max="9216" width="9.140625" style="257"/>
    <col min="9217" max="9217" width="6.42578125" style="257" customWidth="1"/>
    <col min="9218" max="9218" width="66.85546875" style="257" customWidth="1"/>
    <col min="9219" max="9219" width="7.42578125" style="257" customWidth="1"/>
    <col min="9220" max="9220" width="13.85546875" style="257" customWidth="1"/>
    <col min="9221" max="9221" width="11.5703125" style="257" customWidth="1"/>
    <col min="9222" max="9222" width="10.140625" style="257" customWidth="1"/>
    <col min="9223" max="9225" width="11.28515625" style="257" customWidth="1"/>
    <col min="9226" max="9226" width="6.7109375" style="257" customWidth="1"/>
    <col min="9227" max="9472" width="9.140625" style="257"/>
    <col min="9473" max="9473" width="6.42578125" style="257" customWidth="1"/>
    <col min="9474" max="9474" width="66.85546875" style="257" customWidth="1"/>
    <col min="9475" max="9475" width="7.42578125" style="257" customWidth="1"/>
    <col min="9476" max="9476" width="13.85546875" style="257" customWidth="1"/>
    <col min="9477" max="9477" width="11.5703125" style="257" customWidth="1"/>
    <col min="9478" max="9478" width="10.140625" style="257" customWidth="1"/>
    <col min="9479" max="9481" width="11.28515625" style="257" customWidth="1"/>
    <col min="9482" max="9482" width="6.7109375" style="257" customWidth="1"/>
    <col min="9483" max="9728" width="9.140625" style="257"/>
    <col min="9729" max="9729" width="6.42578125" style="257" customWidth="1"/>
    <col min="9730" max="9730" width="66.85546875" style="257" customWidth="1"/>
    <col min="9731" max="9731" width="7.42578125" style="257" customWidth="1"/>
    <col min="9732" max="9732" width="13.85546875" style="257" customWidth="1"/>
    <col min="9733" max="9733" width="11.5703125" style="257" customWidth="1"/>
    <col min="9734" max="9734" width="10.140625" style="257" customWidth="1"/>
    <col min="9735" max="9737" width="11.28515625" style="257" customWidth="1"/>
    <col min="9738" max="9738" width="6.7109375" style="257" customWidth="1"/>
    <col min="9739" max="9984" width="9.140625" style="257"/>
    <col min="9985" max="9985" width="6.42578125" style="257" customWidth="1"/>
    <col min="9986" max="9986" width="66.85546875" style="257" customWidth="1"/>
    <col min="9987" max="9987" width="7.42578125" style="257" customWidth="1"/>
    <col min="9988" max="9988" width="13.85546875" style="257" customWidth="1"/>
    <col min="9989" max="9989" width="11.5703125" style="257" customWidth="1"/>
    <col min="9990" max="9990" width="10.140625" style="257" customWidth="1"/>
    <col min="9991" max="9993" width="11.28515625" style="257" customWidth="1"/>
    <col min="9994" max="9994" width="6.7109375" style="257" customWidth="1"/>
    <col min="9995" max="10240" width="9.140625" style="257"/>
    <col min="10241" max="10241" width="6.42578125" style="257" customWidth="1"/>
    <col min="10242" max="10242" width="66.85546875" style="257" customWidth="1"/>
    <col min="10243" max="10243" width="7.42578125" style="257" customWidth="1"/>
    <col min="10244" max="10244" width="13.85546875" style="257" customWidth="1"/>
    <col min="10245" max="10245" width="11.5703125" style="257" customWidth="1"/>
    <col min="10246" max="10246" width="10.140625" style="257" customWidth="1"/>
    <col min="10247" max="10249" width="11.28515625" style="257" customWidth="1"/>
    <col min="10250" max="10250" width="6.7109375" style="257" customWidth="1"/>
    <col min="10251" max="10496" width="9.140625" style="257"/>
    <col min="10497" max="10497" width="6.42578125" style="257" customWidth="1"/>
    <col min="10498" max="10498" width="66.85546875" style="257" customWidth="1"/>
    <col min="10499" max="10499" width="7.42578125" style="257" customWidth="1"/>
    <col min="10500" max="10500" width="13.85546875" style="257" customWidth="1"/>
    <col min="10501" max="10501" width="11.5703125" style="257" customWidth="1"/>
    <col min="10502" max="10502" width="10.140625" style="257" customWidth="1"/>
    <col min="10503" max="10505" width="11.28515625" style="257" customWidth="1"/>
    <col min="10506" max="10506" width="6.7109375" style="257" customWidth="1"/>
    <col min="10507" max="10752" width="9.140625" style="257"/>
    <col min="10753" max="10753" width="6.42578125" style="257" customWidth="1"/>
    <col min="10754" max="10754" width="66.85546875" style="257" customWidth="1"/>
    <col min="10755" max="10755" width="7.42578125" style="257" customWidth="1"/>
    <col min="10756" max="10756" width="13.85546875" style="257" customWidth="1"/>
    <col min="10757" max="10757" width="11.5703125" style="257" customWidth="1"/>
    <col min="10758" max="10758" width="10.140625" style="257" customWidth="1"/>
    <col min="10759" max="10761" width="11.28515625" style="257" customWidth="1"/>
    <col min="10762" max="10762" width="6.7109375" style="257" customWidth="1"/>
    <col min="10763" max="11008" width="9.140625" style="257"/>
    <col min="11009" max="11009" width="6.42578125" style="257" customWidth="1"/>
    <col min="11010" max="11010" width="66.85546875" style="257" customWidth="1"/>
    <col min="11011" max="11011" width="7.42578125" style="257" customWidth="1"/>
    <col min="11012" max="11012" width="13.85546875" style="257" customWidth="1"/>
    <col min="11013" max="11013" width="11.5703125" style="257" customWidth="1"/>
    <col min="11014" max="11014" width="10.140625" style="257" customWidth="1"/>
    <col min="11015" max="11017" width="11.28515625" style="257" customWidth="1"/>
    <col min="11018" max="11018" width="6.7109375" style="257" customWidth="1"/>
    <col min="11019" max="11264" width="9.140625" style="257"/>
    <col min="11265" max="11265" width="6.42578125" style="257" customWidth="1"/>
    <col min="11266" max="11266" width="66.85546875" style="257" customWidth="1"/>
    <col min="11267" max="11267" width="7.42578125" style="257" customWidth="1"/>
    <col min="11268" max="11268" width="13.85546875" style="257" customWidth="1"/>
    <col min="11269" max="11269" width="11.5703125" style="257" customWidth="1"/>
    <col min="11270" max="11270" width="10.140625" style="257" customWidth="1"/>
    <col min="11271" max="11273" width="11.28515625" style="257" customWidth="1"/>
    <col min="11274" max="11274" width="6.7109375" style="257" customWidth="1"/>
    <col min="11275" max="11520" width="9.140625" style="257"/>
    <col min="11521" max="11521" width="6.42578125" style="257" customWidth="1"/>
    <col min="11522" max="11522" width="66.85546875" style="257" customWidth="1"/>
    <col min="11523" max="11523" width="7.42578125" style="257" customWidth="1"/>
    <col min="11524" max="11524" width="13.85546875" style="257" customWidth="1"/>
    <col min="11525" max="11525" width="11.5703125" style="257" customWidth="1"/>
    <col min="11526" max="11526" width="10.140625" style="257" customWidth="1"/>
    <col min="11527" max="11529" width="11.28515625" style="257" customWidth="1"/>
    <col min="11530" max="11530" width="6.7109375" style="257" customWidth="1"/>
    <col min="11531" max="11776" width="9.140625" style="257"/>
    <col min="11777" max="11777" width="6.42578125" style="257" customWidth="1"/>
    <col min="11778" max="11778" width="66.85546875" style="257" customWidth="1"/>
    <col min="11779" max="11779" width="7.42578125" style="257" customWidth="1"/>
    <col min="11780" max="11780" width="13.85546875" style="257" customWidth="1"/>
    <col min="11781" max="11781" width="11.5703125" style="257" customWidth="1"/>
    <col min="11782" max="11782" width="10.140625" style="257" customWidth="1"/>
    <col min="11783" max="11785" width="11.28515625" style="257" customWidth="1"/>
    <col min="11786" max="11786" width="6.7109375" style="257" customWidth="1"/>
    <col min="11787" max="12032" width="9.140625" style="257"/>
    <col min="12033" max="12033" width="6.42578125" style="257" customWidth="1"/>
    <col min="12034" max="12034" width="66.85546875" style="257" customWidth="1"/>
    <col min="12035" max="12035" width="7.42578125" style="257" customWidth="1"/>
    <col min="12036" max="12036" width="13.85546875" style="257" customWidth="1"/>
    <col min="12037" max="12037" width="11.5703125" style="257" customWidth="1"/>
    <col min="12038" max="12038" width="10.140625" style="257" customWidth="1"/>
    <col min="12039" max="12041" width="11.28515625" style="257" customWidth="1"/>
    <col min="12042" max="12042" width="6.7109375" style="257" customWidth="1"/>
    <col min="12043" max="12288" width="9.140625" style="257"/>
    <col min="12289" max="12289" width="6.42578125" style="257" customWidth="1"/>
    <col min="12290" max="12290" width="66.85546875" style="257" customWidth="1"/>
    <col min="12291" max="12291" width="7.42578125" style="257" customWidth="1"/>
    <col min="12292" max="12292" width="13.85546875" style="257" customWidth="1"/>
    <col min="12293" max="12293" width="11.5703125" style="257" customWidth="1"/>
    <col min="12294" max="12294" width="10.140625" style="257" customWidth="1"/>
    <col min="12295" max="12297" width="11.28515625" style="257" customWidth="1"/>
    <col min="12298" max="12298" width="6.7109375" style="257" customWidth="1"/>
    <col min="12299" max="12544" width="9.140625" style="257"/>
    <col min="12545" max="12545" width="6.42578125" style="257" customWidth="1"/>
    <col min="12546" max="12546" width="66.85546875" style="257" customWidth="1"/>
    <col min="12547" max="12547" width="7.42578125" style="257" customWidth="1"/>
    <col min="12548" max="12548" width="13.85546875" style="257" customWidth="1"/>
    <col min="12549" max="12549" width="11.5703125" style="257" customWidth="1"/>
    <col min="12550" max="12550" width="10.140625" style="257" customWidth="1"/>
    <col min="12551" max="12553" width="11.28515625" style="257" customWidth="1"/>
    <col min="12554" max="12554" width="6.7109375" style="257" customWidth="1"/>
    <col min="12555" max="12800" width="9.140625" style="257"/>
    <col min="12801" max="12801" width="6.42578125" style="257" customWidth="1"/>
    <col min="12802" max="12802" width="66.85546875" style="257" customWidth="1"/>
    <col min="12803" max="12803" width="7.42578125" style="257" customWidth="1"/>
    <col min="12804" max="12804" width="13.85546875" style="257" customWidth="1"/>
    <col min="12805" max="12805" width="11.5703125" style="257" customWidth="1"/>
    <col min="12806" max="12806" width="10.140625" style="257" customWidth="1"/>
    <col min="12807" max="12809" width="11.28515625" style="257" customWidth="1"/>
    <col min="12810" max="12810" width="6.7109375" style="257" customWidth="1"/>
    <col min="12811" max="13056" width="9.140625" style="257"/>
    <col min="13057" max="13057" width="6.42578125" style="257" customWidth="1"/>
    <col min="13058" max="13058" width="66.85546875" style="257" customWidth="1"/>
    <col min="13059" max="13059" width="7.42578125" style="257" customWidth="1"/>
    <col min="13060" max="13060" width="13.85546875" style="257" customWidth="1"/>
    <col min="13061" max="13061" width="11.5703125" style="257" customWidth="1"/>
    <col min="13062" max="13062" width="10.140625" style="257" customWidth="1"/>
    <col min="13063" max="13065" width="11.28515625" style="257" customWidth="1"/>
    <col min="13066" max="13066" width="6.7109375" style="257" customWidth="1"/>
    <col min="13067" max="13312" width="9.140625" style="257"/>
    <col min="13313" max="13313" width="6.42578125" style="257" customWidth="1"/>
    <col min="13314" max="13314" width="66.85546875" style="257" customWidth="1"/>
    <col min="13315" max="13315" width="7.42578125" style="257" customWidth="1"/>
    <col min="13316" max="13316" width="13.85546875" style="257" customWidth="1"/>
    <col min="13317" max="13317" width="11.5703125" style="257" customWidth="1"/>
    <col min="13318" max="13318" width="10.140625" style="257" customWidth="1"/>
    <col min="13319" max="13321" width="11.28515625" style="257" customWidth="1"/>
    <col min="13322" max="13322" width="6.7109375" style="257" customWidth="1"/>
    <col min="13323" max="13568" width="9.140625" style="257"/>
    <col min="13569" max="13569" width="6.42578125" style="257" customWidth="1"/>
    <col min="13570" max="13570" width="66.85546875" style="257" customWidth="1"/>
    <col min="13571" max="13571" width="7.42578125" style="257" customWidth="1"/>
    <col min="13572" max="13572" width="13.85546875" style="257" customWidth="1"/>
    <col min="13573" max="13573" width="11.5703125" style="257" customWidth="1"/>
    <col min="13574" max="13574" width="10.140625" style="257" customWidth="1"/>
    <col min="13575" max="13577" width="11.28515625" style="257" customWidth="1"/>
    <col min="13578" max="13578" width="6.7109375" style="257" customWidth="1"/>
    <col min="13579" max="13824" width="9.140625" style="257"/>
    <col min="13825" max="13825" width="6.42578125" style="257" customWidth="1"/>
    <col min="13826" max="13826" width="66.85546875" style="257" customWidth="1"/>
    <col min="13827" max="13827" width="7.42578125" style="257" customWidth="1"/>
    <col min="13828" max="13828" width="13.85546875" style="257" customWidth="1"/>
    <col min="13829" max="13829" width="11.5703125" style="257" customWidth="1"/>
    <col min="13830" max="13830" width="10.140625" style="257" customWidth="1"/>
    <col min="13831" max="13833" width="11.28515625" style="257" customWidth="1"/>
    <col min="13834" max="13834" width="6.7109375" style="257" customWidth="1"/>
    <col min="13835" max="14080" width="9.140625" style="257"/>
    <col min="14081" max="14081" width="6.42578125" style="257" customWidth="1"/>
    <col min="14082" max="14082" width="66.85546875" style="257" customWidth="1"/>
    <col min="14083" max="14083" width="7.42578125" style="257" customWidth="1"/>
    <col min="14084" max="14084" width="13.85546875" style="257" customWidth="1"/>
    <col min="14085" max="14085" width="11.5703125" style="257" customWidth="1"/>
    <col min="14086" max="14086" width="10.140625" style="257" customWidth="1"/>
    <col min="14087" max="14089" width="11.28515625" style="257" customWidth="1"/>
    <col min="14090" max="14090" width="6.7109375" style="257" customWidth="1"/>
    <col min="14091" max="14336" width="9.140625" style="257"/>
    <col min="14337" max="14337" width="6.42578125" style="257" customWidth="1"/>
    <col min="14338" max="14338" width="66.85546875" style="257" customWidth="1"/>
    <col min="14339" max="14339" width="7.42578125" style="257" customWidth="1"/>
    <col min="14340" max="14340" width="13.85546875" style="257" customWidth="1"/>
    <col min="14341" max="14341" width="11.5703125" style="257" customWidth="1"/>
    <col min="14342" max="14342" width="10.140625" style="257" customWidth="1"/>
    <col min="14343" max="14345" width="11.28515625" style="257" customWidth="1"/>
    <col min="14346" max="14346" width="6.7109375" style="257" customWidth="1"/>
    <col min="14347" max="14592" width="9.140625" style="257"/>
    <col min="14593" max="14593" width="6.42578125" style="257" customWidth="1"/>
    <col min="14594" max="14594" width="66.85546875" style="257" customWidth="1"/>
    <col min="14595" max="14595" width="7.42578125" style="257" customWidth="1"/>
    <col min="14596" max="14596" width="13.85546875" style="257" customWidth="1"/>
    <col min="14597" max="14597" width="11.5703125" style="257" customWidth="1"/>
    <col min="14598" max="14598" width="10.140625" style="257" customWidth="1"/>
    <col min="14599" max="14601" width="11.28515625" style="257" customWidth="1"/>
    <col min="14602" max="14602" width="6.7109375" style="257" customWidth="1"/>
    <col min="14603" max="14848" width="9.140625" style="257"/>
    <col min="14849" max="14849" width="6.42578125" style="257" customWidth="1"/>
    <col min="14850" max="14850" width="66.85546875" style="257" customWidth="1"/>
    <col min="14851" max="14851" width="7.42578125" style="257" customWidth="1"/>
    <col min="14852" max="14852" width="13.85546875" style="257" customWidth="1"/>
    <col min="14853" max="14853" width="11.5703125" style="257" customWidth="1"/>
    <col min="14854" max="14854" width="10.140625" style="257" customWidth="1"/>
    <col min="14855" max="14857" width="11.28515625" style="257" customWidth="1"/>
    <col min="14858" max="14858" width="6.7109375" style="257" customWidth="1"/>
    <col min="14859" max="15104" width="9.140625" style="257"/>
    <col min="15105" max="15105" width="6.42578125" style="257" customWidth="1"/>
    <col min="15106" max="15106" width="66.85546875" style="257" customWidth="1"/>
    <col min="15107" max="15107" width="7.42578125" style="257" customWidth="1"/>
    <col min="15108" max="15108" width="13.85546875" style="257" customWidth="1"/>
    <col min="15109" max="15109" width="11.5703125" style="257" customWidth="1"/>
    <col min="15110" max="15110" width="10.140625" style="257" customWidth="1"/>
    <col min="15111" max="15113" width="11.28515625" style="257" customWidth="1"/>
    <col min="15114" max="15114" width="6.7109375" style="257" customWidth="1"/>
    <col min="15115" max="15360" width="9.140625" style="257"/>
    <col min="15361" max="15361" width="6.42578125" style="257" customWidth="1"/>
    <col min="15362" max="15362" width="66.85546875" style="257" customWidth="1"/>
    <col min="15363" max="15363" width="7.42578125" style="257" customWidth="1"/>
    <col min="15364" max="15364" width="13.85546875" style="257" customWidth="1"/>
    <col min="15365" max="15365" width="11.5703125" style="257" customWidth="1"/>
    <col min="15366" max="15366" width="10.140625" style="257" customWidth="1"/>
    <col min="15367" max="15369" width="11.28515625" style="257" customWidth="1"/>
    <col min="15370" max="15370" width="6.7109375" style="257" customWidth="1"/>
    <col min="15371" max="15616" width="9.140625" style="257"/>
    <col min="15617" max="15617" width="6.42578125" style="257" customWidth="1"/>
    <col min="15618" max="15618" width="66.85546875" style="257" customWidth="1"/>
    <col min="15619" max="15619" width="7.42578125" style="257" customWidth="1"/>
    <col min="15620" max="15620" width="13.85546875" style="257" customWidth="1"/>
    <col min="15621" max="15621" width="11.5703125" style="257" customWidth="1"/>
    <col min="15622" max="15622" width="10.140625" style="257" customWidth="1"/>
    <col min="15623" max="15625" width="11.28515625" style="257" customWidth="1"/>
    <col min="15626" max="15626" width="6.7109375" style="257" customWidth="1"/>
    <col min="15627" max="15872" width="9.140625" style="257"/>
    <col min="15873" max="15873" width="6.42578125" style="257" customWidth="1"/>
    <col min="15874" max="15874" width="66.85546875" style="257" customWidth="1"/>
    <col min="15875" max="15875" width="7.42578125" style="257" customWidth="1"/>
    <col min="15876" max="15876" width="13.85546875" style="257" customWidth="1"/>
    <col min="15877" max="15877" width="11.5703125" style="257" customWidth="1"/>
    <col min="15878" max="15878" width="10.140625" style="257" customWidth="1"/>
    <col min="15879" max="15881" width="11.28515625" style="257" customWidth="1"/>
    <col min="15882" max="15882" width="6.7109375" style="257" customWidth="1"/>
    <col min="15883" max="16128" width="9.140625" style="257"/>
    <col min="16129" max="16129" width="6.42578125" style="257" customWidth="1"/>
    <col min="16130" max="16130" width="66.85546875" style="257" customWidth="1"/>
    <col min="16131" max="16131" width="7.42578125" style="257" customWidth="1"/>
    <col min="16132" max="16132" width="13.85546875" style="257" customWidth="1"/>
    <col min="16133" max="16133" width="11.5703125" style="257" customWidth="1"/>
    <col min="16134" max="16134" width="10.140625" style="257" customWidth="1"/>
    <col min="16135" max="16137" width="11.28515625" style="257" customWidth="1"/>
    <col min="16138" max="16138" width="6.7109375" style="257" customWidth="1"/>
    <col min="16139" max="16384" width="9.140625" style="257"/>
  </cols>
  <sheetData>
    <row r="1" spans="1:9" ht="15.75" x14ac:dyDescent="0.25">
      <c r="B1" s="258" t="s">
        <v>0</v>
      </c>
      <c r="D1" s="177" t="s">
        <v>1194</v>
      </c>
    </row>
    <row r="2" spans="1:9" ht="18.75" x14ac:dyDescent="0.3">
      <c r="B2" s="260" t="s">
        <v>662</v>
      </c>
      <c r="C2" s="261"/>
      <c r="D2" s="68" t="s">
        <v>1488</v>
      </c>
      <c r="E2" s="262"/>
      <c r="F2" s="262"/>
      <c r="G2" s="262"/>
      <c r="H2" s="262"/>
      <c r="I2" s="262"/>
    </row>
    <row r="3" spans="1:9" ht="18.75" x14ac:dyDescent="0.3">
      <c r="B3" s="263" t="s">
        <v>118</v>
      </c>
      <c r="D3" s="178" t="s">
        <v>216</v>
      </c>
    </row>
    <row r="4" spans="1:9" ht="18.75" x14ac:dyDescent="0.3">
      <c r="B4" s="264" t="s">
        <v>663</v>
      </c>
      <c r="D4" s="178"/>
    </row>
    <row r="5" spans="1:9" x14ac:dyDescent="0.25">
      <c r="B5" s="265"/>
      <c r="C5" s="265"/>
      <c r="D5" s="265" t="s">
        <v>47</v>
      </c>
      <c r="E5" s="265" t="s">
        <v>123</v>
      </c>
      <c r="F5" s="265" t="s">
        <v>49</v>
      </c>
      <c r="G5" s="265" t="s">
        <v>50</v>
      </c>
      <c r="H5" s="265" t="s">
        <v>52</v>
      </c>
      <c r="I5" s="265" t="s">
        <v>173</v>
      </c>
    </row>
    <row r="6" spans="1:9" ht="15" customHeight="1" x14ac:dyDescent="0.25">
      <c r="A6" s="266" t="s">
        <v>1</v>
      </c>
      <c r="B6" s="267" t="s">
        <v>2</v>
      </c>
      <c r="C6" s="268" t="s">
        <v>332</v>
      </c>
      <c r="D6" s="269" t="s">
        <v>664</v>
      </c>
      <c r="E6" s="269" t="s">
        <v>664</v>
      </c>
      <c r="F6" s="269" t="s">
        <v>664</v>
      </c>
      <c r="G6" s="269" t="s">
        <v>664</v>
      </c>
      <c r="H6" s="269" t="s">
        <v>664</v>
      </c>
      <c r="I6" s="269" t="s">
        <v>664</v>
      </c>
    </row>
    <row r="7" spans="1:9" x14ac:dyDescent="0.25">
      <c r="A7" s="270" t="s">
        <v>288</v>
      </c>
      <c r="B7" s="271" t="s">
        <v>289</v>
      </c>
      <c r="C7" s="271" t="s">
        <v>290</v>
      </c>
      <c r="D7" s="272">
        <v>4</v>
      </c>
      <c r="E7" s="272">
        <v>5</v>
      </c>
      <c r="F7" s="272">
        <v>6</v>
      </c>
      <c r="G7" s="272">
        <v>7</v>
      </c>
      <c r="H7" s="272">
        <v>8</v>
      </c>
      <c r="I7" s="272">
        <v>9</v>
      </c>
    </row>
    <row r="8" spans="1:9" ht="15" customHeight="1" x14ac:dyDescent="0.25">
      <c r="A8" s="273" t="s">
        <v>333</v>
      </c>
      <c r="B8" s="274" t="s">
        <v>334</v>
      </c>
      <c r="C8" s="275" t="s">
        <v>129</v>
      </c>
      <c r="D8" s="276">
        <f t="shared" ref="D8:D71" si="0">SUM(E8:I8)</f>
        <v>168873</v>
      </c>
      <c r="E8" s="277">
        <v>168873</v>
      </c>
      <c r="F8" s="277"/>
      <c r="G8" s="277"/>
      <c r="H8" s="277"/>
      <c r="I8" s="277"/>
    </row>
    <row r="9" spans="1:9" ht="15" customHeight="1" x14ac:dyDescent="0.25">
      <c r="A9" s="273" t="s">
        <v>335</v>
      </c>
      <c r="B9" s="278" t="s">
        <v>336</v>
      </c>
      <c r="C9" s="275" t="s">
        <v>139</v>
      </c>
      <c r="D9" s="276">
        <f t="shared" si="0"/>
        <v>110352</v>
      </c>
      <c r="E9" s="277">
        <v>110352</v>
      </c>
      <c r="F9" s="277"/>
      <c r="G9" s="277"/>
      <c r="H9" s="277"/>
      <c r="I9" s="277"/>
    </row>
    <row r="10" spans="1:9" ht="15" customHeight="1" x14ac:dyDescent="0.25">
      <c r="A10" s="273" t="s">
        <v>337</v>
      </c>
      <c r="B10" s="278" t="s">
        <v>665</v>
      </c>
      <c r="C10" s="275" t="s">
        <v>151</v>
      </c>
      <c r="D10" s="276">
        <f t="shared" si="0"/>
        <v>130710</v>
      </c>
      <c r="E10" s="277">
        <v>130710</v>
      </c>
      <c r="F10" s="277"/>
      <c r="G10" s="277"/>
      <c r="H10" s="277"/>
      <c r="I10" s="277"/>
    </row>
    <row r="11" spans="1:9" ht="15" customHeight="1" x14ac:dyDescent="0.25">
      <c r="A11" s="273" t="s">
        <v>338</v>
      </c>
      <c r="B11" s="278" t="s">
        <v>339</v>
      </c>
      <c r="C11" s="275" t="s">
        <v>167</v>
      </c>
      <c r="D11" s="276">
        <f t="shared" si="0"/>
        <v>6975</v>
      </c>
      <c r="E11" s="277">
        <v>6975</v>
      </c>
      <c r="F11" s="277"/>
      <c r="G11" s="277"/>
      <c r="H11" s="277"/>
      <c r="I11" s="277"/>
    </row>
    <row r="12" spans="1:9" ht="15" customHeight="1" x14ac:dyDescent="0.25">
      <c r="A12" s="273" t="s">
        <v>340</v>
      </c>
      <c r="B12" s="278" t="s">
        <v>666</v>
      </c>
      <c r="C12" s="275" t="s">
        <v>342</v>
      </c>
      <c r="D12" s="276">
        <f t="shared" si="0"/>
        <v>6907</v>
      </c>
      <c r="E12" s="277">
        <v>6907</v>
      </c>
      <c r="F12" s="277"/>
      <c r="G12" s="277"/>
      <c r="H12" s="277"/>
      <c r="I12" s="277"/>
    </row>
    <row r="13" spans="1:9" ht="15" customHeight="1" x14ac:dyDescent="0.25">
      <c r="A13" s="273" t="s">
        <v>343</v>
      </c>
      <c r="B13" s="278" t="s">
        <v>667</v>
      </c>
      <c r="C13" s="275" t="s">
        <v>344</v>
      </c>
      <c r="D13" s="276">
        <f t="shared" si="0"/>
        <v>7491</v>
      </c>
      <c r="E13" s="277">
        <v>7491</v>
      </c>
      <c r="F13" s="277"/>
      <c r="G13" s="277"/>
      <c r="H13" s="277"/>
      <c r="I13" s="277"/>
    </row>
    <row r="14" spans="1:9" ht="15" customHeight="1" x14ac:dyDescent="0.25">
      <c r="A14" s="279" t="s">
        <v>345</v>
      </c>
      <c r="B14" s="280" t="s">
        <v>346</v>
      </c>
      <c r="C14" s="281" t="s">
        <v>347</v>
      </c>
      <c r="D14" s="276">
        <f t="shared" si="0"/>
        <v>431308</v>
      </c>
      <c r="E14" s="276">
        <f>SUM(E8:E13)</f>
        <v>431308</v>
      </c>
      <c r="F14" s="276">
        <f>SUM(F8:F13)</f>
        <v>0</v>
      </c>
      <c r="G14" s="276">
        <f>SUM(G8:G13)</f>
        <v>0</v>
      </c>
      <c r="H14" s="276">
        <f>SUM(H8:H13)</f>
        <v>0</v>
      </c>
      <c r="I14" s="276">
        <f>SUM(I8:I13)</f>
        <v>0</v>
      </c>
    </row>
    <row r="15" spans="1:9" ht="15" customHeight="1" x14ac:dyDescent="0.25">
      <c r="A15" s="273" t="s">
        <v>348</v>
      </c>
      <c r="B15" s="278" t="s">
        <v>349</v>
      </c>
      <c r="C15" s="275" t="s">
        <v>350</v>
      </c>
      <c r="D15" s="276">
        <f t="shared" si="0"/>
        <v>0</v>
      </c>
      <c r="E15" s="277"/>
      <c r="F15" s="277"/>
      <c r="G15" s="277"/>
      <c r="H15" s="277"/>
      <c r="I15" s="277"/>
    </row>
    <row r="16" spans="1:9" ht="15" customHeight="1" x14ac:dyDescent="0.25">
      <c r="A16" s="273" t="s">
        <v>351</v>
      </c>
      <c r="B16" s="278" t="s">
        <v>352</v>
      </c>
      <c r="C16" s="275" t="s">
        <v>353</v>
      </c>
      <c r="D16" s="276">
        <f t="shared" si="0"/>
        <v>0</v>
      </c>
      <c r="E16" s="277"/>
      <c r="F16" s="277"/>
      <c r="G16" s="277"/>
      <c r="H16" s="277"/>
      <c r="I16" s="277"/>
    </row>
    <row r="17" spans="1:9" ht="15" customHeight="1" x14ac:dyDescent="0.25">
      <c r="A17" s="273" t="s">
        <v>354</v>
      </c>
      <c r="B17" s="278" t="s">
        <v>355</v>
      </c>
      <c r="C17" s="275" t="s">
        <v>356</v>
      </c>
      <c r="D17" s="276">
        <f t="shared" si="0"/>
        <v>0</v>
      </c>
      <c r="E17" s="277"/>
      <c r="F17" s="277"/>
      <c r="G17" s="277"/>
      <c r="H17" s="277"/>
      <c r="I17" s="277"/>
    </row>
    <row r="18" spans="1:9" ht="15" customHeight="1" x14ac:dyDescent="0.25">
      <c r="A18" s="273" t="s">
        <v>357</v>
      </c>
      <c r="B18" s="278" t="s">
        <v>358</v>
      </c>
      <c r="C18" s="275" t="s">
        <v>359</v>
      </c>
      <c r="D18" s="276">
        <f t="shared" si="0"/>
        <v>0</v>
      </c>
      <c r="E18" s="277"/>
      <c r="F18" s="277"/>
      <c r="G18" s="277"/>
      <c r="H18" s="277"/>
      <c r="I18" s="277"/>
    </row>
    <row r="19" spans="1:9" ht="15" customHeight="1" x14ac:dyDescent="0.25">
      <c r="A19" s="273" t="s">
        <v>360</v>
      </c>
      <c r="B19" s="278" t="s">
        <v>361</v>
      </c>
      <c r="C19" s="275" t="s">
        <v>362</v>
      </c>
      <c r="D19" s="276">
        <f t="shared" si="0"/>
        <v>148187</v>
      </c>
      <c r="E19" s="276">
        <f>SUM(E20:E27)</f>
        <v>30764</v>
      </c>
      <c r="F19" s="276">
        <f>SUM(F20:F27)</f>
        <v>4491</v>
      </c>
      <c r="G19" s="276">
        <f>SUM(G20:G27)</f>
        <v>111755</v>
      </c>
      <c r="H19" s="276">
        <f>SUM(H20:H27)</f>
        <v>1177</v>
      </c>
      <c r="I19" s="276">
        <f>SUM(I20:I27)</f>
        <v>0</v>
      </c>
    </row>
    <row r="20" spans="1:9" ht="15" customHeight="1" x14ac:dyDescent="0.25">
      <c r="A20" s="273"/>
      <c r="B20" s="278" t="s">
        <v>363</v>
      </c>
      <c r="C20" s="275" t="s">
        <v>364</v>
      </c>
      <c r="D20" s="276">
        <f t="shared" si="0"/>
        <v>4211</v>
      </c>
      <c r="E20" s="277"/>
      <c r="F20" s="277">
        <v>4211</v>
      </c>
      <c r="G20" s="277"/>
      <c r="H20" s="277"/>
      <c r="I20" s="277"/>
    </row>
    <row r="21" spans="1:9" ht="15" customHeight="1" x14ac:dyDescent="0.25">
      <c r="A21" s="273"/>
      <c r="B21" s="278" t="s">
        <v>365</v>
      </c>
      <c r="C21" s="275" t="s">
        <v>366</v>
      </c>
      <c r="D21" s="276">
        <f t="shared" si="0"/>
        <v>12932</v>
      </c>
      <c r="E21" s="277">
        <v>12932</v>
      </c>
      <c r="F21" s="277"/>
      <c r="G21" s="277"/>
      <c r="H21" s="277"/>
      <c r="I21" s="277"/>
    </row>
    <row r="22" spans="1:9" ht="15" customHeight="1" x14ac:dyDescent="0.25">
      <c r="A22" s="273"/>
      <c r="B22" s="278" t="s">
        <v>570</v>
      </c>
      <c r="C22" s="275" t="s">
        <v>367</v>
      </c>
      <c r="D22" s="276">
        <f t="shared" si="0"/>
        <v>112932</v>
      </c>
      <c r="E22" s="277"/>
      <c r="F22" s="277"/>
      <c r="G22" s="277">
        <v>111755</v>
      </c>
      <c r="H22" s="277">
        <v>1177</v>
      </c>
      <c r="I22" s="277"/>
    </row>
    <row r="23" spans="1:9" ht="15" customHeight="1" x14ac:dyDescent="0.25">
      <c r="A23" s="273"/>
      <c r="B23" s="278" t="s">
        <v>368</v>
      </c>
      <c r="C23" s="275" t="s">
        <v>369</v>
      </c>
      <c r="D23" s="276">
        <f t="shared" si="0"/>
        <v>3066</v>
      </c>
      <c r="E23" s="277">
        <v>2786</v>
      </c>
      <c r="F23" s="277">
        <v>280</v>
      </c>
      <c r="G23" s="277"/>
      <c r="H23" s="277"/>
      <c r="I23" s="277"/>
    </row>
    <row r="24" spans="1:9" ht="15" customHeight="1" x14ac:dyDescent="0.25">
      <c r="A24" s="273"/>
      <c r="B24" s="278" t="s">
        <v>668</v>
      </c>
      <c r="C24" s="275"/>
      <c r="D24" s="276">
        <f t="shared" si="0"/>
        <v>0</v>
      </c>
      <c r="E24" s="277"/>
      <c r="F24" s="277"/>
      <c r="G24" s="277"/>
      <c r="H24" s="277"/>
      <c r="I24" s="277"/>
    </row>
    <row r="25" spans="1:9" ht="15" customHeight="1" x14ac:dyDescent="0.25">
      <c r="A25" s="273"/>
      <c r="B25" s="278" t="s">
        <v>370</v>
      </c>
      <c r="C25" s="275" t="s">
        <v>371</v>
      </c>
      <c r="D25" s="276">
        <f t="shared" si="0"/>
        <v>5020</v>
      </c>
      <c r="E25" s="277">
        <v>5020</v>
      </c>
      <c r="F25" s="277"/>
      <c r="G25" s="277"/>
      <c r="H25" s="277"/>
      <c r="I25" s="277"/>
    </row>
    <row r="26" spans="1:9" ht="15" customHeight="1" x14ac:dyDescent="0.25">
      <c r="A26" s="273"/>
      <c r="B26" s="278" t="s">
        <v>372</v>
      </c>
      <c r="C26" s="275" t="s">
        <v>373</v>
      </c>
      <c r="D26" s="276">
        <f t="shared" si="0"/>
        <v>0</v>
      </c>
      <c r="E26" s="277"/>
      <c r="F26" s="277"/>
      <c r="G26" s="277"/>
      <c r="H26" s="277"/>
      <c r="I26" s="277"/>
    </row>
    <row r="27" spans="1:9" ht="15" customHeight="1" x14ac:dyDescent="0.25">
      <c r="A27" s="273"/>
      <c r="B27" s="278" t="s">
        <v>374</v>
      </c>
      <c r="C27" s="275" t="s">
        <v>375</v>
      </c>
      <c r="D27" s="276">
        <f t="shared" si="0"/>
        <v>10026</v>
      </c>
      <c r="E27" s="277">
        <v>10026</v>
      </c>
      <c r="F27" s="277"/>
      <c r="G27" s="277"/>
      <c r="H27" s="277"/>
      <c r="I27" s="277"/>
    </row>
    <row r="28" spans="1:9" ht="15" customHeight="1" x14ac:dyDescent="0.25">
      <c r="A28" s="279" t="s">
        <v>376</v>
      </c>
      <c r="B28" s="280" t="s">
        <v>377</v>
      </c>
      <c r="C28" s="281" t="s">
        <v>378</v>
      </c>
      <c r="D28" s="276">
        <f t="shared" si="0"/>
        <v>579495</v>
      </c>
      <c r="E28" s="276">
        <f>SUM(E14:E19)</f>
        <v>462072</v>
      </c>
      <c r="F28" s="276">
        <f>SUM(F14:F19)</f>
        <v>4491</v>
      </c>
      <c r="G28" s="276">
        <f>SUM(G14:G19)</f>
        <v>111755</v>
      </c>
      <c r="H28" s="276">
        <f>SUM(H14:H19)</f>
        <v>1177</v>
      </c>
      <c r="I28" s="276">
        <f>SUM(I14:I19)</f>
        <v>0</v>
      </c>
    </row>
    <row r="29" spans="1:9" ht="15" customHeight="1" x14ac:dyDescent="0.25">
      <c r="A29" s="273" t="s">
        <v>379</v>
      </c>
      <c r="B29" s="278" t="s">
        <v>380</v>
      </c>
      <c r="C29" s="275" t="s">
        <v>381</v>
      </c>
      <c r="D29" s="276">
        <f t="shared" si="0"/>
        <v>226</v>
      </c>
      <c r="E29" s="277">
        <v>226</v>
      </c>
      <c r="F29" s="277"/>
      <c r="G29" s="277"/>
      <c r="H29" s="277"/>
      <c r="I29" s="277"/>
    </row>
    <row r="30" spans="1:9" ht="15" customHeight="1" x14ac:dyDescent="0.25">
      <c r="A30" s="273" t="s">
        <v>382</v>
      </c>
      <c r="B30" s="278" t="s">
        <v>383</v>
      </c>
      <c r="C30" s="275" t="s">
        <v>384</v>
      </c>
      <c r="D30" s="276">
        <f t="shared" si="0"/>
        <v>0</v>
      </c>
      <c r="E30" s="277"/>
      <c r="F30" s="277"/>
      <c r="G30" s="277"/>
      <c r="H30" s="277"/>
      <c r="I30" s="277"/>
    </row>
    <row r="31" spans="1:9" ht="15" customHeight="1" x14ac:dyDescent="0.25">
      <c r="A31" s="273" t="s">
        <v>385</v>
      </c>
      <c r="B31" s="278" t="s">
        <v>386</v>
      </c>
      <c r="C31" s="275" t="s">
        <v>387</v>
      </c>
      <c r="D31" s="276">
        <f t="shared" si="0"/>
        <v>0</v>
      </c>
      <c r="E31" s="277"/>
      <c r="F31" s="277"/>
      <c r="G31" s="277"/>
      <c r="H31" s="277"/>
      <c r="I31" s="277"/>
    </row>
    <row r="32" spans="1:9" ht="15" customHeight="1" x14ac:dyDescent="0.25">
      <c r="A32" s="273" t="s">
        <v>388</v>
      </c>
      <c r="B32" s="278" t="s">
        <v>389</v>
      </c>
      <c r="C32" s="275" t="s">
        <v>390</v>
      </c>
      <c r="D32" s="276">
        <f t="shared" si="0"/>
        <v>0</v>
      </c>
      <c r="E32" s="277"/>
      <c r="F32" s="277"/>
      <c r="G32" s="277"/>
      <c r="H32" s="277"/>
      <c r="I32" s="277"/>
    </row>
    <row r="33" spans="1:9" ht="15" customHeight="1" x14ac:dyDescent="0.25">
      <c r="A33" s="273" t="s">
        <v>391</v>
      </c>
      <c r="B33" s="278" t="s">
        <v>392</v>
      </c>
      <c r="C33" s="275" t="s">
        <v>393</v>
      </c>
      <c r="D33" s="276">
        <f t="shared" si="0"/>
        <v>15358</v>
      </c>
      <c r="E33" s="277">
        <v>13345</v>
      </c>
      <c r="F33" s="277"/>
      <c r="G33" s="277">
        <v>2013</v>
      </c>
      <c r="H33" s="277"/>
      <c r="I33" s="277"/>
    </row>
    <row r="34" spans="1:9" ht="15" customHeight="1" x14ac:dyDescent="0.25">
      <c r="A34" s="279" t="s">
        <v>394</v>
      </c>
      <c r="B34" s="280" t="s">
        <v>395</v>
      </c>
      <c r="C34" s="281" t="s">
        <v>396</v>
      </c>
      <c r="D34" s="276">
        <f t="shared" si="0"/>
        <v>15584</v>
      </c>
      <c r="E34" s="276">
        <f>SUM(E29:E33)</f>
        <v>13571</v>
      </c>
      <c r="F34" s="276">
        <f>SUM(F29:F33)</f>
        <v>0</v>
      </c>
      <c r="G34" s="276">
        <f>SUM(G29:G33)</f>
        <v>2013</v>
      </c>
      <c r="H34" s="276">
        <f>SUM(H29:H33)</f>
        <v>0</v>
      </c>
      <c r="I34" s="276">
        <f>SUM(I29:I33)</f>
        <v>0</v>
      </c>
    </row>
    <row r="35" spans="1:9" ht="15" customHeight="1" x14ac:dyDescent="0.25">
      <c r="A35" s="273" t="s">
        <v>397</v>
      </c>
      <c r="B35" s="278" t="s">
        <v>398</v>
      </c>
      <c r="C35" s="275" t="s">
        <v>399</v>
      </c>
      <c r="D35" s="276">
        <f t="shared" si="0"/>
        <v>99</v>
      </c>
      <c r="E35" s="277">
        <v>99</v>
      </c>
      <c r="F35" s="277"/>
      <c r="G35" s="277"/>
      <c r="H35" s="277"/>
      <c r="I35" s="277"/>
    </row>
    <row r="36" spans="1:9" ht="15" customHeight="1" x14ac:dyDescent="0.25">
      <c r="A36" s="273" t="s">
        <v>400</v>
      </c>
      <c r="B36" s="278" t="s">
        <v>401</v>
      </c>
      <c r="C36" s="275" t="s">
        <v>402</v>
      </c>
      <c r="D36" s="276">
        <f t="shared" si="0"/>
        <v>0</v>
      </c>
      <c r="E36" s="277"/>
      <c r="F36" s="277"/>
      <c r="G36" s="277"/>
      <c r="H36" s="277"/>
      <c r="I36" s="277"/>
    </row>
    <row r="37" spans="1:9" ht="15" customHeight="1" x14ac:dyDescent="0.25">
      <c r="A37" s="279" t="s">
        <v>403</v>
      </c>
      <c r="B37" s="280" t="s">
        <v>404</v>
      </c>
      <c r="C37" s="281" t="s">
        <v>405</v>
      </c>
      <c r="D37" s="276">
        <f t="shared" si="0"/>
        <v>99</v>
      </c>
      <c r="E37" s="276">
        <f>SUM(E35:E36)</f>
        <v>99</v>
      </c>
      <c r="F37" s="276">
        <f>SUM(F35:F36)</f>
        <v>0</v>
      </c>
      <c r="G37" s="276">
        <f>SUM(G35:G36)</f>
        <v>0</v>
      </c>
      <c r="H37" s="276">
        <f>SUM(H35:H36)</f>
        <v>0</v>
      </c>
      <c r="I37" s="276">
        <f>SUM(I35:I36)</f>
        <v>0</v>
      </c>
    </row>
    <row r="38" spans="1:9" ht="15" customHeight="1" x14ac:dyDescent="0.25">
      <c r="A38" s="273" t="s">
        <v>406</v>
      </c>
      <c r="B38" s="278" t="s">
        <v>407</v>
      </c>
      <c r="C38" s="275" t="s">
        <v>408</v>
      </c>
      <c r="D38" s="276">
        <f t="shared" si="0"/>
        <v>0</v>
      </c>
      <c r="E38" s="277"/>
      <c r="F38" s="277"/>
      <c r="G38" s="277"/>
      <c r="H38" s="277"/>
      <c r="I38" s="277"/>
    </row>
    <row r="39" spans="1:9" ht="15" customHeight="1" x14ac:dyDescent="0.25">
      <c r="A39" s="273" t="s">
        <v>409</v>
      </c>
      <c r="B39" s="278" t="s">
        <v>410</v>
      </c>
      <c r="C39" s="275" t="s">
        <v>411</v>
      </c>
      <c r="D39" s="276">
        <f t="shared" si="0"/>
        <v>0</v>
      </c>
      <c r="E39" s="277"/>
      <c r="F39" s="277"/>
      <c r="G39" s="277"/>
      <c r="H39" s="277"/>
      <c r="I39" s="277"/>
    </row>
    <row r="40" spans="1:9" ht="15" customHeight="1" x14ac:dyDescent="0.25">
      <c r="A40" s="273" t="s">
        <v>412</v>
      </c>
      <c r="B40" s="278" t="s">
        <v>413</v>
      </c>
      <c r="C40" s="275" t="s">
        <v>414</v>
      </c>
      <c r="D40" s="276">
        <f t="shared" si="0"/>
        <v>94477</v>
      </c>
      <c r="E40" s="277">
        <v>94477</v>
      </c>
      <c r="F40" s="277"/>
      <c r="G40" s="277"/>
      <c r="H40" s="277"/>
      <c r="I40" s="277"/>
    </row>
    <row r="41" spans="1:9" ht="15" customHeight="1" x14ac:dyDescent="0.25">
      <c r="A41" s="273" t="s">
        <v>415</v>
      </c>
      <c r="B41" s="278" t="s">
        <v>416</v>
      </c>
      <c r="C41" s="275" t="s">
        <v>417</v>
      </c>
      <c r="D41" s="276">
        <f t="shared" si="0"/>
        <v>161729</v>
      </c>
      <c r="E41" s="277">
        <v>161729</v>
      </c>
      <c r="F41" s="277"/>
      <c r="G41" s="277"/>
      <c r="H41" s="277"/>
      <c r="I41" s="277"/>
    </row>
    <row r="42" spans="1:9" ht="15" customHeight="1" x14ac:dyDescent="0.25">
      <c r="A42" s="273" t="s">
        <v>418</v>
      </c>
      <c r="B42" s="278" t="s">
        <v>419</v>
      </c>
      <c r="C42" s="275" t="s">
        <v>420</v>
      </c>
      <c r="D42" s="276">
        <f t="shared" si="0"/>
        <v>0</v>
      </c>
      <c r="E42" s="277"/>
      <c r="F42" s="277"/>
      <c r="G42" s="277"/>
      <c r="H42" s="277"/>
      <c r="I42" s="277"/>
    </row>
    <row r="43" spans="1:9" ht="15" customHeight="1" x14ac:dyDescent="0.25">
      <c r="A43" s="273" t="s">
        <v>421</v>
      </c>
      <c r="B43" s="278" t="s">
        <v>422</v>
      </c>
      <c r="C43" s="275" t="s">
        <v>423</v>
      </c>
      <c r="D43" s="276">
        <f t="shared" si="0"/>
        <v>0</v>
      </c>
      <c r="E43" s="277"/>
      <c r="F43" s="277"/>
      <c r="G43" s="277"/>
      <c r="H43" s="277"/>
      <c r="I43" s="277"/>
    </row>
    <row r="44" spans="1:9" ht="15" customHeight="1" x14ac:dyDescent="0.25">
      <c r="A44" s="273" t="s">
        <v>424</v>
      </c>
      <c r="B44" s="278" t="s">
        <v>425</v>
      </c>
      <c r="C44" s="275" t="s">
        <v>426</v>
      </c>
      <c r="D44" s="276">
        <f t="shared" si="0"/>
        <v>11474</v>
      </c>
      <c r="E44" s="277">
        <v>11474</v>
      </c>
      <c r="F44" s="277"/>
      <c r="G44" s="277"/>
      <c r="H44" s="277"/>
      <c r="I44" s="277"/>
    </row>
    <row r="45" spans="1:9" ht="15" customHeight="1" x14ac:dyDescent="0.25">
      <c r="A45" s="273" t="s">
        <v>427</v>
      </c>
      <c r="B45" s="278" t="s">
        <v>428</v>
      </c>
      <c r="C45" s="275" t="s">
        <v>429</v>
      </c>
      <c r="D45" s="276">
        <f t="shared" si="0"/>
        <v>346</v>
      </c>
      <c r="E45" s="277">
        <v>346</v>
      </c>
      <c r="F45" s="277"/>
      <c r="G45" s="277"/>
      <c r="H45" s="277"/>
      <c r="I45" s="277"/>
    </row>
    <row r="46" spans="1:9" ht="15" customHeight="1" x14ac:dyDescent="0.25">
      <c r="A46" s="279" t="s">
        <v>430</v>
      </c>
      <c r="B46" s="280" t="s">
        <v>431</v>
      </c>
      <c r="C46" s="281" t="s">
        <v>432</v>
      </c>
      <c r="D46" s="276">
        <f t="shared" si="0"/>
        <v>173549</v>
      </c>
      <c r="E46" s="276">
        <f>SUM(E41:E45)</f>
        <v>173549</v>
      </c>
      <c r="F46" s="276">
        <f>SUM(F41:F45)</f>
        <v>0</v>
      </c>
      <c r="G46" s="276">
        <f>SUM(G41:G45)</f>
        <v>0</v>
      </c>
      <c r="H46" s="276">
        <f>SUM(H41:H45)</f>
        <v>0</v>
      </c>
      <c r="I46" s="276">
        <f>SUM(I41:I45)</f>
        <v>0</v>
      </c>
    </row>
    <row r="47" spans="1:9" ht="15" customHeight="1" x14ac:dyDescent="0.25">
      <c r="A47" s="273" t="s">
        <v>433</v>
      </c>
      <c r="B47" s="278" t="s">
        <v>434</v>
      </c>
      <c r="C47" s="275" t="s">
        <v>435</v>
      </c>
      <c r="D47" s="276">
        <f t="shared" si="0"/>
        <v>2001</v>
      </c>
      <c r="E47" s="277">
        <v>1983</v>
      </c>
      <c r="F47" s="277">
        <v>18</v>
      </c>
      <c r="G47" s="277"/>
      <c r="H47" s="277"/>
      <c r="I47" s="277"/>
    </row>
    <row r="48" spans="1:9" ht="15" customHeight="1" x14ac:dyDescent="0.25">
      <c r="A48" s="279" t="s">
        <v>436</v>
      </c>
      <c r="B48" s="280" t="s">
        <v>437</v>
      </c>
      <c r="C48" s="281" t="s">
        <v>438</v>
      </c>
      <c r="D48" s="276">
        <f t="shared" si="0"/>
        <v>270126</v>
      </c>
      <c r="E48" s="276">
        <f>E37+E38+E39+E40+E46+E47</f>
        <v>270108</v>
      </c>
      <c r="F48" s="276">
        <f>F37+F38+F39+F40+F46+F47</f>
        <v>18</v>
      </c>
      <c r="G48" s="276">
        <f>G37+G38+G39+G40+G46+G47</f>
        <v>0</v>
      </c>
      <c r="H48" s="276">
        <f>H37+H38+H39+H40+H46+H47</f>
        <v>0</v>
      </c>
      <c r="I48" s="276">
        <f>I37+I38+I39+I40+I46+I47</f>
        <v>0</v>
      </c>
    </row>
    <row r="49" spans="1:9" ht="15" customHeight="1" x14ac:dyDescent="0.25">
      <c r="A49" s="273" t="s">
        <v>439</v>
      </c>
      <c r="B49" s="282" t="s">
        <v>440</v>
      </c>
      <c r="C49" s="275" t="s">
        <v>441</v>
      </c>
      <c r="D49" s="276">
        <f t="shared" si="0"/>
        <v>46</v>
      </c>
      <c r="E49" s="277"/>
      <c r="F49" s="277"/>
      <c r="G49" s="277">
        <v>12</v>
      </c>
      <c r="H49" s="277"/>
      <c r="I49" s="277">
        <v>34</v>
      </c>
    </row>
    <row r="50" spans="1:9" ht="15" customHeight="1" x14ac:dyDescent="0.25">
      <c r="A50" s="273" t="s">
        <v>442</v>
      </c>
      <c r="B50" s="282" t="s">
        <v>443</v>
      </c>
      <c r="C50" s="275" t="s">
        <v>444</v>
      </c>
      <c r="D50" s="276">
        <f t="shared" si="0"/>
        <v>13357</v>
      </c>
      <c r="E50" s="277">
        <v>8</v>
      </c>
      <c r="F50" s="277">
        <v>718</v>
      </c>
      <c r="G50" s="277">
        <v>616</v>
      </c>
      <c r="H50" s="277">
        <v>7537</v>
      </c>
      <c r="I50" s="277">
        <v>4478</v>
      </c>
    </row>
    <row r="51" spans="1:9" ht="15" customHeight="1" x14ac:dyDescent="0.25">
      <c r="A51" s="273" t="s">
        <v>445</v>
      </c>
      <c r="B51" s="282" t="s">
        <v>446</v>
      </c>
      <c r="C51" s="275" t="s">
        <v>447</v>
      </c>
      <c r="D51" s="276">
        <f t="shared" si="0"/>
        <v>3294</v>
      </c>
      <c r="E51" s="276">
        <f>SUM(E52:E53)</f>
        <v>291</v>
      </c>
      <c r="F51" s="276">
        <f>SUM(F52:F53)</f>
        <v>1582</v>
      </c>
      <c r="G51" s="276">
        <f>SUM(G52:G53)</f>
        <v>1421</v>
      </c>
      <c r="H51" s="276">
        <f>SUM(H52:H53)</f>
        <v>0</v>
      </c>
      <c r="I51" s="276">
        <f>SUM(I52:I53)</f>
        <v>0</v>
      </c>
    </row>
    <row r="52" spans="1:9" ht="15" customHeight="1" x14ac:dyDescent="0.25">
      <c r="A52" s="273"/>
      <c r="B52" s="283" t="s">
        <v>448</v>
      </c>
      <c r="C52" s="275" t="s">
        <v>449</v>
      </c>
      <c r="D52" s="276">
        <f t="shared" si="0"/>
        <v>1960</v>
      </c>
      <c r="E52" s="277">
        <v>257</v>
      </c>
      <c r="F52" s="277">
        <v>1582</v>
      </c>
      <c r="G52" s="277">
        <v>121</v>
      </c>
      <c r="H52" s="277"/>
      <c r="I52" s="277"/>
    </row>
    <row r="53" spans="1:9" ht="15" customHeight="1" x14ac:dyDescent="0.25">
      <c r="A53" s="273"/>
      <c r="B53" s="283" t="s">
        <v>450</v>
      </c>
      <c r="C53" s="275" t="s">
        <v>451</v>
      </c>
      <c r="D53" s="276">
        <f t="shared" si="0"/>
        <v>1334</v>
      </c>
      <c r="E53" s="277">
        <v>34</v>
      </c>
      <c r="F53" s="277"/>
      <c r="G53" s="277">
        <v>1300</v>
      </c>
      <c r="H53" s="277"/>
      <c r="I53" s="277"/>
    </row>
    <row r="54" spans="1:9" ht="15" customHeight="1" x14ac:dyDescent="0.25">
      <c r="A54" s="273" t="s">
        <v>452</v>
      </c>
      <c r="B54" s="282" t="s">
        <v>453</v>
      </c>
      <c r="C54" s="275" t="s">
        <v>454</v>
      </c>
      <c r="D54" s="276">
        <f t="shared" si="0"/>
        <v>20510</v>
      </c>
      <c r="E54" s="277">
        <v>20510</v>
      </c>
      <c r="F54" s="277"/>
      <c r="G54" s="277"/>
      <c r="H54" s="277"/>
      <c r="I54" s="277"/>
    </row>
    <row r="55" spans="1:9" ht="15" customHeight="1" x14ac:dyDescent="0.25">
      <c r="A55" s="273" t="s">
        <v>455</v>
      </c>
      <c r="B55" s="282" t="s">
        <v>456</v>
      </c>
      <c r="C55" s="275" t="s">
        <v>457</v>
      </c>
      <c r="D55" s="276">
        <f t="shared" si="0"/>
        <v>17958</v>
      </c>
      <c r="E55" s="277">
        <v>4067</v>
      </c>
      <c r="F55" s="277"/>
      <c r="G55" s="277"/>
      <c r="H55" s="277">
        <v>13891</v>
      </c>
      <c r="I55" s="277"/>
    </row>
    <row r="56" spans="1:9" ht="15" customHeight="1" x14ac:dyDescent="0.25">
      <c r="A56" s="273" t="s">
        <v>458</v>
      </c>
      <c r="B56" s="282" t="s">
        <v>459</v>
      </c>
      <c r="C56" s="275" t="s">
        <v>460</v>
      </c>
      <c r="D56" s="276">
        <f t="shared" si="0"/>
        <v>12910</v>
      </c>
      <c r="E56" s="277">
        <v>6115</v>
      </c>
      <c r="F56" s="277">
        <v>609</v>
      </c>
      <c r="G56" s="277">
        <v>531</v>
      </c>
      <c r="H56" s="277">
        <v>5655</v>
      </c>
      <c r="I56" s="277"/>
    </row>
    <row r="57" spans="1:9" ht="15" customHeight="1" x14ac:dyDescent="0.25">
      <c r="A57" s="273" t="s">
        <v>461</v>
      </c>
      <c r="B57" s="282" t="s">
        <v>462</v>
      </c>
      <c r="C57" s="275" t="s">
        <v>463</v>
      </c>
      <c r="D57" s="276">
        <f t="shared" si="0"/>
        <v>0</v>
      </c>
      <c r="E57" s="277"/>
      <c r="F57" s="277"/>
      <c r="G57" s="284"/>
      <c r="H57" s="277"/>
      <c r="I57" s="277"/>
    </row>
    <row r="58" spans="1:9" ht="15" customHeight="1" x14ac:dyDescent="0.25">
      <c r="A58" s="273" t="s">
        <v>464</v>
      </c>
      <c r="B58" s="282" t="s">
        <v>465</v>
      </c>
      <c r="C58" s="275" t="s">
        <v>466</v>
      </c>
      <c r="D58" s="276">
        <f t="shared" si="0"/>
        <v>2494</v>
      </c>
      <c r="E58" s="277">
        <v>2418</v>
      </c>
      <c r="F58" s="277">
        <v>2</v>
      </c>
      <c r="G58" s="277">
        <v>71</v>
      </c>
      <c r="H58" s="277">
        <v>2</v>
      </c>
      <c r="I58" s="277">
        <v>1</v>
      </c>
    </row>
    <row r="59" spans="1:9" ht="15" customHeight="1" x14ac:dyDescent="0.25">
      <c r="A59" s="273" t="s">
        <v>467</v>
      </c>
      <c r="B59" s="282" t="s">
        <v>468</v>
      </c>
      <c r="C59" s="275" t="s">
        <v>469</v>
      </c>
      <c r="D59" s="276">
        <f t="shared" si="0"/>
        <v>113</v>
      </c>
      <c r="E59" s="277">
        <v>113</v>
      </c>
      <c r="F59" s="277"/>
      <c r="G59" s="277"/>
      <c r="H59" s="277"/>
      <c r="I59" s="277"/>
    </row>
    <row r="60" spans="1:9" ht="15" customHeight="1" x14ac:dyDescent="0.25">
      <c r="A60" s="273" t="s">
        <v>470</v>
      </c>
      <c r="B60" s="282" t="s">
        <v>471</v>
      </c>
      <c r="C60" s="275" t="s">
        <v>472</v>
      </c>
      <c r="D60" s="276">
        <f t="shared" si="0"/>
        <v>1993</v>
      </c>
      <c r="E60" s="277">
        <v>1980</v>
      </c>
      <c r="F60" s="277">
        <v>13</v>
      </c>
      <c r="G60" s="277"/>
      <c r="H60" s="277"/>
      <c r="I60" s="277"/>
    </row>
    <row r="61" spans="1:9" ht="15" customHeight="1" x14ac:dyDescent="0.25">
      <c r="A61" s="279" t="s">
        <v>473</v>
      </c>
      <c r="B61" s="285" t="s">
        <v>234</v>
      </c>
      <c r="C61" s="281" t="s">
        <v>474</v>
      </c>
      <c r="D61" s="276">
        <f t="shared" si="0"/>
        <v>72675</v>
      </c>
      <c r="E61" s="276">
        <f>E49+E50+E51+E54+E55+E56+E57+E58+E59+E60</f>
        <v>35502</v>
      </c>
      <c r="F61" s="276">
        <f>F49+F50+F51+F54+F55+F56+F57+F58+F59+F60</f>
        <v>2924</v>
      </c>
      <c r="G61" s="276">
        <f>G49+G50+G51+G54+G55+G56+G57+G58+G59+G60</f>
        <v>2651</v>
      </c>
      <c r="H61" s="276">
        <f>H49+H50+H51+H54+H55+H56+H57+H58+H59+H60</f>
        <v>27085</v>
      </c>
      <c r="I61" s="276">
        <f>I49+I50+I51+I54+I55+I56+I57+I58+I59+I60</f>
        <v>4513</v>
      </c>
    </row>
    <row r="62" spans="1:9" ht="15" customHeight="1" x14ac:dyDescent="0.25">
      <c r="A62" s="273">
        <v>45</v>
      </c>
      <c r="B62" s="282" t="s">
        <v>475</v>
      </c>
      <c r="C62" s="275" t="s">
        <v>476</v>
      </c>
      <c r="D62" s="276">
        <f t="shared" si="0"/>
        <v>0</v>
      </c>
      <c r="E62" s="277"/>
      <c r="F62" s="277"/>
      <c r="G62" s="277"/>
      <c r="H62" s="277"/>
      <c r="I62" s="277"/>
    </row>
    <row r="63" spans="1:9" ht="15" customHeight="1" x14ac:dyDescent="0.25">
      <c r="A63" s="273">
        <v>46</v>
      </c>
      <c r="B63" s="282" t="s">
        <v>477</v>
      </c>
      <c r="C63" s="275" t="s">
        <v>478</v>
      </c>
      <c r="D63" s="276">
        <f t="shared" si="0"/>
        <v>2022</v>
      </c>
      <c r="E63" s="277">
        <v>2022</v>
      </c>
      <c r="F63" s="277"/>
      <c r="G63" s="277"/>
      <c r="H63" s="277"/>
      <c r="I63" s="277"/>
    </row>
    <row r="64" spans="1:9" ht="15" customHeight="1" x14ac:dyDescent="0.25">
      <c r="A64" s="273">
        <v>47</v>
      </c>
      <c r="B64" s="282" t="s">
        <v>479</v>
      </c>
      <c r="C64" s="275" t="s">
        <v>480</v>
      </c>
      <c r="D64" s="276">
        <f t="shared" si="0"/>
        <v>4</v>
      </c>
      <c r="E64" s="277"/>
      <c r="F64" s="277">
        <v>4</v>
      </c>
      <c r="G64" s="277"/>
      <c r="H64" s="277"/>
      <c r="I64" s="277"/>
    </row>
    <row r="65" spans="1:9" ht="15" customHeight="1" x14ac:dyDescent="0.25">
      <c r="A65" s="273">
        <v>48</v>
      </c>
      <c r="B65" s="282" t="s">
        <v>481</v>
      </c>
      <c r="C65" s="275" t="s">
        <v>482</v>
      </c>
      <c r="D65" s="276">
        <f t="shared" si="0"/>
        <v>0</v>
      </c>
      <c r="E65" s="277"/>
      <c r="F65" s="277"/>
      <c r="G65" s="277"/>
      <c r="H65" s="277"/>
      <c r="I65" s="277"/>
    </row>
    <row r="66" spans="1:9" ht="15" customHeight="1" x14ac:dyDescent="0.25">
      <c r="A66" s="273">
        <v>49</v>
      </c>
      <c r="B66" s="282" t="s">
        <v>483</v>
      </c>
      <c r="C66" s="275" t="s">
        <v>484</v>
      </c>
      <c r="D66" s="276">
        <f t="shared" si="0"/>
        <v>0</v>
      </c>
      <c r="E66" s="277"/>
      <c r="F66" s="277"/>
      <c r="G66" s="277"/>
      <c r="H66" s="277"/>
      <c r="I66" s="277"/>
    </row>
    <row r="67" spans="1:9" ht="15" customHeight="1" x14ac:dyDescent="0.25">
      <c r="A67" s="279">
        <v>50</v>
      </c>
      <c r="B67" s="280" t="s">
        <v>485</v>
      </c>
      <c r="C67" s="281" t="s">
        <v>486</v>
      </c>
      <c r="D67" s="276">
        <f t="shared" si="0"/>
        <v>2026</v>
      </c>
      <c r="E67" s="276">
        <f>SUM(E62:E66)</f>
        <v>2022</v>
      </c>
      <c r="F67" s="276">
        <f>SUM(F62:F66)</f>
        <v>4</v>
      </c>
      <c r="G67" s="276">
        <f>SUM(G62:G66)</f>
        <v>0</v>
      </c>
      <c r="H67" s="276">
        <f>SUM(H62:H66)</f>
        <v>0</v>
      </c>
      <c r="I67" s="276">
        <f>SUM(I62:I66)</f>
        <v>0</v>
      </c>
    </row>
    <row r="68" spans="1:9" ht="15" customHeight="1" x14ac:dyDescent="0.25">
      <c r="A68" s="273">
        <v>51</v>
      </c>
      <c r="B68" s="282" t="s">
        <v>487</v>
      </c>
      <c r="C68" s="275" t="s">
        <v>488</v>
      </c>
      <c r="D68" s="276">
        <f t="shared" si="0"/>
        <v>0</v>
      </c>
      <c r="E68" s="277"/>
      <c r="F68" s="277"/>
      <c r="G68" s="277"/>
      <c r="H68" s="277"/>
      <c r="I68" s="277"/>
    </row>
    <row r="69" spans="1:9" ht="15" customHeight="1" x14ac:dyDescent="0.25">
      <c r="A69" s="273">
        <v>52</v>
      </c>
      <c r="B69" s="278" t="s">
        <v>489</v>
      </c>
      <c r="C69" s="275" t="s">
        <v>490</v>
      </c>
      <c r="D69" s="276">
        <f t="shared" si="0"/>
        <v>0</v>
      </c>
      <c r="E69" s="277"/>
      <c r="F69" s="277"/>
      <c r="G69" s="277"/>
      <c r="H69" s="277"/>
      <c r="I69" s="277"/>
    </row>
    <row r="70" spans="1:9" ht="15" customHeight="1" x14ac:dyDescent="0.25">
      <c r="A70" s="273">
        <v>53</v>
      </c>
      <c r="B70" s="282" t="s">
        <v>491</v>
      </c>
      <c r="C70" s="275" t="s">
        <v>492</v>
      </c>
      <c r="D70" s="276">
        <f t="shared" si="0"/>
        <v>87</v>
      </c>
      <c r="E70" s="277"/>
      <c r="F70" s="277"/>
      <c r="G70" s="277">
        <v>82</v>
      </c>
      <c r="H70" s="277">
        <v>5</v>
      </c>
      <c r="I70" s="277"/>
    </row>
    <row r="71" spans="1:9" ht="15" customHeight="1" x14ac:dyDescent="0.25">
      <c r="A71" s="279">
        <v>54</v>
      </c>
      <c r="B71" s="280" t="s">
        <v>493</v>
      </c>
      <c r="C71" s="281" t="s">
        <v>494</v>
      </c>
      <c r="D71" s="276">
        <f t="shared" si="0"/>
        <v>87</v>
      </c>
      <c r="E71" s="276">
        <f>SUM(E68:E70)</f>
        <v>0</v>
      </c>
      <c r="F71" s="276">
        <f>SUM(F68:F70)</f>
        <v>0</v>
      </c>
      <c r="G71" s="276">
        <f>SUM(G68:G70)</f>
        <v>82</v>
      </c>
      <c r="H71" s="276">
        <f>SUM(H68:H70)</f>
        <v>5</v>
      </c>
      <c r="I71" s="276">
        <f>SUM(I68:I70)</f>
        <v>0</v>
      </c>
    </row>
    <row r="72" spans="1:9" ht="15" customHeight="1" x14ac:dyDescent="0.25">
      <c r="A72" s="273">
        <v>55</v>
      </c>
      <c r="B72" s="282" t="s">
        <v>495</v>
      </c>
      <c r="C72" s="275" t="s">
        <v>496</v>
      </c>
      <c r="D72" s="276">
        <f t="shared" ref="D72:D90" si="1">SUM(E72:I72)</f>
        <v>0</v>
      </c>
      <c r="E72" s="277"/>
      <c r="F72" s="277"/>
      <c r="G72" s="277"/>
      <c r="H72" s="277"/>
      <c r="I72" s="277"/>
    </row>
    <row r="73" spans="1:9" ht="15" customHeight="1" x14ac:dyDescent="0.25">
      <c r="A73" s="273">
        <v>56</v>
      </c>
      <c r="B73" s="278" t="s">
        <v>497</v>
      </c>
      <c r="C73" s="275" t="s">
        <v>498</v>
      </c>
      <c r="D73" s="276">
        <f t="shared" si="1"/>
        <v>1439</v>
      </c>
      <c r="E73" s="277">
        <v>1439</v>
      </c>
      <c r="F73" s="277"/>
      <c r="G73" s="277"/>
      <c r="H73" s="277"/>
      <c r="I73" s="277"/>
    </row>
    <row r="74" spans="1:9" ht="15" customHeight="1" x14ac:dyDescent="0.25">
      <c r="A74" s="273">
        <v>57</v>
      </c>
      <c r="B74" s="282" t="s">
        <v>499</v>
      </c>
      <c r="C74" s="275" t="s">
        <v>500</v>
      </c>
      <c r="D74" s="276">
        <f t="shared" si="1"/>
        <v>59</v>
      </c>
      <c r="E74" s="277">
        <v>59</v>
      </c>
      <c r="F74" s="277"/>
      <c r="G74" s="277"/>
      <c r="H74" s="277"/>
      <c r="I74" s="277"/>
    </row>
    <row r="75" spans="1:9" ht="15" customHeight="1" thickBot="1" x14ac:dyDescent="0.3">
      <c r="A75" s="286">
        <v>58</v>
      </c>
      <c r="B75" s="287" t="s">
        <v>501</v>
      </c>
      <c r="C75" s="288" t="s">
        <v>502</v>
      </c>
      <c r="D75" s="276">
        <f t="shared" si="1"/>
        <v>1498</v>
      </c>
      <c r="E75" s="289">
        <f>SUM(E72:E74)</f>
        <v>1498</v>
      </c>
      <c r="F75" s="289">
        <f>SUM(F72:F74)</f>
        <v>0</v>
      </c>
      <c r="G75" s="289">
        <f>SUM(G72:G74)</f>
        <v>0</v>
      </c>
      <c r="H75" s="289">
        <f>SUM(H72:H74)</f>
        <v>0</v>
      </c>
      <c r="I75" s="289">
        <f>SUM(I72:I74)</f>
        <v>0</v>
      </c>
    </row>
    <row r="76" spans="1:9" ht="15" customHeight="1" thickBot="1" x14ac:dyDescent="0.3">
      <c r="A76" s="290">
        <v>59</v>
      </c>
      <c r="B76" s="291" t="s">
        <v>503</v>
      </c>
      <c r="C76" s="292" t="s">
        <v>504</v>
      </c>
      <c r="D76" s="276">
        <f t="shared" si="1"/>
        <v>941491</v>
      </c>
      <c r="E76" s="293">
        <f>E28+E34+E48+E61+E67+E71+E75</f>
        <v>784773</v>
      </c>
      <c r="F76" s="293">
        <f>F28+F34+F48+F61+F67+F71+F75</f>
        <v>7437</v>
      </c>
      <c r="G76" s="293">
        <f>G28+G34+G48+G61+G67+G71+G75</f>
        <v>116501</v>
      </c>
      <c r="H76" s="293">
        <f>H28+H34+H48+H61+H67+H71+H75</f>
        <v>28267</v>
      </c>
      <c r="I76" s="293">
        <f>I28+I34+I48+I61+I67+I71+I75</f>
        <v>4513</v>
      </c>
    </row>
    <row r="77" spans="1:9" x14ac:dyDescent="0.25">
      <c r="A77" s="294">
        <v>60</v>
      </c>
      <c r="B77" s="295" t="s">
        <v>505</v>
      </c>
      <c r="C77" s="296" t="s">
        <v>506</v>
      </c>
      <c r="D77" s="276">
        <f t="shared" si="1"/>
        <v>0</v>
      </c>
      <c r="E77" s="296"/>
      <c r="F77" s="296"/>
      <c r="G77" s="296"/>
      <c r="H77" s="296"/>
      <c r="I77" s="296"/>
    </row>
    <row r="78" spans="1:9" x14ac:dyDescent="0.25">
      <c r="A78" s="279">
        <v>61</v>
      </c>
      <c r="B78" s="297" t="s">
        <v>507</v>
      </c>
      <c r="C78" s="298" t="s">
        <v>508</v>
      </c>
      <c r="D78" s="276">
        <f t="shared" si="1"/>
        <v>0</v>
      </c>
      <c r="E78" s="298"/>
      <c r="F78" s="298"/>
      <c r="G78" s="298"/>
      <c r="H78" s="298"/>
      <c r="I78" s="298"/>
    </row>
    <row r="79" spans="1:9" x14ac:dyDescent="0.25">
      <c r="A79" s="279">
        <v>62</v>
      </c>
      <c r="B79" s="278" t="s">
        <v>509</v>
      </c>
      <c r="C79" s="298" t="s">
        <v>510</v>
      </c>
      <c r="D79" s="276">
        <f t="shared" si="1"/>
        <v>238285</v>
      </c>
      <c r="E79" s="298">
        <v>201687</v>
      </c>
      <c r="F79" s="298">
        <v>4089</v>
      </c>
      <c r="G79" s="298">
        <v>28007</v>
      </c>
      <c r="H79" s="298">
        <v>3393</v>
      </c>
      <c r="I79" s="298">
        <v>1109</v>
      </c>
    </row>
    <row r="80" spans="1:9" x14ac:dyDescent="0.25">
      <c r="A80" s="279">
        <v>63</v>
      </c>
      <c r="B80" s="278" t="s">
        <v>511</v>
      </c>
      <c r="C80" s="298" t="s">
        <v>512</v>
      </c>
      <c r="D80" s="276">
        <f t="shared" si="1"/>
        <v>0</v>
      </c>
      <c r="E80" s="298"/>
      <c r="F80" s="298"/>
      <c r="G80" s="298"/>
      <c r="H80" s="298"/>
      <c r="I80" s="298"/>
    </row>
    <row r="81" spans="1:9" x14ac:dyDescent="0.25">
      <c r="A81" s="279">
        <v>64</v>
      </c>
      <c r="B81" s="280" t="s">
        <v>513</v>
      </c>
      <c r="C81" s="298" t="s">
        <v>514</v>
      </c>
      <c r="D81" s="276">
        <f t="shared" si="1"/>
        <v>238285</v>
      </c>
      <c r="E81" s="298">
        <f>SUM(E79:E80)</f>
        <v>201687</v>
      </c>
      <c r="F81" s="298">
        <f>SUM(F79:F80)</f>
        <v>4089</v>
      </c>
      <c r="G81" s="298">
        <f>SUM(G79:G80)</f>
        <v>28007</v>
      </c>
      <c r="H81" s="298">
        <f>SUM(H79:H80)</f>
        <v>3393</v>
      </c>
      <c r="I81" s="298">
        <f>SUM(I79:I80)</f>
        <v>1109</v>
      </c>
    </row>
    <row r="82" spans="1:9" x14ac:dyDescent="0.25">
      <c r="A82" s="279">
        <v>65</v>
      </c>
      <c r="B82" s="299" t="s">
        <v>515</v>
      </c>
      <c r="C82" s="298" t="s">
        <v>516</v>
      </c>
      <c r="D82" s="276">
        <f t="shared" si="1"/>
        <v>12345</v>
      </c>
      <c r="E82" s="298">
        <v>12345</v>
      </c>
      <c r="F82" s="298"/>
      <c r="G82" s="298"/>
      <c r="H82" s="298"/>
      <c r="I82" s="298"/>
    </row>
    <row r="83" spans="1:9" x14ac:dyDescent="0.25">
      <c r="A83" s="279">
        <v>66</v>
      </c>
      <c r="B83" s="299" t="s">
        <v>517</v>
      </c>
      <c r="C83" s="298" t="s">
        <v>518</v>
      </c>
      <c r="D83" s="276">
        <f t="shared" si="1"/>
        <v>0</v>
      </c>
      <c r="E83" s="298"/>
      <c r="F83" s="298"/>
      <c r="G83" s="298"/>
      <c r="H83" s="298"/>
      <c r="I83" s="298"/>
    </row>
    <row r="84" spans="1:9" x14ac:dyDescent="0.25">
      <c r="A84" s="279">
        <v>67</v>
      </c>
      <c r="B84" s="299" t="s">
        <v>519</v>
      </c>
      <c r="C84" s="298" t="s">
        <v>520</v>
      </c>
      <c r="D84" s="276">
        <f t="shared" si="1"/>
        <v>355710</v>
      </c>
      <c r="E84" s="300"/>
      <c r="F84" s="301">
        <v>132361</v>
      </c>
      <c r="G84" s="300">
        <v>99618</v>
      </c>
      <c r="H84" s="300">
        <v>81974</v>
      </c>
      <c r="I84" s="300">
        <v>41757</v>
      </c>
    </row>
    <row r="85" spans="1:9" x14ac:dyDescent="0.25">
      <c r="A85" s="279">
        <v>68</v>
      </c>
      <c r="B85" s="299" t="s">
        <v>521</v>
      </c>
      <c r="C85" s="298" t="s">
        <v>522</v>
      </c>
      <c r="D85" s="276">
        <f t="shared" si="1"/>
        <v>0</v>
      </c>
      <c r="E85" s="302"/>
      <c r="F85" s="303"/>
      <c r="G85" s="302"/>
      <c r="H85" s="302"/>
      <c r="I85" s="302"/>
    </row>
    <row r="86" spans="1:9" x14ac:dyDescent="0.25">
      <c r="A86" s="279">
        <v>69</v>
      </c>
      <c r="B86" s="282" t="s">
        <v>523</v>
      </c>
      <c r="C86" s="298" t="s">
        <v>524</v>
      </c>
      <c r="D86" s="276">
        <f t="shared" si="1"/>
        <v>0</v>
      </c>
      <c r="E86" s="302"/>
      <c r="F86" s="303"/>
      <c r="G86" s="302"/>
      <c r="H86" s="302"/>
      <c r="I86" s="302"/>
    </row>
    <row r="87" spans="1:9" x14ac:dyDescent="0.25">
      <c r="A87" s="279">
        <v>70</v>
      </c>
      <c r="B87" s="285" t="s">
        <v>525</v>
      </c>
      <c r="C87" s="298" t="s">
        <v>526</v>
      </c>
      <c r="D87" s="276">
        <f t="shared" si="1"/>
        <v>606340</v>
      </c>
      <c r="E87" s="302">
        <f>(SUM(E81:E86))+E77+E78</f>
        <v>214032</v>
      </c>
      <c r="F87" s="304">
        <f>(SUM(F81:F86))+F77+F78</f>
        <v>136450</v>
      </c>
      <c r="G87" s="302">
        <f>(SUM(G81:G86))+G77+G78</f>
        <v>127625</v>
      </c>
      <c r="H87" s="302">
        <f>(SUM(H81:H86))+H77+H78</f>
        <v>85367</v>
      </c>
      <c r="I87" s="302">
        <f>(SUM(I81:I86))+I77+I78</f>
        <v>42866</v>
      </c>
    </row>
    <row r="88" spans="1:9" x14ac:dyDescent="0.25">
      <c r="A88" s="279">
        <v>71</v>
      </c>
      <c r="B88" s="297" t="s">
        <v>527</v>
      </c>
      <c r="C88" s="298" t="s">
        <v>528</v>
      </c>
      <c r="D88" s="276">
        <f t="shared" si="1"/>
        <v>0</v>
      </c>
      <c r="E88" s="302"/>
      <c r="F88" s="304"/>
      <c r="G88" s="302"/>
      <c r="H88" s="302"/>
      <c r="I88" s="302"/>
    </row>
    <row r="89" spans="1:9" x14ac:dyDescent="0.25">
      <c r="A89" s="279">
        <v>72</v>
      </c>
      <c r="B89" s="297" t="s">
        <v>529</v>
      </c>
      <c r="C89" s="298" t="s">
        <v>530</v>
      </c>
      <c r="D89" s="276">
        <f t="shared" si="1"/>
        <v>606340</v>
      </c>
      <c r="E89" s="302">
        <f>SUM(E87:E88)</f>
        <v>214032</v>
      </c>
      <c r="F89" s="304">
        <f>SUM(F87:F88)</f>
        <v>136450</v>
      </c>
      <c r="G89" s="302">
        <f>SUM(G87:G88)</f>
        <v>127625</v>
      </c>
      <c r="H89" s="302">
        <f>SUM(H87:H88)</f>
        <v>85367</v>
      </c>
      <c r="I89" s="302">
        <f>SUM(I87:I88)</f>
        <v>42866</v>
      </c>
    </row>
    <row r="90" spans="1:9" x14ac:dyDescent="0.25">
      <c r="A90" s="305">
        <v>73</v>
      </c>
      <c r="B90" s="306" t="s">
        <v>531</v>
      </c>
      <c r="C90" s="306"/>
      <c r="D90" s="307">
        <f t="shared" si="1"/>
        <v>1547831</v>
      </c>
      <c r="E90" s="308">
        <f>E76+E89</f>
        <v>998805</v>
      </c>
      <c r="F90" s="309">
        <f>F76+F89</f>
        <v>143887</v>
      </c>
      <c r="G90" s="308">
        <f>G76+G89</f>
        <v>244126</v>
      </c>
      <c r="H90" s="308">
        <f>H76+H89</f>
        <v>113634</v>
      </c>
      <c r="I90" s="308">
        <f>I76+I89</f>
        <v>47379</v>
      </c>
    </row>
    <row r="92" spans="1:9" ht="15.75" x14ac:dyDescent="0.25">
      <c r="B92" s="310"/>
      <c r="C92" s="311"/>
    </row>
    <row r="93" spans="1:9" ht="15.75" x14ac:dyDescent="0.25">
      <c r="B93" s="310"/>
    </row>
    <row r="94" spans="1:9" ht="15.75" x14ac:dyDescent="0.25">
      <c r="B94" s="310"/>
    </row>
    <row r="95" spans="1:9" ht="15.75" x14ac:dyDescent="0.25">
      <c r="B95" s="310"/>
    </row>
  </sheetData>
  <pageMargins left="0" right="0" top="0" bottom="0" header="0.31496062992125984" footer="0.31496062992125984"/>
  <pageSetup paperSize="9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selection activeCell="C2" sqref="C2"/>
    </sheetView>
  </sheetViews>
  <sheetFormatPr defaultRowHeight="15" x14ac:dyDescent="0.25"/>
  <cols>
    <col min="1" max="1" width="6.28515625" style="257" customWidth="1"/>
    <col min="2" max="2" width="81.85546875" style="257" customWidth="1"/>
    <col min="3" max="3" width="8.42578125" style="257" customWidth="1"/>
    <col min="4" max="4" width="10.7109375" style="257" customWidth="1"/>
    <col min="5" max="5" width="10.42578125" style="257" customWidth="1"/>
    <col min="6" max="6" width="10.140625" style="257" customWidth="1"/>
    <col min="7" max="7" width="8.7109375" style="257" customWidth="1"/>
    <col min="8" max="9" width="9.5703125" style="257" customWidth="1"/>
    <col min="10" max="10" width="6.85546875" style="257" customWidth="1"/>
    <col min="11" max="256" width="9.140625" style="257"/>
    <col min="257" max="257" width="6.28515625" style="257" customWidth="1"/>
    <col min="258" max="258" width="81.85546875" style="257" customWidth="1"/>
    <col min="259" max="259" width="8.42578125" style="257" customWidth="1"/>
    <col min="260" max="260" width="10.7109375" style="257" customWidth="1"/>
    <col min="261" max="261" width="10.42578125" style="257" customWidth="1"/>
    <col min="262" max="262" width="10.140625" style="257" customWidth="1"/>
    <col min="263" max="263" width="8.7109375" style="257" customWidth="1"/>
    <col min="264" max="265" width="9.5703125" style="257" customWidth="1"/>
    <col min="266" max="266" width="6.85546875" style="257" customWidth="1"/>
    <col min="267" max="512" width="9.140625" style="257"/>
    <col min="513" max="513" width="6.28515625" style="257" customWidth="1"/>
    <col min="514" max="514" width="81.85546875" style="257" customWidth="1"/>
    <col min="515" max="515" width="8.42578125" style="257" customWidth="1"/>
    <col min="516" max="516" width="10.7109375" style="257" customWidth="1"/>
    <col min="517" max="517" width="10.42578125" style="257" customWidth="1"/>
    <col min="518" max="518" width="10.140625" style="257" customWidth="1"/>
    <col min="519" max="519" width="8.7109375" style="257" customWidth="1"/>
    <col min="520" max="521" width="9.5703125" style="257" customWidth="1"/>
    <col min="522" max="522" width="6.85546875" style="257" customWidth="1"/>
    <col min="523" max="768" width="9.140625" style="257"/>
    <col min="769" max="769" width="6.28515625" style="257" customWidth="1"/>
    <col min="770" max="770" width="81.85546875" style="257" customWidth="1"/>
    <col min="771" max="771" width="8.42578125" style="257" customWidth="1"/>
    <col min="772" max="772" width="10.7109375" style="257" customWidth="1"/>
    <col min="773" max="773" width="10.42578125" style="257" customWidth="1"/>
    <col min="774" max="774" width="10.140625" style="257" customWidth="1"/>
    <col min="775" max="775" width="8.7109375" style="257" customWidth="1"/>
    <col min="776" max="777" width="9.5703125" style="257" customWidth="1"/>
    <col min="778" max="778" width="6.85546875" style="257" customWidth="1"/>
    <col min="779" max="1024" width="9.140625" style="257"/>
    <col min="1025" max="1025" width="6.28515625" style="257" customWidth="1"/>
    <col min="1026" max="1026" width="81.85546875" style="257" customWidth="1"/>
    <col min="1027" max="1027" width="8.42578125" style="257" customWidth="1"/>
    <col min="1028" max="1028" width="10.7109375" style="257" customWidth="1"/>
    <col min="1029" max="1029" width="10.42578125" style="257" customWidth="1"/>
    <col min="1030" max="1030" width="10.140625" style="257" customWidth="1"/>
    <col min="1031" max="1031" width="8.7109375" style="257" customWidth="1"/>
    <col min="1032" max="1033" width="9.5703125" style="257" customWidth="1"/>
    <col min="1034" max="1034" width="6.85546875" style="257" customWidth="1"/>
    <col min="1035" max="1280" width="9.140625" style="257"/>
    <col min="1281" max="1281" width="6.28515625" style="257" customWidth="1"/>
    <col min="1282" max="1282" width="81.85546875" style="257" customWidth="1"/>
    <col min="1283" max="1283" width="8.42578125" style="257" customWidth="1"/>
    <col min="1284" max="1284" width="10.7109375" style="257" customWidth="1"/>
    <col min="1285" max="1285" width="10.42578125" style="257" customWidth="1"/>
    <col min="1286" max="1286" width="10.140625" style="257" customWidth="1"/>
    <col min="1287" max="1287" width="8.7109375" style="257" customWidth="1"/>
    <col min="1288" max="1289" width="9.5703125" style="257" customWidth="1"/>
    <col min="1290" max="1290" width="6.85546875" style="257" customWidth="1"/>
    <col min="1291" max="1536" width="9.140625" style="257"/>
    <col min="1537" max="1537" width="6.28515625" style="257" customWidth="1"/>
    <col min="1538" max="1538" width="81.85546875" style="257" customWidth="1"/>
    <col min="1539" max="1539" width="8.42578125" style="257" customWidth="1"/>
    <col min="1540" max="1540" width="10.7109375" style="257" customWidth="1"/>
    <col min="1541" max="1541" width="10.42578125" style="257" customWidth="1"/>
    <col min="1542" max="1542" width="10.140625" style="257" customWidth="1"/>
    <col min="1543" max="1543" width="8.7109375" style="257" customWidth="1"/>
    <col min="1544" max="1545" width="9.5703125" style="257" customWidth="1"/>
    <col min="1546" max="1546" width="6.85546875" style="257" customWidth="1"/>
    <col min="1547" max="1792" width="9.140625" style="257"/>
    <col min="1793" max="1793" width="6.28515625" style="257" customWidth="1"/>
    <col min="1794" max="1794" width="81.85546875" style="257" customWidth="1"/>
    <col min="1795" max="1795" width="8.42578125" style="257" customWidth="1"/>
    <col min="1796" max="1796" width="10.7109375" style="257" customWidth="1"/>
    <col min="1797" max="1797" width="10.42578125" style="257" customWidth="1"/>
    <col min="1798" max="1798" width="10.140625" style="257" customWidth="1"/>
    <col min="1799" max="1799" width="8.7109375" style="257" customWidth="1"/>
    <col min="1800" max="1801" width="9.5703125" style="257" customWidth="1"/>
    <col min="1802" max="1802" width="6.85546875" style="257" customWidth="1"/>
    <col min="1803" max="2048" width="9.140625" style="257"/>
    <col min="2049" max="2049" width="6.28515625" style="257" customWidth="1"/>
    <col min="2050" max="2050" width="81.85546875" style="257" customWidth="1"/>
    <col min="2051" max="2051" width="8.42578125" style="257" customWidth="1"/>
    <col min="2052" max="2052" width="10.7109375" style="257" customWidth="1"/>
    <col min="2053" max="2053" width="10.42578125" style="257" customWidth="1"/>
    <col min="2054" max="2054" width="10.140625" style="257" customWidth="1"/>
    <col min="2055" max="2055" width="8.7109375" style="257" customWidth="1"/>
    <col min="2056" max="2057" width="9.5703125" style="257" customWidth="1"/>
    <col min="2058" max="2058" width="6.85546875" style="257" customWidth="1"/>
    <col min="2059" max="2304" width="9.140625" style="257"/>
    <col min="2305" max="2305" width="6.28515625" style="257" customWidth="1"/>
    <col min="2306" max="2306" width="81.85546875" style="257" customWidth="1"/>
    <col min="2307" max="2307" width="8.42578125" style="257" customWidth="1"/>
    <col min="2308" max="2308" width="10.7109375" style="257" customWidth="1"/>
    <col min="2309" max="2309" width="10.42578125" style="257" customWidth="1"/>
    <col min="2310" max="2310" width="10.140625" style="257" customWidth="1"/>
    <col min="2311" max="2311" width="8.7109375" style="257" customWidth="1"/>
    <col min="2312" max="2313" width="9.5703125" style="257" customWidth="1"/>
    <col min="2314" max="2314" width="6.85546875" style="257" customWidth="1"/>
    <col min="2315" max="2560" width="9.140625" style="257"/>
    <col min="2561" max="2561" width="6.28515625" style="257" customWidth="1"/>
    <col min="2562" max="2562" width="81.85546875" style="257" customWidth="1"/>
    <col min="2563" max="2563" width="8.42578125" style="257" customWidth="1"/>
    <col min="2564" max="2564" width="10.7109375" style="257" customWidth="1"/>
    <col min="2565" max="2565" width="10.42578125" style="257" customWidth="1"/>
    <col min="2566" max="2566" width="10.140625" style="257" customWidth="1"/>
    <col min="2567" max="2567" width="8.7109375" style="257" customWidth="1"/>
    <col min="2568" max="2569" width="9.5703125" style="257" customWidth="1"/>
    <col min="2570" max="2570" width="6.85546875" style="257" customWidth="1"/>
    <col min="2571" max="2816" width="9.140625" style="257"/>
    <col min="2817" max="2817" width="6.28515625" style="257" customWidth="1"/>
    <col min="2818" max="2818" width="81.85546875" style="257" customWidth="1"/>
    <col min="2819" max="2819" width="8.42578125" style="257" customWidth="1"/>
    <col min="2820" max="2820" width="10.7109375" style="257" customWidth="1"/>
    <col min="2821" max="2821" width="10.42578125" style="257" customWidth="1"/>
    <col min="2822" max="2822" width="10.140625" style="257" customWidth="1"/>
    <col min="2823" max="2823" width="8.7109375" style="257" customWidth="1"/>
    <col min="2824" max="2825" width="9.5703125" style="257" customWidth="1"/>
    <col min="2826" max="2826" width="6.85546875" style="257" customWidth="1"/>
    <col min="2827" max="3072" width="9.140625" style="257"/>
    <col min="3073" max="3073" width="6.28515625" style="257" customWidth="1"/>
    <col min="3074" max="3074" width="81.85546875" style="257" customWidth="1"/>
    <col min="3075" max="3075" width="8.42578125" style="257" customWidth="1"/>
    <col min="3076" max="3076" width="10.7109375" style="257" customWidth="1"/>
    <col min="3077" max="3077" width="10.42578125" style="257" customWidth="1"/>
    <col min="3078" max="3078" width="10.140625" style="257" customWidth="1"/>
    <col min="3079" max="3079" width="8.7109375" style="257" customWidth="1"/>
    <col min="3080" max="3081" width="9.5703125" style="257" customWidth="1"/>
    <col min="3082" max="3082" width="6.85546875" style="257" customWidth="1"/>
    <col min="3083" max="3328" width="9.140625" style="257"/>
    <col min="3329" max="3329" width="6.28515625" style="257" customWidth="1"/>
    <col min="3330" max="3330" width="81.85546875" style="257" customWidth="1"/>
    <col min="3331" max="3331" width="8.42578125" style="257" customWidth="1"/>
    <col min="3332" max="3332" width="10.7109375" style="257" customWidth="1"/>
    <col min="3333" max="3333" width="10.42578125" style="257" customWidth="1"/>
    <col min="3334" max="3334" width="10.140625" style="257" customWidth="1"/>
    <col min="3335" max="3335" width="8.7109375" style="257" customWidth="1"/>
    <col min="3336" max="3337" width="9.5703125" style="257" customWidth="1"/>
    <col min="3338" max="3338" width="6.85546875" style="257" customWidth="1"/>
    <col min="3339" max="3584" width="9.140625" style="257"/>
    <col min="3585" max="3585" width="6.28515625" style="257" customWidth="1"/>
    <col min="3586" max="3586" width="81.85546875" style="257" customWidth="1"/>
    <col min="3587" max="3587" width="8.42578125" style="257" customWidth="1"/>
    <col min="3588" max="3588" width="10.7109375" style="257" customWidth="1"/>
    <col min="3589" max="3589" width="10.42578125" style="257" customWidth="1"/>
    <col min="3590" max="3590" width="10.140625" style="257" customWidth="1"/>
    <col min="3591" max="3591" width="8.7109375" style="257" customWidth="1"/>
    <col min="3592" max="3593" width="9.5703125" style="257" customWidth="1"/>
    <col min="3594" max="3594" width="6.85546875" style="257" customWidth="1"/>
    <col min="3595" max="3840" width="9.140625" style="257"/>
    <col min="3841" max="3841" width="6.28515625" style="257" customWidth="1"/>
    <col min="3842" max="3842" width="81.85546875" style="257" customWidth="1"/>
    <col min="3843" max="3843" width="8.42578125" style="257" customWidth="1"/>
    <col min="3844" max="3844" width="10.7109375" style="257" customWidth="1"/>
    <col min="3845" max="3845" width="10.42578125" style="257" customWidth="1"/>
    <col min="3846" max="3846" width="10.140625" style="257" customWidth="1"/>
    <col min="3847" max="3847" width="8.7109375" style="257" customWidth="1"/>
    <col min="3848" max="3849" width="9.5703125" style="257" customWidth="1"/>
    <col min="3850" max="3850" width="6.85546875" style="257" customWidth="1"/>
    <col min="3851" max="4096" width="9.140625" style="257"/>
    <col min="4097" max="4097" width="6.28515625" style="257" customWidth="1"/>
    <col min="4098" max="4098" width="81.85546875" style="257" customWidth="1"/>
    <col min="4099" max="4099" width="8.42578125" style="257" customWidth="1"/>
    <col min="4100" max="4100" width="10.7109375" style="257" customWidth="1"/>
    <col min="4101" max="4101" width="10.42578125" style="257" customWidth="1"/>
    <col min="4102" max="4102" width="10.140625" style="257" customWidth="1"/>
    <col min="4103" max="4103" width="8.7109375" style="257" customWidth="1"/>
    <col min="4104" max="4105" width="9.5703125" style="257" customWidth="1"/>
    <col min="4106" max="4106" width="6.85546875" style="257" customWidth="1"/>
    <col min="4107" max="4352" width="9.140625" style="257"/>
    <col min="4353" max="4353" width="6.28515625" style="257" customWidth="1"/>
    <col min="4354" max="4354" width="81.85546875" style="257" customWidth="1"/>
    <col min="4355" max="4355" width="8.42578125" style="257" customWidth="1"/>
    <col min="4356" max="4356" width="10.7109375" style="257" customWidth="1"/>
    <col min="4357" max="4357" width="10.42578125" style="257" customWidth="1"/>
    <col min="4358" max="4358" width="10.140625" style="257" customWidth="1"/>
    <col min="4359" max="4359" width="8.7109375" style="257" customWidth="1"/>
    <col min="4360" max="4361" width="9.5703125" style="257" customWidth="1"/>
    <col min="4362" max="4362" width="6.85546875" style="257" customWidth="1"/>
    <col min="4363" max="4608" width="9.140625" style="257"/>
    <col min="4609" max="4609" width="6.28515625" style="257" customWidth="1"/>
    <col min="4610" max="4610" width="81.85546875" style="257" customWidth="1"/>
    <col min="4611" max="4611" width="8.42578125" style="257" customWidth="1"/>
    <col min="4612" max="4612" width="10.7109375" style="257" customWidth="1"/>
    <col min="4613" max="4613" width="10.42578125" style="257" customWidth="1"/>
    <col min="4614" max="4614" width="10.140625" style="257" customWidth="1"/>
    <col min="4615" max="4615" width="8.7109375" style="257" customWidth="1"/>
    <col min="4616" max="4617" width="9.5703125" style="257" customWidth="1"/>
    <col min="4618" max="4618" width="6.85546875" style="257" customWidth="1"/>
    <col min="4619" max="4864" width="9.140625" style="257"/>
    <col min="4865" max="4865" width="6.28515625" style="257" customWidth="1"/>
    <col min="4866" max="4866" width="81.85546875" style="257" customWidth="1"/>
    <col min="4867" max="4867" width="8.42578125" style="257" customWidth="1"/>
    <col min="4868" max="4868" width="10.7109375" style="257" customWidth="1"/>
    <col min="4869" max="4869" width="10.42578125" style="257" customWidth="1"/>
    <col min="4870" max="4870" width="10.140625" style="257" customWidth="1"/>
    <col min="4871" max="4871" width="8.7109375" style="257" customWidth="1"/>
    <col min="4872" max="4873" width="9.5703125" style="257" customWidth="1"/>
    <col min="4874" max="4874" width="6.85546875" style="257" customWidth="1"/>
    <col min="4875" max="5120" width="9.140625" style="257"/>
    <col min="5121" max="5121" width="6.28515625" style="257" customWidth="1"/>
    <col min="5122" max="5122" width="81.85546875" style="257" customWidth="1"/>
    <col min="5123" max="5123" width="8.42578125" style="257" customWidth="1"/>
    <col min="5124" max="5124" width="10.7109375" style="257" customWidth="1"/>
    <col min="5125" max="5125" width="10.42578125" style="257" customWidth="1"/>
    <col min="5126" max="5126" width="10.140625" style="257" customWidth="1"/>
    <col min="5127" max="5127" width="8.7109375" style="257" customWidth="1"/>
    <col min="5128" max="5129" width="9.5703125" style="257" customWidth="1"/>
    <col min="5130" max="5130" width="6.85546875" style="257" customWidth="1"/>
    <col min="5131" max="5376" width="9.140625" style="257"/>
    <col min="5377" max="5377" width="6.28515625" style="257" customWidth="1"/>
    <col min="5378" max="5378" width="81.85546875" style="257" customWidth="1"/>
    <col min="5379" max="5379" width="8.42578125" style="257" customWidth="1"/>
    <col min="5380" max="5380" width="10.7109375" style="257" customWidth="1"/>
    <col min="5381" max="5381" width="10.42578125" style="257" customWidth="1"/>
    <col min="5382" max="5382" width="10.140625" style="257" customWidth="1"/>
    <col min="5383" max="5383" width="8.7109375" style="257" customWidth="1"/>
    <col min="5384" max="5385" width="9.5703125" style="257" customWidth="1"/>
    <col min="5386" max="5386" width="6.85546875" style="257" customWidth="1"/>
    <col min="5387" max="5632" width="9.140625" style="257"/>
    <col min="5633" max="5633" width="6.28515625" style="257" customWidth="1"/>
    <col min="5634" max="5634" width="81.85546875" style="257" customWidth="1"/>
    <col min="5635" max="5635" width="8.42578125" style="257" customWidth="1"/>
    <col min="5636" max="5636" width="10.7109375" style="257" customWidth="1"/>
    <col min="5637" max="5637" width="10.42578125" style="257" customWidth="1"/>
    <col min="5638" max="5638" width="10.140625" style="257" customWidth="1"/>
    <col min="5639" max="5639" width="8.7109375" style="257" customWidth="1"/>
    <col min="5640" max="5641" width="9.5703125" style="257" customWidth="1"/>
    <col min="5642" max="5642" width="6.85546875" style="257" customWidth="1"/>
    <col min="5643" max="5888" width="9.140625" style="257"/>
    <col min="5889" max="5889" width="6.28515625" style="257" customWidth="1"/>
    <col min="5890" max="5890" width="81.85546875" style="257" customWidth="1"/>
    <col min="5891" max="5891" width="8.42578125" style="257" customWidth="1"/>
    <col min="5892" max="5892" width="10.7109375" style="257" customWidth="1"/>
    <col min="5893" max="5893" width="10.42578125" style="257" customWidth="1"/>
    <col min="5894" max="5894" width="10.140625" style="257" customWidth="1"/>
    <col min="5895" max="5895" width="8.7109375" style="257" customWidth="1"/>
    <col min="5896" max="5897" width="9.5703125" style="257" customWidth="1"/>
    <col min="5898" max="5898" width="6.85546875" style="257" customWidth="1"/>
    <col min="5899" max="6144" width="9.140625" style="257"/>
    <col min="6145" max="6145" width="6.28515625" style="257" customWidth="1"/>
    <col min="6146" max="6146" width="81.85546875" style="257" customWidth="1"/>
    <col min="6147" max="6147" width="8.42578125" style="257" customWidth="1"/>
    <col min="6148" max="6148" width="10.7109375" style="257" customWidth="1"/>
    <col min="6149" max="6149" width="10.42578125" style="257" customWidth="1"/>
    <col min="6150" max="6150" width="10.140625" style="257" customWidth="1"/>
    <col min="6151" max="6151" width="8.7109375" style="257" customWidth="1"/>
    <col min="6152" max="6153" width="9.5703125" style="257" customWidth="1"/>
    <col min="6154" max="6154" width="6.85546875" style="257" customWidth="1"/>
    <col min="6155" max="6400" width="9.140625" style="257"/>
    <col min="6401" max="6401" width="6.28515625" style="257" customWidth="1"/>
    <col min="6402" max="6402" width="81.85546875" style="257" customWidth="1"/>
    <col min="6403" max="6403" width="8.42578125" style="257" customWidth="1"/>
    <col min="6404" max="6404" width="10.7109375" style="257" customWidth="1"/>
    <col min="6405" max="6405" width="10.42578125" style="257" customWidth="1"/>
    <col min="6406" max="6406" width="10.140625" style="257" customWidth="1"/>
    <col min="6407" max="6407" width="8.7109375" style="257" customWidth="1"/>
    <col min="6408" max="6409" width="9.5703125" style="257" customWidth="1"/>
    <col min="6410" max="6410" width="6.85546875" style="257" customWidth="1"/>
    <col min="6411" max="6656" width="9.140625" style="257"/>
    <col min="6657" max="6657" width="6.28515625" style="257" customWidth="1"/>
    <col min="6658" max="6658" width="81.85546875" style="257" customWidth="1"/>
    <col min="6659" max="6659" width="8.42578125" style="257" customWidth="1"/>
    <col min="6660" max="6660" width="10.7109375" style="257" customWidth="1"/>
    <col min="6661" max="6661" width="10.42578125" style="257" customWidth="1"/>
    <col min="6662" max="6662" width="10.140625" style="257" customWidth="1"/>
    <col min="6663" max="6663" width="8.7109375" style="257" customWidth="1"/>
    <col min="6664" max="6665" width="9.5703125" style="257" customWidth="1"/>
    <col min="6666" max="6666" width="6.85546875" style="257" customWidth="1"/>
    <col min="6667" max="6912" width="9.140625" style="257"/>
    <col min="6913" max="6913" width="6.28515625" style="257" customWidth="1"/>
    <col min="6914" max="6914" width="81.85546875" style="257" customWidth="1"/>
    <col min="6915" max="6915" width="8.42578125" style="257" customWidth="1"/>
    <col min="6916" max="6916" width="10.7109375" style="257" customWidth="1"/>
    <col min="6917" max="6917" width="10.42578125" style="257" customWidth="1"/>
    <col min="6918" max="6918" width="10.140625" style="257" customWidth="1"/>
    <col min="6919" max="6919" width="8.7109375" style="257" customWidth="1"/>
    <col min="6920" max="6921" width="9.5703125" style="257" customWidth="1"/>
    <col min="6922" max="6922" width="6.85546875" style="257" customWidth="1"/>
    <col min="6923" max="7168" width="9.140625" style="257"/>
    <col min="7169" max="7169" width="6.28515625" style="257" customWidth="1"/>
    <col min="7170" max="7170" width="81.85546875" style="257" customWidth="1"/>
    <col min="7171" max="7171" width="8.42578125" style="257" customWidth="1"/>
    <col min="7172" max="7172" width="10.7109375" style="257" customWidth="1"/>
    <col min="7173" max="7173" width="10.42578125" style="257" customWidth="1"/>
    <col min="7174" max="7174" width="10.140625" style="257" customWidth="1"/>
    <col min="7175" max="7175" width="8.7109375" style="257" customWidth="1"/>
    <col min="7176" max="7177" width="9.5703125" style="257" customWidth="1"/>
    <col min="7178" max="7178" width="6.85546875" style="257" customWidth="1"/>
    <col min="7179" max="7424" width="9.140625" style="257"/>
    <col min="7425" max="7425" width="6.28515625" style="257" customWidth="1"/>
    <col min="7426" max="7426" width="81.85546875" style="257" customWidth="1"/>
    <col min="7427" max="7427" width="8.42578125" style="257" customWidth="1"/>
    <col min="7428" max="7428" width="10.7109375" style="257" customWidth="1"/>
    <col min="7429" max="7429" width="10.42578125" style="257" customWidth="1"/>
    <col min="7430" max="7430" width="10.140625" style="257" customWidth="1"/>
    <col min="7431" max="7431" width="8.7109375" style="257" customWidth="1"/>
    <col min="7432" max="7433" width="9.5703125" style="257" customWidth="1"/>
    <col min="7434" max="7434" width="6.85546875" style="257" customWidth="1"/>
    <col min="7435" max="7680" width="9.140625" style="257"/>
    <col min="7681" max="7681" width="6.28515625" style="257" customWidth="1"/>
    <col min="7682" max="7682" width="81.85546875" style="257" customWidth="1"/>
    <col min="7683" max="7683" width="8.42578125" style="257" customWidth="1"/>
    <col min="7684" max="7684" width="10.7109375" style="257" customWidth="1"/>
    <col min="7685" max="7685" width="10.42578125" style="257" customWidth="1"/>
    <col min="7686" max="7686" width="10.140625" style="257" customWidth="1"/>
    <col min="7687" max="7687" width="8.7109375" style="257" customWidth="1"/>
    <col min="7688" max="7689" width="9.5703125" style="257" customWidth="1"/>
    <col min="7690" max="7690" width="6.85546875" style="257" customWidth="1"/>
    <col min="7691" max="7936" width="9.140625" style="257"/>
    <col min="7937" max="7937" width="6.28515625" style="257" customWidth="1"/>
    <col min="7938" max="7938" width="81.85546875" style="257" customWidth="1"/>
    <col min="7939" max="7939" width="8.42578125" style="257" customWidth="1"/>
    <col min="7940" max="7940" width="10.7109375" style="257" customWidth="1"/>
    <col min="7941" max="7941" width="10.42578125" style="257" customWidth="1"/>
    <col min="7942" max="7942" width="10.140625" style="257" customWidth="1"/>
    <col min="7943" max="7943" width="8.7109375" style="257" customWidth="1"/>
    <col min="7944" max="7945" width="9.5703125" style="257" customWidth="1"/>
    <col min="7946" max="7946" width="6.85546875" style="257" customWidth="1"/>
    <col min="7947" max="8192" width="9.140625" style="257"/>
    <col min="8193" max="8193" width="6.28515625" style="257" customWidth="1"/>
    <col min="8194" max="8194" width="81.85546875" style="257" customWidth="1"/>
    <col min="8195" max="8195" width="8.42578125" style="257" customWidth="1"/>
    <col min="8196" max="8196" width="10.7109375" style="257" customWidth="1"/>
    <col min="8197" max="8197" width="10.42578125" style="257" customWidth="1"/>
    <col min="8198" max="8198" width="10.140625" style="257" customWidth="1"/>
    <col min="8199" max="8199" width="8.7109375" style="257" customWidth="1"/>
    <col min="8200" max="8201" width="9.5703125" style="257" customWidth="1"/>
    <col min="8202" max="8202" width="6.85546875" style="257" customWidth="1"/>
    <col min="8203" max="8448" width="9.140625" style="257"/>
    <col min="8449" max="8449" width="6.28515625" style="257" customWidth="1"/>
    <col min="8450" max="8450" width="81.85546875" style="257" customWidth="1"/>
    <col min="8451" max="8451" width="8.42578125" style="257" customWidth="1"/>
    <col min="8452" max="8452" width="10.7109375" style="257" customWidth="1"/>
    <col min="8453" max="8453" width="10.42578125" style="257" customWidth="1"/>
    <col min="8454" max="8454" width="10.140625" style="257" customWidth="1"/>
    <col min="8455" max="8455" width="8.7109375" style="257" customWidth="1"/>
    <col min="8456" max="8457" width="9.5703125" style="257" customWidth="1"/>
    <col min="8458" max="8458" width="6.85546875" style="257" customWidth="1"/>
    <col min="8459" max="8704" width="9.140625" style="257"/>
    <col min="8705" max="8705" width="6.28515625" style="257" customWidth="1"/>
    <col min="8706" max="8706" width="81.85546875" style="257" customWidth="1"/>
    <col min="8707" max="8707" width="8.42578125" style="257" customWidth="1"/>
    <col min="8708" max="8708" width="10.7109375" style="257" customWidth="1"/>
    <col min="8709" max="8709" width="10.42578125" style="257" customWidth="1"/>
    <col min="8710" max="8710" width="10.140625" style="257" customWidth="1"/>
    <col min="8711" max="8711" width="8.7109375" style="257" customWidth="1"/>
    <col min="8712" max="8713" width="9.5703125" style="257" customWidth="1"/>
    <col min="8714" max="8714" width="6.85546875" style="257" customWidth="1"/>
    <col min="8715" max="8960" width="9.140625" style="257"/>
    <col min="8961" max="8961" width="6.28515625" style="257" customWidth="1"/>
    <col min="8962" max="8962" width="81.85546875" style="257" customWidth="1"/>
    <col min="8963" max="8963" width="8.42578125" style="257" customWidth="1"/>
    <col min="8964" max="8964" width="10.7109375" style="257" customWidth="1"/>
    <col min="8965" max="8965" width="10.42578125" style="257" customWidth="1"/>
    <col min="8966" max="8966" width="10.140625" style="257" customWidth="1"/>
    <col min="8967" max="8967" width="8.7109375" style="257" customWidth="1"/>
    <col min="8968" max="8969" width="9.5703125" style="257" customWidth="1"/>
    <col min="8970" max="8970" width="6.85546875" style="257" customWidth="1"/>
    <col min="8971" max="9216" width="9.140625" style="257"/>
    <col min="9217" max="9217" width="6.28515625" style="257" customWidth="1"/>
    <col min="9218" max="9218" width="81.85546875" style="257" customWidth="1"/>
    <col min="9219" max="9219" width="8.42578125" style="257" customWidth="1"/>
    <col min="9220" max="9220" width="10.7109375" style="257" customWidth="1"/>
    <col min="9221" max="9221" width="10.42578125" style="257" customWidth="1"/>
    <col min="9222" max="9222" width="10.140625" style="257" customWidth="1"/>
    <col min="9223" max="9223" width="8.7109375" style="257" customWidth="1"/>
    <col min="9224" max="9225" width="9.5703125" style="257" customWidth="1"/>
    <col min="9226" max="9226" width="6.85546875" style="257" customWidth="1"/>
    <col min="9227" max="9472" width="9.140625" style="257"/>
    <col min="9473" max="9473" width="6.28515625" style="257" customWidth="1"/>
    <col min="9474" max="9474" width="81.85546875" style="257" customWidth="1"/>
    <col min="9475" max="9475" width="8.42578125" style="257" customWidth="1"/>
    <col min="9476" max="9476" width="10.7109375" style="257" customWidth="1"/>
    <col min="9477" max="9477" width="10.42578125" style="257" customWidth="1"/>
    <col min="9478" max="9478" width="10.140625" style="257" customWidth="1"/>
    <col min="9479" max="9479" width="8.7109375" style="257" customWidth="1"/>
    <col min="9480" max="9481" width="9.5703125" style="257" customWidth="1"/>
    <col min="9482" max="9482" width="6.85546875" style="257" customWidth="1"/>
    <col min="9483" max="9728" width="9.140625" style="257"/>
    <col min="9729" max="9729" width="6.28515625" style="257" customWidth="1"/>
    <col min="9730" max="9730" width="81.85546875" style="257" customWidth="1"/>
    <col min="9731" max="9731" width="8.42578125" style="257" customWidth="1"/>
    <col min="9732" max="9732" width="10.7109375" style="257" customWidth="1"/>
    <col min="9733" max="9733" width="10.42578125" style="257" customWidth="1"/>
    <col min="9734" max="9734" width="10.140625" style="257" customWidth="1"/>
    <col min="9735" max="9735" width="8.7109375" style="257" customWidth="1"/>
    <col min="9736" max="9737" width="9.5703125" style="257" customWidth="1"/>
    <col min="9738" max="9738" width="6.85546875" style="257" customWidth="1"/>
    <col min="9739" max="9984" width="9.140625" style="257"/>
    <col min="9985" max="9985" width="6.28515625" style="257" customWidth="1"/>
    <col min="9986" max="9986" width="81.85546875" style="257" customWidth="1"/>
    <col min="9987" max="9987" width="8.42578125" style="257" customWidth="1"/>
    <col min="9988" max="9988" width="10.7109375" style="257" customWidth="1"/>
    <col min="9989" max="9989" width="10.42578125" style="257" customWidth="1"/>
    <col min="9990" max="9990" width="10.140625" style="257" customWidth="1"/>
    <col min="9991" max="9991" width="8.7109375" style="257" customWidth="1"/>
    <col min="9992" max="9993" width="9.5703125" style="257" customWidth="1"/>
    <col min="9994" max="9994" width="6.85546875" style="257" customWidth="1"/>
    <col min="9995" max="10240" width="9.140625" style="257"/>
    <col min="10241" max="10241" width="6.28515625" style="257" customWidth="1"/>
    <col min="10242" max="10242" width="81.85546875" style="257" customWidth="1"/>
    <col min="10243" max="10243" width="8.42578125" style="257" customWidth="1"/>
    <col min="10244" max="10244" width="10.7109375" style="257" customWidth="1"/>
    <col min="10245" max="10245" width="10.42578125" style="257" customWidth="1"/>
    <col min="10246" max="10246" width="10.140625" style="257" customWidth="1"/>
    <col min="10247" max="10247" width="8.7109375" style="257" customWidth="1"/>
    <col min="10248" max="10249" width="9.5703125" style="257" customWidth="1"/>
    <col min="10250" max="10250" width="6.85546875" style="257" customWidth="1"/>
    <col min="10251" max="10496" width="9.140625" style="257"/>
    <col min="10497" max="10497" width="6.28515625" style="257" customWidth="1"/>
    <col min="10498" max="10498" width="81.85546875" style="257" customWidth="1"/>
    <col min="10499" max="10499" width="8.42578125" style="257" customWidth="1"/>
    <col min="10500" max="10500" width="10.7109375" style="257" customWidth="1"/>
    <col min="10501" max="10501" width="10.42578125" style="257" customWidth="1"/>
    <col min="10502" max="10502" width="10.140625" style="257" customWidth="1"/>
    <col min="10503" max="10503" width="8.7109375" style="257" customWidth="1"/>
    <col min="10504" max="10505" width="9.5703125" style="257" customWidth="1"/>
    <col min="10506" max="10506" width="6.85546875" style="257" customWidth="1"/>
    <col min="10507" max="10752" width="9.140625" style="257"/>
    <col min="10753" max="10753" width="6.28515625" style="257" customWidth="1"/>
    <col min="10754" max="10754" width="81.85546875" style="257" customWidth="1"/>
    <col min="10755" max="10755" width="8.42578125" style="257" customWidth="1"/>
    <col min="10756" max="10756" width="10.7109375" style="257" customWidth="1"/>
    <col min="10757" max="10757" width="10.42578125" style="257" customWidth="1"/>
    <col min="10758" max="10758" width="10.140625" style="257" customWidth="1"/>
    <col min="10759" max="10759" width="8.7109375" style="257" customWidth="1"/>
    <col min="10760" max="10761" width="9.5703125" style="257" customWidth="1"/>
    <col min="10762" max="10762" width="6.85546875" style="257" customWidth="1"/>
    <col min="10763" max="11008" width="9.140625" style="257"/>
    <col min="11009" max="11009" width="6.28515625" style="257" customWidth="1"/>
    <col min="11010" max="11010" width="81.85546875" style="257" customWidth="1"/>
    <col min="11011" max="11011" width="8.42578125" style="257" customWidth="1"/>
    <col min="11012" max="11012" width="10.7109375" style="257" customWidth="1"/>
    <col min="11013" max="11013" width="10.42578125" style="257" customWidth="1"/>
    <col min="11014" max="11014" width="10.140625" style="257" customWidth="1"/>
    <col min="11015" max="11015" width="8.7109375" style="257" customWidth="1"/>
    <col min="11016" max="11017" width="9.5703125" style="257" customWidth="1"/>
    <col min="11018" max="11018" width="6.85546875" style="257" customWidth="1"/>
    <col min="11019" max="11264" width="9.140625" style="257"/>
    <col min="11265" max="11265" width="6.28515625" style="257" customWidth="1"/>
    <col min="11266" max="11266" width="81.85546875" style="257" customWidth="1"/>
    <col min="11267" max="11267" width="8.42578125" style="257" customWidth="1"/>
    <col min="11268" max="11268" width="10.7109375" style="257" customWidth="1"/>
    <col min="11269" max="11269" width="10.42578125" style="257" customWidth="1"/>
    <col min="11270" max="11270" width="10.140625" style="257" customWidth="1"/>
    <col min="11271" max="11271" width="8.7109375" style="257" customWidth="1"/>
    <col min="11272" max="11273" width="9.5703125" style="257" customWidth="1"/>
    <col min="11274" max="11274" width="6.85546875" style="257" customWidth="1"/>
    <col min="11275" max="11520" width="9.140625" style="257"/>
    <col min="11521" max="11521" width="6.28515625" style="257" customWidth="1"/>
    <col min="11522" max="11522" width="81.85546875" style="257" customWidth="1"/>
    <col min="11523" max="11523" width="8.42578125" style="257" customWidth="1"/>
    <col min="11524" max="11524" width="10.7109375" style="257" customWidth="1"/>
    <col min="11525" max="11525" width="10.42578125" style="257" customWidth="1"/>
    <col min="11526" max="11526" width="10.140625" style="257" customWidth="1"/>
    <col min="11527" max="11527" width="8.7109375" style="257" customWidth="1"/>
    <col min="11528" max="11529" width="9.5703125" style="257" customWidth="1"/>
    <col min="11530" max="11530" width="6.85546875" style="257" customWidth="1"/>
    <col min="11531" max="11776" width="9.140625" style="257"/>
    <col min="11777" max="11777" width="6.28515625" style="257" customWidth="1"/>
    <col min="11778" max="11778" width="81.85546875" style="257" customWidth="1"/>
    <col min="11779" max="11779" width="8.42578125" style="257" customWidth="1"/>
    <col min="11780" max="11780" width="10.7109375" style="257" customWidth="1"/>
    <col min="11781" max="11781" width="10.42578125" style="257" customWidth="1"/>
    <col min="11782" max="11782" width="10.140625" style="257" customWidth="1"/>
    <col min="11783" max="11783" width="8.7109375" style="257" customWidth="1"/>
    <col min="11784" max="11785" width="9.5703125" style="257" customWidth="1"/>
    <col min="11786" max="11786" width="6.85546875" style="257" customWidth="1"/>
    <col min="11787" max="12032" width="9.140625" style="257"/>
    <col min="12033" max="12033" width="6.28515625" style="257" customWidth="1"/>
    <col min="12034" max="12034" width="81.85546875" style="257" customWidth="1"/>
    <col min="12035" max="12035" width="8.42578125" style="257" customWidth="1"/>
    <col min="12036" max="12036" width="10.7109375" style="257" customWidth="1"/>
    <col min="12037" max="12037" width="10.42578125" style="257" customWidth="1"/>
    <col min="12038" max="12038" width="10.140625" style="257" customWidth="1"/>
    <col min="12039" max="12039" width="8.7109375" style="257" customWidth="1"/>
    <col min="12040" max="12041" width="9.5703125" style="257" customWidth="1"/>
    <col min="12042" max="12042" width="6.85546875" style="257" customWidth="1"/>
    <col min="12043" max="12288" width="9.140625" style="257"/>
    <col min="12289" max="12289" width="6.28515625" style="257" customWidth="1"/>
    <col min="12290" max="12290" width="81.85546875" style="257" customWidth="1"/>
    <col min="12291" max="12291" width="8.42578125" style="257" customWidth="1"/>
    <col min="12292" max="12292" width="10.7109375" style="257" customWidth="1"/>
    <col min="12293" max="12293" width="10.42578125" style="257" customWidth="1"/>
    <col min="12294" max="12294" width="10.140625" style="257" customWidth="1"/>
    <col min="12295" max="12295" width="8.7109375" style="257" customWidth="1"/>
    <col min="12296" max="12297" width="9.5703125" style="257" customWidth="1"/>
    <col min="12298" max="12298" width="6.85546875" style="257" customWidth="1"/>
    <col min="12299" max="12544" width="9.140625" style="257"/>
    <col min="12545" max="12545" width="6.28515625" style="257" customWidth="1"/>
    <col min="12546" max="12546" width="81.85546875" style="257" customWidth="1"/>
    <col min="12547" max="12547" width="8.42578125" style="257" customWidth="1"/>
    <col min="12548" max="12548" width="10.7109375" style="257" customWidth="1"/>
    <col min="12549" max="12549" width="10.42578125" style="257" customWidth="1"/>
    <col min="12550" max="12550" width="10.140625" style="257" customWidth="1"/>
    <col min="12551" max="12551" width="8.7109375" style="257" customWidth="1"/>
    <col min="12552" max="12553" width="9.5703125" style="257" customWidth="1"/>
    <col min="12554" max="12554" width="6.85546875" style="257" customWidth="1"/>
    <col min="12555" max="12800" width="9.140625" style="257"/>
    <col min="12801" max="12801" width="6.28515625" style="257" customWidth="1"/>
    <col min="12802" max="12802" width="81.85546875" style="257" customWidth="1"/>
    <col min="12803" max="12803" width="8.42578125" style="257" customWidth="1"/>
    <col min="12804" max="12804" width="10.7109375" style="257" customWidth="1"/>
    <col min="12805" max="12805" width="10.42578125" style="257" customWidth="1"/>
    <col min="12806" max="12806" width="10.140625" style="257" customWidth="1"/>
    <col min="12807" max="12807" width="8.7109375" style="257" customWidth="1"/>
    <col min="12808" max="12809" width="9.5703125" style="257" customWidth="1"/>
    <col min="12810" max="12810" width="6.85546875" style="257" customWidth="1"/>
    <col min="12811" max="13056" width="9.140625" style="257"/>
    <col min="13057" max="13057" width="6.28515625" style="257" customWidth="1"/>
    <col min="13058" max="13058" width="81.85546875" style="257" customWidth="1"/>
    <col min="13059" max="13059" width="8.42578125" style="257" customWidth="1"/>
    <col min="13060" max="13060" width="10.7109375" style="257" customWidth="1"/>
    <col min="13061" max="13061" width="10.42578125" style="257" customWidth="1"/>
    <col min="13062" max="13062" width="10.140625" style="257" customWidth="1"/>
    <col min="13063" max="13063" width="8.7109375" style="257" customWidth="1"/>
    <col min="13064" max="13065" width="9.5703125" style="257" customWidth="1"/>
    <col min="13066" max="13066" width="6.85546875" style="257" customWidth="1"/>
    <col min="13067" max="13312" width="9.140625" style="257"/>
    <col min="13313" max="13313" width="6.28515625" style="257" customWidth="1"/>
    <col min="13314" max="13314" width="81.85546875" style="257" customWidth="1"/>
    <col min="13315" max="13315" width="8.42578125" style="257" customWidth="1"/>
    <col min="13316" max="13316" width="10.7109375" style="257" customWidth="1"/>
    <col min="13317" max="13317" width="10.42578125" style="257" customWidth="1"/>
    <col min="13318" max="13318" width="10.140625" style="257" customWidth="1"/>
    <col min="13319" max="13319" width="8.7109375" style="257" customWidth="1"/>
    <col min="13320" max="13321" width="9.5703125" style="257" customWidth="1"/>
    <col min="13322" max="13322" width="6.85546875" style="257" customWidth="1"/>
    <col min="13323" max="13568" width="9.140625" style="257"/>
    <col min="13569" max="13569" width="6.28515625" style="257" customWidth="1"/>
    <col min="13570" max="13570" width="81.85546875" style="257" customWidth="1"/>
    <col min="13571" max="13571" width="8.42578125" style="257" customWidth="1"/>
    <col min="13572" max="13572" width="10.7109375" style="257" customWidth="1"/>
    <col min="13573" max="13573" width="10.42578125" style="257" customWidth="1"/>
    <col min="13574" max="13574" width="10.140625" style="257" customWidth="1"/>
    <col min="13575" max="13575" width="8.7109375" style="257" customWidth="1"/>
    <col min="13576" max="13577" width="9.5703125" style="257" customWidth="1"/>
    <col min="13578" max="13578" width="6.85546875" style="257" customWidth="1"/>
    <col min="13579" max="13824" width="9.140625" style="257"/>
    <col min="13825" max="13825" width="6.28515625" style="257" customWidth="1"/>
    <col min="13826" max="13826" width="81.85546875" style="257" customWidth="1"/>
    <col min="13827" max="13827" width="8.42578125" style="257" customWidth="1"/>
    <col min="13828" max="13828" width="10.7109375" style="257" customWidth="1"/>
    <col min="13829" max="13829" width="10.42578125" style="257" customWidth="1"/>
    <col min="13830" max="13830" width="10.140625" style="257" customWidth="1"/>
    <col min="13831" max="13831" width="8.7109375" style="257" customWidth="1"/>
    <col min="13832" max="13833" width="9.5703125" style="257" customWidth="1"/>
    <col min="13834" max="13834" width="6.85546875" style="257" customWidth="1"/>
    <col min="13835" max="14080" width="9.140625" style="257"/>
    <col min="14081" max="14081" width="6.28515625" style="257" customWidth="1"/>
    <col min="14082" max="14082" width="81.85546875" style="257" customWidth="1"/>
    <col min="14083" max="14083" width="8.42578125" style="257" customWidth="1"/>
    <col min="14084" max="14084" width="10.7109375" style="257" customWidth="1"/>
    <col min="14085" max="14085" width="10.42578125" style="257" customWidth="1"/>
    <col min="14086" max="14086" width="10.140625" style="257" customWidth="1"/>
    <col min="14087" max="14087" width="8.7109375" style="257" customWidth="1"/>
    <col min="14088" max="14089" width="9.5703125" style="257" customWidth="1"/>
    <col min="14090" max="14090" width="6.85546875" style="257" customWidth="1"/>
    <col min="14091" max="14336" width="9.140625" style="257"/>
    <col min="14337" max="14337" width="6.28515625" style="257" customWidth="1"/>
    <col min="14338" max="14338" width="81.85546875" style="257" customWidth="1"/>
    <col min="14339" max="14339" width="8.42578125" style="257" customWidth="1"/>
    <col min="14340" max="14340" width="10.7109375" style="257" customWidth="1"/>
    <col min="14341" max="14341" width="10.42578125" style="257" customWidth="1"/>
    <col min="14342" max="14342" width="10.140625" style="257" customWidth="1"/>
    <col min="14343" max="14343" width="8.7109375" style="257" customWidth="1"/>
    <col min="14344" max="14345" width="9.5703125" style="257" customWidth="1"/>
    <col min="14346" max="14346" width="6.85546875" style="257" customWidth="1"/>
    <col min="14347" max="14592" width="9.140625" style="257"/>
    <col min="14593" max="14593" width="6.28515625" style="257" customWidth="1"/>
    <col min="14594" max="14594" width="81.85546875" style="257" customWidth="1"/>
    <col min="14595" max="14595" width="8.42578125" style="257" customWidth="1"/>
    <col min="14596" max="14596" width="10.7109375" style="257" customWidth="1"/>
    <col min="14597" max="14597" width="10.42578125" style="257" customWidth="1"/>
    <col min="14598" max="14598" width="10.140625" style="257" customWidth="1"/>
    <col min="14599" max="14599" width="8.7109375" style="257" customWidth="1"/>
    <col min="14600" max="14601" width="9.5703125" style="257" customWidth="1"/>
    <col min="14602" max="14602" width="6.85546875" style="257" customWidth="1"/>
    <col min="14603" max="14848" width="9.140625" style="257"/>
    <col min="14849" max="14849" width="6.28515625" style="257" customWidth="1"/>
    <col min="14850" max="14850" width="81.85546875" style="257" customWidth="1"/>
    <col min="14851" max="14851" width="8.42578125" style="257" customWidth="1"/>
    <col min="14852" max="14852" width="10.7109375" style="257" customWidth="1"/>
    <col min="14853" max="14853" width="10.42578125" style="257" customWidth="1"/>
    <col min="14854" max="14854" width="10.140625" style="257" customWidth="1"/>
    <col min="14855" max="14855" width="8.7109375" style="257" customWidth="1"/>
    <col min="14856" max="14857" width="9.5703125" style="257" customWidth="1"/>
    <col min="14858" max="14858" width="6.85546875" style="257" customWidth="1"/>
    <col min="14859" max="15104" width="9.140625" style="257"/>
    <col min="15105" max="15105" width="6.28515625" style="257" customWidth="1"/>
    <col min="15106" max="15106" width="81.85546875" style="257" customWidth="1"/>
    <col min="15107" max="15107" width="8.42578125" style="257" customWidth="1"/>
    <col min="15108" max="15108" width="10.7109375" style="257" customWidth="1"/>
    <col min="15109" max="15109" width="10.42578125" style="257" customWidth="1"/>
    <col min="15110" max="15110" width="10.140625" style="257" customWidth="1"/>
    <col min="15111" max="15111" width="8.7109375" style="257" customWidth="1"/>
    <col min="15112" max="15113" width="9.5703125" style="257" customWidth="1"/>
    <col min="15114" max="15114" width="6.85546875" style="257" customWidth="1"/>
    <col min="15115" max="15360" width="9.140625" style="257"/>
    <col min="15361" max="15361" width="6.28515625" style="257" customWidth="1"/>
    <col min="15362" max="15362" width="81.85546875" style="257" customWidth="1"/>
    <col min="15363" max="15363" width="8.42578125" style="257" customWidth="1"/>
    <col min="15364" max="15364" width="10.7109375" style="257" customWidth="1"/>
    <col min="15365" max="15365" width="10.42578125" style="257" customWidth="1"/>
    <col min="15366" max="15366" width="10.140625" style="257" customWidth="1"/>
    <col min="15367" max="15367" width="8.7109375" style="257" customWidth="1"/>
    <col min="15368" max="15369" width="9.5703125" style="257" customWidth="1"/>
    <col min="15370" max="15370" width="6.85546875" style="257" customWidth="1"/>
    <col min="15371" max="15616" width="9.140625" style="257"/>
    <col min="15617" max="15617" width="6.28515625" style="257" customWidth="1"/>
    <col min="15618" max="15618" width="81.85546875" style="257" customWidth="1"/>
    <col min="15619" max="15619" width="8.42578125" style="257" customWidth="1"/>
    <col min="15620" max="15620" width="10.7109375" style="257" customWidth="1"/>
    <col min="15621" max="15621" width="10.42578125" style="257" customWidth="1"/>
    <col min="15622" max="15622" width="10.140625" style="257" customWidth="1"/>
    <col min="15623" max="15623" width="8.7109375" style="257" customWidth="1"/>
    <col min="15624" max="15625" width="9.5703125" style="257" customWidth="1"/>
    <col min="15626" max="15626" width="6.85546875" style="257" customWidth="1"/>
    <col min="15627" max="15872" width="9.140625" style="257"/>
    <col min="15873" max="15873" width="6.28515625" style="257" customWidth="1"/>
    <col min="15874" max="15874" width="81.85546875" style="257" customWidth="1"/>
    <col min="15875" max="15875" width="8.42578125" style="257" customWidth="1"/>
    <col min="15876" max="15876" width="10.7109375" style="257" customWidth="1"/>
    <col min="15877" max="15877" width="10.42578125" style="257" customWidth="1"/>
    <col min="15878" max="15878" width="10.140625" style="257" customWidth="1"/>
    <col min="15879" max="15879" width="8.7109375" style="257" customWidth="1"/>
    <col min="15880" max="15881" width="9.5703125" style="257" customWidth="1"/>
    <col min="15882" max="15882" width="6.85546875" style="257" customWidth="1"/>
    <col min="15883" max="16128" width="9.140625" style="257"/>
    <col min="16129" max="16129" width="6.28515625" style="257" customWidth="1"/>
    <col min="16130" max="16130" width="81.85546875" style="257" customWidth="1"/>
    <col min="16131" max="16131" width="8.42578125" style="257" customWidth="1"/>
    <col min="16132" max="16132" width="10.7109375" style="257" customWidth="1"/>
    <col min="16133" max="16133" width="10.42578125" style="257" customWidth="1"/>
    <col min="16134" max="16134" width="10.140625" style="257" customWidth="1"/>
    <col min="16135" max="16135" width="8.7109375" style="257" customWidth="1"/>
    <col min="16136" max="16137" width="9.5703125" style="257" customWidth="1"/>
    <col min="16138" max="16138" width="6.85546875" style="257" customWidth="1"/>
    <col min="16139" max="16384" width="9.140625" style="257"/>
  </cols>
  <sheetData>
    <row r="1" spans="1:10" ht="15.75" x14ac:dyDescent="0.25">
      <c r="B1" s="258" t="s">
        <v>0</v>
      </c>
      <c r="C1" s="177" t="s">
        <v>1195</v>
      </c>
    </row>
    <row r="2" spans="1:10" ht="18.75" x14ac:dyDescent="0.3">
      <c r="B2" s="260" t="s">
        <v>662</v>
      </c>
      <c r="C2" s="68" t="s">
        <v>1488</v>
      </c>
      <c r="D2" s="262"/>
      <c r="E2" s="262"/>
      <c r="F2" s="262"/>
      <c r="G2" s="262"/>
      <c r="H2" s="262"/>
      <c r="I2" s="262"/>
    </row>
    <row r="3" spans="1:10" ht="18.75" x14ac:dyDescent="0.3">
      <c r="B3" s="263" t="s">
        <v>119</v>
      </c>
      <c r="C3" s="178" t="s">
        <v>216</v>
      </c>
    </row>
    <row r="4" spans="1:10" ht="18.75" x14ac:dyDescent="0.3">
      <c r="B4" s="264" t="s">
        <v>663</v>
      </c>
      <c r="C4" s="178"/>
    </row>
    <row r="5" spans="1:10" x14ac:dyDescent="0.25">
      <c r="D5" s="257" t="s">
        <v>174</v>
      </c>
      <c r="E5" s="257" t="s">
        <v>123</v>
      </c>
      <c r="F5" s="257" t="s">
        <v>49</v>
      </c>
      <c r="G5" s="257" t="s">
        <v>50</v>
      </c>
      <c r="H5" s="257" t="s">
        <v>52</v>
      </c>
      <c r="I5" s="257" t="s">
        <v>532</v>
      </c>
    </row>
    <row r="6" spans="1:10" ht="15" customHeight="1" x14ac:dyDescent="0.25">
      <c r="A6" s="266" t="s">
        <v>1</v>
      </c>
      <c r="B6" s="267" t="s">
        <v>2</v>
      </c>
      <c r="C6" s="268" t="s">
        <v>332</v>
      </c>
      <c r="D6" s="269" t="s">
        <v>664</v>
      </c>
      <c r="E6" s="269" t="s">
        <v>664</v>
      </c>
      <c r="F6" s="269" t="s">
        <v>664</v>
      </c>
      <c r="G6" s="269" t="s">
        <v>664</v>
      </c>
      <c r="H6" s="269" t="s">
        <v>664</v>
      </c>
      <c r="I6" s="269" t="s">
        <v>664</v>
      </c>
    </row>
    <row r="7" spans="1:10" x14ac:dyDescent="0.25">
      <c r="A7" s="270" t="s">
        <v>288</v>
      </c>
      <c r="B7" s="271" t="s">
        <v>289</v>
      </c>
      <c r="C7" s="271" t="s">
        <v>290</v>
      </c>
      <c r="D7" s="272">
        <v>4</v>
      </c>
      <c r="E7" s="272">
        <v>5</v>
      </c>
      <c r="F7" s="272">
        <v>6</v>
      </c>
      <c r="G7" s="272">
        <v>7</v>
      </c>
      <c r="H7" s="272">
        <v>8</v>
      </c>
      <c r="I7" s="272">
        <v>9</v>
      </c>
    </row>
    <row r="8" spans="1:10" ht="15" customHeight="1" x14ac:dyDescent="0.25">
      <c r="A8" s="312">
        <v>1</v>
      </c>
      <c r="B8" s="313" t="s">
        <v>533</v>
      </c>
      <c r="C8" s="314" t="s">
        <v>534</v>
      </c>
      <c r="D8" s="315">
        <f t="shared" ref="D8:D73" si="0">SUM(E8:I8)</f>
        <v>338169</v>
      </c>
      <c r="E8" s="315">
        <v>28230</v>
      </c>
      <c r="F8" s="315">
        <v>93385</v>
      </c>
      <c r="G8" s="315">
        <v>144493</v>
      </c>
      <c r="H8" s="315">
        <v>57804</v>
      </c>
      <c r="I8" s="315">
        <v>14257</v>
      </c>
      <c r="J8" s="259"/>
    </row>
    <row r="9" spans="1:10" ht="15" customHeight="1" x14ac:dyDescent="0.25">
      <c r="A9" s="312">
        <v>2</v>
      </c>
      <c r="B9" s="280" t="s">
        <v>535</v>
      </c>
      <c r="C9" s="314" t="s">
        <v>536</v>
      </c>
      <c r="D9" s="315">
        <f t="shared" si="0"/>
        <v>77165</v>
      </c>
      <c r="E9" s="315">
        <v>7553</v>
      </c>
      <c r="F9" s="315">
        <v>25961</v>
      </c>
      <c r="G9" s="315">
        <v>24850</v>
      </c>
      <c r="H9" s="315">
        <v>15007</v>
      </c>
      <c r="I9" s="315">
        <v>3794</v>
      </c>
      <c r="J9" s="259"/>
    </row>
    <row r="10" spans="1:10" ht="15" customHeight="1" x14ac:dyDescent="0.25">
      <c r="A10" s="312">
        <v>3</v>
      </c>
      <c r="B10" s="280" t="s">
        <v>313</v>
      </c>
      <c r="C10" s="314" t="s">
        <v>537</v>
      </c>
      <c r="D10" s="315">
        <f t="shared" si="0"/>
        <v>185556</v>
      </c>
      <c r="E10" s="315">
        <v>46033</v>
      </c>
      <c r="F10" s="315">
        <v>17931</v>
      </c>
      <c r="G10" s="315">
        <v>59463</v>
      </c>
      <c r="H10" s="315">
        <v>35908</v>
      </c>
      <c r="I10" s="315">
        <v>26221</v>
      </c>
      <c r="J10" s="259"/>
    </row>
    <row r="11" spans="1:10" ht="15" customHeight="1" x14ac:dyDescent="0.25">
      <c r="A11" s="312">
        <v>4</v>
      </c>
      <c r="B11" s="282" t="s">
        <v>538</v>
      </c>
      <c r="C11" s="316" t="s">
        <v>539</v>
      </c>
      <c r="D11" s="315">
        <f t="shared" si="0"/>
        <v>0</v>
      </c>
      <c r="E11" s="317"/>
      <c r="F11" s="317"/>
      <c r="G11" s="317"/>
      <c r="H11" s="317"/>
      <c r="I11" s="317"/>
      <c r="J11" s="259"/>
    </row>
    <row r="12" spans="1:10" ht="15" customHeight="1" x14ac:dyDescent="0.25">
      <c r="A12" s="312">
        <v>5</v>
      </c>
      <c r="B12" s="282" t="s">
        <v>540</v>
      </c>
      <c r="C12" s="316" t="s">
        <v>541</v>
      </c>
      <c r="D12" s="315">
        <f t="shared" si="0"/>
        <v>8187</v>
      </c>
      <c r="E12" s="317">
        <v>8187</v>
      </c>
      <c r="F12" s="317"/>
      <c r="G12" s="317"/>
      <c r="H12" s="317"/>
      <c r="I12" s="317"/>
      <c r="J12" s="259"/>
    </row>
    <row r="13" spans="1:10" ht="15" customHeight="1" x14ac:dyDescent="0.25">
      <c r="A13" s="312">
        <v>6</v>
      </c>
      <c r="B13" s="318" t="s">
        <v>542</v>
      </c>
      <c r="C13" s="316" t="s">
        <v>543</v>
      </c>
      <c r="D13" s="315">
        <f t="shared" si="0"/>
        <v>0</v>
      </c>
      <c r="E13" s="317"/>
      <c r="F13" s="317"/>
      <c r="G13" s="317"/>
      <c r="H13" s="317"/>
      <c r="I13" s="317"/>
      <c r="J13" s="259"/>
    </row>
    <row r="14" spans="1:10" ht="15" customHeight="1" x14ac:dyDescent="0.25">
      <c r="A14" s="312">
        <v>7</v>
      </c>
      <c r="B14" s="318" t="s">
        <v>544</v>
      </c>
      <c r="C14" s="316" t="s">
        <v>545</v>
      </c>
      <c r="D14" s="315">
        <f t="shared" si="0"/>
        <v>162</v>
      </c>
      <c r="E14" s="317">
        <v>162</v>
      </c>
      <c r="F14" s="317"/>
      <c r="G14" s="317"/>
      <c r="H14" s="317"/>
      <c r="I14" s="317"/>
      <c r="J14" s="259"/>
    </row>
    <row r="15" spans="1:10" ht="15" customHeight="1" x14ac:dyDescent="0.25">
      <c r="A15" s="312">
        <v>8</v>
      </c>
      <c r="B15" s="318" t="s">
        <v>546</v>
      </c>
      <c r="C15" s="316" t="s">
        <v>547</v>
      </c>
      <c r="D15" s="315">
        <f t="shared" si="0"/>
        <v>55621</v>
      </c>
      <c r="E15" s="317">
        <v>55621</v>
      </c>
      <c r="F15" s="317"/>
      <c r="G15" s="317"/>
      <c r="H15" s="317"/>
      <c r="I15" s="317"/>
      <c r="J15" s="259"/>
    </row>
    <row r="16" spans="1:10" ht="15" customHeight="1" x14ac:dyDescent="0.25">
      <c r="A16" s="312">
        <v>9</v>
      </c>
      <c r="B16" s="282" t="s">
        <v>548</v>
      </c>
      <c r="C16" s="316" t="s">
        <v>549</v>
      </c>
      <c r="D16" s="315">
        <f t="shared" si="0"/>
        <v>16725</v>
      </c>
      <c r="E16" s="317">
        <v>16725</v>
      </c>
      <c r="F16" s="317"/>
      <c r="G16" s="317"/>
      <c r="H16" s="317"/>
      <c r="I16" s="317"/>
      <c r="J16" s="259"/>
    </row>
    <row r="17" spans="1:10" ht="15" customHeight="1" x14ac:dyDescent="0.25">
      <c r="A17" s="312">
        <v>10</v>
      </c>
      <c r="B17" s="282" t="s">
        <v>550</v>
      </c>
      <c r="C17" s="316" t="s">
        <v>551</v>
      </c>
      <c r="D17" s="315">
        <f t="shared" si="0"/>
        <v>0</v>
      </c>
      <c r="E17" s="317"/>
      <c r="F17" s="317"/>
      <c r="G17" s="317"/>
      <c r="H17" s="317"/>
      <c r="I17" s="317"/>
      <c r="J17" s="259"/>
    </row>
    <row r="18" spans="1:10" ht="15" customHeight="1" x14ac:dyDescent="0.25">
      <c r="A18" s="312">
        <v>11</v>
      </c>
      <c r="B18" s="282" t="s">
        <v>552</v>
      </c>
      <c r="C18" s="316" t="s">
        <v>553</v>
      </c>
      <c r="D18" s="315">
        <f t="shared" si="0"/>
        <v>9884</v>
      </c>
      <c r="E18" s="317">
        <v>9884</v>
      </c>
      <c r="F18" s="317"/>
      <c r="G18" s="317"/>
      <c r="H18" s="317"/>
      <c r="I18" s="317"/>
      <c r="J18" s="259"/>
    </row>
    <row r="19" spans="1:10" ht="15" customHeight="1" x14ac:dyDescent="0.25">
      <c r="A19" s="312">
        <v>12</v>
      </c>
      <c r="B19" s="285" t="s">
        <v>554</v>
      </c>
      <c r="C19" s="314" t="s">
        <v>555</v>
      </c>
      <c r="D19" s="315">
        <f t="shared" si="0"/>
        <v>90579</v>
      </c>
      <c r="E19" s="315">
        <f>SUM(E11:E18)</f>
        <v>90579</v>
      </c>
      <c r="F19" s="315">
        <f>SUM(F11:F18)</f>
        <v>0</v>
      </c>
      <c r="G19" s="315">
        <f>SUM(G11:G18)</f>
        <v>0</v>
      </c>
      <c r="H19" s="315">
        <f>SUM(H11:H18)</f>
        <v>0</v>
      </c>
      <c r="I19" s="315">
        <f>SUM(I11:I18)</f>
        <v>0</v>
      </c>
      <c r="J19" s="259"/>
    </row>
    <row r="20" spans="1:10" ht="15" customHeight="1" x14ac:dyDescent="0.25">
      <c r="A20" s="312">
        <v>13</v>
      </c>
      <c r="B20" s="319" t="s">
        <v>556</v>
      </c>
      <c r="C20" s="316" t="s">
        <v>557</v>
      </c>
      <c r="D20" s="315">
        <f t="shared" si="0"/>
        <v>0</v>
      </c>
      <c r="E20" s="317"/>
      <c r="F20" s="317"/>
      <c r="G20" s="317"/>
      <c r="H20" s="317"/>
      <c r="I20" s="317"/>
      <c r="J20" s="259"/>
    </row>
    <row r="21" spans="1:10" ht="15" customHeight="1" x14ac:dyDescent="0.25">
      <c r="A21" s="312">
        <v>14</v>
      </c>
      <c r="B21" s="319" t="s">
        <v>558</v>
      </c>
      <c r="C21" s="316" t="s">
        <v>559</v>
      </c>
      <c r="D21" s="315">
        <f t="shared" si="0"/>
        <v>1907</v>
      </c>
      <c r="E21" s="317">
        <v>367</v>
      </c>
      <c r="F21" s="317">
        <v>87</v>
      </c>
      <c r="G21" s="317">
        <v>583</v>
      </c>
      <c r="H21" s="317">
        <v>696</v>
      </c>
      <c r="I21" s="317">
        <v>174</v>
      </c>
      <c r="J21" s="259"/>
    </row>
    <row r="22" spans="1:10" ht="15" customHeight="1" x14ac:dyDescent="0.25">
      <c r="A22" s="312">
        <v>15</v>
      </c>
      <c r="B22" s="319" t="s">
        <v>560</v>
      </c>
      <c r="C22" s="316" t="s">
        <v>561</v>
      </c>
      <c r="D22" s="315">
        <f t="shared" si="0"/>
        <v>0</v>
      </c>
      <c r="E22" s="317"/>
      <c r="F22" s="317"/>
      <c r="G22" s="317"/>
      <c r="H22" s="317"/>
      <c r="I22" s="317"/>
      <c r="J22" s="259"/>
    </row>
    <row r="23" spans="1:10" ht="15" customHeight="1" x14ac:dyDescent="0.25">
      <c r="A23" s="312">
        <v>16</v>
      </c>
      <c r="B23" s="319" t="s">
        <v>562</v>
      </c>
      <c r="C23" s="316" t="s">
        <v>563</v>
      </c>
      <c r="D23" s="315">
        <f t="shared" si="0"/>
        <v>0</v>
      </c>
      <c r="E23" s="317"/>
      <c r="F23" s="317"/>
      <c r="G23" s="317"/>
      <c r="H23" s="317"/>
      <c r="I23" s="317"/>
      <c r="J23" s="259"/>
    </row>
    <row r="24" spans="1:10" ht="15" customHeight="1" x14ac:dyDescent="0.25">
      <c r="A24" s="312">
        <v>17</v>
      </c>
      <c r="B24" s="319" t="s">
        <v>564</v>
      </c>
      <c r="C24" s="316" t="s">
        <v>565</v>
      </c>
      <c r="D24" s="315">
        <f t="shared" si="0"/>
        <v>0</v>
      </c>
      <c r="E24" s="317"/>
      <c r="F24" s="317"/>
      <c r="G24" s="317"/>
      <c r="H24" s="317"/>
      <c r="I24" s="317"/>
      <c r="J24" s="259"/>
    </row>
    <row r="25" spans="1:10" ht="15" customHeight="1" x14ac:dyDescent="0.25">
      <c r="A25" s="312">
        <v>18</v>
      </c>
      <c r="B25" s="319" t="s">
        <v>566</v>
      </c>
      <c r="C25" s="316" t="s">
        <v>567</v>
      </c>
      <c r="D25" s="315">
        <f t="shared" si="0"/>
        <v>118935</v>
      </c>
      <c r="E25" s="320">
        <f>SUM(E26:E35)</f>
        <v>118935</v>
      </c>
      <c r="F25" s="320">
        <f>SUM(F26:F35)</f>
        <v>0</v>
      </c>
      <c r="G25" s="320">
        <f>SUM(G26:G35)</f>
        <v>0</v>
      </c>
      <c r="H25" s="320">
        <f>SUM(H26:H35)</f>
        <v>0</v>
      </c>
      <c r="I25" s="320">
        <f>SUM(I26:I35)</f>
        <v>0</v>
      </c>
      <c r="J25" s="259"/>
    </row>
    <row r="26" spans="1:10" ht="15" customHeight="1" x14ac:dyDescent="0.25">
      <c r="A26" s="321"/>
      <c r="B26" s="278" t="s">
        <v>363</v>
      </c>
      <c r="C26" s="316" t="s">
        <v>568</v>
      </c>
      <c r="D26" s="315">
        <f t="shared" si="0"/>
        <v>0</v>
      </c>
      <c r="E26" s="317"/>
      <c r="F26" s="317"/>
      <c r="G26" s="317"/>
      <c r="H26" s="317"/>
      <c r="I26" s="317"/>
      <c r="J26" s="259"/>
    </row>
    <row r="27" spans="1:10" ht="15" customHeight="1" x14ac:dyDescent="0.25">
      <c r="A27" s="321"/>
      <c r="B27" s="278" t="s">
        <v>669</v>
      </c>
      <c r="C27" s="316"/>
      <c r="D27" s="315">
        <f t="shared" si="0"/>
        <v>1808</v>
      </c>
      <c r="E27" s="317">
        <v>1808</v>
      </c>
      <c r="F27" s="317"/>
      <c r="G27" s="317"/>
      <c r="H27" s="317"/>
      <c r="I27" s="317"/>
      <c r="J27" s="259"/>
    </row>
    <row r="28" spans="1:10" ht="15" customHeight="1" x14ac:dyDescent="0.25">
      <c r="A28" s="321"/>
      <c r="B28" s="278" t="s">
        <v>365</v>
      </c>
      <c r="C28" s="316" t="s">
        <v>569</v>
      </c>
      <c r="D28" s="315">
        <f t="shared" si="0"/>
        <v>0</v>
      </c>
      <c r="E28" s="317"/>
      <c r="F28" s="317"/>
      <c r="G28" s="317"/>
      <c r="H28" s="317"/>
      <c r="I28" s="317"/>
      <c r="J28" s="259"/>
    </row>
    <row r="29" spans="1:10" ht="15" customHeight="1" x14ac:dyDescent="0.25">
      <c r="A29" s="321"/>
      <c r="B29" s="278" t="s">
        <v>570</v>
      </c>
      <c r="C29" s="316" t="s">
        <v>571</v>
      </c>
      <c r="D29" s="315">
        <f t="shared" si="0"/>
        <v>0</v>
      </c>
      <c r="E29" s="317"/>
      <c r="F29" s="317"/>
      <c r="G29" s="317"/>
      <c r="H29" s="317"/>
      <c r="I29" s="317"/>
      <c r="J29" s="259"/>
    </row>
    <row r="30" spans="1:10" ht="15" customHeight="1" x14ac:dyDescent="0.25">
      <c r="A30" s="321"/>
      <c r="B30" s="278" t="s">
        <v>368</v>
      </c>
      <c r="C30" s="316" t="s">
        <v>572</v>
      </c>
      <c r="D30" s="315">
        <f t="shared" si="0"/>
        <v>1266</v>
      </c>
      <c r="E30" s="317">
        <v>1266</v>
      </c>
      <c r="F30" s="317"/>
      <c r="G30" s="317"/>
      <c r="H30" s="317"/>
      <c r="I30" s="317"/>
      <c r="J30" s="259"/>
    </row>
    <row r="31" spans="1:10" ht="15" customHeight="1" x14ac:dyDescent="0.25">
      <c r="A31" s="321"/>
      <c r="B31" s="278" t="s">
        <v>370</v>
      </c>
      <c r="C31" s="316" t="s">
        <v>573</v>
      </c>
      <c r="D31" s="315">
        <f t="shared" si="0"/>
        <v>0</v>
      </c>
      <c r="E31" s="317"/>
      <c r="F31" s="317"/>
      <c r="G31" s="317"/>
      <c r="H31" s="317"/>
      <c r="I31" s="317"/>
      <c r="J31" s="259"/>
    </row>
    <row r="32" spans="1:10" ht="15" customHeight="1" x14ac:dyDescent="0.25">
      <c r="A32" s="321"/>
      <c r="B32" s="278" t="s">
        <v>670</v>
      </c>
      <c r="C32" s="316"/>
      <c r="D32" s="315">
        <f t="shared" si="0"/>
        <v>4643</v>
      </c>
      <c r="E32" s="317">
        <v>4643</v>
      </c>
      <c r="F32" s="317"/>
      <c r="G32" s="317"/>
      <c r="H32" s="317"/>
      <c r="I32" s="317"/>
      <c r="J32" s="259"/>
    </row>
    <row r="33" spans="1:10" ht="15" customHeight="1" x14ac:dyDescent="0.25">
      <c r="A33" s="321"/>
      <c r="B33" s="278" t="s">
        <v>574</v>
      </c>
      <c r="C33" s="316" t="s">
        <v>575</v>
      </c>
      <c r="D33" s="315">
        <f t="shared" si="0"/>
        <v>79590</v>
      </c>
      <c r="E33" s="317">
        <v>79590</v>
      </c>
      <c r="F33" s="317"/>
      <c r="G33" s="317"/>
      <c r="H33" s="317"/>
      <c r="I33" s="317"/>
      <c r="J33" s="259"/>
    </row>
    <row r="34" spans="1:10" ht="15" customHeight="1" x14ac:dyDescent="0.25">
      <c r="A34" s="321"/>
      <c r="B34" s="278" t="s">
        <v>576</v>
      </c>
      <c r="C34" s="316" t="s">
        <v>577</v>
      </c>
      <c r="D34" s="315">
        <f t="shared" si="0"/>
        <v>31028</v>
      </c>
      <c r="E34" s="317">
        <v>31028</v>
      </c>
      <c r="F34" s="317"/>
      <c r="G34" s="317"/>
      <c r="H34" s="317"/>
      <c r="I34" s="317"/>
      <c r="J34" s="259"/>
    </row>
    <row r="35" spans="1:10" ht="15" customHeight="1" x14ac:dyDescent="0.25">
      <c r="A35" s="321"/>
      <c r="B35" s="278" t="s">
        <v>372</v>
      </c>
      <c r="C35" s="316" t="s">
        <v>578</v>
      </c>
      <c r="D35" s="315">
        <f t="shared" si="0"/>
        <v>600</v>
      </c>
      <c r="E35" s="317">
        <v>600</v>
      </c>
      <c r="F35" s="317"/>
      <c r="G35" s="317"/>
      <c r="H35" s="317"/>
      <c r="I35" s="317"/>
      <c r="J35" s="259"/>
    </row>
    <row r="36" spans="1:10" ht="15" customHeight="1" x14ac:dyDescent="0.25">
      <c r="A36" s="321">
        <v>19</v>
      </c>
      <c r="B36" s="319" t="s">
        <v>579</v>
      </c>
      <c r="C36" s="316" t="s">
        <v>580</v>
      </c>
      <c r="D36" s="315">
        <f t="shared" si="0"/>
        <v>0</v>
      </c>
      <c r="E36" s="317"/>
      <c r="F36" s="317"/>
      <c r="G36" s="317"/>
      <c r="H36" s="317"/>
      <c r="I36" s="317"/>
      <c r="J36" s="259"/>
    </row>
    <row r="37" spans="1:10" ht="15" customHeight="1" x14ac:dyDescent="0.25">
      <c r="A37" s="321">
        <v>20</v>
      </c>
      <c r="B37" s="319" t="s">
        <v>581</v>
      </c>
      <c r="C37" s="316" t="s">
        <v>582</v>
      </c>
      <c r="D37" s="315">
        <f t="shared" si="0"/>
        <v>0</v>
      </c>
      <c r="E37" s="317"/>
      <c r="F37" s="317"/>
      <c r="G37" s="317"/>
      <c r="H37" s="317"/>
      <c r="I37" s="317"/>
      <c r="J37" s="259"/>
    </row>
    <row r="38" spans="1:10" ht="15" customHeight="1" x14ac:dyDescent="0.25">
      <c r="A38" s="321">
        <v>21</v>
      </c>
      <c r="B38" s="319" t="s">
        <v>583</v>
      </c>
      <c r="C38" s="316" t="s">
        <v>584</v>
      </c>
      <c r="D38" s="315">
        <f t="shared" si="0"/>
        <v>0</v>
      </c>
      <c r="E38" s="317"/>
      <c r="F38" s="317"/>
      <c r="G38" s="317"/>
      <c r="H38" s="317"/>
      <c r="I38" s="317"/>
      <c r="J38" s="259"/>
    </row>
    <row r="39" spans="1:10" x14ac:dyDescent="0.25">
      <c r="A39" s="321">
        <v>22</v>
      </c>
      <c r="B39" s="322" t="s">
        <v>585</v>
      </c>
      <c r="C39" s="316" t="s">
        <v>586</v>
      </c>
      <c r="D39" s="315">
        <f t="shared" si="0"/>
        <v>0</v>
      </c>
      <c r="E39" s="317"/>
      <c r="F39" s="317"/>
      <c r="G39" s="317"/>
      <c r="H39" s="317"/>
      <c r="I39" s="317"/>
      <c r="J39" s="259"/>
    </row>
    <row r="40" spans="1:10" ht="15" customHeight="1" x14ac:dyDescent="0.25">
      <c r="A40" s="321">
        <v>23</v>
      </c>
      <c r="B40" s="319" t="s">
        <v>587</v>
      </c>
      <c r="C40" s="316" t="s">
        <v>588</v>
      </c>
      <c r="D40" s="315">
        <f t="shared" si="0"/>
        <v>3995</v>
      </c>
      <c r="E40" s="317">
        <v>3995</v>
      </c>
      <c r="F40" s="317"/>
      <c r="G40" s="317"/>
      <c r="H40" s="317"/>
      <c r="I40" s="317"/>
      <c r="J40" s="259"/>
    </row>
    <row r="41" spans="1:10" x14ac:dyDescent="0.25">
      <c r="A41" s="321">
        <v>24</v>
      </c>
      <c r="B41" s="322" t="s">
        <v>589</v>
      </c>
      <c r="C41" s="316" t="s">
        <v>590</v>
      </c>
      <c r="D41" s="315">
        <f t="shared" si="0"/>
        <v>0</v>
      </c>
      <c r="E41" s="317"/>
      <c r="F41" s="317"/>
      <c r="G41" s="317"/>
      <c r="H41" s="317"/>
      <c r="I41" s="317"/>
      <c r="J41" s="259"/>
    </row>
    <row r="42" spans="1:10" ht="15" customHeight="1" x14ac:dyDescent="0.25">
      <c r="A42" s="321">
        <v>25</v>
      </c>
      <c r="B42" s="285" t="s">
        <v>591</v>
      </c>
      <c r="C42" s="314" t="s">
        <v>592</v>
      </c>
      <c r="D42" s="315">
        <f t="shared" si="0"/>
        <v>124837</v>
      </c>
      <c r="E42" s="315">
        <f>E20+E21+E22+E23+E24+E25+E36+E37+E38+E39+E40+E41</f>
        <v>123297</v>
      </c>
      <c r="F42" s="315">
        <f>F20+F21+F22+F23+F24+F25+F36+F37+F38+F39+F40+F41</f>
        <v>87</v>
      </c>
      <c r="G42" s="315">
        <f>G20+G21+G22+G23+G24+G25+G36+G37+G38+G39+G40+G41</f>
        <v>583</v>
      </c>
      <c r="H42" s="315">
        <f>H20+H21+H22+H23+H24+H25+H36+H37+H38+H39+H40+H41</f>
        <v>696</v>
      </c>
      <c r="I42" s="315">
        <f>I20+I21+I22+I23+I24+I25+I36+I37+I38+I39+I40+I41</f>
        <v>174</v>
      </c>
      <c r="J42" s="259"/>
    </row>
    <row r="43" spans="1:10" x14ac:dyDescent="0.25">
      <c r="A43" s="321">
        <v>26</v>
      </c>
      <c r="B43" s="323" t="s">
        <v>671</v>
      </c>
      <c r="C43" s="316" t="s">
        <v>594</v>
      </c>
      <c r="D43" s="315">
        <f t="shared" si="0"/>
        <v>6550</v>
      </c>
      <c r="E43" s="317">
        <v>6550</v>
      </c>
      <c r="F43" s="317"/>
      <c r="G43" s="317"/>
      <c r="H43" s="317"/>
      <c r="I43" s="317"/>
      <c r="J43" s="259"/>
    </row>
    <row r="44" spans="1:10" x14ac:dyDescent="0.25">
      <c r="A44" s="321">
        <v>27</v>
      </c>
      <c r="B44" s="323" t="s">
        <v>595</v>
      </c>
      <c r="C44" s="316" t="s">
        <v>596</v>
      </c>
      <c r="D44" s="315">
        <f t="shared" si="0"/>
        <v>57502</v>
      </c>
      <c r="E44" s="317">
        <v>56826</v>
      </c>
      <c r="F44" s="317"/>
      <c r="G44" s="317">
        <v>676</v>
      </c>
      <c r="H44" s="317"/>
      <c r="I44" s="317"/>
      <c r="J44" s="259"/>
    </row>
    <row r="45" spans="1:10" x14ac:dyDescent="0.25">
      <c r="A45" s="321">
        <v>28</v>
      </c>
      <c r="B45" s="323" t="s">
        <v>597</v>
      </c>
      <c r="C45" s="316" t="s">
        <v>598</v>
      </c>
      <c r="D45" s="315">
        <f t="shared" si="0"/>
        <v>1505</v>
      </c>
      <c r="E45" s="317"/>
      <c r="F45" s="317">
        <v>1505</v>
      </c>
      <c r="G45" s="317"/>
      <c r="H45" s="317"/>
      <c r="I45" s="317"/>
      <c r="J45" s="259"/>
    </row>
    <row r="46" spans="1:10" x14ac:dyDescent="0.25">
      <c r="A46" s="321">
        <v>29</v>
      </c>
      <c r="B46" s="323" t="s">
        <v>599</v>
      </c>
      <c r="C46" s="316" t="s">
        <v>600</v>
      </c>
      <c r="D46" s="315">
        <f t="shared" si="0"/>
        <v>7470</v>
      </c>
      <c r="E46" s="317">
        <v>2333</v>
      </c>
      <c r="F46" s="317">
        <v>257</v>
      </c>
      <c r="G46" s="317">
        <v>3418</v>
      </c>
      <c r="H46" s="317">
        <v>101</v>
      </c>
      <c r="I46" s="317">
        <v>1361</v>
      </c>
      <c r="J46" s="259"/>
    </row>
    <row r="47" spans="1:10" x14ac:dyDescent="0.25">
      <c r="A47" s="321">
        <v>30</v>
      </c>
      <c r="B47" s="275" t="s">
        <v>601</v>
      </c>
      <c r="C47" s="316" t="s">
        <v>602</v>
      </c>
      <c r="D47" s="315">
        <f t="shared" si="0"/>
        <v>0</v>
      </c>
      <c r="E47" s="317"/>
      <c r="F47" s="317"/>
      <c r="G47" s="317"/>
      <c r="H47" s="317"/>
      <c r="I47" s="317"/>
      <c r="J47" s="259"/>
    </row>
    <row r="48" spans="1:10" x14ac:dyDescent="0.25">
      <c r="A48" s="321">
        <v>31</v>
      </c>
      <c r="B48" s="275" t="s">
        <v>603</v>
      </c>
      <c r="C48" s="316" t="s">
        <v>604</v>
      </c>
      <c r="D48" s="315">
        <f t="shared" si="0"/>
        <v>0</v>
      </c>
      <c r="E48" s="317"/>
      <c r="F48" s="317"/>
      <c r="G48" s="317"/>
      <c r="H48" s="317"/>
      <c r="I48" s="317"/>
      <c r="J48" s="259"/>
    </row>
    <row r="49" spans="1:10" x14ac:dyDescent="0.25">
      <c r="A49" s="321">
        <v>32</v>
      </c>
      <c r="B49" s="275" t="s">
        <v>605</v>
      </c>
      <c r="C49" s="316" t="s">
        <v>606</v>
      </c>
      <c r="D49" s="315">
        <f t="shared" si="0"/>
        <v>19354</v>
      </c>
      <c r="E49" s="317">
        <v>17552</v>
      </c>
      <c r="F49" s="317">
        <v>476</v>
      </c>
      <c r="G49" s="317">
        <v>1105</v>
      </c>
      <c r="H49" s="317">
        <v>27</v>
      </c>
      <c r="I49" s="317">
        <v>194</v>
      </c>
      <c r="J49" s="259"/>
    </row>
    <row r="50" spans="1:10" x14ac:dyDescent="0.25">
      <c r="A50" s="321">
        <v>33</v>
      </c>
      <c r="B50" s="281" t="s">
        <v>182</v>
      </c>
      <c r="C50" s="314" t="s">
        <v>607</v>
      </c>
      <c r="D50" s="315">
        <f t="shared" si="0"/>
        <v>92381</v>
      </c>
      <c r="E50" s="315">
        <f>SUM(E43:E49)</f>
        <v>83261</v>
      </c>
      <c r="F50" s="315">
        <f>SUM(F43:F49)</f>
        <v>2238</v>
      </c>
      <c r="G50" s="315">
        <f>SUM(G43:G49)</f>
        <v>5199</v>
      </c>
      <c r="H50" s="315">
        <f>SUM(H43:H49)</f>
        <v>128</v>
      </c>
      <c r="I50" s="315">
        <f>SUM(I43:I49)</f>
        <v>1555</v>
      </c>
      <c r="J50" s="259"/>
    </row>
    <row r="51" spans="1:10" ht="15" customHeight="1" x14ac:dyDescent="0.25">
      <c r="A51" s="321">
        <v>34</v>
      </c>
      <c r="B51" s="282" t="s">
        <v>608</v>
      </c>
      <c r="C51" s="316" t="s">
        <v>609</v>
      </c>
      <c r="D51" s="315">
        <f t="shared" si="0"/>
        <v>25087</v>
      </c>
      <c r="E51" s="317">
        <v>25087</v>
      </c>
      <c r="F51" s="317"/>
      <c r="G51" s="317"/>
      <c r="H51" s="317"/>
      <c r="I51" s="317"/>
      <c r="J51" s="259"/>
    </row>
    <row r="52" spans="1:10" ht="15" customHeight="1" x14ac:dyDescent="0.25">
      <c r="A52" s="321">
        <v>35</v>
      </c>
      <c r="B52" s="282" t="s">
        <v>610</v>
      </c>
      <c r="C52" s="316" t="s">
        <v>611</v>
      </c>
      <c r="D52" s="315">
        <f t="shared" si="0"/>
        <v>9</v>
      </c>
      <c r="E52" s="317"/>
      <c r="F52" s="317">
        <v>9</v>
      </c>
      <c r="G52" s="317"/>
      <c r="H52" s="317"/>
      <c r="I52" s="317"/>
      <c r="J52" s="259"/>
    </row>
    <row r="53" spans="1:10" ht="15" customHeight="1" x14ac:dyDescent="0.25">
      <c r="A53" s="321">
        <v>36</v>
      </c>
      <c r="B53" s="282" t="s">
        <v>612</v>
      </c>
      <c r="C53" s="316" t="s">
        <v>613</v>
      </c>
      <c r="D53" s="315">
        <f t="shared" si="0"/>
        <v>127</v>
      </c>
      <c r="E53" s="317">
        <v>55</v>
      </c>
      <c r="F53" s="317"/>
      <c r="G53" s="317">
        <v>72</v>
      </c>
      <c r="H53" s="317"/>
      <c r="I53" s="317"/>
      <c r="J53" s="259"/>
    </row>
    <row r="54" spans="1:10" ht="15" customHeight="1" x14ac:dyDescent="0.25">
      <c r="A54" s="321">
        <v>37</v>
      </c>
      <c r="B54" s="282" t="s">
        <v>614</v>
      </c>
      <c r="C54" s="316" t="s">
        <v>615</v>
      </c>
      <c r="D54" s="315">
        <f t="shared" si="0"/>
        <v>5588</v>
      </c>
      <c r="E54" s="317">
        <v>5566</v>
      </c>
      <c r="F54" s="317">
        <v>3</v>
      </c>
      <c r="G54" s="317">
        <v>19</v>
      </c>
      <c r="H54" s="317"/>
      <c r="I54" s="317"/>
      <c r="J54" s="259"/>
    </row>
    <row r="55" spans="1:10" ht="15" customHeight="1" x14ac:dyDescent="0.25">
      <c r="A55" s="321">
        <v>38</v>
      </c>
      <c r="B55" s="285" t="s">
        <v>616</v>
      </c>
      <c r="C55" s="314" t="s">
        <v>617</v>
      </c>
      <c r="D55" s="315">
        <f t="shared" si="0"/>
        <v>30811</v>
      </c>
      <c r="E55" s="315">
        <f>SUM(E51:E54)</f>
        <v>30708</v>
      </c>
      <c r="F55" s="315">
        <f>SUM(F51:F54)</f>
        <v>12</v>
      </c>
      <c r="G55" s="315">
        <f>SUM(G51:G54)</f>
        <v>91</v>
      </c>
      <c r="H55" s="315">
        <f>SUM(H51:H54)</f>
        <v>0</v>
      </c>
      <c r="I55" s="315">
        <f>SUM(I51:I54)</f>
        <v>0</v>
      </c>
      <c r="J55" s="259"/>
    </row>
    <row r="56" spans="1:10" ht="15" customHeight="1" x14ac:dyDescent="0.25">
      <c r="A56" s="321">
        <v>39</v>
      </c>
      <c r="B56" s="282" t="s">
        <v>618</v>
      </c>
      <c r="C56" s="316" t="s">
        <v>619</v>
      </c>
      <c r="D56" s="315">
        <f t="shared" si="0"/>
        <v>0</v>
      </c>
      <c r="E56" s="317"/>
      <c r="F56" s="317"/>
      <c r="G56" s="317"/>
      <c r="H56" s="317"/>
      <c r="I56" s="317"/>
      <c r="J56" s="259"/>
    </row>
    <row r="57" spans="1:10" ht="15" customHeight="1" x14ac:dyDescent="0.25">
      <c r="A57" s="321">
        <v>40</v>
      </c>
      <c r="B57" s="282" t="s">
        <v>620</v>
      </c>
      <c r="C57" s="316" t="s">
        <v>621</v>
      </c>
      <c r="D57" s="315">
        <f t="shared" si="0"/>
        <v>0</v>
      </c>
      <c r="E57" s="317"/>
      <c r="F57" s="317"/>
      <c r="G57" s="317"/>
      <c r="H57" s="317"/>
      <c r="I57" s="317"/>
      <c r="J57" s="259"/>
    </row>
    <row r="58" spans="1:10" ht="15" customHeight="1" x14ac:dyDescent="0.25">
      <c r="A58" s="321">
        <v>41</v>
      </c>
      <c r="B58" s="282" t="s">
        <v>622</v>
      </c>
      <c r="C58" s="316" t="s">
        <v>623</v>
      </c>
      <c r="D58" s="315">
        <f t="shared" si="0"/>
        <v>0</v>
      </c>
      <c r="E58" s="317"/>
      <c r="F58" s="317"/>
      <c r="G58" s="317"/>
      <c r="H58" s="317"/>
      <c r="I58" s="317"/>
      <c r="J58" s="259"/>
    </row>
    <row r="59" spans="1:10" ht="15" customHeight="1" x14ac:dyDescent="0.25">
      <c r="A59" s="321">
        <v>42</v>
      </c>
      <c r="B59" s="282" t="s">
        <v>624</v>
      </c>
      <c r="C59" s="316" t="s">
        <v>625</v>
      </c>
      <c r="D59" s="315">
        <f t="shared" si="0"/>
        <v>765</v>
      </c>
      <c r="E59" s="317">
        <v>765</v>
      </c>
      <c r="F59" s="317"/>
      <c r="G59" s="317"/>
      <c r="H59" s="317"/>
      <c r="I59" s="317"/>
      <c r="J59" s="259"/>
    </row>
    <row r="60" spans="1:10" ht="15" customHeight="1" x14ac:dyDescent="0.25">
      <c r="A60" s="321">
        <v>43</v>
      </c>
      <c r="B60" s="282" t="s">
        <v>626</v>
      </c>
      <c r="C60" s="316" t="s">
        <v>627</v>
      </c>
      <c r="D60" s="315">
        <f t="shared" si="0"/>
        <v>0</v>
      </c>
      <c r="E60" s="317"/>
      <c r="F60" s="317"/>
      <c r="G60" s="317"/>
      <c r="H60" s="317"/>
      <c r="I60" s="317"/>
      <c r="J60" s="259"/>
    </row>
    <row r="61" spans="1:10" ht="15" customHeight="1" x14ac:dyDescent="0.25">
      <c r="A61" s="321">
        <v>44</v>
      </c>
      <c r="B61" s="282" t="s">
        <v>628</v>
      </c>
      <c r="C61" s="316" t="s">
        <v>629</v>
      </c>
      <c r="D61" s="315">
        <f t="shared" si="0"/>
        <v>0</v>
      </c>
      <c r="E61" s="317"/>
      <c r="F61" s="317"/>
      <c r="G61" s="317"/>
      <c r="H61" s="317"/>
      <c r="I61" s="317"/>
      <c r="J61" s="259"/>
    </row>
    <row r="62" spans="1:10" ht="15" customHeight="1" x14ac:dyDescent="0.25">
      <c r="A62" s="321">
        <v>45</v>
      </c>
      <c r="B62" s="282" t="s">
        <v>630</v>
      </c>
      <c r="C62" s="316" t="s">
        <v>631</v>
      </c>
      <c r="D62" s="315">
        <f t="shared" si="0"/>
        <v>0</v>
      </c>
      <c r="E62" s="317"/>
      <c r="F62" s="317"/>
      <c r="G62" s="317"/>
      <c r="H62" s="317"/>
      <c r="I62" s="317"/>
      <c r="J62" s="259"/>
    </row>
    <row r="63" spans="1:10" ht="15" customHeight="1" x14ac:dyDescent="0.25">
      <c r="A63" s="321">
        <v>46</v>
      </c>
      <c r="B63" s="282" t="s">
        <v>632</v>
      </c>
      <c r="C63" s="316" t="s">
        <v>633</v>
      </c>
      <c r="D63" s="315">
        <f t="shared" si="0"/>
        <v>3003</v>
      </c>
      <c r="E63" s="317">
        <v>3003</v>
      </c>
      <c r="F63" s="317"/>
      <c r="G63" s="317"/>
      <c r="H63" s="317"/>
      <c r="I63" s="317"/>
      <c r="J63" s="259"/>
    </row>
    <row r="64" spans="1:10" ht="15" customHeight="1" thickBot="1" x14ac:dyDescent="0.3">
      <c r="A64" s="321">
        <v>47</v>
      </c>
      <c r="B64" s="324" t="s">
        <v>634</v>
      </c>
      <c r="C64" s="325" t="s">
        <v>635</v>
      </c>
      <c r="D64" s="315">
        <f t="shared" si="0"/>
        <v>3768</v>
      </c>
      <c r="E64" s="326">
        <f>SUM(E56:E63)</f>
        <v>3768</v>
      </c>
      <c r="F64" s="326">
        <f>SUM(F56:F63)</f>
        <v>0</v>
      </c>
      <c r="G64" s="326">
        <f>SUM(G56:G63)</f>
        <v>0</v>
      </c>
      <c r="H64" s="326">
        <f>SUM(H56:H63)</f>
        <v>0</v>
      </c>
      <c r="I64" s="326">
        <f>SUM(I56:I63)</f>
        <v>0</v>
      </c>
      <c r="J64" s="259"/>
    </row>
    <row r="65" spans="1:10" ht="15.75" thickBot="1" x14ac:dyDescent="0.3">
      <c r="A65" s="321">
        <v>48</v>
      </c>
      <c r="B65" s="327" t="s">
        <v>318</v>
      </c>
      <c r="C65" s="328" t="s">
        <v>636</v>
      </c>
      <c r="D65" s="315">
        <f t="shared" si="0"/>
        <v>943266</v>
      </c>
      <c r="E65" s="329">
        <f>E8+E9+E10+E19+E42+E50+E55+E64</f>
        <v>413429</v>
      </c>
      <c r="F65" s="329">
        <f>F8+F9+F10+F19+F42+F50+F55+F64</f>
        <v>139614</v>
      </c>
      <c r="G65" s="329">
        <f>G8+G9+G10+G19+G42+G50+G55+G64</f>
        <v>234679</v>
      </c>
      <c r="H65" s="329">
        <f>H8+H9+H10+H19+H42+H50+H55+H64</f>
        <v>109543</v>
      </c>
      <c r="I65" s="329">
        <f>I8+I9+I10+I19+I42+I50+I55+I64</f>
        <v>46001</v>
      </c>
      <c r="J65" s="259"/>
    </row>
    <row r="66" spans="1:10" x14ac:dyDescent="0.25">
      <c r="A66" s="321">
        <v>49</v>
      </c>
      <c r="B66" s="295" t="s">
        <v>637</v>
      </c>
      <c r="C66" s="296" t="s">
        <v>638</v>
      </c>
      <c r="D66" s="315">
        <f t="shared" si="0"/>
        <v>0</v>
      </c>
      <c r="E66" s="330"/>
      <c r="F66" s="330"/>
      <c r="G66" s="330"/>
      <c r="H66" s="330"/>
      <c r="I66" s="330"/>
      <c r="J66" s="259"/>
    </row>
    <row r="67" spans="1:10" x14ac:dyDescent="0.25">
      <c r="A67" s="321">
        <v>50</v>
      </c>
      <c r="B67" s="297" t="s">
        <v>639</v>
      </c>
      <c r="C67" s="298" t="s">
        <v>640</v>
      </c>
      <c r="D67" s="315">
        <f t="shared" si="0"/>
        <v>0</v>
      </c>
      <c r="E67" s="331"/>
      <c r="F67" s="331"/>
      <c r="G67" s="331"/>
      <c r="H67" s="331"/>
      <c r="I67" s="331"/>
      <c r="J67" s="259"/>
    </row>
    <row r="68" spans="1:10" x14ac:dyDescent="0.25">
      <c r="A68" s="321">
        <v>51</v>
      </c>
      <c r="B68" s="299" t="s">
        <v>641</v>
      </c>
      <c r="C68" s="296" t="s">
        <v>642</v>
      </c>
      <c r="D68" s="315">
        <f t="shared" si="0"/>
        <v>0</v>
      </c>
      <c r="E68" s="331"/>
      <c r="F68" s="331"/>
      <c r="G68" s="331"/>
      <c r="H68" s="331"/>
      <c r="I68" s="331"/>
      <c r="J68" s="259"/>
    </row>
    <row r="69" spans="1:10" x14ac:dyDescent="0.25">
      <c r="A69" s="321">
        <v>52</v>
      </c>
      <c r="B69" s="299" t="s">
        <v>643</v>
      </c>
      <c r="C69" s="298" t="s">
        <v>644</v>
      </c>
      <c r="D69" s="315">
        <f t="shared" si="0"/>
        <v>0</v>
      </c>
      <c r="E69" s="331"/>
      <c r="F69" s="331"/>
      <c r="G69" s="331"/>
      <c r="H69" s="331"/>
      <c r="I69" s="331"/>
      <c r="J69" s="259"/>
    </row>
    <row r="70" spans="1:10" x14ac:dyDescent="0.25">
      <c r="A70" s="321">
        <v>53</v>
      </c>
      <c r="B70" s="299" t="s">
        <v>645</v>
      </c>
      <c r="C70" s="296" t="s">
        <v>646</v>
      </c>
      <c r="D70" s="315">
        <f t="shared" si="0"/>
        <v>355710</v>
      </c>
      <c r="E70" s="331">
        <v>355710</v>
      </c>
      <c r="F70" s="331"/>
      <c r="G70" s="331"/>
      <c r="H70" s="331"/>
      <c r="I70" s="331"/>
      <c r="J70" s="259"/>
    </row>
    <row r="71" spans="1:10" x14ac:dyDescent="0.25">
      <c r="A71" s="321">
        <v>54</v>
      </c>
      <c r="B71" s="299" t="s">
        <v>647</v>
      </c>
      <c r="C71" s="298" t="s">
        <v>648</v>
      </c>
      <c r="D71" s="315">
        <f t="shared" si="0"/>
        <v>0</v>
      </c>
      <c r="E71" s="331"/>
      <c r="F71" s="331"/>
      <c r="G71" s="331"/>
      <c r="H71" s="331"/>
      <c r="I71" s="331"/>
      <c r="J71" s="259"/>
    </row>
    <row r="72" spans="1:10" x14ac:dyDescent="0.25">
      <c r="A72" s="321">
        <v>55</v>
      </c>
      <c r="B72" s="299" t="s">
        <v>649</v>
      </c>
      <c r="C72" s="296" t="s">
        <v>650</v>
      </c>
      <c r="D72" s="315">
        <f t="shared" si="0"/>
        <v>0</v>
      </c>
      <c r="E72" s="331"/>
      <c r="F72" s="331"/>
      <c r="G72" s="331"/>
      <c r="H72" s="331"/>
      <c r="I72" s="331"/>
      <c r="J72" s="259"/>
    </row>
    <row r="73" spans="1:10" x14ac:dyDescent="0.25">
      <c r="A73" s="321">
        <v>56</v>
      </c>
      <c r="B73" s="299" t="s">
        <v>651</v>
      </c>
      <c r="C73" s="298" t="s">
        <v>652</v>
      </c>
      <c r="D73" s="315">
        <f t="shared" si="0"/>
        <v>0</v>
      </c>
      <c r="E73" s="331"/>
      <c r="F73" s="331"/>
      <c r="G73" s="331"/>
      <c r="H73" s="331"/>
      <c r="I73" s="331"/>
      <c r="J73" s="259"/>
    </row>
    <row r="74" spans="1:10" x14ac:dyDescent="0.25">
      <c r="A74" s="321">
        <v>57</v>
      </c>
      <c r="B74" s="297" t="s">
        <v>653</v>
      </c>
      <c r="C74" s="298" t="s">
        <v>654</v>
      </c>
      <c r="D74" s="315">
        <f>SUM(E74:I74)</f>
        <v>355710</v>
      </c>
      <c r="E74" s="332">
        <f>SUM(E66:E73)</f>
        <v>355710</v>
      </c>
      <c r="F74" s="332">
        <f>SUM(F66:F73)</f>
        <v>0</v>
      </c>
      <c r="G74" s="332">
        <f>SUM(G66:G73)</f>
        <v>0</v>
      </c>
      <c r="H74" s="332">
        <f>SUM(H66:H73)</f>
        <v>0</v>
      </c>
      <c r="I74" s="332">
        <f>SUM(I66:I73)</f>
        <v>0</v>
      </c>
      <c r="J74" s="259"/>
    </row>
    <row r="75" spans="1:10" x14ac:dyDescent="0.25">
      <c r="A75" s="321">
        <v>58</v>
      </c>
      <c r="B75" s="297" t="s">
        <v>655</v>
      </c>
      <c r="C75" s="298" t="s">
        <v>656</v>
      </c>
      <c r="D75" s="315">
        <f>SUM(E75:I75)</f>
        <v>0</v>
      </c>
      <c r="E75" s="331"/>
      <c r="F75" s="331"/>
      <c r="G75" s="331"/>
      <c r="H75" s="331"/>
      <c r="I75" s="331"/>
      <c r="J75" s="259"/>
    </row>
    <row r="76" spans="1:10" ht="15.75" thickBot="1" x14ac:dyDescent="0.3">
      <c r="A76" s="321">
        <v>59</v>
      </c>
      <c r="B76" s="333" t="s">
        <v>319</v>
      </c>
      <c r="C76" s="334" t="s">
        <v>657</v>
      </c>
      <c r="D76" s="315">
        <f>SUM(E76:I76)</f>
        <v>355710</v>
      </c>
      <c r="E76" s="335">
        <f>SUM(E74:E75)</f>
        <v>355710</v>
      </c>
      <c r="F76" s="335">
        <f>SUM(F74:F75)</f>
        <v>0</v>
      </c>
      <c r="G76" s="335">
        <f>SUM(G74:G75)</f>
        <v>0</v>
      </c>
      <c r="H76" s="335">
        <f>SUM(H74:H75)</f>
        <v>0</v>
      </c>
      <c r="I76" s="335">
        <f>SUM(I74:I75)</f>
        <v>0</v>
      </c>
      <c r="J76" s="259"/>
    </row>
    <row r="77" spans="1:10" ht="15.75" thickBot="1" x14ac:dyDescent="0.3">
      <c r="A77" s="321">
        <v>60</v>
      </c>
      <c r="B77" s="336" t="s">
        <v>658</v>
      </c>
      <c r="C77" s="337"/>
      <c r="D77" s="315">
        <f>SUM(E77:I77)</f>
        <v>1298976</v>
      </c>
      <c r="E77" s="338">
        <f>E65+E76</f>
        <v>769139</v>
      </c>
      <c r="F77" s="338">
        <f>F65+F76</f>
        <v>139614</v>
      </c>
      <c r="G77" s="338">
        <f>G65+G76</f>
        <v>234679</v>
      </c>
      <c r="H77" s="338">
        <f>H65+H76</f>
        <v>109543</v>
      </c>
      <c r="I77" s="338">
        <f>I65+I76</f>
        <v>46001</v>
      </c>
      <c r="J77" s="259"/>
    </row>
    <row r="79" spans="1:10" x14ac:dyDescent="0.25">
      <c r="B79" s="339"/>
    </row>
    <row r="81" spans="2:2" x14ac:dyDescent="0.25">
      <c r="B81" s="339"/>
    </row>
  </sheetData>
  <pageMargins left="0" right="0" top="0" bottom="0" header="0.31496062992125984" footer="0.31496062992125984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selection activeCell="D2" sqref="D2"/>
    </sheetView>
  </sheetViews>
  <sheetFormatPr defaultRowHeight="15" x14ac:dyDescent="0.25"/>
  <cols>
    <col min="1" max="1" width="6.42578125" style="346" customWidth="1"/>
    <col min="2" max="2" width="66.85546875" style="346" customWidth="1"/>
    <col min="3" max="3" width="7.42578125" style="346" customWidth="1"/>
    <col min="4" max="4" width="13.85546875" style="346" customWidth="1"/>
    <col min="5" max="5" width="11.5703125" style="346" customWidth="1"/>
    <col min="6" max="6" width="10.140625" style="346" customWidth="1"/>
    <col min="7" max="9" width="11.28515625" style="346" customWidth="1"/>
    <col min="10" max="10" width="10" style="346" customWidth="1"/>
    <col min="11" max="256" width="9.140625" style="346"/>
    <col min="257" max="257" width="6.42578125" style="346" customWidth="1"/>
    <col min="258" max="258" width="66.85546875" style="346" customWidth="1"/>
    <col min="259" max="259" width="7.42578125" style="346" customWidth="1"/>
    <col min="260" max="260" width="13.85546875" style="346" customWidth="1"/>
    <col min="261" max="261" width="11.5703125" style="346" customWidth="1"/>
    <col min="262" max="262" width="10.140625" style="346" customWidth="1"/>
    <col min="263" max="265" width="11.28515625" style="346" customWidth="1"/>
    <col min="266" max="266" width="10" style="346" customWidth="1"/>
    <col min="267" max="512" width="9.140625" style="346"/>
    <col min="513" max="513" width="6.42578125" style="346" customWidth="1"/>
    <col min="514" max="514" width="66.85546875" style="346" customWidth="1"/>
    <col min="515" max="515" width="7.42578125" style="346" customWidth="1"/>
    <col min="516" max="516" width="13.85546875" style="346" customWidth="1"/>
    <col min="517" max="517" width="11.5703125" style="346" customWidth="1"/>
    <col min="518" max="518" width="10.140625" style="346" customWidth="1"/>
    <col min="519" max="521" width="11.28515625" style="346" customWidth="1"/>
    <col min="522" max="522" width="10" style="346" customWidth="1"/>
    <col min="523" max="768" width="9.140625" style="346"/>
    <col min="769" max="769" width="6.42578125" style="346" customWidth="1"/>
    <col min="770" max="770" width="66.85546875" style="346" customWidth="1"/>
    <col min="771" max="771" width="7.42578125" style="346" customWidth="1"/>
    <col min="772" max="772" width="13.85546875" style="346" customWidth="1"/>
    <col min="773" max="773" width="11.5703125" style="346" customWidth="1"/>
    <col min="774" max="774" width="10.140625" style="346" customWidth="1"/>
    <col min="775" max="777" width="11.28515625" style="346" customWidth="1"/>
    <col min="778" max="778" width="10" style="346" customWidth="1"/>
    <col min="779" max="1024" width="9.140625" style="346"/>
    <col min="1025" max="1025" width="6.42578125" style="346" customWidth="1"/>
    <col min="1026" max="1026" width="66.85546875" style="346" customWidth="1"/>
    <col min="1027" max="1027" width="7.42578125" style="346" customWidth="1"/>
    <col min="1028" max="1028" width="13.85546875" style="346" customWidth="1"/>
    <col min="1029" max="1029" width="11.5703125" style="346" customWidth="1"/>
    <col min="1030" max="1030" width="10.140625" style="346" customWidth="1"/>
    <col min="1031" max="1033" width="11.28515625" style="346" customWidth="1"/>
    <col min="1034" max="1034" width="10" style="346" customWidth="1"/>
    <col min="1035" max="1280" width="9.140625" style="346"/>
    <col min="1281" max="1281" width="6.42578125" style="346" customWidth="1"/>
    <col min="1282" max="1282" width="66.85546875" style="346" customWidth="1"/>
    <col min="1283" max="1283" width="7.42578125" style="346" customWidth="1"/>
    <col min="1284" max="1284" width="13.85546875" style="346" customWidth="1"/>
    <col min="1285" max="1285" width="11.5703125" style="346" customWidth="1"/>
    <col min="1286" max="1286" width="10.140625" style="346" customWidth="1"/>
    <col min="1287" max="1289" width="11.28515625" style="346" customWidth="1"/>
    <col min="1290" max="1290" width="10" style="346" customWidth="1"/>
    <col min="1291" max="1536" width="9.140625" style="346"/>
    <col min="1537" max="1537" width="6.42578125" style="346" customWidth="1"/>
    <col min="1538" max="1538" width="66.85546875" style="346" customWidth="1"/>
    <col min="1539" max="1539" width="7.42578125" style="346" customWidth="1"/>
    <col min="1540" max="1540" width="13.85546875" style="346" customWidth="1"/>
    <col min="1541" max="1541" width="11.5703125" style="346" customWidth="1"/>
    <col min="1542" max="1542" width="10.140625" style="346" customWidth="1"/>
    <col min="1543" max="1545" width="11.28515625" style="346" customWidth="1"/>
    <col min="1546" max="1546" width="10" style="346" customWidth="1"/>
    <col min="1547" max="1792" width="9.140625" style="346"/>
    <col min="1793" max="1793" width="6.42578125" style="346" customWidth="1"/>
    <col min="1794" max="1794" width="66.85546875" style="346" customWidth="1"/>
    <col min="1795" max="1795" width="7.42578125" style="346" customWidth="1"/>
    <col min="1796" max="1796" width="13.85546875" style="346" customWidth="1"/>
    <col min="1797" max="1797" width="11.5703125" style="346" customWidth="1"/>
    <col min="1798" max="1798" width="10.140625" style="346" customWidth="1"/>
    <col min="1799" max="1801" width="11.28515625" style="346" customWidth="1"/>
    <col min="1802" max="1802" width="10" style="346" customWidth="1"/>
    <col min="1803" max="2048" width="9.140625" style="346"/>
    <col min="2049" max="2049" width="6.42578125" style="346" customWidth="1"/>
    <col min="2050" max="2050" width="66.85546875" style="346" customWidth="1"/>
    <col min="2051" max="2051" width="7.42578125" style="346" customWidth="1"/>
    <col min="2052" max="2052" width="13.85546875" style="346" customWidth="1"/>
    <col min="2053" max="2053" width="11.5703125" style="346" customWidth="1"/>
    <col min="2054" max="2054" width="10.140625" style="346" customWidth="1"/>
    <col min="2055" max="2057" width="11.28515625" style="346" customWidth="1"/>
    <col min="2058" max="2058" width="10" style="346" customWidth="1"/>
    <col min="2059" max="2304" width="9.140625" style="346"/>
    <col min="2305" max="2305" width="6.42578125" style="346" customWidth="1"/>
    <col min="2306" max="2306" width="66.85546875" style="346" customWidth="1"/>
    <col min="2307" max="2307" width="7.42578125" style="346" customWidth="1"/>
    <col min="2308" max="2308" width="13.85546875" style="346" customWidth="1"/>
    <col min="2309" max="2309" width="11.5703125" style="346" customWidth="1"/>
    <col min="2310" max="2310" width="10.140625" style="346" customWidth="1"/>
    <col min="2311" max="2313" width="11.28515625" style="346" customWidth="1"/>
    <col min="2314" max="2314" width="10" style="346" customWidth="1"/>
    <col min="2315" max="2560" width="9.140625" style="346"/>
    <col min="2561" max="2561" width="6.42578125" style="346" customWidth="1"/>
    <col min="2562" max="2562" width="66.85546875" style="346" customWidth="1"/>
    <col min="2563" max="2563" width="7.42578125" style="346" customWidth="1"/>
    <col min="2564" max="2564" width="13.85546875" style="346" customWidth="1"/>
    <col min="2565" max="2565" width="11.5703125" style="346" customWidth="1"/>
    <col min="2566" max="2566" width="10.140625" style="346" customWidth="1"/>
    <col min="2567" max="2569" width="11.28515625" style="346" customWidth="1"/>
    <col min="2570" max="2570" width="10" style="346" customWidth="1"/>
    <col min="2571" max="2816" width="9.140625" style="346"/>
    <col min="2817" max="2817" width="6.42578125" style="346" customWidth="1"/>
    <col min="2818" max="2818" width="66.85546875" style="346" customWidth="1"/>
    <col min="2819" max="2819" width="7.42578125" style="346" customWidth="1"/>
    <col min="2820" max="2820" width="13.85546875" style="346" customWidth="1"/>
    <col min="2821" max="2821" width="11.5703125" style="346" customWidth="1"/>
    <col min="2822" max="2822" width="10.140625" style="346" customWidth="1"/>
    <col min="2823" max="2825" width="11.28515625" style="346" customWidth="1"/>
    <col min="2826" max="2826" width="10" style="346" customWidth="1"/>
    <col min="2827" max="3072" width="9.140625" style="346"/>
    <col min="3073" max="3073" width="6.42578125" style="346" customWidth="1"/>
    <col min="3074" max="3074" width="66.85546875" style="346" customWidth="1"/>
    <col min="3075" max="3075" width="7.42578125" style="346" customWidth="1"/>
    <col min="3076" max="3076" width="13.85546875" style="346" customWidth="1"/>
    <col min="3077" max="3077" width="11.5703125" style="346" customWidth="1"/>
    <col min="3078" max="3078" width="10.140625" style="346" customWidth="1"/>
    <col min="3079" max="3081" width="11.28515625" style="346" customWidth="1"/>
    <col min="3082" max="3082" width="10" style="346" customWidth="1"/>
    <col min="3083" max="3328" width="9.140625" style="346"/>
    <col min="3329" max="3329" width="6.42578125" style="346" customWidth="1"/>
    <col min="3330" max="3330" width="66.85546875" style="346" customWidth="1"/>
    <col min="3331" max="3331" width="7.42578125" style="346" customWidth="1"/>
    <col min="3332" max="3332" width="13.85546875" style="346" customWidth="1"/>
    <col min="3333" max="3333" width="11.5703125" style="346" customWidth="1"/>
    <col min="3334" max="3334" width="10.140625" style="346" customWidth="1"/>
    <col min="3335" max="3337" width="11.28515625" style="346" customWidth="1"/>
    <col min="3338" max="3338" width="10" style="346" customWidth="1"/>
    <col min="3339" max="3584" width="9.140625" style="346"/>
    <col min="3585" max="3585" width="6.42578125" style="346" customWidth="1"/>
    <col min="3586" max="3586" width="66.85546875" style="346" customWidth="1"/>
    <col min="3587" max="3587" width="7.42578125" style="346" customWidth="1"/>
    <col min="3588" max="3588" width="13.85546875" style="346" customWidth="1"/>
    <col min="3589" max="3589" width="11.5703125" style="346" customWidth="1"/>
    <col min="3590" max="3590" width="10.140625" style="346" customWidth="1"/>
    <col min="3591" max="3593" width="11.28515625" style="346" customWidth="1"/>
    <col min="3594" max="3594" width="10" style="346" customWidth="1"/>
    <col min="3595" max="3840" width="9.140625" style="346"/>
    <col min="3841" max="3841" width="6.42578125" style="346" customWidth="1"/>
    <col min="3842" max="3842" width="66.85546875" style="346" customWidth="1"/>
    <col min="3843" max="3843" width="7.42578125" style="346" customWidth="1"/>
    <col min="3844" max="3844" width="13.85546875" style="346" customWidth="1"/>
    <col min="3845" max="3845" width="11.5703125" style="346" customWidth="1"/>
    <col min="3846" max="3846" width="10.140625" style="346" customWidth="1"/>
    <col min="3847" max="3849" width="11.28515625" style="346" customWidth="1"/>
    <col min="3850" max="3850" width="10" style="346" customWidth="1"/>
    <col min="3851" max="4096" width="9.140625" style="346"/>
    <col min="4097" max="4097" width="6.42578125" style="346" customWidth="1"/>
    <col min="4098" max="4098" width="66.85546875" style="346" customWidth="1"/>
    <col min="4099" max="4099" width="7.42578125" style="346" customWidth="1"/>
    <col min="4100" max="4100" width="13.85546875" style="346" customWidth="1"/>
    <col min="4101" max="4101" width="11.5703125" style="346" customWidth="1"/>
    <col min="4102" max="4102" width="10.140625" style="346" customWidth="1"/>
    <col min="4103" max="4105" width="11.28515625" style="346" customWidth="1"/>
    <col min="4106" max="4106" width="10" style="346" customWidth="1"/>
    <col min="4107" max="4352" width="9.140625" style="346"/>
    <col min="4353" max="4353" width="6.42578125" style="346" customWidth="1"/>
    <col min="4354" max="4354" width="66.85546875" style="346" customWidth="1"/>
    <col min="4355" max="4355" width="7.42578125" style="346" customWidth="1"/>
    <col min="4356" max="4356" width="13.85546875" style="346" customWidth="1"/>
    <col min="4357" max="4357" width="11.5703125" style="346" customWidth="1"/>
    <col min="4358" max="4358" width="10.140625" style="346" customWidth="1"/>
    <col min="4359" max="4361" width="11.28515625" style="346" customWidth="1"/>
    <col min="4362" max="4362" width="10" style="346" customWidth="1"/>
    <col min="4363" max="4608" width="9.140625" style="346"/>
    <col min="4609" max="4609" width="6.42578125" style="346" customWidth="1"/>
    <col min="4610" max="4610" width="66.85546875" style="346" customWidth="1"/>
    <col min="4611" max="4611" width="7.42578125" style="346" customWidth="1"/>
    <col min="4612" max="4612" width="13.85546875" style="346" customWidth="1"/>
    <col min="4613" max="4613" width="11.5703125" style="346" customWidth="1"/>
    <col min="4614" max="4614" width="10.140625" style="346" customWidth="1"/>
    <col min="4615" max="4617" width="11.28515625" style="346" customWidth="1"/>
    <col min="4618" max="4618" width="10" style="346" customWidth="1"/>
    <col min="4619" max="4864" width="9.140625" style="346"/>
    <col min="4865" max="4865" width="6.42578125" style="346" customWidth="1"/>
    <col min="4866" max="4866" width="66.85546875" style="346" customWidth="1"/>
    <col min="4867" max="4867" width="7.42578125" style="346" customWidth="1"/>
    <col min="4868" max="4868" width="13.85546875" style="346" customWidth="1"/>
    <col min="4869" max="4869" width="11.5703125" style="346" customWidth="1"/>
    <col min="4870" max="4870" width="10.140625" style="346" customWidth="1"/>
    <col min="4871" max="4873" width="11.28515625" style="346" customWidth="1"/>
    <col min="4874" max="4874" width="10" style="346" customWidth="1"/>
    <col min="4875" max="5120" width="9.140625" style="346"/>
    <col min="5121" max="5121" width="6.42578125" style="346" customWidth="1"/>
    <col min="5122" max="5122" width="66.85546875" style="346" customWidth="1"/>
    <col min="5123" max="5123" width="7.42578125" style="346" customWidth="1"/>
    <col min="5124" max="5124" width="13.85546875" style="346" customWidth="1"/>
    <col min="5125" max="5125" width="11.5703125" style="346" customWidth="1"/>
    <col min="5126" max="5126" width="10.140625" style="346" customWidth="1"/>
    <col min="5127" max="5129" width="11.28515625" style="346" customWidth="1"/>
    <col min="5130" max="5130" width="10" style="346" customWidth="1"/>
    <col min="5131" max="5376" width="9.140625" style="346"/>
    <col min="5377" max="5377" width="6.42578125" style="346" customWidth="1"/>
    <col min="5378" max="5378" width="66.85546875" style="346" customWidth="1"/>
    <col min="5379" max="5379" width="7.42578125" style="346" customWidth="1"/>
    <col min="5380" max="5380" width="13.85546875" style="346" customWidth="1"/>
    <col min="5381" max="5381" width="11.5703125" style="346" customWidth="1"/>
    <col min="5382" max="5382" width="10.140625" style="346" customWidth="1"/>
    <col min="5383" max="5385" width="11.28515625" style="346" customWidth="1"/>
    <col min="5386" max="5386" width="10" style="346" customWidth="1"/>
    <col min="5387" max="5632" width="9.140625" style="346"/>
    <col min="5633" max="5633" width="6.42578125" style="346" customWidth="1"/>
    <col min="5634" max="5634" width="66.85546875" style="346" customWidth="1"/>
    <col min="5635" max="5635" width="7.42578125" style="346" customWidth="1"/>
    <col min="5636" max="5636" width="13.85546875" style="346" customWidth="1"/>
    <col min="5637" max="5637" width="11.5703125" style="346" customWidth="1"/>
    <col min="5638" max="5638" width="10.140625" style="346" customWidth="1"/>
    <col min="5639" max="5641" width="11.28515625" style="346" customWidth="1"/>
    <col min="5642" max="5642" width="10" style="346" customWidth="1"/>
    <col min="5643" max="5888" width="9.140625" style="346"/>
    <col min="5889" max="5889" width="6.42578125" style="346" customWidth="1"/>
    <col min="5890" max="5890" width="66.85546875" style="346" customWidth="1"/>
    <col min="5891" max="5891" width="7.42578125" style="346" customWidth="1"/>
    <col min="5892" max="5892" width="13.85546875" style="346" customWidth="1"/>
    <col min="5893" max="5893" width="11.5703125" style="346" customWidth="1"/>
    <col min="5894" max="5894" width="10.140625" style="346" customWidth="1"/>
    <col min="5895" max="5897" width="11.28515625" style="346" customWidth="1"/>
    <col min="5898" max="5898" width="10" style="346" customWidth="1"/>
    <col min="5899" max="6144" width="9.140625" style="346"/>
    <col min="6145" max="6145" width="6.42578125" style="346" customWidth="1"/>
    <col min="6146" max="6146" width="66.85546875" style="346" customWidth="1"/>
    <col min="6147" max="6147" width="7.42578125" style="346" customWidth="1"/>
    <col min="6148" max="6148" width="13.85546875" style="346" customWidth="1"/>
    <col min="6149" max="6149" width="11.5703125" style="346" customWidth="1"/>
    <col min="6150" max="6150" width="10.140625" style="346" customWidth="1"/>
    <col min="6151" max="6153" width="11.28515625" style="346" customWidth="1"/>
    <col min="6154" max="6154" width="10" style="346" customWidth="1"/>
    <col min="6155" max="6400" width="9.140625" style="346"/>
    <col min="6401" max="6401" width="6.42578125" style="346" customWidth="1"/>
    <col min="6402" max="6402" width="66.85546875" style="346" customWidth="1"/>
    <col min="6403" max="6403" width="7.42578125" style="346" customWidth="1"/>
    <col min="6404" max="6404" width="13.85546875" style="346" customWidth="1"/>
    <col min="6405" max="6405" width="11.5703125" style="346" customWidth="1"/>
    <col min="6406" max="6406" width="10.140625" style="346" customWidth="1"/>
    <col min="6407" max="6409" width="11.28515625" style="346" customWidth="1"/>
    <col min="6410" max="6410" width="10" style="346" customWidth="1"/>
    <col min="6411" max="6656" width="9.140625" style="346"/>
    <col min="6657" max="6657" width="6.42578125" style="346" customWidth="1"/>
    <col min="6658" max="6658" width="66.85546875" style="346" customWidth="1"/>
    <col min="6659" max="6659" width="7.42578125" style="346" customWidth="1"/>
    <col min="6660" max="6660" width="13.85546875" style="346" customWidth="1"/>
    <col min="6661" max="6661" width="11.5703125" style="346" customWidth="1"/>
    <col min="6662" max="6662" width="10.140625" style="346" customWidth="1"/>
    <col min="6663" max="6665" width="11.28515625" style="346" customWidth="1"/>
    <col min="6666" max="6666" width="10" style="346" customWidth="1"/>
    <col min="6667" max="6912" width="9.140625" style="346"/>
    <col min="6913" max="6913" width="6.42578125" style="346" customWidth="1"/>
    <col min="6914" max="6914" width="66.85546875" style="346" customWidth="1"/>
    <col min="6915" max="6915" width="7.42578125" style="346" customWidth="1"/>
    <col min="6916" max="6916" width="13.85546875" style="346" customWidth="1"/>
    <col min="6917" max="6917" width="11.5703125" style="346" customWidth="1"/>
    <col min="6918" max="6918" width="10.140625" style="346" customWidth="1"/>
    <col min="6919" max="6921" width="11.28515625" style="346" customWidth="1"/>
    <col min="6922" max="6922" width="10" style="346" customWidth="1"/>
    <col min="6923" max="7168" width="9.140625" style="346"/>
    <col min="7169" max="7169" width="6.42578125" style="346" customWidth="1"/>
    <col min="7170" max="7170" width="66.85546875" style="346" customWidth="1"/>
    <col min="7171" max="7171" width="7.42578125" style="346" customWidth="1"/>
    <col min="7172" max="7172" width="13.85546875" style="346" customWidth="1"/>
    <col min="7173" max="7173" width="11.5703125" style="346" customWidth="1"/>
    <col min="7174" max="7174" width="10.140625" style="346" customWidth="1"/>
    <col min="7175" max="7177" width="11.28515625" style="346" customWidth="1"/>
    <col min="7178" max="7178" width="10" style="346" customWidth="1"/>
    <col min="7179" max="7424" width="9.140625" style="346"/>
    <col min="7425" max="7425" width="6.42578125" style="346" customWidth="1"/>
    <col min="7426" max="7426" width="66.85546875" style="346" customWidth="1"/>
    <col min="7427" max="7427" width="7.42578125" style="346" customWidth="1"/>
    <col min="7428" max="7428" width="13.85546875" style="346" customWidth="1"/>
    <col min="7429" max="7429" width="11.5703125" style="346" customWidth="1"/>
    <col min="7430" max="7430" width="10.140625" style="346" customWidth="1"/>
    <col min="7431" max="7433" width="11.28515625" style="346" customWidth="1"/>
    <col min="7434" max="7434" width="10" style="346" customWidth="1"/>
    <col min="7435" max="7680" width="9.140625" style="346"/>
    <col min="7681" max="7681" width="6.42578125" style="346" customWidth="1"/>
    <col min="7682" max="7682" width="66.85546875" style="346" customWidth="1"/>
    <col min="7683" max="7683" width="7.42578125" style="346" customWidth="1"/>
    <col min="7684" max="7684" width="13.85546875" style="346" customWidth="1"/>
    <col min="7685" max="7685" width="11.5703125" style="346" customWidth="1"/>
    <col min="7686" max="7686" width="10.140625" style="346" customWidth="1"/>
    <col min="7687" max="7689" width="11.28515625" style="346" customWidth="1"/>
    <col min="7690" max="7690" width="10" style="346" customWidth="1"/>
    <col min="7691" max="7936" width="9.140625" style="346"/>
    <col min="7937" max="7937" width="6.42578125" style="346" customWidth="1"/>
    <col min="7938" max="7938" width="66.85546875" style="346" customWidth="1"/>
    <col min="7939" max="7939" width="7.42578125" style="346" customWidth="1"/>
    <col min="7940" max="7940" width="13.85546875" style="346" customWidth="1"/>
    <col min="7941" max="7941" width="11.5703125" style="346" customWidth="1"/>
    <col min="7942" max="7942" width="10.140625" style="346" customWidth="1"/>
    <col min="7943" max="7945" width="11.28515625" style="346" customWidth="1"/>
    <col min="7946" max="7946" width="10" style="346" customWidth="1"/>
    <col min="7947" max="8192" width="9.140625" style="346"/>
    <col min="8193" max="8193" width="6.42578125" style="346" customWidth="1"/>
    <col min="8194" max="8194" width="66.85546875" style="346" customWidth="1"/>
    <col min="8195" max="8195" width="7.42578125" style="346" customWidth="1"/>
    <col min="8196" max="8196" width="13.85546875" style="346" customWidth="1"/>
    <col min="8197" max="8197" width="11.5703125" style="346" customWidth="1"/>
    <col min="8198" max="8198" width="10.140625" style="346" customWidth="1"/>
    <col min="8199" max="8201" width="11.28515625" style="346" customWidth="1"/>
    <col min="8202" max="8202" width="10" style="346" customWidth="1"/>
    <col min="8203" max="8448" width="9.140625" style="346"/>
    <col min="8449" max="8449" width="6.42578125" style="346" customWidth="1"/>
    <col min="8450" max="8450" width="66.85546875" style="346" customWidth="1"/>
    <col min="8451" max="8451" width="7.42578125" style="346" customWidth="1"/>
    <col min="8452" max="8452" width="13.85546875" style="346" customWidth="1"/>
    <col min="8453" max="8453" width="11.5703125" style="346" customWidth="1"/>
    <col min="8454" max="8454" width="10.140625" style="346" customWidth="1"/>
    <col min="8455" max="8457" width="11.28515625" style="346" customWidth="1"/>
    <col min="8458" max="8458" width="10" style="346" customWidth="1"/>
    <col min="8459" max="8704" width="9.140625" style="346"/>
    <col min="8705" max="8705" width="6.42578125" style="346" customWidth="1"/>
    <col min="8706" max="8706" width="66.85546875" style="346" customWidth="1"/>
    <col min="8707" max="8707" width="7.42578125" style="346" customWidth="1"/>
    <col min="8708" max="8708" width="13.85546875" style="346" customWidth="1"/>
    <col min="8709" max="8709" width="11.5703125" style="346" customWidth="1"/>
    <col min="8710" max="8710" width="10.140625" style="346" customWidth="1"/>
    <col min="8711" max="8713" width="11.28515625" style="346" customWidth="1"/>
    <col min="8714" max="8714" width="10" style="346" customWidth="1"/>
    <col min="8715" max="8960" width="9.140625" style="346"/>
    <col min="8961" max="8961" width="6.42578125" style="346" customWidth="1"/>
    <col min="8962" max="8962" width="66.85546875" style="346" customWidth="1"/>
    <col min="8963" max="8963" width="7.42578125" style="346" customWidth="1"/>
    <col min="8964" max="8964" width="13.85546875" style="346" customWidth="1"/>
    <col min="8965" max="8965" width="11.5703125" style="346" customWidth="1"/>
    <col min="8966" max="8966" width="10.140625" style="346" customWidth="1"/>
    <col min="8967" max="8969" width="11.28515625" style="346" customWidth="1"/>
    <col min="8970" max="8970" width="10" style="346" customWidth="1"/>
    <col min="8971" max="9216" width="9.140625" style="346"/>
    <col min="9217" max="9217" width="6.42578125" style="346" customWidth="1"/>
    <col min="9218" max="9218" width="66.85546875" style="346" customWidth="1"/>
    <col min="9219" max="9219" width="7.42578125" style="346" customWidth="1"/>
    <col min="9220" max="9220" width="13.85546875" style="346" customWidth="1"/>
    <col min="9221" max="9221" width="11.5703125" style="346" customWidth="1"/>
    <col min="9222" max="9222" width="10.140625" style="346" customWidth="1"/>
    <col min="9223" max="9225" width="11.28515625" style="346" customWidth="1"/>
    <col min="9226" max="9226" width="10" style="346" customWidth="1"/>
    <col min="9227" max="9472" width="9.140625" style="346"/>
    <col min="9473" max="9473" width="6.42578125" style="346" customWidth="1"/>
    <col min="9474" max="9474" width="66.85546875" style="346" customWidth="1"/>
    <col min="9475" max="9475" width="7.42578125" style="346" customWidth="1"/>
    <col min="9476" max="9476" width="13.85546875" style="346" customWidth="1"/>
    <col min="9477" max="9477" width="11.5703125" style="346" customWidth="1"/>
    <col min="9478" max="9478" width="10.140625" style="346" customWidth="1"/>
    <col min="9479" max="9481" width="11.28515625" style="346" customWidth="1"/>
    <col min="9482" max="9482" width="10" style="346" customWidth="1"/>
    <col min="9483" max="9728" width="9.140625" style="346"/>
    <col min="9729" max="9729" width="6.42578125" style="346" customWidth="1"/>
    <col min="9730" max="9730" width="66.85546875" style="346" customWidth="1"/>
    <col min="9731" max="9731" width="7.42578125" style="346" customWidth="1"/>
    <col min="9732" max="9732" width="13.85546875" style="346" customWidth="1"/>
    <col min="9733" max="9733" width="11.5703125" style="346" customWidth="1"/>
    <col min="9734" max="9734" width="10.140625" style="346" customWidth="1"/>
    <col min="9735" max="9737" width="11.28515625" style="346" customWidth="1"/>
    <col min="9738" max="9738" width="10" style="346" customWidth="1"/>
    <col min="9739" max="9984" width="9.140625" style="346"/>
    <col min="9985" max="9985" width="6.42578125" style="346" customWidth="1"/>
    <col min="9986" max="9986" width="66.85546875" style="346" customWidth="1"/>
    <col min="9987" max="9987" width="7.42578125" style="346" customWidth="1"/>
    <col min="9988" max="9988" width="13.85546875" style="346" customWidth="1"/>
    <col min="9989" max="9989" width="11.5703125" style="346" customWidth="1"/>
    <col min="9990" max="9990" width="10.140625" style="346" customWidth="1"/>
    <col min="9991" max="9993" width="11.28515625" style="346" customWidth="1"/>
    <col min="9994" max="9994" width="10" style="346" customWidth="1"/>
    <col min="9995" max="10240" width="9.140625" style="346"/>
    <col min="10241" max="10241" width="6.42578125" style="346" customWidth="1"/>
    <col min="10242" max="10242" width="66.85546875" style="346" customWidth="1"/>
    <col min="10243" max="10243" width="7.42578125" style="346" customWidth="1"/>
    <col min="10244" max="10244" width="13.85546875" style="346" customWidth="1"/>
    <col min="10245" max="10245" width="11.5703125" style="346" customWidth="1"/>
    <col min="10246" max="10246" width="10.140625" style="346" customWidth="1"/>
    <col min="10247" max="10249" width="11.28515625" style="346" customWidth="1"/>
    <col min="10250" max="10250" width="10" style="346" customWidth="1"/>
    <col min="10251" max="10496" width="9.140625" style="346"/>
    <col min="10497" max="10497" width="6.42578125" style="346" customWidth="1"/>
    <col min="10498" max="10498" width="66.85546875" style="346" customWidth="1"/>
    <col min="10499" max="10499" width="7.42578125" style="346" customWidth="1"/>
    <col min="10500" max="10500" width="13.85546875" style="346" customWidth="1"/>
    <col min="10501" max="10501" width="11.5703125" style="346" customWidth="1"/>
    <col min="10502" max="10502" width="10.140625" style="346" customWidth="1"/>
    <col min="10503" max="10505" width="11.28515625" style="346" customWidth="1"/>
    <col min="10506" max="10506" width="10" style="346" customWidth="1"/>
    <col min="10507" max="10752" width="9.140625" style="346"/>
    <col min="10753" max="10753" width="6.42578125" style="346" customWidth="1"/>
    <col min="10754" max="10754" width="66.85546875" style="346" customWidth="1"/>
    <col min="10755" max="10755" width="7.42578125" style="346" customWidth="1"/>
    <col min="10756" max="10756" width="13.85546875" style="346" customWidth="1"/>
    <col min="10757" max="10757" width="11.5703125" style="346" customWidth="1"/>
    <col min="10758" max="10758" width="10.140625" style="346" customWidth="1"/>
    <col min="10759" max="10761" width="11.28515625" style="346" customWidth="1"/>
    <col min="10762" max="10762" width="10" style="346" customWidth="1"/>
    <col min="10763" max="11008" width="9.140625" style="346"/>
    <col min="11009" max="11009" width="6.42578125" style="346" customWidth="1"/>
    <col min="11010" max="11010" width="66.85546875" style="346" customWidth="1"/>
    <col min="11011" max="11011" width="7.42578125" style="346" customWidth="1"/>
    <col min="11012" max="11012" width="13.85546875" style="346" customWidth="1"/>
    <col min="11013" max="11013" width="11.5703125" style="346" customWidth="1"/>
    <col min="11014" max="11014" width="10.140625" style="346" customWidth="1"/>
    <col min="11015" max="11017" width="11.28515625" style="346" customWidth="1"/>
    <col min="11018" max="11018" width="10" style="346" customWidth="1"/>
    <col min="11019" max="11264" width="9.140625" style="346"/>
    <col min="11265" max="11265" width="6.42578125" style="346" customWidth="1"/>
    <col min="11266" max="11266" width="66.85546875" style="346" customWidth="1"/>
    <col min="11267" max="11267" width="7.42578125" style="346" customWidth="1"/>
    <col min="11268" max="11268" width="13.85546875" style="346" customWidth="1"/>
    <col min="11269" max="11269" width="11.5703125" style="346" customWidth="1"/>
    <col min="11270" max="11270" width="10.140625" style="346" customWidth="1"/>
    <col min="11271" max="11273" width="11.28515625" style="346" customWidth="1"/>
    <col min="11274" max="11274" width="10" style="346" customWidth="1"/>
    <col min="11275" max="11520" width="9.140625" style="346"/>
    <col min="11521" max="11521" width="6.42578125" style="346" customWidth="1"/>
    <col min="11522" max="11522" width="66.85546875" style="346" customWidth="1"/>
    <col min="11523" max="11523" width="7.42578125" style="346" customWidth="1"/>
    <col min="11524" max="11524" width="13.85546875" style="346" customWidth="1"/>
    <col min="11525" max="11525" width="11.5703125" style="346" customWidth="1"/>
    <col min="11526" max="11526" width="10.140625" style="346" customWidth="1"/>
    <col min="11527" max="11529" width="11.28515625" style="346" customWidth="1"/>
    <col min="11530" max="11530" width="10" style="346" customWidth="1"/>
    <col min="11531" max="11776" width="9.140625" style="346"/>
    <col min="11777" max="11777" width="6.42578125" style="346" customWidth="1"/>
    <col min="11778" max="11778" width="66.85546875" style="346" customWidth="1"/>
    <col min="11779" max="11779" width="7.42578125" style="346" customWidth="1"/>
    <col min="11780" max="11780" width="13.85546875" style="346" customWidth="1"/>
    <col min="11781" max="11781" width="11.5703125" style="346" customWidth="1"/>
    <col min="11782" max="11782" width="10.140625" style="346" customWidth="1"/>
    <col min="11783" max="11785" width="11.28515625" style="346" customWidth="1"/>
    <col min="11786" max="11786" width="10" style="346" customWidth="1"/>
    <col min="11787" max="12032" width="9.140625" style="346"/>
    <col min="12033" max="12033" width="6.42578125" style="346" customWidth="1"/>
    <col min="12034" max="12034" width="66.85546875" style="346" customWidth="1"/>
    <col min="12035" max="12035" width="7.42578125" style="346" customWidth="1"/>
    <col min="12036" max="12036" width="13.85546875" style="346" customWidth="1"/>
    <col min="12037" max="12037" width="11.5703125" style="346" customWidth="1"/>
    <col min="12038" max="12038" width="10.140625" style="346" customWidth="1"/>
    <col min="12039" max="12041" width="11.28515625" style="346" customWidth="1"/>
    <col min="12042" max="12042" width="10" style="346" customWidth="1"/>
    <col min="12043" max="12288" width="9.140625" style="346"/>
    <col min="12289" max="12289" width="6.42578125" style="346" customWidth="1"/>
    <col min="12290" max="12290" width="66.85546875" style="346" customWidth="1"/>
    <col min="12291" max="12291" width="7.42578125" style="346" customWidth="1"/>
    <col min="12292" max="12292" width="13.85546875" style="346" customWidth="1"/>
    <col min="12293" max="12293" width="11.5703125" style="346" customWidth="1"/>
    <col min="12294" max="12294" width="10.140625" style="346" customWidth="1"/>
    <col min="12295" max="12297" width="11.28515625" style="346" customWidth="1"/>
    <col min="12298" max="12298" width="10" style="346" customWidth="1"/>
    <col min="12299" max="12544" width="9.140625" style="346"/>
    <col min="12545" max="12545" width="6.42578125" style="346" customWidth="1"/>
    <col min="12546" max="12546" width="66.85546875" style="346" customWidth="1"/>
    <col min="12547" max="12547" width="7.42578125" style="346" customWidth="1"/>
    <col min="12548" max="12548" width="13.85546875" style="346" customWidth="1"/>
    <col min="12549" max="12549" width="11.5703125" style="346" customWidth="1"/>
    <col min="12550" max="12550" width="10.140625" style="346" customWidth="1"/>
    <col min="12551" max="12553" width="11.28515625" style="346" customWidth="1"/>
    <col min="12554" max="12554" width="10" style="346" customWidth="1"/>
    <col min="12555" max="12800" width="9.140625" style="346"/>
    <col min="12801" max="12801" width="6.42578125" style="346" customWidth="1"/>
    <col min="12802" max="12802" width="66.85546875" style="346" customWidth="1"/>
    <col min="12803" max="12803" width="7.42578125" style="346" customWidth="1"/>
    <col min="12804" max="12804" width="13.85546875" style="346" customWidth="1"/>
    <col min="12805" max="12805" width="11.5703125" style="346" customWidth="1"/>
    <col min="12806" max="12806" width="10.140625" style="346" customWidth="1"/>
    <col min="12807" max="12809" width="11.28515625" style="346" customWidth="1"/>
    <col min="12810" max="12810" width="10" style="346" customWidth="1"/>
    <col min="12811" max="13056" width="9.140625" style="346"/>
    <col min="13057" max="13057" width="6.42578125" style="346" customWidth="1"/>
    <col min="13058" max="13058" width="66.85546875" style="346" customWidth="1"/>
    <col min="13059" max="13059" width="7.42578125" style="346" customWidth="1"/>
    <col min="13060" max="13060" width="13.85546875" style="346" customWidth="1"/>
    <col min="13061" max="13061" width="11.5703125" style="346" customWidth="1"/>
    <col min="13062" max="13062" width="10.140625" style="346" customWidth="1"/>
    <col min="13063" max="13065" width="11.28515625" style="346" customWidth="1"/>
    <col min="13066" max="13066" width="10" style="346" customWidth="1"/>
    <col min="13067" max="13312" width="9.140625" style="346"/>
    <col min="13313" max="13313" width="6.42578125" style="346" customWidth="1"/>
    <col min="13314" max="13314" width="66.85546875" style="346" customWidth="1"/>
    <col min="13315" max="13315" width="7.42578125" style="346" customWidth="1"/>
    <col min="13316" max="13316" width="13.85546875" style="346" customWidth="1"/>
    <col min="13317" max="13317" width="11.5703125" style="346" customWidth="1"/>
    <col min="13318" max="13318" width="10.140625" style="346" customWidth="1"/>
    <col min="13319" max="13321" width="11.28515625" style="346" customWidth="1"/>
    <col min="13322" max="13322" width="10" style="346" customWidth="1"/>
    <col min="13323" max="13568" width="9.140625" style="346"/>
    <col min="13569" max="13569" width="6.42578125" style="346" customWidth="1"/>
    <col min="13570" max="13570" width="66.85546875" style="346" customWidth="1"/>
    <col min="13571" max="13571" width="7.42578125" style="346" customWidth="1"/>
    <col min="13572" max="13572" width="13.85546875" style="346" customWidth="1"/>
    <col min="13573" max="13573" width="11.5703125" style="346" customWidth="1"/>
    <col min="13574" max="13574" width="10.140625" style="346" customWidth="1"/>
    <col min="13575" max="13577" width="11.28515625" style="346" customWidth="1"/>
    <col min="13578" max="13578" width="10" style="346" customWidth="1"/>
    <col min="13579" max="13824" width="9.140625" style="346"/>
    <col min="13825" max="13825" width="6.42578125" style="346" customWidth="1"/>
    <col min="13826" max="13826" width="66.85546875" style="346" customWidth="1"/>
    <col min="13827" max="13827" width="7.42578125" style="346" customWidth="1"/>
    <col min="13828" max="13828" width="13.85546875" style="346" customWidth="1"/>
    <col min="13829" max="13829" width="11.5703125" style="346" customWidth="1"/>
    <col min="13830" max="13830" width="10.140625" style="346" customWidth="1"/>
    <col min="13831" max="13833" width="11.28515625" style="346" customWidth="1"/>
    <col min="13834" max="13834" width="10" style="346" customWidth="1"/>
    <col min="13835" max="14080" width="9.140625" style="346"/>
    <col min="14081" max="14081" width="6.42578125" style="346" customWidth="1"/>
    <col min="14082" max="14082" width="66.85546875" style="346" customWidth="1"/>
    <col min="14083" max="14083" width="7.42578125" style="346" customWidth="1"/>
    <col min="14084" max="14084" width="13.85546875" style="346" customWidth="1"/>
    <col min="14085" max="14085" width="11.5703125" style="346" customWidth="1"/>
    <col min="14086" max="14086" width="10.140625" style="346" customWidth="1"/>
    <col min="14087" max="14089" width="11.28515625" style="346" customWidth="1"/>
    <col min="14090" max="14090" width="10" style="346" customWidth="1"/>
    <col min="14091" max="14336" width="9.140625" style="346"/>
    <col min="14337" max="14337" width="6.42578125" style="346" customWidth="1"/>
    <col min="14338" max="14338" width="66.85546875" style="346" customWidth="1"/>
    <col min="14339" max="14339" width="7.42578125" style="346" customWidth="1"/>
    <col min="14340" max="14340" width="13.85546875" style="346" customWidth="1"/>
    <col min="14341" max="14341" width="11.5703125" style="346" customWidth="1"/>
    <col min="14342" max="14342" width="10.140625" style="346" customWidth="1"/>
    <col min="14343" max="14345" width="11.28515625" style="346" customWidth="1"/>
    <col min="14346" max="14346" width="10" style="346" customWidth="1"/>
    <col min="14347" max="14592" width="9.140625" style="346"/>
    <col min="14593" max="14593" width="6.42578125" style="346" customWidth="1"/>
    <col min="14594" max="14594" width="66.85546875" style="346" customWidth="1"/>
    <col min="14595" max="14595" width="7.42578125" style="346" customWidth="1"/>
    <col min="14596" max="14596" width="13.85546875" style="346" customWidth="1"/>
    <col min="14597" max="14597" width="11.5703125" style="346" customWidth="1"/>
    <col min="14598" max="14598" width="10.140625" style="346" customWidth="1"/>
    <col min="14599" max="14601" width="11.28515625" style="346" customWidth="1"/>
    <col min="14602" max="14602" width="10" style="346" customWidth="1"/>
    <col min="14603" max="14848" width="9.140625" style="346"/>
    <col min="14849" max="14849" width="6.42578125" style="346" customWidth="1"/>
    <col min="14850" max="14850" width="66.85546875" style="346" customWidth="1"/>
    <col min="14851" max="14851" width="7.42578125" style="346" customWidth="1"/>
    <col min="14852" max="14852" width="13.85546875" style="346" customWidth="1"/>
    <col min="14853" max="14853" width="11.5703125" style="346" customWidth="1"/>
    <col min="14854" max="14854" width="10.140625" style="346" customWidth="1"/>
    <col min="14855" max="14857" width="11.28515625" style="346" customWidth="1"/>
    <col min="14858" max="14858" width="10" style="346" customWidth="1"/>
    <col min="14859" max="15104" width="9.140625" style="346"/>
    <col min="15105" max="15105" width="6.42578125" style="346" customWidth="1"/>
    <col min="15106" max="15106" width="66.85546875" style="346" customWidth="1"/>
    <col min="15107" max="15107" width="7.42578125" style="346" customWidth="1"/>
    <col min="15108" max="15108" width="13.85546875" style="346" customWidth="1"/>
    <col min="15109" max="15109" width="11.5703125" style="346" customWidth="1"/>
    <col min="15110" max="15110" width="10.140625" style="346" customWidth="1"/>
    <col min="15111" max="15113" width="11.28515625" style="346" customWidth="1"/>
    <col min="15114" max="15114" width="10" style="346" customWidth="1"/>
    <col min="15115" max="15360" width="9.140625" style="346"/>
    <col min="15361" max="15361" width="6.42578125" style="346" customWidth="1"/>
    <col min="15362" max="15362" width="66.85546875" style="346" customWidth="1"/>
    <col min="15363" max="15363" width="7.42578125" style="346" customWidth="1"/>
    <col min="15364" max="15364" width="13.85546875" style="346" customWidth="1"/>
    <col min="15365" max="15365" width="11.5703125" style="346" customWidth="1"/>
    <col min="15366" max="15366" width="10.140625" style="346" customWidth="1"/>
    <col min="15367" max="15369" width="11.28515625" style="346" customWidth="1"/>
    <col min="15370" max="15370" width="10" style="346" customWidth="1"/>
    <col min="15371" max="15616" width="9.140625" style="346"/>
    <col min="15617" max="15617" width="6.42578125" style="346" customWidth="1"/>
    <col min="15618" max="15618" width="66.85546875" style="346" customWidth="1"/>
    <col min="15619" max="15619" width="7.42578125" style="346" customWidth="1"/>
    <col min="15620" max="15620" width="13.85546875" style="346" customWidth="1"/>
    <col min="15621" max="15621" width="11.5703125" style="346" customWidth="1"/>
    <col min="15622" max="15622" width="10.140625" style="346" customWidth="1"/>
    <col min="15623" max="15625" width="11.28515625" style="346" customWidth="1"/>
    <col min="15626" max="15626" width="10" style="346" customWidth="1"/>
    <col min="15627" max="15872" width="9.140625" style="346"/>
    <col min="15873" max="15873" width="6.42578125" style="346" customWidth="1"/>
    <col min="15874" max="15874" width="66.85546875" style="346" customWidth="1"/>
    <col min="15875" max="15875" width="7.42578125" style="346" customWidth="1"/>
    <col min="15876" max="15876" width="13.85546875" style="346" customWidth="1"/>
    <col min="15877" max="15877" width="11.5703125" style="346" customWidth="1"/>
    <col min="15878" max="15878" width="10.140625" style="346" customWidth="1"/>
    <col min="15879" max="15881" width="11.28515625" style="346" customWidth="1"/>
    <col min="15882" max="15882" width="10" style="346" customWidth="1"/>
    <col min="15883" max="16128" width="9.140625" style="346"/>
    <col min="16129" max="16129" width="6.42578125" style="346" customWidth="1"/>
    <col min="16130" max="16130" width="66.85546875" style="346" customWidth="1"/>
    <col min="16131" max="16131" width="7.42578125" style="346" customWidth="1"/>
    <col min="16132" max="16132" width="13.85546875" style="346" customWidth="1"/>
    <col min="16133" max="16133" width="11.5703125" style="346" customWidth="1"/>
    <col min="16134" max="16134" width="10.140625" style="346" customWidth="1"/>
    <col min="16135" max="16137" width="11.28515625" style="346" customWidth="1"/>
    <col min="16138" max="16138" width="10" style="346" customWidth="1"/>
    <col min="16139" max="16384" width="9.140625" style="346"/>
  </cols>
  <sheetData>
    <row r="1" spans="1:10" ht="15.75" x14ac:dyDescent="0.25">
      <c r="B1" s="347" t="s">
        <v>0</v>
      </c>
      <c r="D1" s="64" t="s">
        <v>1196</v>
      </c>
    </row>
    <row r="2" spans="1:10" ht="18.75" x14ac:dyDescent="0.3">
      <c r="B2" s="348" t="s">
        <v>672</v>
      </c>
      <c r="C2" s="349"/>
      <c r="D2" s="68" t="s">
        <v>1488</v>
      </c>
      <c r="E2" s="351"/>
      <c r="F2" s="351"/>
      <c r="G2" s="351"/>
      <c r="H2" s="351"/>
      <c r="I2" s="351"/>
    </row>
    <row r="3" spans="1:10" ht="18.75" x14ac:dyDescent="0.3">
      <c r="B3" s="352" t="s">
        <v>118</v>
      </c>
      <c r="D3" s="162" t="s">
        <v>216</v>
      </c>
    </row>
    <row r="4" spans="1:10" ht="18.75" x14ac:dyDescent="0.3">
      <c r="B4" s="353" t="s">
        <v>663</v>
      </c>
      <c r="D4" s="162"/>
    </row>
    <row r="5" spans="1:10" x14ac:dyDescent="0.25">
      <c r="B5" s="354"/>
      <c r="C5" s="354"/>
      <c r="D5" s="354" t="s">
        <v>47</v>
      </c>
      <c r="E5" s="354" t="s">
        <v>123</v>
      </c>
      <c r="F5" s="354" t="s">
        <v>49</v>
      </c>
      <c r="G5" s="354" t="s">
        <v>50</v>
      </c>
      <c r="H5" s="354" t="s">
        <v>52</v>
      </c>
      <c r="I5" s="354" t="s">
        <v>173</v>
      </c>
    </row>
    <row r="6" spans="1:10" ht="25.5" x14ac:dyDescent="0.25">
      <c r="A6" s="355" t="s">
        <v>1</v>
      </c>
      <c r="B6" s="356" t="s">
        <v>2</v>
      </c>
      <c r="C6" s="357" t="s">
        <v>332</v>
      </c>
      <c r="D6" s="358" t="s">
        <v>663</v>
      </c>
      <c r="E6" s="358" t="s">
        <v>663</v>
      </c>
      <c r="F6" s="358" t="s">
        <v>663</v>
      </c>
      <c r="G6" s="358" t="s">
        <v>663</v>
      </c>
      <c r="H6" s="358" t="s">
        <v>663</v>
      </c>
      <c r="I6" s="358" t="s">
        <v>663</v>
      </c>
    </row>
    <row r="7" spans="1:10" x14ac:dyDescent="0.25">
      <c r="A7" s="359" t="s">
        <v>288</v>
      </c>
      <c r="B7" s="360" t="s">
        <v>289</v>
      </c>
      <c r="C7" s="360" t="s">
        <v>290</v>
      </c>
      <c r="D7" s="361" t="s">
        <v>291</v>
      </c>
      <c r="E7" s="361" t="s">
        <v>292</v>
      </c>
      <c r="F7" s="361" t="s">
        <v>293</v>
      </c>
      <c r="G7" s="361" t="s">
        <v>294</v>
      </c>
      <c r="H7" s="361" t="s">
        <v>295</v>
      </c>
      <c r="I7" s="361" t="s">
        <v>296</v>
      </c>
      <c r="J7" s="367"/>
    </row>
    <row r="8" spans="1:10" ht="15" customHeight="1" x14ac:dyDescent="0.25">
      <c r="A8" s="362" t="s">
        <v>333</v>
      </c>
      <c r="B8" s="363" t="s">
        <v>334</v>
      </c>
      <c r="C8" s="364" t="s">
        <v>129</v>
      </c>
      <c r="D8" s="365">
        <f t="shared" ref="D8:D71" si="0">SUM(E8:I8)</f>
        <v>139570</v>
      </c>
      <c r="E8" s="366">
        <v>139570</v>
      </c>
      <c r="F8" s="366"/>
      <c r="G8" s="366"/>
      <c r="H8" s="366"/>
      <c r="I8" s="366"/>
      <c r="J8" s="367"/>
    </row>
    <row r="9" spans="1:10" ht="15" customHeight="1" x14ac:dyDescent="0.25">
      <c r="A9" s="362" t="s">
        <v>335</v>
      </c>
      <c r="B9" s="368" t="s">
        <v>336</v>
      </c>
      <c r="C9" s="364" t="s">
        <v>139</v>
      </c>
      <c r="D9" s="365">
        <f t="shared" si="0"/>
        <v>125823</v>
      </c>
      <c r="E9" s="366">
        <v>125823</v>
      </c>
      <c r="F9" s="366"/>
      <c r="G9" s="366"/>
      <c r="H9" s="366"/>
      <c r="I9" s="366"/>
      <c r="J9" s="367"/>
    </row>
    <row r="10" spans="1:10" ht="15" customHeight="1" x14ac:dyDescent="0.25">
      <c r="A10" s="362" t="s">
        <v>337</v>
      </c>
      <c r="B10" s="368" t="s">
        <v>665</v>
      </c>
      <c r="C10" s="364" t="s">
        <v>151</v>
      </c>
      <c r="D10" s="365">
        <f t="shared" si="0"/>
        <v>137689</v>
      </c>
      <c r="E10" s="366">
        <v>137689</v>
      </c>
      <c r="F10" s="366"/>
      <c r="G10" s="366"/>
      <c r="H10" s="366"/>
      <c r="I10" s="366"/>
      <c r="J10" s="367"/>
    </row>
    <row r="11" spans="1:10" ht="15" customHeight="1" x14ac:dyDescent="0.25">
      <c r="A11" s="362" t="s">
        <v>338</v>
      </c>
      <c r="B11" s="368" t="s">
        <v>339</v>
      </c>
      <c r="C11" s="364" t="s">
        <v>167</v>
      </c>
      <c r="D11" s="365">
        <f t="shared" si="0"/>
        <v>7094</v>
      </c>
      <c r="E11" s="366">
        <v>7094</v>
      </c>
      <c r="F11" s="366"/>
      <c r="G11" s="366"/>
      <c r="H11" s="366"/>
      <c r="I11" s="366"/>
      <c r="J11" s="367"/>
    </row>
    <row r="12" spans="1:10" ht="15" customHeight="1" x14ac:dyDescent="0.25">
      <c r="A12" s="362" t="s">
        <v>340</v>
      </c>
      <c r="B12" s="368" t="s">
        <v>341</v>
      </c>
      <c r="C12" s="364" t="s">
        <v>342</v>
      </c>
      <c r="D12" s="365">
        <f t="shared" si="0"/>
        <v>6790</v>
      </c>
      <c r="E12" s="366">
        <v>6790</v>
      </c>
      <c r="F12" s="366"/>
      <c r="G12" s="366"/>
      <c r="H12" s="366"/>
      <c r="I12" s="366"/>
      <c r="J12" s="367"/>
    </row>
    <row r="13" spans="1:10" ht="15" customHeight="1" x14ac:dyDescent="0.25">
      <c r="A13" s="362" t="s">
        <v>343</v>
      </c>
      <c r="B13" s="372" t="s">
        <v>673</v>
      </c>
      <c r="C13" s="364" t="s">
        <v>344</v>
      </c>
      <c r="D13" s="365">
        <f t="shared" si="0"/>
        <v>2782</v>
      </c>
      <c r="E13" s="366">
        <v>2782</v>
      </c>
      <c r="F13" s="366"/>
      <c r="G13" s="366"/>
      <c r="H13" s="366"/>
      <c r="I13" s="366"/>
      <c r="J13" s="367"/>
    </row>
    <row r="14" spans="1:10" ht="15" customHeight="1" x14ac:dyDescent="0.25">
      <c r="A14" s="369" t="s">
        <v>345</v>
      </c>
      <c r="B14" s="370" t="s">
        <v>346</v>
      </c>
      <c r="C14" s="371" t="s">
        <v>347</v>
      </c>
      <c r="D14" s="365">
        <f t="shared" si="0"/>
        <v>419748</v>
      </c>
      <c r="E14" s="365">
        <f>SUM(E8:E13)</f>
        <v>419748</v>
      </c>
      <c r="F14" s="365">
        <f>SUM(F8:F13)</f>
        <v>0</v>
      </c>
      <c r="G14" s="365">
        <f>SUM(G8:G13)</f>
        <v>0</v>
      </c>
      <c r="H14" s="365">
        <f>SUM(H8:H13)</f>
        <v>0</v>
      </c>
      <c r="I14" s="365">
        <f>SUM(I8:I13)</f>
        <v>0</v>
      </c>
      <c r="J14" s="367"/>
    </row>
    <row r="15" spans="1:10" ht="15" customHeight="1" x14ac:dyDescent="0.25">
      <c r="A15" s="362" t="s">
        <v>348</v>
      </c>
      <c r="B15" s="368" t="s">
        <v>349</v>
      </c>
      <c r="C15" s="364" t="s">
        <v>350</v>
      </c>
      <c r="D15" s="365">
        <f t="shared" si="0"/>
        <v>0</v>
      </c>
      <c r="E15" s="366"/>
      <c r="F15" s="366"/>
      <c r="G15" s="366"/>
      <c r="H15" s="366"/>
      <c r="I15" s="366"/>
      <c r="J15" s="367"/>
    </row>
    <row r="16" spans="1:10" ht="15" customHeight="1" x14ac:dyDescent="0.25">
      <c r="A16" s="362" t="s">
        <v>351</v>
      </c>
      <c r="B16" s="368" t="s">
        <v>352</v>
      </c>
      <c r="C16" s="364" t="s">
        <v>353</v>
      </c>
      <c r="D16" s="365">
        <f t="shared" si="0"/>
        <v>0</v>
      </c>
      <c r="E16" s="366"/>
      <c r="F16" s="366"/>
      <c r="G16" s="366"/>
      <c r="H16" s="366"/>
      <c r="I16" s="366"/>
      <c r="J16" s="367"/>
    </row>
    <row r="17" spans="1:10" ht="15" customHeight="1" x14ac:dyDescent="0.25">
      <c r="A17" s="362" t="s">
        <v>354</v>
      </c>
      <c r="B17" s="368" t="s">
        <v>355</v>
      </c>
      <c r="C17" s="364" t="s">
        <v>356</v>
      </c>
      <c r="D17" s="365">
        <f t="shared" si="0"/>
        <v>0</v>
      </c>
      <c r="E17" s="366"/>
      <c r="F17" s="366"/>
      <c r="G17" s="366"/>
      <c r="H17" s="366"/>
      <c r="I17" s="366"/>
      <c r="J17" s="367"/>
    </row>
    <row r="18" spans="1:10" ht="15" customHeight="1" x14ac:dyDescent="0.25">
      <c r="A18" s="362" t="s">
        <v>357</v>
      </c>
      <c r="B18" s="368" t="s">
        <v>358</v>
      </c>
      <c r="C18" s="364" t="s">
        <v>359</v>
      </c>
      <c r="D18" s="365">
        <f t="shared" si="0"/>
        <v>0</v>
      </c>
      <c r="E18" s="366"/>
      <c r="F18" s="366"/>
      <c r="G18" s="366"/>
      <c r="H18" s="366"/>
      <c r="I18" s="366"/>
      <c r="J18" s="367"/>
    </row>
    <row r="19" spans="1:10" ht="15" customHeight="1" x14ac:dyDescent="0.25">
      <c r="A19" s="362" t="s">
        <v>360</v>
      </c>
      <c r="B19" s="368" t="s">
        <v>361</v>
      </c>
      <c r="C19" s="364" t="s">
        <v>362</v>
      </c>
      <c r="D19" s="365">
        <f t="shared" si="0"/>
        <v>110971</v>
      </c>
      <c r="E19" s="365">
        <f>SUM(E20:E26)</f>
        <v>20955</v>
      </c>
      <c r="F19" s="365">
        <f>SUM(F20:F26)</f>
        <v>581</v>
      </c>
      <c r="G19" s="365">
        <f>SUM(G20:G26)</f>
        <v>87808</v>
      </c>
      <c r="H19" s="365">
        <f>SUM(H20:H26)</f>
        <v>1627</v>
      </c>
      <c r="I19" s="365">
        <f>SUM(I20:I26)</f>
        <v>0</v>
      </c>
      <c r="J19" s="367"/>
    </row>
    <row r="20" spans="1:10" ht="15" customHeight="1" x14ac:dyDescent="0.25">
      <c r="A20" s="362"/>
      <c r="B20" s="368" t="s">
        <v>363</v>
      </c>
      <c r="C20" s="364" t="s">
        <v>364</v>
      </c>
      <c r="D20" s="365">
        <f t="shared" si="0"/>
        <v>962</v>
      </c>
      <c r="E20" s="366">
        <v>381</v>
      </c>
      <c r="F20" s="374">
        <v>581</v>
      </c>
      <c r="G20" s="366"/>
      <c r="H20" s="366"/>
      <c r="I20" s="366"/>
      <c r="J20" s="367"/>
    </row>
    <row r="21" spans="1:10" ht="15" customHeight="1" x14ac:dyDescent="0.25">
      <c r="A21" s="362"/>
      <c r="B21" s="368" t="s">
        <v>365</v>
      </c>
      <c r="C21" s="364" t="s">
        <v>366</v>
      </c>
      <c r="D21" s="365">
        <f t="shared" si="0"/>
        <v>12978</v>
      </c>
      <c r="E21" s="366">
        <v>12978</v>
      </c>
      <c r="F21" s="366"/>
      <c r="G21" s="366"/>
      <c r="H21" s="366"/>
      <c r="I21" s="366"/>
      <c r="J21" s="367"/>
    </row>
    <row r="22" spans="1:10" ht="15" customHeight="1" x14ac:dyDescent="0.25">
      <c r="A22" s="362"/>
      <c r="B22" s="368" t="s">
        <v>570</v>
      </c>
      <c r="C22" s="364" t="s">
        <v>367</v>
      </c>
      <c r="D22" s="365">
        <f t="shared" si="0"/>
        <v>89435</v>
      </c>
      <c r="E22" s="366"/>
      <c r="F22" s="366"/>
      <c r="G22" s="366">
        <v>87808</v>
      </c>
      <c r="H22" s="366">
        <v>1627</v>
      </c>
      <c r="I22" s="366"/>
      <c r="J22" s="367"/>
    </row>
    <row r="23" spans="1:10" ht="15" customHeight="1" x14ac:dyDescent="0.25">
      <c r="A23" s="362"/>
      <c r="B23" s="368" t="s">
        <v>368</v>
      </c>
      <c r="C23" s="364" t="s">
        <v>369</v>
      </c>
      <c r="D23" s="365">
        <f t="shared" si="0"/>
        <v>0</v>
      </c>
      <c r="E23" s="366"/>
      <c r="F23" s="366"/>
      <c r="G23" s="366"/>
      <c r="H23" s="366"/>
      <c r="I23" s="366"/>
      <c r="J23" s="367"/>
    </row>
    <row r="24" spans="1:10" ht="15" customHeight="1" x14ac:dyDescent="0.25">
      <c r="A24" s="362"/>
      <c r="B24" s="368" t="s">
        <v>370</v>
      </c>
      <c r="C24" s="364" t="s">
        <v>371</v>
      </c>
      <c r="D24" s="365">
        <f t="shared" si="0"/>
        <v>0</v>
      </c>
      <c r="E24" s="366"/>
      <c r="F24" s="366"/>
      <c r="G24" s="366"/>
      <c r="H24" s="366"/>
      <c r="I24" s="366"/>
      <c r="J24" s="367"/>
    </row>
    <row r="25" spans="1:10" ht="15" customHeight="1" x14ac:dyDescent="0.25">
      <c r="A25" s="362"/>
      <c r="B25" s="368" t="s">
        <v>372</v>
      </c>
      <c r="C25" s="364" t="s">
        <v>373</v>
      </c>
      <c r="D25" s="365">
        <f t="shared" si="0"/>
        <v>0</v>
      </c>
      <c r="E25" s="366"/>
      <c r="F25" s="366"/>
      <c r="G25" s="366"/>
      <c r="H25" s="366"/>
      <c r="I25" s="366"/>
      <c r="J25" s="367"/>
    </row>
    <row r="26" spans="1:10" ht="15" customHeight="1" x14ac:dyDescent="0.25">
      <c r="A26" s="362"/>
      <c r="B26" s="368" t="s">
        <v>374</v>
      </c>
      <c r="C26" s="364" t="s">
        <v>375</v>
      </c>
      <c r="D26" s="365">
        <f t="shared" si="0"/>
        <v>7596</v>
      </c>
      <c r="E26" s="366">
        <v>7596</v>
      </c>
      <c r="F26" s="366"/>
      <c r="G26" s="366"/>
      <c r="H26" s="366"/>
      <c r="I26" s="366"/>
      <c r="J26" s="367"/>
    </row>
    <row r="27" spans="1:10" ht="15" customHeight="1" x14ac:dyDescent="0.25">
      <c r="A27" s="369" t="s">
        <v>376</v>
      </c>
      <c r="B27" s="370" t="s">
        <v>377</v>
      </c>
      <c r="C27" s="371" t="s">
        <v>378</v>
      </c>
      <c r="D27" s="365">
        <f t="shared" si="0"/>
        <v>530719</v>
      </c>
      <c r="E27" s="365">
        <f>SUM(E14:E19)</f>
        <v>440703</v>
      </c>
      <c r="F27" s="365">
        <f>SUM(F14:F19)</f>
        <v>581</v>
      </c>
      <c r="G27" s="365">
        <f>SUM(G14:G19)</f>
        <v>87808</v>
      </c>
      <c r="H27" s="365">
        <f>SUM(H14:H19)</f>
        <v>1627</v>
      </c>
      <c r="I27" s="365">
        <f>SUM(I14:I19)</f>
        <v>0</v>
      </c>
      <c r="J27" s="367"/>
    </row>
    <row r="28" spans="1:10" ht="15" customHeight="1" x14ac:dyDescent="0.25">
      <c r="A28" s="362" t="s">
        <v>379</v>
      </c>
      <c r="B28" s="368" t="s">
        <v>380</v>
      </c>
      <c r="C28" s="364" t="s">
        <v>381</v>
      </c>
      <c r="D28" s="365">
        <f t="shared" si="0"/>
        <v>181261</v>
      </c>
      <c r="E28" s="366">
        <v>181261</v>
      </c>
      <c r="F28" s="366"/>
      <c r="G28" s="366"/>
      <c r="H28" s="366"/>
      <c r="I28" s="366"/>
      <c r="J28" s="367"/>
    </row>
    <row r="29" spans="1:10" ht="15" customHeight="1" x14ac:dyDescent="0.25">
      <c r="A29" s="362" t="s">
        <v>382</v>
      </c>
      <c r="B29" s="368" t="s">
        <v>383</v>
      </c>
      <c r="C29" s="364" t="s">
        <v>384</v>
      </c>
      <c r="D29" s="365">
        <f t="shared" si="0"/>
        <v>0</v>
      </c>
      <c r="E29" s="366"/>
      <c r="F29" s="366"/>
      <c r="G29" s="366"/>
      <c r="H29" s="366"/>
      <c r="I29" s="366"/>
      <c r="J29" s="367"/>
    </row>
    <row r="30" spans="1:10" ht="15" customHeight="1" x14ac:dyDescent="0.25">
      <c r="A30" s="362" t="s">
        <v>385</v>
      </c>
      <c r="B30" s="368" t="s">
        <v>386</v>
      </c>
      <c r="C30" s="364" t="s">
        <v>387</v>
      </c>
      <c r="D30" s="365">
        <f t="shared" si="0"/>
        <v>0</v>
      </c>
      <c r="E30" s="366"/>
      <c r="F30" s="366"/>
      <c r="G30" s="366"/>
      <c r="H30" s="366"/>
      <c r="I30" s="366"/>
      <c r="J30" s="367"/>
    </row>
    <row r="31" spans="1:10" ht="15" customHeight="1" x14ac:dyDescent="0.25">
      <c r="A31" s="362" t="s">
        <v>388</v>
      </c>
      <c r="B31" s="368" t="s">
        <v>389</v>
      </c>
      <c r="C31" s="364" t="s">
        <v>390</v>
      </c>
      <c r="D31" s="365">
        <f t="shared" si="0"/>
        <v>0</v>
      </c>
      <c r="E31" s="366"/>
      <c r="F31" s="366"/>
      <c r="G31" s="366"/>
      <c r="H31" s="366"/>
      <c r="I31" s="366"/>
      <c r="J31" s="367"/>
    </row>
    <row r="32" spans="1:10" ht="15" customHeight="1" x14ac:dyDescent="0.25">
      <c r="A32" s="362" t="s">
        <v>391</v>
      </c>
      <c r="B32" s="368" t="s">
        <v>392</v>
      </c>
      <c r="C32" s="364" t="s">
        <v>393</v>
      </c>
      <c r="D32" s="365">
        <f t="shared" si="0"/>
        <v>45747</v>
      </c>
      <c r="E32" s="374">
        <v>45747</v>
      </c>
      <c r="F32" s="366"/>
      <c r="G32" s="366"/>
      <c r="H32" s="366"/>
      <c r="I32" s="366"/>
      <c r="J32" s="367"/>
    </row>
    <row r="33" spans="1:10" ht="15" customHeight="1" x14ac:dyDescent="0.25">
      <c r="A33" s="369" t="s">
        <v>394</v>
      </c>
      <c r="B33" s="370" t="s">
        <v>395</v>
      </c>
      <c r="C33" s="371" t="s">
        <v>396</v>
      </c>
      <c r="D33" s="365">
        <f t="shared" si="0"/>
        <v>227008</v>
      </c>
      <c r="E33" s="365">
        <f>SUM(E28:E32)</f>
        <v>227008</v>
      </c>
      <c r="F33" s="365">
        <f>SUM(F28:F32)</f>
        <v>0</v>
      </c>
      <c r="G33" s="365">
        <f>SUM(G28:G32)</f>
        <v>0</v>
      </c>
      <c r="H33" s="365">
        <f>SUM(H28:H32)</f>
        <v>0</v>
      </c>
      <c r="I33" s="365">
        <f>SUM(I28:I32)</f>
        <v>0</v>
      </c>
      <c r="J33" s="367"/>
    </row>
    <row r="34" spans="1:10" ht="15" customHeight="1" x14ac:dyDescent="0.25">
      <c r="A34" s="362" t="s">
        <v>397</v>
      </c>
      <c r="B34" s="368" t="s">
        <v>398</v>
      </c>
      <c r="C34" s="364" t="s">
        <v>399</v>
      </c>
      <c r="D34" s="365">
        <f t="shared" si="0"/>
        <v>0</v>
      </c>
      <c r="E34" s="366"/>
      <c r="F34" s="366"/>
      <c r="G34" s="366"/>
      <c r="H34" s="366"/>
      <c r="I34" s="366"/>
      <c r="J34" s="367"/>
    </row>
    <row r="35" spans="1:10" ht="15" customHeight="1" x14ac:dyDescent="0.25">
      <c r="A35" s="362" t="s">
        <v>400</v>
      </c>
      <c r="B35" s="368" t="s">
        <v>401</v>
      </c>
      <c r="C35" s="364" t="s">
        <v>402</v>
      </c>
      <c r="D35" s="365">
        <f t="shared" si="0"/>
        <v>0</v>
      </c>
      <c r="E35" s="366"/>
      <c r="F35" s="366"/>
      <c r="G35" s="366"/>
      <c r="H35" s="366"/>
      <c r="I35" s="366"/>
      <c r="J35" s="367"/>
    </row>
    <row r="36" spans="1:10" ht="15" customHeight="1" x14ac:dyDescent="0.25">
      <c r="A36" s="369" t="s">
        <v>403</v>
      </c>
      <c r="B36" s="370" t="s">
        <v>404</v>
      </c>
      <c r="C36" s="371" t="s">
        <v>405</v>
      </c>
      <c r="D36" s="365">
        <f t="shared" si="0"/>
        <v>0</v>
      </c>
      <c r="E36" s="365">
        <f>SUM(E34:E35)</f>
        <v>0</v>
      </c>
      <c r="F36" s="365">
        <f>SUM(F34:F35)</f>
        <v>0</v>
      </c>
      <c r="G36" s="365">
        <f>SUM(G34:G35)</f>
        <v>0</v>
      </c>
      <c r="H36" s="365">
        <f>SUM(H34:H35)</f>
        <v>0</v>
      </c>
      <c r="I36" s="365">
        <f>SUM(I34:I35)</f>
        <v>0</v>
      </c>
      <c r="J36" s="367"/>
    </row>
    <row r="37" spans="1:10" ht="15" customHeight="1" x14ac:dyDescent="0.25">
      <c r="A37" s="362" t="s">
        <v>406</v>
      </c>
      <c r="B37" s="368" t="s">
        <v>407</v>
      </c>
      <c r="C37" s="364" t="s">
        <v>408</v>
      </c>
      <c r="D37" s="365">
        <f t="shared" si="0"/>
        <v>0</v>
      </c>
      <c r="E37" s="366"/>
      <c r="F37" s="366"/>
      <c r="G37" s="366"/>
      <c r="H37" s="366"/>
      <c r="I37" s="366"/>
      <c r="J37" s="367"/>
    </row>
    <row r="38" spans="1:10" ht="15" customHeight="1" x14ac:dyDescent="0.25">
      <c r="A38" s="362" t="s">
        <v>409</v>
      </c>
      <c r="B38" s="368" t="s">
        <v>410</v>
      </c>
      <c r="C38" s="364" t="s">
        <v>411</v>
      </c>
      <c r="D38" s="365">
        <f t="shared" si="0"/>
        <v>0</v>
      </c>
      <c r="E38" s="366"/>
      <c r="F38" s="366"/>
      <c r="G38" s="366"/>
      <c r="H38" s="366"/>
      <c r="I38" s="366"/>
      <c r="J38" s="367"/>
    </row>
    <row r="39" spans="1:10" ht="15" customHeight="1" x14ac:dyDescent="0.25">
      <c r="A39" s="362" t="s">
        <v>412</v>
      </c>
      <c r="B39" s="368" t="s">
        <v>413</v>
      </c>
      <c r="C39" s="364" t="s">
        <v>414</v>
      </c>
      <c r="D39" s="365">
        <f t="shared" si="0"/>
        <v>101614</v>
      </c>
      <c r="E39" s="366">
        <v>101614</v>
      </c>
      <c r="F39" s="366"/>
      <c r="G39" s="366"/>
      <c r="H39" s="366"/>
      <c r="I39" s="366"/>
      <c r="J39" s="367"/>
    </row>
    <row r="40" spans="1:10" ht="15" customHeight="1" x14ac:dyDescent="0.25">
      <c r="A40" s="362" t="s">
        <v>415</v>
      </c>
      <c r="B40" s="368" t="s">
        <v>416</v>
      </c>
      <c r="C40" s="364" t="s">
        <v>417</v>
      </c>
      <c r="D40" s="365">
        <f t="shared" si="0"/>
        <v>198353</v>
      </c>
      <c r="E40" s="366">
        <v>198353</v>
      </c>
      <c r="F40" s="366"/>
      <c r="G40" s="366"/>
      <c r="H40" s="366"/>
      <c r="I40" s="366"/>
      <c r="J40" s="367"/>
    </row>
    <row r="41" spans="1:10" ht="15" customHeight="1" x14ac:dyDescent="0.25">
      <c r="A41" s="362" t="s">
        <v>418</v>
      </c>
      <c r="B41" s="368" t="s">
        <v>419</v>
      </c>
      <c r="C41" s="364" t="s">
        <v>420</v>
      </c>
      <c r="D41" s="365">
        <f t="shared" si="0"/>
        <v>0</v>
      </c>
      <c r="E41" s="366"/>
      <c r="F41" s="366"/>
      <c r="G41" s="366"/>
      <c r="H41" s="366"/>
      <c r="I41" s="366"/>
      <c r="J41" s="367"/>
    </row>
    <row r="42" spans="1:10" ht="15" customHeight="1" x14ac:dyDescent="0.25">
      <c r="A42" s="362" t="s">
        <v>421</v>
      </c>
      <c r="B42" s="368" t="s">
        <v>422</v>
      </c>
      <c r="C42" s="364" t="s">
        <v>423</v>
      </c>
      <c r="D42" s="365">
        <f t="shared" si="0"/>
        <v>0</v>
      </c>
      <c r="E42" s="366"/>
      <c r="F42" s="366"/>
      <c r="G42" s="366"/>
      <c r="H42" s="366"/>
      <c r="I42" s="366"/>
      <c r="J42" s="367"/>
    </row>
    <row r="43" spans="1:10" ht="15" customHeight="1" x14ac:dyDescent="0.25">
      <c r="A43" s="362" t="s">
        <v>424</v>
      </c>
      <c r="B43" s="368" t="s">
        <v>425</v>
      </c>
      <c r="C43" s="364" t="s">
        <v>426</v>
      </c>
      <c r="D43" s="365">
        <f t="shared" si="0"/>
        <v>11836</v>
      </c>
      <c r="E43" s="366">
        <v>11836</v>
      </c>
      <c r="F43" s="366"/>
      <c r="G43" s="366"/>
      <c r="H43" s="366"/>
      <c r="I43" s="366"/>
      <c r="J43" s="367"/>
    </row>
    <row r="44" spans="1:10" ht="15" customHeight="1" x14ac:dyDescent="0.25">
      <c r="A44" s="362" t="s">
        <v>427</v>
      </c>
      <c r="B44" s="368" t="s">
        <v>428</v>
      </c>
      <c r="C44" s="364" t="s">
        <v>429</v>
      </c>
      <c r="D44" s="365">
        <f t="shared" si="0"/>
        <v>159</v>
      </c>
      <c r="E44" s="366">
        <v>159</v>
      </c>
      <c r="F44" s="366"/>
      <c r="G44" s="366"/>
      <c r="H44" s="366"/>
      <c r="I44" s="366"/>
      <c r="J44" s="367"/>
    </row>
    <row r="45" spans="1:10" ht="15" customHeight="1" x14ac:dyDescent="0.25">
      <c r="A45" s="369" t="s">
        <v>430</v>
      </c>
      <c r="B45" s="370" t="s">
        <v>431</v>
      </c>
      <c r="C45" s="371" t="s">
        <v>432</v>
      </c>
      <c r="D45" s="365">
        <f t="shared" si="0"/>
        <v>210348</v>
      </c>
      <c r="E45" s="365">
        <f>SUM(E40:E44)</f>
        <v>210348</v>
      </c>
      <c r="F45" s="365">
        <f>SUM(F40:F44)</f>
        <v>0</v>
      </c>
      <c r="G45" s="365">
        <f>SUM(G40:G44)</f>
        <v>0</v>
      </c>
      <c r="H45" s="365">
        <f>SUM(H40:H44)</f>
        <v>0</v>
      </c>
      <c r="I45" s="365">
        <f>SUM(I40:I44)</f>
        <v>0</v>
      </c>
      <c r="J45" s="367"/>
    </row>
    <row r="46" spans="1:10" ht="15" customHeight="1" x14ac:dyDescent="0.25">
      <c r="A46" s="362" t="s">
        <v>433</v>
      </c>
      <c r="B46" s="368" t="s">
        <v>434</v>
      </c>
      <c r="C46" s="364" t="s">
        <v>435</v>
      </c>
      <c r="D46" s="365">
        <f t="shared" si="0"/>
        <v>2111</v>
      </c>
      <c r="E46" s="366">
        <v>2066</v>
      </c>
      <c r="F46" s="374">
        <v>45</v>
      </c>
      <c r="G46" s="366"/>
      <c r="H46" s="366"/>
      <c r="I46" s="366"/>
      <c r="J46" s="367"/>
    </row>
    <row r="47" spans="1:10" ht="15" customHeight="1" x14ac:dyDescent="0.25">
      <c r="A47" s="369" t="s">
        <v>436</v>
      </c>
      <c r="B47" s="370" t="s">
        <v>437</v>
      </c>
      <c r="C47" s="371" t="s">
        <v>438</v>
      </c>
      <c r="D47" s="365">
        <f t="shared" si="0"/>
        <v>314073</v>
      </c>
      <c r="E47" s="365">
        <f>E36+E37+E38+E39+E45+E46</f>
        <v>314028</v>
      </c>
      <c r="F47" s="365">
        <f>F36+F37+F38+F39+F45+F46</f>
        <v>45</v>
      </c>
      <c r="G47" s="365">
        <f>G36+G37+G38+G39+G45+G46</f>
        <v>0</v>
      </c>
      <c r="H47" s="365">
        <f>H36+H37+H38+H39+H45+H46</f>
        <v>0</v>
      </c>
      <c r="I47" s="365">
        <f>I36+I37+I38+I39+I45+I46</f>
        <v>0</v>
      </c>
      <c r="J47" s="367"/>
    </row>
    <row r="48" spans="1:10" ht="15" customHeight="1" x14ac:dyDescent="0.25">
      <c r="A48" s="362" t="s">
        <v>439</v>
      </c>
      <c r="B48" s="373" t="s">
        <v>440</v>
      </c>
      <c r="C48" s="364" t="s">
        <v>441</v>
      </c>
      <c r="D48" s="365">
        <f t="shared" si="0"/>
        <v>58</v>
      </c>
      <c r="E48" s="366">
        <v>5</v>
      </c>
      <c r="F48" s="366"/>
      <c r="G48" s="366">
        <v>14</v>
      </c>
      <c r="H48" s="366"/>
      <c r="I48" s="366">
        <v>39</v>
      </c>
      <c r="J48" s="367"/>
    </row>
    <row r="49" spans="1:10" ht="15" customHeight="1" x14ac:dyDescent="0.25">
      <c r="A49" s="362" t="s">
        <v>442</v>
      </c>
      <c r="B49" s="373" t="s">
        <v>443</v>
      </c>
      <c r="C49" s="364" t="s">
        <v>444</v>
      </c>
      <c r="D49" s="365">
        <f t="shared" si="0"/>
        <v>14140</v>
      </c>
      <c r="E49" s="366">
        <v>47</v>
      </c>
      <c r="F49" s="366">
        <v>747</v>
      </c>
      <c r="G49" s="366">
        <v>1021</v>
      </c>
      <c r="H49" s="366">
        <v>9884</v>
      </c>
      <c r="I49" s="366">
        <v>2441</v>
      </c>
      <c r="J49" s="367"/>
    </row>
    <row r="50" spans="1:10" ht="15" customHeight="1" x14ac:dyDescent="0.25">
      <c r="A50" s="362" t="s">
        <v>445</v>
      </c>
      <c r="B50" s="373" t="s">
        <v>446</v>
      </c>
      <c r="C50" s="364" t="s">
        <v>447</v>
      </c>
      <c r="D50" s="365">
        <f t="shared" si="0"/>
        <v>3951</v>
      </c>
      <c r="E50" s="365">
        <f>SUM(E51:E52)</f>
        <v>538</v>
      </c>
      <c r="F50" s="365">
        <f>SUM(F51:F52)</f>
        <v>1721</v>
      </c>
      <c r="G50" s="365">
        <f>SUM(G51:G52)</f>
        <v>1692</v>
      </c>
      <c r="H50" s="365">
        <f>SUM(H51:H52)</f>
        <v>0</v>
      </c>
      <c r="I50" s="365">
        <f>SUM(I51:I52)</f>
        <v>0</v>
      </c>
      <c r="J50" s="367"/>
    </row>
    <row r="51" spans="1:10" ht="15" customHeight="1" x14ac:dyDescent="0.25">
      <c r="A51" s="362"/>
      <c r="B51" s="372" t="s">
        <v>448</v>
      </c>
      <c r="C51" s="364" t="s">
        <v>449</v>
      </c>
      <c r="D51" s="365">
        <f t="shared" si="0"/>
        <v>2054</v>
      </c>
      <c r="E51" s="366">
        <v>199</v>
      </c>
      <c r="F51" s="366">
        <v>1721</v>
      </c>
      <c r="G51" s="366">
        <v>134</v>
      </c>
      <c r="H51" s="366"/>
      <c r="I51" s="366"/>
      <c r="J51" s="367"/>
    </row>
    <row r="52" spans="1:10" ht="15" customHeight="1" x14ac:dyDescent="0.25">
      <c r="A52" s="362"/>
      <c r="B52" s="372" t="s">
        <v>450</v>
      </c>
      <c r="C52" s="364" t="s">
        <v>451</v>
      </c>
      <c r="D52" s="365">
        <f t="shared" si="0"/>
        <v>1897</v>
      </c>
      <c r="E52" s="366">
        <v>339</v>
      </c>
      <c r="F52" s="366"/>
      <c r="G52" s="366">
        <v>1558</v>
      </c>
      <c r="H52" s="366"/>
      <c r="I52" s="366"/>
      <c r="J52" s="367"/>
    </row>
    <row r="53" spans="1:10" ht="15" customHeight="1" x14ac:dyDescent="0.25">
      <c r="A53" s="362" t="s">
        <v>452</v>
      </c>
      <c r="B53" s="373" t="s">
        <v>453</v>
      </c>
      <c r="C53" s="364" t="s">
        <v>454</v>
      </c>
      <c r="D53" s="365">
        <f t="shared" si="0"/>
        <v>22564</v>
      </c>
      <c r="E53" s="366">
        <v>22564</v>
      </c>
      <c r="F53" s="366"/>
      <c r="G53" s="366"/>
      <c r="H53" s="366"/>
      <c r="I53" s="366"/>
      <c r="J53" s="367"/>
    </row>
    <row r="54" spans="1:10" ht="15" customHeight="1" x14ac:dyDescent="0.25">
      <c r="A54" s="362" t="s">
        <v>455</v>
      </c>
      <c r="B54" s="373" t="s">
        <v>456</v>
      </c>
      <c r="C54" s="364" t="s">
        <v>457</v>
      </c>
      <c r="D54" s="365">
        <f t="shared" si="0"/>
        <v>13229</v>
      </c>
      <c r="E54" s="366">
        <v>4027</v>
      </c>
      <c r="F54" s="366"/>
      <c r="G54" s="366"/>
      <c r="H54" s="366">
        <v>9202</v>
      </c>
      <c r="I54" s="366"/>
      <c r="J54" s="367"/>
    </row>
    <row r="55" spans="1:10" ht="15" customHeight="1" x14ac:dyDescent="0.25">
      <c r="A55" s="362" t="s">
        <v>458</v>
      </c>
      <c r="B55" s="373" t="s">
        <v>459</v>
      </c>
      <c r="C55" s="364" t="s">
        <v>460</v>
      </c>
      <c r="D55" s="365">
        <f t="shared" si="0"/>
        <v>13254</v>
      </c>
      <c r="E55" s="366">
        <v>6732</v>
      </c>
      <c r="F55" s="366">
        <v>653</v>
      </c>
      <c r="G55" s="366">
        <v>716</v>
      </c>
      <c r="H55" s="366">
        <v>5153</v>
      </c>
      <c r="I55" s="366"/>
      <c r="J55" s="367"/>
    </row>
    <row r="56" spans="1:10" ht="15" customHeight="1" x14ac:dyDescent="0.25">
      <c r="A56" s="362" t="s">
        <v>461</v>
      </c>
      <c r="B56" s="373" t="s">
        <v>462</v>
      </c>
      <c r="C56" s="364" t="s">
        <v>463</v>
      </c>
      <c r="D56" s="365">
        <f t="shared" si="0"/>
        <v>0</v>
      </c>
      <c r="E56" s="366"/>
      <c r="F56" s="366"/>
      <c r="G56" s="374"/>
      <c r="H56" s="366"/>
      <c r="I56" s="366"/>
      <c r="J56" s="367"/>
    </row>
    <row r="57" spans="1:10" ht="15" customHeight="1" x14ac:dyDescent="0.25">
      <c r="A57" s="362" t="s">
        <v>464</v>
      </c>
      <c r="B57" s="373" t="s">
        <v>465</v>
      </c>
      <c r="C57" s="364" t="s">
        <v>466</v>
      </c>
      <c r="D57" s="365">
        <f t="shared" si="0"/>
        <v>1599</v>
      </c>
      <c r="E57" s="366">
        <v>1576</v>
      </c>
      <c r="F57" s="366">
        <v>1</v>
      </c>
      <c r="G57" s="366">
        <v>20</v>
      </c>
      <c r="H57" s="366">
        <v>1</v>
      </c>
      <c r="I57" s="366">
        <v>1</v>
      </c>
      <c r="J57" s="367"/>
    </row>
    <row r="58" spans="1:10" ht="15" customHeight="1" x14ac:dyDescent="0.25">
      <c r="A58" s="362" t="s">
        <v>467</v>
      </c>
      <c r="B58" s="373" t="s">
        <v>468</v>
      </c>
      <c r="C58" s="364" t="s">
        <v>469</v>
      </c>
      <c r="D58" s="365">
        <f t="shared" si="0"/>
        <v>1</v>
      </c>
      <c r="E58" s="366">
        <v>1</v>
      </c>
      <c r="F58" s="366"/>
      <c r="G58" s="366"/>
      <c r="H58" s="366"/>
      <c r="I58" s="366"/>
      <c r="J58" s="367"/>
    </row>
    <row r="59" spans="1:10" ht="15" customHeight="1" x14ac:dyDescent="0.25">
      <c r="A59" s="362" t="s">
        <v>470</v>
      </c>
      <c r="B59" s="373" t="s">
        <v>471</v>
      </c>
      <c r="C59" s="364" t="s">
        <v>472</v>
      </c>
      <c r="D59" s="365">
        <f t="shared" si="0"/>
        <v>1409</v>
      </c>
      <c r="E59" s="366">
        <v>858</v>
      </c>
      <c r="F59" s="366">
        <v>339</v>
      </c>
      <c r="G59" s="366">
        <v>199</v>
      </c>
      <c r="H59" s="366">
        <v>8</v>
      </c>
      <c r="I59" s="366">
        <v>5</v>
      </c>
      <c r="J59" s="367"/>
    </row>
    <row r="60" spans="1:10" ht="15" customHeight="1" x14ac:dyDescent="0.25">
      <c r="A60" s="369" t="s">
        <v>473</v>
      </c>
      <c r="B60" s="375" t="s">
        <v>234</v>
      </c>
      <c r="C60" s="371" t="s">
        <v>474</v>
      </c>
      <c r="D60" s="365">
        <f t="shared" si="0"/>
        <v>70205</v>
      </c>
      <c r="E60" s="365">
        <f>E48+E49+E50+E53+E54+E55+E56+E57+E58+E59</f>
        <v>36348</v>
      </c>
      <c r="F60" s="365">
        <f>F48+F49+F50+F53+F54+F55+F56+F57+F58+F59</f>
        <v>3461</v>
      </c>
      <c r="G60" s="365">
        <f>G48+G49+G50+G53+G54+G55+G56+G57+G58+G59</f>
        <v>3662</v>
      </c>
      <c r="H60" s="365">
        <f>H48+H49+H50+H53+H54+H55+H56+H57+H58+H59</f>
        <v>24248</v>
      </c>
      <c r="I60" s="365">
        <f>I48+I49+I50+I53+I54+I55+I56+I57+I58+I59</f>
        <v>2486</v>
      </c>
      <c r="J60" s="367"/>
    </row>
    <row r="61" spans="1:10" ht="15" customHeight="1" x14ac:dyDescent="0.25">
      <c r="A61" s="362">
        <v>45</v>
      </c>
      <c r="B61" s="373" t="s">
        <v>475</v>
      </c>
      <c r="C61" s="364" t="s">
        <v>476</v>
      </c>
      <c r="D61" s="365">
        <f t="shared" si="0"/>
        <v>0</v>
      </c>
      <c r="E61" s="366"/>
      <c r="F61" s="366"/>
      <c r="G61" s="366"/>
      <c r="H61" s="366"/>
      <c r="I61" s="366"/>
      <c r="J61" s="367"/>
    </row>
    <row r="62" spans="1:10" ht="15" customHeight="1" x14ac:dyDescent="0.25">
      <c r="A62" s="362">
        <v>46</v>
      </c>
      <c r="B62" s="373" t="s">
        <v>477</v>
      </c>
      <c r="C62" s="364" t="s">
        <v>478</v>
      </c>
      <c r="D62" s="365">
        <f t="shared" si="0"/>
        <v>299</v>
      </c>
      <c r="E62" s="366">
        <v>299</v>
      </c>
      <c r="F62" s="366"/>
      <c r="G62" s="366"/>
      <c r="H62" s="366"/>
      <c r="I62" s="366"/>
      <c r="J62" s="367"/>
    </row>
    <row r="63" spans="1:10" ht="15" customHeight="1" x14ac:dyDescent="0.25">
      <c r="A63" s="362">
        <v>47</v>
      </c>
      <c r="B63" s="373" t="s">
        <v>479</v>
      </c>
      <c r="C63" s="364" t="s">
        <v>480</v>
      </c>
      <c r="D63" s="365">
        <f t="shared" si="0"/>
        <v>1</v>
      </c>
      <c r="E63" s="366"/>
      <c r="F63" s="366">
        <v>1</v>
      </c>
      <c r="G63" s="366"/>
      <c r="H63" s="366"/>
      <c r="I63" s="366"/>
      <c r="J63" s="367"/>
    </row>
    <row r="64" spans="1:10" ht="15" customHeight="1" x14ac:dyDescent="0.25">
      <c r="A64" s="362">
        <v>48</v>
      </c>
      <c r="B64" s="373" t="s">
        <v>481</v>
      </c>
      <c r="C64" s="364" t="s">
        <v>482</v>
      </c>
      <c r="D64" s="365">
        <f t="shared" si="0"/>
        <v>0</v>
      </c>
      <c r="E64" s="366"/>
      <c r="F64" s="366"/>
      <c r="G64" s="366"/>
      <c r="H64" s="366"/>
      <c r="I64" s="366"/>
      <c r="J64" s="367"/>
    </row>
    <row r="65" spans="1:10" ht="15" customHeight="1" x14ac:dyDescent="0.25">
      <c r="A65" s="362">
        <v>49</v>
      </c>
      <c r="B65" s="373" t="s">
        <v>483</v>
      </c>
      <c r="C65" s="364" t="s">
        <v>484</v>
      </c>
      <c r="D65" s="365">
        <f t="shared" si="0"/>
        <v>0</v>
      </c>
      <c r="E65" s="366"/>
      <c r="F65" s="366"/>
      <c r="G65" s="366"/>
      <c r="H65" s="366"/>
      <c r="I65" s="366"/>
      <c r="J65" s="367"/>
    </row>
    <row r="66" spans="1:10" ht="15" customHeight="1" x14ac:dyDescent="0.25">
      <c r="A66" s="369">
        <v>50</v>
      </c>
      <c r="B66" s="370" t="s">
        <v>485</v>
      </c>
      <c r="C66" s="371" t="s">
        <v>486</v>
      </c>
      <c r="D66" s="365">
        <f t="shared" si="0"/>
        <v>300</v>
      </c>
      <c r="E66" s="365">
        <f>SUM(E61:E65)</f>
        <v>299</v>
      </c>
      <c r="F66" s="365">
        <f>SUM(F61:F65)</f>
        <v>1</v>
      </c>
      <c r="G66" s="365">
        <f>SUM(G61:G65)</f>
        <v>0</v>
      </c>
      <c r="H66" s="365">
        <f>SUM(H61:H65)</f>
        <v>0</v>
      </c>
      <c r="I66" s="365">
        <f>SUM(I61:I65)</f>
        <v>0</v>
      </c>
      <c r="J66" s="367"/>
    </row>
    <row r="67" spans="1:10" ht="15" customHeight="1" x14ac:dyDescent="0.25">
      <c r="A67" s="362">
        <v>51</v>
      </c>
      <c r="B67" s="373" t="s">
        <v>487</v>
      </c>
      <c r="C67" s="364" t="s">
        <v>488</v>
      </c>
      <c r="D67" s="365">
        <f t="shared" si="0"/>
        <v>0</v>
      </c>
      <c r="E67" s="366"/>
      <c r="F67" s="366"/>
      <c r="G67" s="366"/>
      <c r="H67" s="366"/>
      <c r="I67" s="366"/>
      <c r="J67" s="367"/>
    </row>
    <row r="68" spans="1:10" ht="15" customHeight="1" x14ac:dyDescent="0.25">
      <c r="A68" s="362">
        <v>52</v>
      </c>
      <c r="B68" s="368" t="s">
        <v>489</v>
      </c>
      <c r="C68" s="364" t="s">
        <v>490</v>
      </c>
      <c r="D68" s="365">
        <f t="shared" si="0"/>
        <v>0</v>
      </c>
      <c r="E68" s="366"/>
      <c r="F68" s="366"/>
      <c r="G68" s="366"/>
      <c r="H68" s="366"/>
      <c r="I68" s="366"/>
      <c r="J68" s="367"/>
    </row>
    <row r="69" spans="1:10" ht="15" customHeight="1" x14ac:dyDescent="0.25">
      <c r="A69" s="362">
        <v>53</v>
      </c>
      <c r="B69" s="373" t="s">
        <v>491</v>
      </c>
      <c r="C69" s="364" t="s">
        <v>674</v>
      </c>
      <c r="D69" s="365">
        <f t="shared" si="0"/>
        <v>106</v>
      </c>
      <c r="E69" s="366"/>
      <c r="F69" s="366"/>
      <c r="G69" s="366">
        <v>106</v>
      </c>
      <c r="H69" s="366"/>
      <c r="I69" s="366"/>
      <c r="J69" s="367"/>
    </row>
    <row r="70" spans="1:10" ht="15" customHeight="1" x14ac:dyDescent="0.25">
      <c r="A70" s="369">
        <v>54</v>
      </c>
      <c r="B70" s="370" t="s">
        <v>493</v>
      </c>
      <c r="C70" s="371" t="s">
        <v>494</v>
      </c>
      <c r="D70" s="365">
        <f t="shared" si="0"/>
        <v>106</v>
      </c>
      <c r="E70" s="365">
        <f>SUM(E67:E69)</f>
        <v>0</v>
      </c>
      <c r="F70" s="365">
        <f>SUM(F67:F69)</f>
        <v>0</v>
      </c>
      <c r="G70" s="365">
        <f>SUM(G67:G69)</f>
        <v>106</v>
      </c>
      <c r="H70" s="365">
        <f>SUM(H67:H69)</f>
        <v>0</v>
      </c>
      <c r="I70" s="365">
        <f>SUM(I67:I69)</f>
        <v>0</v>
      </c>
      <c r="J70" s="367"/>
    </row>
    <row r="71" spans="1:10" ht="15" customHeight="1" x14ac:dyDescent="0.25">
      <c r="A71" s="362">
        <v>55</v>
      </c>
      <c r="B71" s="373" t="s">
        <v>495</v>
      </c>
      <c r="C71" s="364" t="s">
        <v>496</v>
      </c>
      <c r="D71" s="365">
        <f t="shared" si="0"/>
        <v>0</v>
      </c>
      <c r="E71" s="366"/>
      <c r="F71" s="366"/>
      <c r="G71" s="366"/>
      <c r="H71" s="366"/>
      <c r="I71" s="366"/>
      <c r="J71" s="367"/>
    </row>
    <row r="72" spans="1:10" ht="15" customHeight="1" x14ac:dyDescent="0.25">
      <c r="A72" s="362">
        <v>56</v>
      </c>
      <c r="B72" s="368" t="s">
        <v>497</v>
      </c>
      <c r="C72" s="364" t="s">
        <v>498</v>
      </c>
      <c r="D72" s="365">
        <f t="shared" ref="D72:D89" si="1">SUM(E72:I72)</f>
        <v>352</v>
      </c>
      <c r="E72" s="366">
        <v>352</v>
      </c>
      <c r="F72" s="366"/>
      <c r="G72" s="366"/>
      <c r="H72" s="366"/>
      <c r="I72" s="366"/>
      <c r="J72" s="367"/>
    </row>
    <row r="73" spans="1:10" ht="15" customHeight="1" x14ac:dyDescent="0.25">
      <c r="A73" s="362">
        <v>57</v>
      </c>
      <c r="B73" s="373" t="s">
        <v>499</v>
      </c>
      <c r="C73" s="364" t="s">
        <v>675</v>
      </c>
      <c r="D73" s="365">
        <f t="shared" si="1"/>
        <v>0</v>
      </c>
      <c r="E73" s="366"/>
      <c r="F73" s="366"/>
      <c r="G73" s="366"/>
      <c r="H73" s="366"/>
      <c r="I73" s="366"/>
      <c r="J73" s="367"/>
    </row>
    <row r="74" spans="1:10" ht="15" customHeight="1" thickBot="1" x14ac:dyDescent="0.3">
      <c r="A74" s="376">
        <v>58</v>
      </c>
      <c r="B74" s="377" t="s">
        <v>501</v>
      </c>
      <c r="C74" s="378" t="s">
        <v>502</v>
      </c>
      <c r="D74" s="365">
        <f t="shared" si="1"/>
        <v>352</v>
      </c>
      <c r="E74" s="379">
        <f>SUM(E71:E73)</f>
        <v>352</v>
      </c>
      <c r="F74" s="379">
        <f>SUM(F71:F73)</f>
        <v>0</v>
      </c>
      <c r="G74" s="379">
        <f>SUM(G71:G73)</f>
        <v>0</v>
      </c>
      <c r="H74" s="379">
        <f>SUM(H71:H73)</f>
        <v>0</v>
      </c>
      <c r="I74" s="379">
        <f>SUM(I71:I73)</f>
        <v>0</v>
      </c>
      <c r="J74" s="367"/>
    </row>
    <row r="75" spans="1:10" ht="15" customHeight="1" thickBot="1" x14ac:dyDescent="0.3">
      <c r="A75" s="380">
        <v>59</v>
      </c>
      <c r="B75" s="381" t="s">
        <v>503</v>
      </c>
      <c r="C75" s="382" t="s">
        <v>504</v>
      </c>
      <c r="D75" s="365">
        <f t="shared" si="1"/>
        <v>1142763</v>
      </c>
      <c r="E75" s="383">
        <f>E27+E33+E47+E60+E66+E70+E74</f>
        <v>1018738</v>
      </c>
      <c r="F75" s="383">
        <f>F27+F33+F47+F60+F66+F70+F74</f>
        <v>4088</v>
      </c>
      <c r="G75" s="383">
        <f>G27+G33+G47+G60+G66+G70+G74</f>
        <v>91576</v>
      </c>
      <c r="H75" s="383">
        <f>H27+H33+H47+H60+H66+H70+H74</f>
        <v>25875</v>
      </c>
      <c r="I75" s="383">
        <f>I27+I33+I47+I60+I66+I70+I74</f>
        <v>2486</v>
      </c>
      <c r="J75" s="367"/>
    </row>
    <row r="76" spans="1:10" x14ac:dyDescent="0.25">
      <c r="A76" s="384">
        <v>60</v>
      </c>
      <c r="B76" s="385" t="s">
        <v>505</v>
      </c>
      <c r="C76" s="386" t="s">
        <v>506</v>
      </c>
      <c r="D76" s="365">
        <f t="shared" si="1"/>
        <v>0</v>
      </c>
      <c r="E76" s="386"/>
      <c r="F76" s="386"/>
      <c r="G76" s="386"/>
      <c r="H76" s="386"/>
      <c r="I76" s="386"/>
      <c r="J76" s="367"/>
    </row>
    <row r="77" spans="1:10" x14ac:dyDescent="0.25">
      <c r="A77" s="369">
        <v>61</v>
      </c>
      <c r="B77" s="387" t="s">
        <v>507</v>
      </c>
      <c r="C77" s="388" t="s">
        <v>508</v>
      </c>
      <c r="D77" s="365">
        <f t="shared" si="1"/>
        <v>0</v>
      </c>
      <c r="E77" s="388"/>
      <c r="F77" s="388"/>
      <c r="G77" s="388"/>
      <c r="H77" s="388"/>
      <c r="I77" s="388"/>
      <c r="J77" s="367"/>
    </row>
    <row r="78" spans="1:10" x14ac:dyDescent="0.25">
      <c r="A78" s="369">
        <v>62</v>
      </c>
      <c r="B78" s="368" t="s">
        <v>509</v>
      </c>
      <c r="C78" s="388" t="s">
        <v>510</v>
      </c>
      <c r="D78" s="365">
        <f t="shared" si="1"/>
        <v>248855</v>
      </c>
      <c r="E78" s="388">
        <v>229666</v>
      </c>
      <c r="F78" s="388">
        <v>4273</v>
      </c>
      <c r="G78" s="388">
        <v>9447</v>
      </c>
      <c r="H78" s="388">
        <v>4091</v>
      </c>
      <c r="I78" s="388">
        <v>1378</v>
      </c>
      <c r="J78" s="367"/>
    </row>
    <row r="79" spans="1:10" x14ac:dyDescent="0.25">
      <c r="A79" s="369">
        <v>63</v>
      </c>
      <c r="B79" s="368" t="s">
        <v>511</v>
      </c>
      <c r="C79" s="388" t="s">
        <v>512</v>
      </c>
      <c r="D79" s="365">
        <f t="shared" si="1"/>
        <v>0</v>
      </c>
      <c r="E79" s="388"/>
      <c r="F79" s="388"/>
      <c r="G79" s="388"/>
      <c r="H79" s="388"/>
      <c r="I79" s="388"/>
      <c r="J79" s="367"/>
    </row>
    <row r="80" spans="1:10" x14ac:dyDescent="0.25">
      <c r="A80" s="369">
        <v>64</v>
      </c>
      <c r="B80" s="370" t="s">
        <v>513</v>
      </c>
      <c r="C80" s="388" t="s">
        <v>514</v>
      </c>
      <c r="D80" s="365">
        <f t="shared" si="1"/>
        <v>248855</v>
      </c>
      <c r="E80" s="388">
        <f>SUM(E78:E79)</f>
        <v>229666</v>
      </c>
      <c r="F80" s="388">
        <f>SUM(F78:F79)</f>
        <v>4273</v>
      </c>
      <c r="G80" s="388">
        <f>SUM(G78:G79)</f>
        <v>9447</v>
      </c>
      <c r="H80" s="388">
        <f>SUM(H78:H79)</f>
        <v>4091</v>
      </c>
      <c r="I80" s="388">
        <f>SUM(I78:I79)</f>
        <v>1378</v>
      </c>
      <c r="J80" s="367"/>
    </row>
    <row r="81" spans="1:10" x14ac:dyDescent="0.25">
      <c r="A81" s="369">
        <v>65</v>
      </c>
      <c r="B81" s="389" t="s">
        <v>515</v>
      </c>
      <c r="C81" s="388" t="s">
        <v>516</v>
      </c>
      <c r="D81" s="365">
        <f t="shared" si="1"/>
        <v>31298</v>
      </c>
      <c r="E81" s="388">
        <v>31298</v>
      </c>
      <c r="F81" s="388"/>
      <c r="G81" s="388"/>
      <c r="H81" s="388"/>
      <c r="I81" s="388"/>
      <c r="J81" s="367"/>
    </row>
    <row r="82" spans="1:10" x14ac:dyDescent="0.25">
      <c r="A82" s="369">
        <v>66</v>
      </c>
      <c r="B82" s="389" t="s">
        <v>517</v>
      </c>
      <c r="C82" s="388" t="s">
        <v>518</v>
      </c>
      <c r="D82" s="365">
        <f t="shared" si="1"/>
        <v>0</v>
      </c>
      <c r="E82" s="388"/>
      <c r="F82" s="388"/>
      <c r="G82" s="388"/>
      <c r="H82" s="388"/>
      <c r="I82" s="388"/>
      <c r="J82" s="367"/>
    </row>
    <row r="83" spans="1:10" x14ac:dyDescent="0.25">
      <c r="A83" s="369">
        <v>67</v>
      </c>
      <c r="B83" s="389" t="s">
        <v>519</v>
      </c>
      <c r="C83" s="388" t="s">
        <v>520</v>
      </c>
      <c r="D83" s="365">
        <f t="shared" si="1"/>
        <v>399219</v>
      </c>
      <c r="E83" s="340"/>
      <c r="F83" s="341">
        <v>136790</v>
      </c>
      <c r="G83" s="340">
        <v>126709</v>
      </c>
      <c r="H83" s="340">
        <v>91205</v>
      </c>
      <c r="I83" s="340">
        <v>44515</v>
      </c>
      <c r="J83" s="367"/>
    </row>
    <row r="84" spans="1:10" x14ac:dyDescent="0.25">
      <c r="A84" s="369">
        <v>68</v>
      </c>
      <c r="B84" s="389" t="s">
        <v>521</v>
      </c>
      <c r="C84" s="388" t="s">
        <v>522</v>
      </c>
      <c r="D84" s="365">
        <f t="shared" si="1"/>
        <v>0</v>
      </c>
      <c r="E84" s="342"/>
      <c r="F84" s="343"/>
      <c r="G84" s="342"/>
      <c r="H84" s="342"/>
      <c r="I84" s="342"/>
      <c r="J84" s="367"/>
    </row>
    <row r="85" spans="1:10" x14ac:dyDescent="0.25">
      <c r="A85" s="369">
        <v>69</v>
      </c>
      <c r="B85" s="373" t="s">
        <v>523</v>
      </c>
      <c r="C85" s="388" t="s">
        <v>524</v>
      </c>
      <c r="D85" s="365">
        <f t="shared" si="1"/>
        <v>0</v>
      </c>
      <c r="E85" s="342"/>
      <c r="F85" s="343"/>
      <c r="G85" s="342"/>
      <c r="H85" s="342"/>
      <c r="I85" s="342"/>
      <c r="J85" s="367"/>
    </row>
    <row r="86" spans="1:10" x14ac:dyDescent="0.25">
      <c r="A86" s="369">
        <v>70</v>
      </c>
      <c r="B86" s="375" t="s">
        <v>525</v>
      </c>
      <c r="C86" s="388" t="s">
        <v>526</v>
      </c>
      <c r="D86" s="365">
        <f t="shared" si="1"/>
        <v>679372</v>
      </c>
      <c r="E86" s="342">
        <f>(SUM(E80:E85))+E76+E77</f>
        <v>260964</v>
      </c>
      <c r="F86" s="344">
        <f>(SUM(F80:F85))+F76+F77</f>
        <v>141063</v>
      </c>
      <c r="G86" s="342">
        <f>(SUM(G80:G85))+G76+G77</f>
        <v>136156</v>
      </c>
      <c r="H86" s="342">
        <f>(SUM(H80:H85))+H76+H77</f>
        <v>95296</v>
      </c>
      <c r="I86" s="342">
        <f>(SUM(I80:I85))+I76+I77</f>
        <v>45893</v>
      </c>
      <c r="J86" s="367"/>
    </row>
    <row r="87" spans="1:10" x14ac:dyDescent="0.25">
      <c r="A87" s="369">
        <v>71</v>
      </c>
      <c r="B87" s="387" t="s">
        <v>527</v>
      </c>
      <c r="C87" s="388" t="s">
        <v>528</v>
      </c>
      <c r="D87" s="365">
        <f t="shared" si="1"/>
        <v>0</v>
      </c>
      <c r="E87" s="342"/>
      <c r="F87" s="344"/>
      <c r="G87" s="342"/>
      <c r="H87" s="342"/>
      <c r="I87" s="342"/>
      <c r="J87" s="367"/>
    </row>
    <row r="88" spans="1:10" x14ac:dyDescent="0.25">
      <c r="A88" s="369">
        <v>72</v>
      </c>
      <c r="B88" s="387" t="s">
        <v>529</v>
      </c>
      <c r="C88" s="388" t="s">
        <v>530</v>
      </c>
      <c r="D88" s="365">
        <f t="shared" si="1"/>
        <v>679372</v>
      </c>
      <c r="E88" s="342">
        <f>SUM(E86:E87)</f>
        <v>260964</v>
      </c>
      <c r="F88" s="344">
        <f>SUM(F86:F87)</f>
        <v>141063</v>
      </c>
      <c r="G88" s="342">
        <f>SUM(G86:G87)</f>
        <v>136156</v>
      </c>
      <c r="H88" s="342">
        <f>SUM(H86:H87)</f>
        <v>95296</v>
      </c>
      <c r="I88" s="342">
        <f>SUM(I86:I87)</f>
        <v>45893</v>
      </c>
      <c r="J88" s="367"/>
    </row>
    <row r="89" spans="1:10" x14ac:dyDescent="0.25">
      <c r="A89" s="392">
        <v>73</v>
      </c>
      <c r="B89" s="393" t="s">
        <v>531</v>
      </c>
      <c r="C89" s="393"/>
      <c r="D89" s="365">
        <f t="shared" si="1"/>
        <v>1822135</v>
      </c>
      <c r="E89" s="394">
        <f>E75+E88</f>
        <v>1279702</v>
      </c>
      <c r="F89" s="395">
        <f>F75+F88</f>
        <v>145151</v>
      </c>
      <c r="G89" s="394">
        <f>G75+G88</f>
        <v>227732</v>
      </c>
      <c r="H89" s="394">
        <f>H75+H88</f>
        <v>121171</v>
      </c>
      <c r="I89" s="394">
        <f>I75+I88</f>
        <v>48379</v>
      </c>
      <c r="J89" s="367"/>
    </row>
    <row r="90" spans="1:10" x14ac:dyDescent="0.25">
      <c r="J90" s="367"/>
    </row>
    <row r="91" spans="1:10" ht="15.75" x14ac:dyDescent="0.25">
      <c r="B91" s="345"/>
      <c r="C91" s="396"/>
    </row>
    <row r="92" spans="1:10" ht="15.75" x14ac:dyDescent="0.25">
      <c r="B92" s="345"/>
    </row>
    <row r="93" spans="1:10" ht="15.75" x14ac:dyDescent="0.25">
      <c r="B93" s="345"/>
    </row>
    <row r="94" spans="1:10" ht="15.75" x14ac:dyDescent="0.25">
      <c r="B94" s="397"/>
    </row>
  </sheetData>
  <pageMargins left="0" right="0" top="0" bottom="0" header="0.31496062992125984" footer="0.31496062992125984"/>
  <pageSetup paperSize="9" scale="7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selection activeCell="C2" sqref="C2"/>
    </sheetView>
  </sheetViews>
  <sheetFormatPr defaultRowHeight="15" x14ac:dyDescent="0.25"/>
  <cols>
    <col min="1" max="1" width="6.28515625" style="346" customWidth="1"/>
    <col min="2" max="2" width="81.85546875" style="346" customWidth="1"/>
    <col min="3" max="3" width="8.42578125" style="346" customWidth="1"/>
    <col min="4" max="4" width="10.7109375" style="346" customWidth="1"/>
    <col min="5" max="5" width="10.42578125" style="346" customWidth="1"/>
    <col min="6" max="6" width="10.140625" style="346" customWidth="1"/>
    <col min="7" max="7" width="9.28515625" style="346" customWidth="1"/>
    <col min="8" max="9" width="9.5703125" style="346" customWidth="1"/>
    <col min="10" max="10" width="6.42578125" style="346" customWidth="1"/>
    <col min="11" max="256" width="9.140625" style="346"/>
    <col min="257" max="257" width="6.28515625" style="346" customWidth="1"/>
    <col min="258" max="258" width="81.85546875" style="346" customWidth="1"/>
    <col min="259" max="259" width="8.42578125" style="346" customWidth="1"/>
    <col min="260" max="260" width="10.7109375" style="346" customWidth="1"/>
    <col min="261" max="261" width="10.42578125" style="346" customWidth="1"/>
    <col min="262" max="262" width="10.140625" style="346" customWidth="1"/>
    <col min="263" max="263" width="9.28515625" style="346" customWidth="1"/>
    <col min="264" max="265" width="9.5703125" style="346" customWidth="1"/>
    <col min="266" max="266" width="6.42578125" style="346" customWidth="1"/>
    <col min="267" max="512" width="9.140625" style="346"/>
    <col min="513" max="513" width="6.28515625" style="346" customWidth="1"/>
    <col min="514" max="514" width="81.85546875" style="346" customWidth="1"/>
    <col min="515" max="515" width="8.42578125" style="346" customWidth="1"/>
    <col min="516" max="516" width="10.7109375" style="346" customWidth="1"/>
    <col min="517" max="517" width="10.42578125" style="346" customWidth="1"/>
    <col min="518" max="518" width="10.140625" style="346" customWidth="1"/>
    <col min="519" max="519" width="9.28515625" style="346" customWidth="1"/>
    <col min="520" max="521" width="9.5703125" style="346" customWidth="1"/>
    <col min="522" max="522" width="6.42578125" style="346" customWidth="1"/>
    <col min="523" max="768" width="9.140625" style="346"/>
    <col min="769" max="769" width="6.28515625" style="346" customWidth="1"/>
    <col min="770" max="770" width="81.85546875" style="346" customWidth="1"/>
    <col min="771" max="771" width="8.42578125" style="346" customWidth="1"/>
    <col min="772" max="772" width="10.7109375" style="346" customWidth="1"/>
    <col min="773" max="773" width="10.42578125" style="346" customWidth="1"/>
    <col min="774" max="774" width="10.140625" style="346" customWidth="1"/>
    <col min="775" max="775" width="9.28515625" style="346" customWidth="1"/>
    <col min="776" max="777" width="9.5703125" style="346" customWidth="1"/>
    <col min="778" max="778" width="6.42578125" style="346" customWidth="1"/>
    <col min="779" max="1024" width="9.140625" style="346"/>
    <col min="1025" max="1025" width="6.28515625" style="346" customWidth="1"/>
    <col min="1026" max="1026" width="81.85546875" style="346" customWidth="1"/>
    <col min="1027" max="1027" width="8.42578125" style="346" customWidth="1"/>
    <col min="1028" max="1028" width="10.7109375" style="346" customWidth="1"/>
    <col min="1029" max="1029" width="10.42578125" style="346" customWidth="1"/>
    <col min="1030" max="1030" width="10.140625" style="346" customWidth="1"/>
    <col min="1031" max="1031" width="9.28515625" style="346" customWidth="1"/>
    <col min="1032" max="1033" width="9.5703125" style="346" customWidth="1"/>
    <col min="1034" max="1034" width="6.42578125" style="346" customWidth="1"/>
    <col min="1035" max="1280" width="9.140625" style="346"/>
    <col min="1281" max="1281" width="6.28515625" style="346" customWidth="1"/>
    <col min="1282" max="1282" width="81.85546875" style="346" customWidth="1"/>
    <col min="1283" max="1283" width="8.42578125" style="346" customWidth="1"/>
    <col min="1284" max="1284" width="10.7109375" style="346" customWidth="1"/>
    <col min="1285" max="1285" width="10.42578125" style="346" customWidth="1"/>
    <col min="1286" max="1286" width="10.140625" style="346" customWidth="1"/>
    <col min="1287" max="1287" width="9.28515625" style="346" customWidth="1"/>
    <col min="1288" max="1289" width="9.5703125" style="346" customWidth="1"/>
    <col min="1290" max="1290" width="6.42578125" style="346" customWidth="1"/>
    <col min="1291" max="1536" width="9.140625" style="346"/>
    <col min="1537" max="1537" width="6.28515625" style="346" customWidth="1"/>
    <col min="1538" max="1538" width="81.85546875" style="346" customWidth="1"/>
    <col min="1539" max="1539" width="8.42578125" style="346" customWidth="1"/>
    <col min="1540" max="1540" width="10.7109375" style="346" customWidth="1"/>
    <col min="1541" max="1541" width="10.42578125" style="346" customWidth="1"/>
    <col min="1542" max="1542" width="10.140625" style="346" customWidth="1"/>
    <col min="1543" max="1543" width="9.28515625" style="346" customWidth="1"/>
    <col min="1544" max="1545" width="9.5703125" style="346" customWidth="1"/>
    <col min="1546" max="1546" width="6.42578125" style="346" customWidth="1"/>
    <col min="1547" max="1792" width="9.140625" style="346"/>
    <col min="1793" max="1793" width="6.28515625" style="346" customWidth="1"/>
    <col min="1794" max="1794" width="81.85546875" style="346" customWidth="1"/>
    <col min="1795" max="1795" width="8.42578125" style="346" customWidth="1"/>
    <col min="1796" max="1796" width="10.7109375" style="346" customWidth="1"/>
    <col min="1797" max="1797" width="10.42578125" style="346" customWidth="1"/>
    <col min="1798" max="1798" width="10.140625" style="346" customWidth="1"/>
    <col min="1799" max="1799" width="9.28515625" style="346" customWidth="1"/>
    <col min="1800" max="1801" width="9.5703125" style="346" customWidth="1"/>
    <col min="1802" max="1802" width="6.42578125" style="346" customWidth="1"/>
    <col min="1803" max="2048" width="9.140625" style="346"/>
    <col min="2049" max="2049" width="6.28515625" style="346" customWidth="1"/>
    <col min="2050" max="2050" width="81.85546875" style="346" customWidth="1"/>
    <col min="2051" max="2051" width="8.42578125" style="346" customWidth="1"/>
    <col min="2052" max="2052" width="10.7109375" style="346" customWidth="1"/>
    <col min="2053" max="2053" width="10.42578125" style="346" customWidth="1"/>
    <col min="2054" max="2054" width="10.140625" style="346" customWidth="1"/>
    <col min="2055" max="2055" width="9.28515625" style="346" customWidth="1"/>
    <col min="2056" max="2057" width="9.5703125" style="346" customWidth="1"/>
    <col min="2058" max="2058" width="6.42578125" style="346" customWidth="1"/>
    <col min="2059" max="2304" width="9.140625" style="346"/>
    <col min="2305" max="2305" width="6.28515625" style="346" customWidth="1"/>
    <col min="2306" max="2306" width="81.85546875" style="346" customWidth="1"/>
    <col min="2307" max="2307" width="8.42578125" style="346" customWidth="1"/>
    <col min="2308" max="2308" width="10.7109375" style="346" customWidth="1"/>
    <col min="2309" max="2309" width="10.42578125" style="346" customWidth="1"/>
    <col min="2310" max="2310" width="10.140625" style="346" customWidth="1"/>
    <col min="2311" max="2311" width="9.28515625" style="346" customWidth="1"/>
    <col min="2312" max="2313" width="9.5703125" style="346" customWidth="1"/>
    <col min="2314" max="2314" width="6.42578125" style="346" customWidth="1"/>
    <col min="2315" max="2560" width="9.140625" style="346"/>
    <col min="2561" max="2561" width="6.28515625" style="346" customWidth="1"/>
    <col min="2562" max="2562" width="81.85546875" style="346" customWidth="1"/>
    <col min="2563" max="2563" width="8.42578125" style="346" customWidth="1"/>
    <col min="2564" max="2564" width="10.7109375" style="346" customWidth="1"/>
    <col min="2565" max="2565" width="10.42578125" style="346" customWidth="1"/>
    <col min="2566" max="2566" width="10.140625" style="346" customWidth="1"/>
    <col min="2567" max="2567" width="9.28515625" style="346" customWidth="1"/>
    <col min="2568" max="2569" width="9.5703125" style="346" customWidth="1"/>
    <col min="2570" max="2570" width="6.42578125" style="346" customWidth="1"/>
    <col min="2571" max="2816" width="9.140625" style="346"/>
    <col min="2817" max="2817" width="6.28515625" style="346" customWidth="1"/>
    <col min="2818" max="2818" width="81.85546875" style="346" customWidth="1"/>
    <col min="2819" max="2819" width="8.42578125" style="346" customWidth="1"/>
    <col min="2820" max="2820" width="10.7109375" style="346" customWidth="1"/>
    <col min="2821" max="2821" width="10.42578125" style="346" customWidth="1"/>
    <col min="2822" max="2822" width="10.140625" style="346" customWidth="1"/>
    <col min="2823" max="2823" width="9.28515625" style="346" customWidth="1"/>
    <col min="2824" max="2825" width="9.5703125" style="346" customWidth="1"/>
    <col min="2826" max="2826" width="6.42578125" style="346" customWidth="1"/>
    <col min="2827" max="3072" width="9.140625" style="346"/>
    <col min="3073" max="3073" width="6.28515625" style="346" customWidth="1"/>
    <col min="3074" max="3074" width="81.85546875" style="346" customWidth="1"/>
    <col min="3075" max="3075" width="8.42578125" style="346" customWidth="1"/>
    <col min="3076" max="3076" width="10.7109375" style="346" customWidth="1"/>
    <col min="3077" max="3077" width="10.42578125" style="346" customWidth="1"/>
    <col min="3078" max="3078" width="10.140625" style="346" customWidth="1"/>
    <col min="3079" max="3079" width="9.28515625" style="346" customWidth="1"/>
    <col min="3080" max="3081" width="9.5703125" style="346" customWidth="1"/>
    <col min="3082" max="3082" width="6.42578125" style="346" customWidth="1"/>
    <col min="3083" max="3328" width="9.140625" style="346"/>
    <col min="3329" max="3329" width="6.28515625" style="346" customWidth="1"/>
    <col min="3330" max="3330" width="81.85546875" style="346" customWidth="1"/>
    <col min="3331" max="3331" width="8.42578125" style="346" customWidth="1"/>
    <col min="3332" max="3332" width="10.7109375" style="346" customWidth="1"/>
    <col min="3333" max="3333" width="10.42578125" style="346" customWidth="1"/>
    <col min="3334" max="3334" width="10.140625" style="346" customWidth="1"/>
    <col min="3335" max="3335" width="9.28515625" style="346" customWidth="1"/>
    <col min="3336" max="3337" width="9.5703125" style="346" customWidth="1"/>
    <col min="3338" max="3338" width="6.42578125" style="346" customWidth="1"/>
    <col min="3339" max="3584" width="9.140625" style="346"/>
    <col min="3585" max="3585" width="6.28515625" style="346" customWidth="1"/>
    <col min="3586" max="3586" width="81.85546875" style="346" customWidth="1"/>
    <col min="3587" max="3587" width="8.42578125" style="346" customWidth="1"/>
    <col min="3588" max="3588" width="10.7109375" style="346" customWidth="1"/>
    <col min="3589" max="3589" width="10.42578125" style="346" customWidth="1"/>
    <col min="3590" max="3590" width="10.140625" style="346" customWidth="1"/>
    <col min="3591" max="3591" width="9.28515625" style="346" customWidth="1"/>
    <col min="3592" max="3593" width="9.5703125" style="346" customWidth="1"/>
    <col min="3594" max="3594" width="6.42578125" style="346" customWidth="1"/>
    <col min="3595" max="3840" width="9.140625" style="346"/>
    <col min="3841" max="3841" width="6.28515625" style="346" customWidth="1"/>
    <col min="3842" max="3842" width="81.85546875" style="346" customWidth="1"/>
    <col min="3843" max="3843" width="8.42578125" style="346" customWidth="1"/>
    <col min="3844" max="3844" width="10.7109375" style="346" customWidth="1"/>
    <col min="3845" max="3845" width="10.42578125" style="346" customWidth="1"/>
    <col min="3846" max="3846" width="10.140625" style="346" customWidth="1"/>
    <col min="3847" max="3847" width="9.28515625" style="346" customWidth="1"/>
    <col min="3848" max="3849" width="9.5703125" style="346" customWidth="1"/>
    <col min="3850" max="3850" width="6.42578125" style="346" customWidth="1"/>
    <col min="3851" max="4096" width="9.140625" style="346"/>
    <col min="4097" max="4097" width="6.28515625" style="346" customWidth="1"/>
    <col min="4098" max="4098" width="81.85546875" style="346" customWidth="1"/>
    <col min="4099" max="4099" width="8.42578125" style="346" customWidth="1"/>
    <col min="4100" max="4100" width="10.7109375" style="346" customWidth="1"/>
    <col min="4101" max="4101" width="10.42578125" style="346" customWidth="1"/>
    <col min="4102" max="4102" width="10.140625" style="346" customWidth="1"/>
    <col min="4103" max="4103" width="9.28515625" style="346" customWidth="1"/>
    <col min="4104" max="4105" width="9.5703125" style="346" customWidth="1"/>
    <col min="4106" max="4106" width="6.42578125" style="346" customWidth="1"/>
    <col min="4107" max="4352" width="9.140625" style="346"/>
    <col min="4353" max="4353" width="6.28515625" style="346" customWidth="1"/>
    <col min="4354" max="4354" width="81.85546875" style="346" customWidth="1"/>
    <col min="4355" max="4355" width="8.42578125" style="346" customWidth="1"/>
    <col min="4356" max="4356" width="10.7109375" style="346" customWidth="1"/>
    <col min="4357" max="4357" width="10.42578125" style="346" customWidth="1"/>
    <col min="4358" max="4358" width="10.140625" style="346" customWidth="1"/>
    <col min="4359" max="4359" width="9.28515625" style="346" customWidth="1"/>
    <col min="4360" max="4361" width="9.5703125" style="346" customWidth="1"/>
    <col min="4362" max="4362" width="6.42578125" style="346" customWidth="1"/>
    <col min="4363" max="4608" width="9.140625" style="346"/>
    <col min="4609" max="4609" width="6.28515625" style="346" customWidth="1"/>
    <col min="4610" max="4610" width="81.85546875" style="346" customWidth="1"/>
    <col min="4611" max="4611" width="8.42578125" style="346" customWidth="1"/>
    <col min="4612" max="4612" width="10.7109375" style="346" customWidth="1"/>
    <col min="4613" max="4613" width="10.42578125" style="346" customWidth="1"/>
    <col min="4614" max="4614" width="10.140625" style="346" customWidth="1"/>
    <col min="4615" max="4615" width="9.28515625" style="346" customWidth="1"/>
    <col min="4616" max="4617" width="9.5703125" style="346" customWidth="1"/>
    <col min="4618" max="4618" width="6.42578125" style="346" customWidth="1"/>
    <col min="4619" max="4864" width="9.140625" style="346"/>
    <col min="4865" max="4865" width="6.28515625" style="346" customWidth="1"/>
    <col min="4866" max="4866" width="81.85546875" style="346" customWidth="1"/>
    <col min="4867" max="4867" width="8.42578125" style="346" customWidth="1"/>
    <col min="4868" max="4868" width="10.7109375" style="346" customWidth="1"/>
    <col min="4869" max="4869" width="10.42578125" style="346" customWidth="1"/>
    <col min="4870" max="4870" width="10.140625" style="346" customWidth="1"/>
    <col min="4871" max="4871" width="9.28515625" style="346" customWidth="1"/>
    <col min="4872" max="4873" width="9.5703125" style="346" customWidth="1"/>
    <col min="4874" max="4874" width="6.42578125" style="346" customWidth="1"/>
    <col min="4875" max="5120" width="9.140625" style="346"/>
    <col min="5121" max="5121" width="6.28515625" style="346" customWidth="1"/>
    <col min="5122" max="5122" width="81.85546875" style="346" customWidth="1"/>
    <col min="5123" max="5123" width="8.42578125" style="346" customWidth="1"/>
    <col min="5124" max="5124" width="10.7109375" style="346" customWidth="1"/>
    <col min="5125" max="5125" width="10.42578125" style="346" customWidth="1"/>
    <col min="5126" max="5126" width="10.140625" style="346" customWidth="1"/>
    <col min="5127" max="5127" width="9.28515625" style="346" customWidth="1"/>
    <col min="5128" max="5129" width="9.5703125" style="346" customWidth="1"/>
    <col min="5130" max="5130" width="6.42578125" style="346" customWidth="1"/>
    <col min="5131" max="5376" width="9.140625" style="346"/>
    <col min="5377" max="5377" width="6.28515625" style="346" customWidth="1"/>
    <col min="5378" max="5378" width="81.85546875" style="346" customWidth="1"/>
    <col min="5379" max="5379" width="8.42578125" style="346" customWidth="1"/>
    <col min="5380" max="5380" width="10.7109375" style="346" customWidth="1"/>
    <col min="5381" max="5381" width="10.42578125" style="346" customWidth="1"/>
    <col min="5382" max="5382" width="10.140625" style="346" customWidth="1"/>
    <col min="5383" max="5383" width="9.28515625" style="346" customWidth="1"/>
    <col min="5384" max="5385" width="9.5703125" style="346" customWidth="1"/>
    <col min="5386" max="5386" width="6.42578125" style="346" customWidth="1"/>
    <col min="5387" max="5632" width="9.140625" style="346"/>
    <col min="5633" max="5633" width="6.28515625" style="346" customWidth="1"/>
    <col min="5634" max="5634" width="81.85546875" style="346" customWidth="1"/>
    <col min="5635" max="5635" width="8.42578125" style="346" customWidth="1"/>
    <col min="5636" max="5636" width="10.7109375" style="346" customWidth="1"/>
    <col min="5637" max="5637" width="10.42578125" style="346" customWidth="1"/>
    <col min="5638" max="5638" width="10.140625" style="346" customWidth="1"/>
    <col min="5639" max="5639" width="9.28515625" style="346" customWidth="1"/>
    <col min="5640" max="5641" width="9.5703125" style="346" customWidth="1"/>
    <col min="5642" max="5642" width="6.42578125" style="346" customWidth="1"/>
    <col min="5643" max="5888" width="9.140625" style="346"/>
    <col min="5889" max="5889" width="6.28515625" style="346" customWidth="1"/>
    <col min="5890" max="5890" width="81.85546875" style="346" customWidth="1"/>
    <col min="5891" max="5891" width="8.42578125" style="346" customWidth="1"/>
    <col min="5892" max="5892" width="10.7109375" style="346" customWidth="1"/>
    <col min="5893" max="5893" width="10.42578125" style="346" customWidth="1"/>
    <col min="5894" max="5894" width="10.140625" style="346" customWidth="1"/>
    <col min="5895" max="5895" width="9.28515625" style="346" customWidth="1"/>
    <col min="5896" max="5897" width="9.5703125" style="346" customWidth="1"/>
    <col min="5898" max="5898" width="6.42578125" style="346" customWidth="1"/>
    <col min="5899" max="6144" width="9.140625" style="346"/>
    <col min="6145" max="6145" width="6.28515625" style="346" customWidth="1"/>
    <col min="6146" max="6146" width="81.85546875" style="346" customWidth="1"/>
    <col min="6147" max="6147" width="8.42578125" style="346" customWidth="1"/>
    <col min="6148" max="6148" width="10.7109375" style="346" customWidth="1"/>
    <col min="6149" max="6149" width="10.42578125" style="346" customWidth="1"/>
    <col min="6150" max="6150" width="10.140625" style="346" customWidth="1"/>
    <col min="6151" max="6151" width="9.28515625" style="346" customWidth="1"/>
    <col min="6152" max="6153" width="9.5703125" style="346" customWidth="1"/>
    <col min="6154" max="6154" width="6.42578125" style="346" customWidth="1"/>
    <col min="6155" max="6400" width="9.140625" style="346"/>
    <col min="6401" max="6401" width="6.28515625" style="346" customWidth="1"/>
    <col min="6402" max="6402" width="81.85546875" style="346" customWidth="1"/>
    <col min="6403" max="6403" width="8.42578125" style="346" customWidth="1"/>
    <col min="6404" max="6404" width="10.7109375" style="346" customWidth="1"/>
    <col min="6405" max="6405" width="10.42578125" style="346" customWidth="1"/>
    <col min="6406" max="6406" width="10.140625" style="346" customWidth="1"/>
    <col min="6407" max="6407" width="9.28515625" style="346" customWidth="1"/>
    <col min="6408" max="6409" width="9.5703125" style="346" customWidth="1"/>
    <col min="6410" max="6410" width="6.42578125" style="346" customWidth="1"/>
    <col min="6411" max="6656" width="9.140625" style="346"/>
    <col min="6657" max="6657" width="6.28515625" style="346" customWidth="1"/>
    <col min="6658" max="6658" width="81.85546875" style="346" customWidth="1"/>
    <col min="6659" max="6659" width="8.42578125" style="346" customWidth="1"/>
    <col min="6660" max="6660" width="10.7109375" style="346" customWidth="1"/>
    <col min="6661" max="6661" width="10.42578125" style="346" customWidth="1"/>
    <col min="6662" max="6662" width="10.140625" style="346" customWidth="1"/>
    <col min="6663" max="6663" width="9.28515625" style="346" customWidth="1"/>
    <col min="6664" max="6665" width="9.5703125" style="346" customWidth="1"/>
    <col min="6666" max="6666" width="6.42578125" style="346" customWidth="1"/>
    <col min="6667" max="6912" width="9.140625" style="346"/>
    <col min="6913" max="6913" width="6.28515625" style="346" customWidth="1"/>
    <col min="6914" max="6914" width="81.85546875" style="346" customWidth="1"/>
    <col min="6915" max="6915" width="8.42578125" style="346" customWidth="1"/>
    <col min="6916" max="6916" width="10.7109375" style="346" customWidth="1"/>
    <col min="6917" max="6917" width="10.42578125" style="346" customWidth="1"/>
    <col min="6918" max="6918" width="10.140625" style="346" customWidth="1"/>
    <col min="6919" max="6919" width="9.28515625" style="346" customWidth="1"/>
    <col min="6920" max="6921" width="9.5703125" style="346" customWidth="1"/>
    <col min="6922" max="6922" width="6.42578125" style="346" customWidth="1"/>
    <col min="6923" max="7168" width="9.140625" style="346"/>
    <col min="7169" max="7169" width="6.28515625" style="346" customWidth="1"/>
    <col min="7170" max="7170" width="81.85546875" style="346" customWidth="1"/>
    <col min="7171" max="7171" width="8.42578125" style="346" customWidth="1"/>
    <col min="7172" max="7172" width="10.7109375" style="346" customWidth="1"/>
    <col min="7173" max="7173" width="10.42578125" style="346" customWidth="1"/>
    <col min="7174" max="7174" width="10.140625" style="346" customWidth="1"/>
    <col min="7175" max="7175" width="9.28515625" style="346" customWidth="1"/>
    <col min="7176" max="7177" width="9.5703125" style="346" customWidth="1"/>
    <col min="7178" max="7178" width="6.42578125" style="346" customWidth="1"/>
    <col min="7179" max="7424" width="9.140625" style="346"/>
    <col min="7425" max="7425" width="6.28515625" style="346" customWidth="1"/>
    <col min="7426" max="7426" width="81.85546875" style="346" customWidth="1"/>
    <col min="7427" max="7427" width="8.42578125" style="346" customWidth="1"/>
    <col min="7428" max="7428" width="10.7109375" style="346" customWidth="1"/>
    <col min="7429" max="7429" width="10.42578125" style="346" customWidth="1"/>
    <col min="7430" max="7430" width="10.140625" style="346" customWidth="1"/>
    <col min="7431" max="7431" width="9.28515625" style="346" customWidth="1"/>
    <col min="7432" max="7433" width="9.5703125" style="346" customWidth="1"/>
    <col min="7434" max="7434" width="6.42578125" style="346" customWidth="1"/>
    <col min="7435" max="7680" width="9.140625" style="346"/>
    <col min="7681" max="7681" width="6.28515625" style="346" customWidth="1"/>
    <col min="7682" max="7682" width="81.85546875" style="346" customWidth="1"/>
    <col min="7683" max="7683" width="8.42578125" style="346" customWidth="1"/>
    <col min="7684" max="7684" width="10.7109375" style="346" customWidth="1"/>
    <col min="7685" max="7685" width="10.42578125" style="346" customWidth="1"/>
    <col min="7686" max="7686" width="10.140625" style="346" customWidth="1"/>
    <col min="7687" max="7687" width="9.28515625" style="346" customWidth="1"/>
    <col min="7688" max="7689" width="9.5703125" style="346" customWidth="1"/>
    <col min="7690" max="7690" width="6.42578125" style="346" customWidth="1"/>
    <col min="7691" max="7936" width="9.140625" style="346"/>
    <col min="7937" max="7937" width="6.28515625" style="346" customWidth="1"/>
    <col min="7938" max="7938" width="81.85546875" style="346" customWidth="1"/>
    <col min="7939" max="7939" width="8.42578125" style="346" customWidth="1"/>
    <col min="7940" max="7940" width="10.7109375" style="346" customWidth="1"/>
    <col min="7941" max="7941" width="10.42578125" style="346" customWidth="1"/>
    <col min="7942" max="7942" width="10.140625" style="346" customWidth="1"/>
    <col min="7943" max="7943" width="9.28515625" style="346" customWidth="1"/>
    <col min="7944" max="7945" width="9.5703125" style="346" customWidth="1"/>
    <col min="7946" max="7946" width="6.42578125" style="346" customWidth="1"/>
    <col min="7947" max="8192" width="9.140625" style="346"/>
    <col min="8193" max="8193" width="6.28515625" style="346" customWidth="1"/>
    <col min="8194" max="8194" width="81.85546875" style="346" customWidth="1"/>
    <col min="8195" max="8195" width="8.42578125" style="346" customWidth="1"/>
    <col min="8196" max="8196" width="10.7109375" style="346" customWidth="1"/>
    <col min="8197" max="8197" width="10.42578125" style="346" customWidth="1"/>
    <col min="8198" max="8198" width="10.140625" style="346" customWidth="1"/>
    <col min="8199" max="8199" width="9.28515625" style="346" customWidth="1"/>
    <col min="8200" max="8201" width="9.5703125" style="346" customWidth="1"/>
    <col min="8202" max="8202" width="6.42578125" style="346" customWidth="1"/>
    <col min="8203" max="8448" width="9.140625" style="346"/>
    <col min="8449" max="8449" width="6.28515625" style="346" customWidth="1"/>
    <col min="8450" max="8450" width="81.85546875" style="346" customWidth="1"/>
    <col min="8451" max="8451" width="8.42578125" style="346" customWidth="1"/>
    <col min="8452" max="8452" width="10.7109375" style="346" customWidth="1"/>
    <col min="8453" max="8453" width="10.42578125" style="346" customWidth="1"/>
    <col min="8454" max="8454" width="10.140625" style="346" customWidth="1"/>
    <col min="8455" max="8455" width="9.28515625" style="346" customWidth="1"/>
    <col min="8456" max="8457" width="9.5703125" style="346" customWidth="1"/>
    <col min="8458" max="8458" width="6.42578125" style="346" customWidth="1"/>
    <col min="8459" max="8704" width="9.140625" style="346"/>
    <col min="8705" max="8705" width="6.28515625" style="346" customWidth="1"/>
    <col min="8706" max="8706" width="81.85546875" style="346" customWidth="1"/>
    <col min="8707" max="8707" width="8.42578125" style="346" customWidth="1"/>
    <col min="8708" max="8708" width="10.7109375" style="346" customWidth="1"/>
    <col min="8709" max="8709" width="10.42578125" style="346" customWidth="1"/>
    <col min="8710" max="8710" width="10.140625" style="346" customWidth="1"/>
    <col min="8711" max="8711" width="9.28515625" style="346" customWidth="1"/>
    <col min="8712" max="8713" width="9.5703125" style="346" customWidth="1"/>
    <col min="8714" max="8714" width="6.42578125" style="346" customWidth="1"/>
    <col min="8715" max="8960" width="9.140625" style="346"/>
    <col min="8961" max="8961" width="6.28515625" style="346" customWidth="1"/>
    <col min="8962" max="8962" width="81.85546875" style="346" customWidth="1"/>
    <col min="8963" max="8963" width="8.42578125" style="346" customWidth="1"/>
    <col min="8964" max="8964" width="10.7109375" style="346" customWidth="1"/>
    <col min="8965" max="8965" width="10.42578125" style="346" customWidth="1"/>
    <col min="8966" max="8966" width="10.140625" style="346" customWidth="1"/>
    <col min="8967" max="8967" width="9.28515625" style="346" customWidth="1"/>
    <col min="8968" max="8969" width="9.5703125" style="346" customWidth="1"/>
    <col min="8970" max="8970" width="6.42578125" style="346" customWidth="1"/>
    <col min="8971" max="9216" width="9.140625" style="346"/>
    <col min="9217" max="9217" width="6.28515625" style="346" customWidth="1"/>
    <col min="9218" max="9218" width="81.85546875" style="346" customWidth="1"/>
    <col min="9219" max="9219" width="8.42578125" style="346" customWidth="1"/>
    <col min="9220" max="9220" width="10.7109375" style="346" customWidth="1"/>
    <col min="9221" max="9221" width="10.42578125" style="346" customWidth="1"/>
    <col min="9222" max="9222" width="10.140625" style="346" customWidth="1"/>
    <col min="9223" max="9223" width="9.28515625" style="346" customWidth="1"/>
    <col min="9224" max="9225" width="9.5703125" style="346" customWidth="1"/>
    <col min="9226" max="9226" width="6.42578125" style="346" customWidth="1"/>
    <col min="9227" max="9472" width="9.140625" style="346"/>
    <col min="9473" max="9473" width="6.28515625" style="346" customWidth="1"/>
    <col min="9474" max="9474" width="81.85546875" style="346" customWidth="1"/>
    <col min="9475" max="9475" width="8.42578125" style="346" customWidth="1"/>
    <col min="9476" max="9476" width="10.7109375" style="346" customWidth="1"/>
    <col min="9477" max="9477" width="10.42578125" style="346" customWidth="1"/>
    <col min="9478" max="9478" width="10.140625" style="346" customWidth="1"/>
    <col min="9479" max="9479" width="9.28515625" style="346" customWidth="1"/>
    <col min="9480" max="9481" width="9.5703125" style="346" customWidth="1"/>
    <col min="9482" max="9482" width="6.42578125" style="346" customWidth="1"/>
    <col min="9483" max="9728" width="9.140625" style="346"/>
    <col min="9729" max="9729" width="6.28515625" style="346" customWidth="1"/>
    <col min="9730" max="9730" width="81.85546875" style="346" customWidth="1"/>
    <col min="9731" max="9731" width="8.42578125" style="346" customWidth="1"/>
    <col min="9732" max="9732" width="10.7109375" style="346" customWidth="1"/>
    <col min="9733" max="9733" width="10.42578125" style="346" customWidth="1"/>
    <col min="9734" max="9734" width="10.140625" style="346" customWidth="1"/>
    <col min="9735" max="9735" width="9.28515625" style="346" customWidth="1"/>
    <col min="9736" max="9737" width="9.5703125" style="346" customWidth="1"/>
    <col min="9738" max="9738" width="6.42578125" style="346" customWidth="1"/>
    <col min="9739" max="9984" width="9.140625" style="346"/>
    <col min="9985" max="9985" width="6.28515625" style="346" customWidth="1"/>
    <col min="9986" max="9986" width="81.85546875" style="346" customWidth="1"/>
    <col min="9987" max="9987" width="8.42578125" style="346" customWidth="1"/>
    <col min="9988" max="9988" width="10.7109375" style="346" customWidth="1"/>
    <col min="9989" max="9989" width="10.42578125" style="346" customWidth="1"/>
    <col min="9990" max="9990" width="10.140625" style="346" customWidth="1"/>
    <col min="9991" max="9991" width="9.28515625" style="346" customWidth="1"/>
    <col min="9992" max="9993" width="9.5703125" style="346" customWidth="1"/>
    <col min="9994" max="9994" width="6.42578125" style="346" customWidth="1"/>
    <col min="9995" max="10240" width="9.140625" style="346"/>
    <col min="10241" max="10241" width="6.28515625" style="346" customWidth="1"/>
    <col min="10242" max="10242" width="81.85546875" style="346" customWidth="1"/>
    <col min="10243" max="10243" width="8.42578125" style="346" customWidth="1"/>
    <col min="10244" max="10244" width="10.7109375" style="346" customWidth="1"/>
    <col min="10245" max="10245" width="10.42578125" style="346" customWidth="1"/>
    <col min="10246" max="10246" width="10.140625" style="346" customWidth="1"/>
    <col min="10247" max="10247" width="9.28515625" style="346" customWidth="1"/>
    <col min="10248" max="10249" width="9.5703125" style="346" customWidth="1"/>
    <col min="10250" max="10250" width="6.42578125" style="346" customWidth="1"/>
    <col min="10251" max="10496" width="9.140625" style="346"/>
    <col min="10497" max="10497" width="6.28515625" style="346" customWidth="1"/>
    <col min="10498" max="10498" width="81.85546875" style="346" customWidth="1"/>
    <col min="10499" max="10499" width="8.42578125" style="346" customWidth="1"/>
    <col min="10500" max="10500" width="10.7109375" style="346" customWidth="1"/>
    <col min="10501" max="10501" width="10.42578125" style="346" customWidth="1"/>
    <col min="10502" max="10502" width="10.140625" style="346" customWidth="1"/>
    <col min="10503" max="10503" width="9.28515625" style="346" customWidth="1"/>
    <col min="10504" max="10505" width="9.5703125" style="346" customWidth="1"/>
    <col min="10506" max="10506" width="6.42578125" style="346" customWidth="1"/>
    <col min="10507" max="10752" width="9.140625" style="346"/>
    <col min="10753" max="10753" width="6.28515625" style="346" customWidth="1"/>
    <col min="10754" max="10754" width="81.85546875" style="346" customWidth="1"/>
    <col min="10755" max="10755" width="8.42578125" style="346" customWidth="1"/>
    <col min="10756" max="10756" width="10.7109375" style="346" customWidth="1"/>
    <col min="10757" max="10757" width="10.42578125" style="346" customWidth="1"/>
    <col min="10758" max="10758" width="10.140625" style="346" customWidth="1"/>
    <col min="10759" max="10759" width="9.28515625" style="346" customWidth="1"/>
    <col min="10760" max="10761" width="9.5703125" style="346" customWidth="1"/>
    <col min="10762" max="10762" width="6.42578125" style="346" customWidth="1"/>
    <col min="10763" max="11008" width="9.140625" style="346"/>
    <col min="11009" max="11009" width="6.28515625" style="346" customWidth="1"/>
    <col min="11010" max="11010" width="81.85546875" style="346" customWidth="1"/>
    <col min="11011" max="11011" width="8.42578125" style="346" customWidth="1"/>
    <col min="11012" max="11012" width="10.7109375" style="346" customWidth="1"/>
    <col min="11013" max="11013" width="10.42578125" style="346" customWidth="1"/>
    <col min="11014" max="11014" width="10.140625" style="346" customWidth="1"/>
    <col min="11015" max="11015" width="9.28515625" style="346" customWidth="1"/>
    <col min="11016" max="11017" width="9.5703125" style="346" customWidth="1"/>
    <col min="11018" max="11018" width="6.42578125" style="346" customWidth="1"/>
    <col min="11019" max="11264" width="9.140625" style="346"/>
    <col min="11265" max="11265" width="6.28515625" style="346" customWidth="1"/>
    <col min="11266" max="11266" width="81.85546875" style="346" customWidth="1"/>
    <col min="11267" max="11267" width="8.42578125" style="346" customWidth="1"/>
    <col min="11268" max="11268" width="10.7109375" style="346" customWidth="1"/>
    <col min="11269" max="11269" width="10.42578125" style="346" customWidth="1"/>
    <col min="11270" max="11270" width="10.140625" style="346" customWidth="1"/>
    <col min="11271" max="11271" width="9.28515625" style="346" customWidth="1"/>
    <col min="11272" max="11273" width="9.5703125" style="346" customWidth="1"/>
    <col min="11274" max="11274" width="6.42578125" style="346" customWidth="1"/>
    <col min="11275" max="11520" width="9.140625" style="346"/>
    <col min="11521" max="11521" width="6.28515625" style="346" customWidth="1"/>
    <col min="11522" max="11522" width="81.85546875" style="346" customWidth="1"/>
    <col min="11523" max="11523" width="8.42578125" style="346" customWidth="1"/>
    <col min="11524" max="11524" width="10.7109375" style="346" customWidth="1"/>
    <col min="11525" max="11525" width="10.42578125" style="346" customWidth="1"/>
    <col min="11526" max="11526" width="10.140625" style="346" customWidth="1"/>
    <col min="11527" max="11527" width="9.28515625" style="346" customWidth="1"/>
    <col min="11528" max="11529" width="9.5703125" style="346" customWidth="1"/>
    <col min="11530" max="11530" width="6.42578125" style="346" customWidth="1"/>
    <col min="11531" max="11776" width="9.140625" style="346"/>
    <col min="11777" max="11777" width="6.28515625" style="346" customWidth="1"/>
    <col min="11778" max="11778" width="81.85546875" style="346" customWidth="1"/>
    <col min="11779" max="11779" width="8.42578125" style="346" customWidth="1"/>
    <col min="11780" max="11780" width="10.7109375" style="346" customWidth="1"/>
    <col min="11781" max="11781" width="10.42578125" style="346" customWidth="1"/>
    <col min="11782" max="11782" width="10.140625" style="346" customWidth="1"/>
    <col min="11783" max="11783" width="9.28515625" style="346" customWidth="1"/>
    <col min="11784" max="11785" width="9.5703125" style="346" customWidth="1"/>
    <col min="11786" max="11786" width="6.42578125" style="346" customWidth="1"/>
    <col min="11787" max="12032" width="9.140625" style="346"/>
    <col min="12033" max="12033" width="6.28515625" style="346" customWidth="1"/>
    <col min="12034" max="12034" width="81.85546875" style="346" customWidth="1"/>
    <col min="12035" max="12035" width="8.42578125" style="346" customWidth="1"/>
    <col min="12036" max="12036" width="10.7109375" style="346" customWidth="1"/>
    <col min="12037" max="12037" width="10.42578125" style="346" customWidth="1"/>
    <col min="12038" max="12038" width="10.140625" style="346" customWidth="1"/>
    <col min="12039" max="12039" width="9.28515625" style="346" customWidth="1"/>
    <col min="12040" max="12041" width="9.5703125" style="346" customWidth="1"/>
    <col min="12042" max="12042" width="6.42578125" style="346" customWidth="1"/>
    <col min="12043" max="12288" width="9.140625" style="346"/>
    <col min="12289" max="12289" width="6.28515625" style="346" customWidth="1"/>
    <col min="12290" max="12290" width="81.85546875" style="346" customWidth="1"/>
    <col min="12291" max="12291" width="8.42578125" style="346" customWidth="1"/>
    <col min="12292" max="12292" width="10.7109375" style="346" customWidth="1"/>
    <col min="12293" max="12293" width="10.42578125" style="346" customWidth="1"/>
    <col min="12294" max="12294" width="10.140625" style="346" customWidth="1"/>
    <col min="12295" max="12295" width="9.28515625" style="346" customWidth="1"/>
    <col min="12296" max="12297" width="9.5703125" style="346" customWidth="1"/>
    <col min="12298" max="12298" width="6.42578125" style="346" customWidth="1"/>
    <col min="12299" max="12544" width="9.140625" style="346"/>
    <col min="12545" max="12545" width="6.28515625" style="346" customWidth="1"/>
    <col min="12546" max="12546" width="81.85546875" style="346" customWidth="1"/>
    <col min="12547" max="12547" width="8.42578125" style="346" customWidth="1"/>
    <col min="12548" max="12548" width="10.7109375" style="346" customWidth="1"/>
    <col min="12549" max="12549" width="10.42578125" style="346" customWidth="1"/>
    <col min="12550" max="12550" width="10.140625" style="346" customWidth="1"/>
    <col min="12551" max="12551" width="9.28515625" style="346" customWidth="1"/>
    <col min="12552" max="12553" width="9.5703125" style="346" customWidth="1"/>
    <col min="12554" max="12554" width="6.42578125" style="346" customWidth="1"/>
    <col min="12555" max="12800" width="9.140625" style="346"/>
    <col min="12801" max="12801" width="6.28515625" style="346" customWidth="1"/>
    <col min="12802" max="12802" width="81.85546875" style="346" customWidth="1"/>
    <col min="12803" max="12803" width="8.42578125" style="346" customWidth="1"/>
    <col min="12804" max="12804" width="10.7109375" style="346" customWidth="1"/>
    <col min="12805" max="12805" width="10.42578125" style="346" customWidth="1"/>
    <col min="12806" max="12806" width="10.140625" style="346" customWidth="1"/>
    <col min="12807" max="12807" width="9.28515625" style="346" customWidth="1"/>
    <col min="12808" max="12809" width="9.5703125" style="346" customWidth="1"/>
    <col min="12810" max="12810" width="6.42578125" style="346" customWidth="1"/>
    <col min="12811" max="13056" width="9.140625" style="346"/>
    <col min="13057" max="13057" width="6.28515625" style="346" customWidth="1"/>
    <col min="13058" max="13058" width="81.85546875" style="346" customWidth="1"/>
    <col min="13059" max="13059" width="8.42578125" style="346" customWidth="1"/>
    <col min="13060" max="13060" width="10.7109375" style="346" customWidth="1"/>
    <col min="13061" max="13061" width="10.42578125" style="346" customWidth="1"/>
    <col min="13062" max="13062" width="10.140625" style="346" customWidth="1"/>
    <col min="13063" max="13063" width="9.28515625" style="346" customWidth="1"/>
    <col min="13064" max="13065" width="9.5703125" style="346" customWidth="1"/>
    <col min="13066" max="13066" width="6.42578125" style="346" customWidth="1"/>
    <col min="13067" max="13312" width="9.140625" style="346"/>
    <col min="13313" max="13313" width="6.28515625" style="346" customWidth="1"/>
    <col min="13314" max="13314" width="81.85546875" style="346" customWidth="1"/>
    <col min="13315" max="13315" width="8.42578125" style="346" customWidth="1"/>
    <col min="13316" max="13316" width="10.7109375" style="346" customWidth="1"/>
    <col min="13317" max="13317" width="10.42578125" style="346" customWidth="1"/>
    <col min="13318" max="13318" width="10.140625" style="346" customWidth="1"/>
    <col min="13319" max="13319" width="9.28515625" style="346" customWidth="1"/>
    <col min="13320" max="13321" width="9.5703125" style="346" customWidth="1"/>
    <col min="13322" max="13322" width="6.42578125" style="346" customWidth="1"/>
    <col min="13323" max="13568" width="9.140625" style="346"/>
    <col min="13569" max="13569" width="6.28515625" style="346" customWidth="1"/>
    <col min="13570" max="13570" width="81.85546875" style="346" customWidth="1"/>
    <col min="13571" max="13571" width="8.42578125" style="346" customWidth="1"/>
    <col min="13572" max="13572" width="10.7109375" style="346" customWidth="1"/>
    <col min="13573" max="13573" width="10.42578125" style="346" customWidth="1"/>
    <col min="13574" max="13574" width="10.140625" style="346" customWidth="1"/>
    <col min="13575" max="13575" width="9.28515625" style="346" customWidth="1"/>
    <col min="13576" max="13577" width="9.5703125" style="346" customWidth="1"/>
    <col min="13578" max="13578" width="6.42578125" style="346" customWidth="1"/>
    <col min="13579" max="13824" width="9.140625" style="346"/>
    <col min="13825" max="13825" width="6.28515625" style="346" customWidth="1"/>
    <col min="13826" max="13826" width="81.85546875" style="346" customWidth="1"/>
    <col min="13827" max="13827" width="8.42578125" style="346" customWidth="1"/>
    <col min="13828" max="13828" width="10.7109375" style="346" customWidth="1"/>
    <col min="13829" max="13829" width="10.42578125" style="346" customWidth="1"/>
    <col min="13830" max="13830" width="10.140625" style="346" customWidth="1"/>
    <col min="13831" max="13831" width="9.28515625" style="346" customWidth="1"/>
    <col min="13832" max="13833" width="9.5703125" style="346" customWidth="1"/>
    <col min="13834" max="13834" width="6.42578125" style="346" customWidth="1"/>
    <col min="13835" max="14080" width="9.140625" style="346"/>
    <col min="14081" max="14081" width="6.28515625" style="346" customWidth="1"/>
    <col min="14082" max="14082" width="81.85546875" style="346" customWidth="1"/>
    <col min="14083" max="14083" width="8.42578125" style="346" customWidth="1"/>
    <col min="14084" max="14084" width="10.7109375" style="346" customWidth="1"/>
    <col min="14085" max="14085" width="10.42578125" style="346" customWidth="1"/>
    <col min="14086" max="14086" width="10.140625" style="346" customWidth="1"/>
    <col min="14087" max="14087" width="9.28515625" style="346" customWidth="1"/>
    <col min="14088" max="14089" width="9.5703125" style="346" customWidth="1"/>
    <col min="14090" max="14090" width="6.42578125" style="346" customWidth="1"/>
    <col min="14091" max="14336" width="9.140625" style="346"/>
    <col min="14337" max="14337" width="6.28515625" style="346" customWidth="1"/>
    <col min="14338" max="14338" width="81.85546875" style="346" customWidth="1"/>
    <col min="14339" max="14339" width="8.42578125" style="346" customWidth="1"/>
    <col min="14340" max="14340" width="10.7109375" style="346" customWidth="1"/>
    <col min="14341" max="14341" width="10.42578125" style="346" customWidth="1"/>
    <col min="14342" max="14342" width="10.140625" style="346" customWidth="1"/>
    <col min="14343" max="14343" width="9.28515625" style="346" customWidth="1"/>
    <col min="14344" max="14345" width="9.5703125" style="346" customWidth="1"/>
    <col min="14346" max="14346" width="6.42578125" style="346" customWidth="1"/>
    <col min="14347" max="14592" width="9.140625" style="346"/>
    <col min="14593" max="14593" width="6.28515625" style="346" customWidth="1"/>
    <col min="14594" max="14594" width="81.85546875" style="346" customWidth="1"/>
    <col min="14595" max="14595" width="8.42578125" style="346" customWidth="1"/>
    <col min="14596" max="14596" width="10.7109375" style="346" customWidth="1"/>
    <col min="14597" max="14597" width="10.42578125" style="346" customWidth="1"/>
    <col min="14598" max="14598" width="10.140625" style="346" customWidth="1"/>
    <col min="14599" max="14599" width="9.28515625" style="346" customWidth="1"/>
    <col min="14600" max="14601" width="9.5703125" style="346" customWidth="1"/>
    <col min="14602" max="14602" width="6.42578125" style="346" customWidth="1"/>
    <col min="14603" max="14848" width="9.140625" style="346"/>
    <col min="14849" max="14849" width="6.28515625" style="346" customWidth="1"/>
    <col min="14850" max="14850" width="81.85546875" style="346" customWidth="1"/>
    <col min="14851" max="14851" width="8.42578125" style="346" customWidth="1"/>
    <col min="14852" max="14852" width="10.7109375" style="346" customWidth="1"/>
    <col min="14853" max="14853" width="10.42578125" style="346" customWidth="1"/>
    <col min="14854" max="14854" width="10.140625" style="346" customWidth="1"/>
    <col min="14855" max="14855" width="9.28515625" style="346" customWidth="1"/>
    <col min="14856" max="14857" width="9.5703125" style="346" customWidth="1"/>
    <col min="14858" max="14858" width="6.42578125" style="346" customWidth="1"/>
    <col min="14859" max="15104" width="9.140625" style="346"/>
    <col min="15105" max="15105" width="6.28515625" style="346" customWidth="1"/>
    <col min="15106" max="15106" width="81.85546875" style="346" customWidth="1"/>
    <col min="15107" max="15107" width="8.42578125" style="346" customWidth="1"/>
    <col min="15108" max="15108" width="10.7109375" style="346" customWidth="1"/>
    <col min="15109" max="15109" width="10.42578125" style="346" customWidth="1"/>
    <col min="15110" max="15110" width="10.140625" style="346" customWidth="1"/>
    <col min="15111" max="15111" width="9.28515625" style="346" customWidth="1"/>
    <col min="15112" max="15113" width="9.5703125" style="346" customWidth="1"/>
    <col min="15114" max="15114" width="6.42578125" style="346" customWidth="1"/>
    <col min="15115" max="15360" width="9.140625" style="346"/>
    <col min="15361" max="15361" width="6.28515625" style="346" customWidth="1"/>
    <col min="15362" max="15362" width="81.85546875" style="346" customWidth="1"/>
    <col min="15363" max="15363" width="8.42578125" style="346" customWidth="1"/>
    <col min="15364" max="15364" width="10.7109375" style="346" customWidth="1"/>
    <col min="15365" max="15365" width="10.42578125" style="346" customWidth="1"/>
    <col min="15366" max="15366" width="10.140625" style="346" customWidth="1"/>
    <col min="15367" max="15367" width="9.28515625" style="346" customWidth="1"/>
    <col min="15368" max="15369" width="9.5703125" style="346" customWidth="1"/>
    <col min="15370" max="15370" width="6.42578125" style="346" customWidth="1"/>
    <col min="15371" max="15616" width="9.140625" style="346"/>
    <col min="15617" max="15617" width="6.28515625" style="346" customWidth="1"/>
    <col min="15618" max="15618" width="81.85546875" style="346" customWidth="1"/>
    <col min="15619" max="15619" width="8.42578125" style="346" customWidth="1"/>
    <col min="15620" max="15620" width="10.7109375" style="346" customWidth="1"/>
    <col min="15621" max="15621" width="10.42578125" style="346" customWidth="1"/>
    <col min="15622" max="15622" width="10.140625" style="346" customWidth="1"/>
    <col min="15623" max="15623" width="9.28515625" style="346" customWidth="1"/>
    <col min="15624" max="15625" width="9.5703125" style="346" customWidth="1"/>
    <col min="15626" max="15626" width="6.42578125" style="346" customWidth="1"/>
    <col min="15627" max="15872" width="9.140625" style="346"/>
    <col min="15873" max="15873" width="6.28515625" style="346" customWidth="1"/>
    <col min="15874" max="15874" width="81.85546875" style="346" customWidth="1"/>
    <col min="15875" max="15875" width="8.42578125" style="346" customWidth="1"/>
    <col min="15876" max="15876" width="10.7109375" style="346" customWidth="1"/>
    <col min="15877" max="15877" width="10.42578125" style="346" customWidth="1"/>
    <col min="15878" max="15878" width="10.140625" style="346" customWidth="1"/>
    <col min="15879" max="15879" width="9.28515625" style="346" customWidth="1"/>
    <col min="15880" max="15881" width="9.5703125" style="346" customWidth="1"/>
    <col min="15882" max="15882" width="6.42578125" style="346" customWidth="1"/>
    <col min="15883" max="16128" width="9.140625" style="346"/>
    <col min="16129" max="16129" width="6.28515625" style="346" customWidth="1"/>
    <col min="16130" max="16130" width="81.85546875" style="346" customWidth="1"/>
    <col min="16131" max="16131" width="8.42578125" style="346" customWidth="1"/>
    <col min="16132" max="16132" width="10.7109375" style="346" customWidth="1"/>
    <col min="16133" max="16133" width="10.42578125" style="346" customWidth="1"/>
    <col min="16134" max="16134" width="10.140625" style="346" customWidth="1"/>
    <col min="16135" max="16135" width="9.28515625" style="346" customWidth="1"/>
    <col min="16136" max="16137" width="9.5703125" style="346" customWidth="1"/>
    <col min="16138" max="16138" width="6.42578125" style="346" customWidth="1"/>
    <col min="16139" max="16384" width="9.140625" style="346"/>
  </cols>
  <sheetData>
    <row r="1" spans="1:10" ht="15.75" x14ac:dyDescent="0.25">
      <c r="B1" s="347" t="s">
        <v>0</v>
      </c>
      <c r="C1" s="64" t="s">
        <v>1183</v>
      </c>
    </row>
    <row r="2" spans="1:10" ht="18.75" x14ac:dyDescent="0.3">
      <c r="B2" s="348" t="s">
        <v>672</v>
      </c>
      <c r="C2" s="68" t="s">
        <v>1488</v>
      </c>
      <c r="D2" s="351"/>
      <c r="E2" s="351"/>
      <c r="F2" s="351"/>
      <c r="G2" s="351"/>
      <c r="H2" s="351"/>
      <c r="I2" s="351"/>
    </row>
    <row r="3" spans="1:10" ht="18.75" x14ac:dyDescent="0.3">
      <c r="B3" s="352" t="s">
        <v>119</v>
      </c>
      <c r="C3" s="162" t="s">
        <v>216</v>
      </c>
    </row>
    <row r="4" spans="1:10" ht="18.75" x14ac:dyDescent="0.3">
      <c r="B4" s="353" t="s">
        <v>663</v>
      </c>
      <c r="C4" s="162"/>
    </row>
    <row r="5" spans="1:10" x14ac:dyDescent="0.25">
      <c r="D5" s="346" t="s">
        <v>174</v>
      </c>
      <c r="E5" s="346" t="s">
        <v>123</v>
      </c>
      <c r="F5" s="346" t="s">
        <v>49</v>
      </c>
      <c r="G5" s="346" t="s">
        <v>50</v>
      </c>
      <c r="H5" s="346" t="s">
        <v>52</v>
      </c>
      <c r="I5" s="346" t="s">
        <v>532</v>
      </c>
    </row>
    <row r="6" spans="1:10" ht="28.5" customHeight="1" x14ac:dyDescent="0.25">
      <c r="A6" s="355" t="s">
        <v>1</v>
      </c>
      <c r="B6" s="356" t="s">
        <v>2</v>
      </c>
      <c r="C6" s="357" t="s">
        <v>332</v>
      </c>
      <c r="D6" s="358" t="s">
        <v>663</v>
      </c>
      <c r="E6" s="358" t="s">
        <v>663</v>
      </c>
      <c r="F6" s="358" t="s">
        <v>663</v>
      </c>
      <c r="G6" s="358" t="s">
        <v>663</v>
      </c>
      <c r="H6" s="358" t="s">
        <v>663</v>
      </c>
      <c r="I6" s="358" t="s">
        <v>663</v>
      </c>
    </row>
    <row r="7" spans="1:10" x14ac:dyDescent="0.25">
      <c r="A7" s="359" t="s">
        <v>288</v>
      </c>
      <c r="B7" s="360" t="s">
        <v>289</v>
      </c>
      <c r="C7" s="360" t="s">
        <v>290</v>
      </c>
      <c r="D7" s="361" t="s">
        <v>291</v>
      </c>
      <c r="E7" s="361" t="s">
        <v>292</v>
      </c>
      <c r="F7" s="361" t="s">
        <v>293</v>
      </c>
      <c r="G7" s="361" t="s">
        <v>294</v>
      </c>
      <c r="H7" s="361" t="s">
        <v>295</v>
      </c>
      <c r="I7" s="361" t="s">
        <v>296</v>
      </c>
    </row>
    <row r="8" spans="1:10" ht="15" customHeight="1" x14ac:dyDescent="0.25">
      <c r="A8" s="401">
        <v>1</v>
      </c>
      <c r="B8" s="402" t="s">
        <v>533</v>
      </c>
      <c r="C8" s="403" t="s">
        <v>534</v>
      </c>
      <c r="D8" s="404">
        <f t="shared" ref="D8:D72" si="0">SUM(E8:I8)</f>
        <v>308005</v>
      </c>
      <c r="E8" s="404">
        <v>27166</v>
      </c>
      <c r="F8" s="404">
        <v>89425</v>
      </c>
      <c r="G8" s="404">
        <v>113442</v>
      </c>
      <c r="H8" s="404">
        <v>62653</v>
      </c>
      <c r="I8" s="404">
        <v>15319</v>
      </c>
      <c r="J8" s="367"/>
    </row>
    <row r="9" spans="1:10" ht="15" customHeight="1" x14ac:dyDescent="0.25">
      <c r="A9" s="401">
        <v>2</v>
      </c>
      <c r="B9" s="370" t="s">
        <v>535</v>
      </c>
      <c r="C9" s="403" t="s">
        <v>536</v>
      </c>
      <c r="D9" s="404">
        <f t="shared" si="0"/>
        <v>75278</v>
      </c>
      <c r="E9" s="404">
        <v>7515</v>
      </c>
      <c r="F9" s="404">
        <v>24844</v>
      </c>
      <c r="G9" s="404">
        <v>21543</v>
      </c>
      <c r="H9" s="404">
        <v>17080</v>
      </c>
      <c r="I9" s="404">
        <v>4296</v>
      </c>
      <c r="J9" s="367"/>
    </row>
    <row r="10" spans="1:10" ht="15" customHeight="1" x14ac:dyDescent="0.25">
      <c r="A10" s="401">
        <v>3</v>
      </c>
      <c r="B10" s="370" t="s">
        <v>313</v>
      </c>
      <c r="C10" s="403" t="s">
        <v>537</v>
      </c>
      <c r="D10" s="404">
        <f t="shared" si="0"/>
        <v>194666</v>
      </c>
      <c r="E10" s="404">
        <v>47184</v>
      </c>
      <c r="F10" s="404">
        <v>19517</v>
      </c>
      <c r="G10" s="404">
        <v>67264</v>
      </c>
      <c r="H10" s="404">
        <v>36693</v>
      </c>
      <c r="I10" s="404">
        <v>24008</v>
      </c>
      <c r="J10" s="367"/>
    </row>
    <row r="11" spans="1:10" ht="15" customHeight="1" x14ac:dyDescent="0.25">
      <c r="A11" s="401">
        <v>4</v>
      </c>
      <c r="B11" s="373" t="s">
        <v>538</v>
      </c>
      <c r="C11" s="405" t="s">
        <v>539</v>
      </c>
      <c r="D11" s="404">
        <f t="shared" si="0"/>
        <v>0</v>
      </c>
      <c r="E11" s="406"/>
      <c r="F11" s="406"/>
      <c r="G11" s="406"/>
      <c r="H11" s="406"/>
      <c r="I11" s="406"/>
      <c r="J11" s="367"/>
    </row>
    <row r="12" spans="1:10" ht="15" customHeight="1" x14ac:dyDescent="0.25">
      <c r="A12" s="401">
        <v>5</v>
      </c>
      <c r="B12" s="373" t="s">
        <v>540</v>
      </c>
      <c r="C12" s="405" t="s">
        <v>541</v>
      </c>
      <c r="D12" s="404">
        <f t="shared" si="0"/>
        <v>6554</v>
      </c>
      <c r="E12" s="406">
        <v>6554</v>
      </c>
      <c r="F12" s="406"/>
      <c r="G12" s="406"/>
      <c r="H12" s="406"/>
      <c r="I12" s="406"/>
      <c r="J12" s="367"/>
    </row>
    <row r="13" spans="1:10" ht="15" customHeight="1" x14ac:dyDescent="0.25">
      <c r="A13" s="401">
        <v>6</v>
      </c>
      <c r="B13" s="407" t="s">
        <v>542</v>
      </c>
      <c r="C13" s="405" t="s">
        <v>543</v>
      </c>
      <c r="D13" s="404">
        <f t="shared" si="0"/>
        <v>0</v>
      </c>
      <c r="E13" s="406"/>
      <c r="F13" s="406"/>
      <c r="G13" s="406"/>
      <c r="H13" s="406"/>
      <c r="I13" s="406"/>
      <c r="J13" s="367"/>
    </row>
    <row r="14" spans="1:10" ht="15" customHeight="1" x14ac:dyDescent="0.25">
      <c r="A14" s="401">
        <v>7</v>
      </c>
      <c r="B14" s="407" t="s">
        <v>544</v>
      </c>
      <c r="C14" s="405" t="s">
        <v>545</v>
      </c>
      <c r="D14" s="404">
        <f t="shared" si="0"/>
        <v>52</v>
      </c>
      <c r="E14" s="406">
        <v>52</v>
      </c>
      <c r="F14" s="406"/>
      <c r="G14" s="406"/>
      <c r="H14" s="406"/>
      <c r="I14" s="406"/>
      <c r="J14" s="367"/>
    </row>
    <row r="15" spans="1:10" ht="15" customHeight="1" x14ac:dyDescent="0.25">
      <c r="A15" s="401">
        <v>8</v>
      </c>
      <c r="B15" s="407" t="s">
        <v>546</v>
      </c>
      <c r="C15" s="405" t="s">
        <v>547</v>
      </c>
      <c r="D15" s="404">
        <f t="shared" si="0"/>
        <v>12973</v>
      </c>
      <c r="E15" s="406">
        <v>12973</v>
      </c>
      <c r="F15" s="406"/>
      <c r="G15" s="406"/>
      <c r="H15" s="406"/>
      <c r="I15" s="406"/>
      <c r="J15" s="367"/>
    </row>
    <row r="16" spans="1:10" ht="15" customHeight="1" x14ac:dyDescent="0.25">
      <c r="A16" s="401">
        <v>9</v>
      </c>
      <c r="B16" s="373" t="s">
        <v>548</v>
      </c>
      <c r="C16" s="405" t="s">
        <v>549</v>
      </c>
      <c r="D16" s="404">
        <f t="shared" si="0"/>
        <v>8859</v>
      </c>
      <c r="E16" s="406">
        <v>8859</v>
      </c>
      <c r="F16" s="406"/>
      <c r="G16" s="406"/>
      <c r="H16" s="406"/>
      <c r="I16" s="406"/>
      <c r="J16" s="367"/>
    </row>
    <row r="17" spans="1:10" ht="15" customHeight="1" x14ac:dyDescent="0.25">
      <c r="A17" s="401">
        <v>10</v>
      </c>
      <c r="B17" s="373" t="s">
        <v>550</v>
      </c>
      <c r="C17" s="405" t="s">
        <v>551</v>
      </c>
      <c r="D17" s="404">
        <f t="shared" si="0"/>
        <v>0</v>
      </c>
      <c r="E17" s="406"/>
      <c r="F17" s="406"/>
      <c r="G17" s="406"/>
      <c r="H17" s="406"/>
      <c r="I17" s="406"/>
      <c r="J17" s="367"/>
    </row>
    <row r="18" spans="1:10" ht="15" customHeight="1" x14ac:dyDescent="0.25">
      <c r="A18" s="401">
        <v>11</v>
      </c>
      <c r="B18" s="373" t="s">
        <v>552</v>
      </c>
      <c r="C18" s="405" t="s">
        <v>553</v>
      </c>
      <c r="D18" s="404">
        <f t="shared" si="0"/>
        <v>7102</v>
      </c>
      <c r="E18" s="406">
        <v>7102</v>
      </c>
      <c r="F18" s="406"/>
      <c r="G18" s="406"/>
      <c r="H18" s="406"/>
      <c r="I18" s="406"/>
      <c r="J18" s="367"/>
    </row>
    <row r="19" spans="1:10" ht="15" customHeight="1" x14ac:dyDescent="0.25">
      <c r="A19" s="401">
        <v>12</v>
      </c>
      <c r="B19" s="375" t="s">
        <v>554</v>
      </c>
      <c r="C19" s="403" t="s">
        <v>555</v>
      </c>
      <c r="D19" s="404">
        <f t="shared" si="0"/>
        <v>35540</v>
      </c>
      <c r="E19" s="404">
        <f>SUM(E11:E18)</f>
        <v>35540</v>
      </c>
      <c r="F19" s="404">
        <f>SUM(F11:F18)</f>
        <v>0</v>
      </c>
      <c r="G19" s="404">
        <f>SUM(G11:G18)</f>
        <v>0</v>
      </c>
      <c r="H19" s="404">
        <f>SUM(H11:H18)</f>
        <v>0</v>
      </c>
      <c r="I19" s="404">
        <f>SUM(I11:I18)</f>
        <v>0</v>
      </c>
      <c r="J19" s="367"/>
    </row>
    <row r="20" spans="1:10" ht="15" customHeight="1" x14ac:dyDescent="0.25">
      <c r="A20" s="401">
        <v>13</v>
      </c>
      <c r="B20" s="408" t="s">
        <v>556</v>
      </c>
      <c r="C20" s="405" t="s">
        <v>557</v>
      </c>
      <c r="D20" s="404">
        <f t="shared" si="0"/>
        <v>0</v>
      </c>
      <c r="E20" s="406"/>
      <c r="F20" s="406"/>
      <c r="G20" s="406"/>
      <c r="H20" s="406"/>
      <c r="I20" s="406"/>
      <c r="J20" s="367"/>
    </row>
    <row r="21" spans="1:10" ht="15" customHeight="1" x14ac:dyDescent="0.25">
      <c r="A21" s="401">
        <v>14</v>
      </c>
      <c r="B21" s="408" t="s">
        <v>558</v>
      </c>
      <c r="C21" s="405" t="s">
        <v>559</v>
      </c>
      <c r="D21" s="404">
        <f t="shared" si="0"/>
        <v>651</v>
      </c>
      <c r="E21" s="406">
        <v>513</v>
      </c>
      <c r="F21" s="406">
        <v>7</v>
      </c>
      <c r="G21" s="406">
        <v>58</v>
      </c>
      <c r="H21" s="406">
        <v>58</v>
      </c>
      <c r="I21" s="406">
        <v>15</v>
      </c>
      <c r="J21" s="367"/>
    </row>
    <row r="22" spans="1:10" ht="15" customHeight="1" x14ac:dyDescent="0.25">
      <c r="A22" s="401">
        <v>15</v>
      </c>
      <c r="B22" s="408" t="s">
        <v>560</v>
      </c>
      <c r="C22" s="405" t="s">
        <v>561</v>
      </c>
      <c r="D22" s="404">
        <f t="shared" si="0"/>
        <v>0</v>
      </c>
      <c r="E22" s="406"/>
      <c r="F22" s="406"/>
      <c r="G22" s="406"/>
      <c r="H22" s="406"/>
      <c r="I22" s="406"/>
      <c r="J22" s="367"/>
    </row>
    <row r="23" spans="1:10" ht="15" customHeight="1" x14ac:dyDescent="0.25">
      <c r="A23" s="401">
        <v>16</v>
      </c>
      <c r="B23" s="408" t="s">
        <v>562</v>
      </c>
      <c r="C23" s="405" t="s">
        <v>563</v>
      </c>
      <c r="D23" s="404">
        <f t="shared" si="0"/>
        <v>0</v>
      </c>
      <c r="E23" s="406"/>
      <c r="F23" s="406"/>
      <c r="G23" s="406"/>
      <c r="H23" s="406"/>
      <c r="I23" s="406"/>
      <c r="J23" s="367"/>
    </row>
    <row r="24" spans="1:10" ht="15" customHeight="1" x14ac:dyDescent="0.25">
      <c r="A24" s="401">
        <v>17</v>
      </c>
      <c r="B24" s="408" t="s">
        <v>564</v>
      </c>
      <c r="C24" s="405" t="s">
        <v>565</v>
      </c>
      <c r="D24" s="404">
        <f t="shared" si="0"/>
        <v>0</v>
      </c>
      <c r="E24" s="406"/>
      <c r="F24" s="406"/>
      <c r="G24" s="406"/>
      <c r="H24" s="406"/>
      <c r="I24" s="406"/>
      <c r="J24" s="367"/>
    </row>
    <row r="25" spans="1:10" ht="15" customHeight="1" x14ac:dyDescent="0.25">
      <c r="A25" s="401">
        <v>18</v>
      </c>
      <c r="B25" s="408" t="s">
        <v>566</v>
      </c>
      <c r="C25" s="405" t="s">
        <v>567</v>
      </c>
      <c r="D25" s="404">
        <f t="shared" si="0"/>
        <v>115911</v>
      </c>
      <c r="E25" s="409">
        <f>SUM(E26:E34)</f>
        <v>115911</v>
      </c>
      <c r="F25" s="409">
        <f>SUM(F26:F34)</f>
        <v>0</v>
      </c>
      <c r="G25" s="409">
        <f>SUM(G26:G34)</f>
        <v>0</v>
      </c>
      <c r="H25" s="409">
        <f>SUM(H26:H34)</f>
        <v>0</v>
      </c>
      <c r="I25" s="409">
        <f>SUM(I26:I34)</f>
        <v>0</v>
      </c>
      <c r="J25" s="367"/>
    </row>
    <row r="26" spans="1:10" ht="15" customHeight="1" x14ac:dyDescent="0.25">
      <c r="A26" s="410"/>
      <c r="B26" s="368" t="s">
        <v>363</v>
      </c>
      <c r="C26" s="405" t="s">
        <v>568</v>
      </c>
      <c r="D26" s="404">
        <f t="shared" si="0"/>
        <v>0</v>
      </c>
      <c r="E26" s="406"/>
      <c r="F26" s="406"/>
      <c r="G26" s="406"/>
      <c r="H26" s="406"/>
      <c r="I26" s="406"/>
      <c r="J26" s="367"/>
    </row>
    <row r="27" spans="1:10" ht="15" customHeight="1" x14ac:dyDescent="0.25">
      <c r="A27" s="410"/>
      <c r="B27" s="368" t="s">
        <v>365</v>
      </c>
      <c r="C27" s="405" t="s">
        <v>569</v>
      </c>
      <c r="D27" s="404">
        <f t="shared" si="0"/>
        <v>0</v>
      </c>
      <c r="E27" s="406"/>
      <c r="F27" s="406"/>
      <c r="G27" s="406"/>
      <c r="H27" s="406"/>
      <c r="I27" s="406"/>
      <c r="J27" s="367"/>
    </row>
    <row r="28" spans="1:10" ht="15" customHeight="1" x14ac:dyDescent="0.25">
      <c r="A28" s="410"/>
      <c r="B28" s="368" t="s">
        <v>570</v>
      </c>
      <c r="C28" s="405" t="s">
        <v>571</v>
      </c>
      <c r="D28" s="404">
        <f t="shared" si="0"/>
        <v>0</v>
      </c>
      <c r="E28" s="406"/>
      <c r="F28" s="406"/>
      <c r="G28" s="406"/>
      <c r="H28" s="406"/>
      <c r="I28" s="406"/>
      <c r="J28" s="367"/>
    </row>
    <row r="29" spans="1:10" ht="15" customHeight="1" x14ac:dyDescent="0.25">
      <c r="A29" s="410"/>
      <c r="B29" s="368" t="s">
        <v>677</v>
      </c>
      <c r="C29" s="405"/>
      <c r="D29" s="404"/>
      <c r="E29" s="406">
        <v>500</v>
      </c>
      <c r="F29" s="406"/>
      <c r="G29" s="406"/>
      <c r="H29" s="406"/>
      <c r="I29" s="406"/>
      <c r="J29" s="367"/>
    </row>
    <row r="30" spans="1:10" ht="15" customHeight="1" x14ac:dyDescent="0.25">
      <c r="A30" s="410"/>
      <c r="B30" s="368" t="s">
        <v>368</v>
      </c>
      <c r="C30" s="405" t="s">
        <v>572</v>
      </c>
      <c r="D30" s="404">
        <f t="shared" si="0"/>
        <v>494</v>
      </c>
      <c r="E30" s="406">
        <v>494</v>
      </c>
      <c r="F30" s="406"/>
      <c r="G30" s="406"/>
      <c r="H30" s="406"/>
      <c r="I30" s="406"/>
      <c r="J30" s="367"/>
    </row>
    <row r="31" spans="1:10" ht="15" customHeight="1" x14ac:dyDescent="0.25">
      <c r="A31" s="410"/>
      <c r="B31" s="368" t="s">
        <v>678</v>
      </c>
      <c r="C31" s="405" t="s">
        <v>573</v>
      </c>
      <c r="D31" s="404">
        <f t="shared" si="0"/>
        <v>4164</v>
      </c>
      <c r="E31" s="406">
        <v>4164</v>
      </c>
      <c r="F31" s="406"/>
      <c r="G31" s="406"/>
      <c r="H31" s="406"/>
      <c r="I31" s="406"/>
      <c r="J31" s="367"/>
    </row>
    <row r="32" spans="1:10" ht="15" customHeight="1" x14ac:dyDescent="0.25">
      <c r="A32" s="410"/>
      <c r="B32" s="368" t="s">
        <v>574</v>
      </c>
      <c r="C32" s="405" t="s">
        <v>575</v>
      </c>
      <c r="D32" s="404">
        <f t="shared" si="0"/>
        <v>81900</v>
      </c>
      <c r="E32" s="406">
        <v>81900</v>
      </c>
      <c r="F32" s="406"/>
      <c r="G32" s="406"/>
      <c r="H32" s="406"/>
      <c r="I32" s="406"/>
      <c r="J32" s="367"/>
    </row>
    <row r="33" spans="1:10" ht="15" customHeight="1" x14ac:dyDescent="0.25">
      <c r="A33" s="410"/>
      <c r="B33" s="368" t="s">
        <v>576</v>
      </c>
      <c r="C33" s="405" t="s">
        <v>577</v>
      </c>
      <c r="D33" s="404">
        <f t="shared" si="0"/>
        <v>28553</v>
      </c>
      <c r="E33" s="406">
        <v>28553</v>
      </c>
      <c r="F33" s="406"/>
      <c r="G33" s="406"/>
      <c r="H33" s="406"/>
      <c r="I33" s="406"/>
      <c r="J33" s="367"/>
    </row>
    <row r="34" spans="1:10" ht="15" customHeight="1" x14ac:dyDescent="0.25">
      <c r="A34" s="410"/>
      <c r="B34" s="372" t="s">
        <v>372</v>
      </c>
      <c r="C34" s="405" t="s">
        <v>578</v>
      </c>
      <c r="D34" s="404">
        <f t="shared" si="0"/>
        <v>300</v>
      </c>
      <c r="E34" s="406">
        <v>300</v>
      </c>
      <c r="F34" s="406"/>
      <c r="G34" s="406"/>
      <c r="H34" s="406"/>
      <c r="I34" s="406"/>
      <c r="J34" s="367"/>
    </row>
    <row r="35" spans="1:10" ht="15" customHeight="1" x14ac:dyDescent="0.25">
      <c r="A35" s="410">
        <v>19</v>
      </c>
      <c r="B35" s="408" t="s">
        <v>579</v>
      </c>
      <c r="C35" s="405" t="s">
        <v>580</v>
      </c>
      <c r="D35" s="404">
        <f t="shared" si="0"/>
        <v>0</v>
      </c>
      <c r="E35" s="406"/>
      <c r="F35" s="406"/>
      <c r="G35" s="406"/>
      <c r="H35" s="406"/>
      <c r="I35" s="406"/>
      <c r="J35" s="367"/>
    </row>
    <row r="36" spans="1:10" ht="15" customHeight="1" x14ac:dyDescent="0.25">
      <c r="A36" s="410">
        <v>20</v>
      </c>
      <c r="B36" s="408" t="s">
        <v>581</v>
      </c>
      <c r="C36" s="405" t="s">
        <v>582</v>
      </c>
      <c r="D36" s="404">
        <f t="shared" si="0"/>
        <v>0</v>
      </c>
      <c r="E36" s="406"/>
      <c r="F36" s="406"/>
      <c r="G36" s="406"/>
      <c r="H36" s="406"/>
      <c r="I36" s="406"/>
      <c r="J36" s="367"/>
    </row>
    <row r="37" spans="1:10" ht="15" customHeight="1" x14ac:dyDescent="0.25">
      <c r="A37" s="410">
        <v>21</v>
      </c>
      <c r="B37" s="408" t="s">
        <v>583</v>
      </c>
      <c r="C37" s="405" t="s">
        <v>584</v>
      </c>
      <c r="D37" s="404">
        <f t="shared" si="0"/>
        <v>0</v>
      </c>
      <c r="E37" s="406"/>
      <c r="F37" s="406"/>
      <c r="G37" s="406"/>
      <c r="H37" s="406"/>
      <c r="I37" s="406"/>
      <c r="J37" s="367"/>
    </row>
    <row r="38" spans="1:10" x14ac:dyDescent="0.25">
      <c r="A38" s="410">
        <v>22</v>
      </c>
      <c r="B38" s="411" t="s">
        <v>585</v>
      </c>
      <c r="C38" s="405" t="s">
        <v>586</v>
      </c>
      <c r="D38" s="404">
        <f t="shared" si="0"/>
        <v>0</v>
      </c>
      <c r="E38" s="406"/>
      <c r="F38" s="406"/>
      <c r="G38" s="406"/>
      <c r="H38" s="406"/>
      <c r="I38" s="406"/>
      <c r="J38" s="367"/>
    </row>
    <row r="39" spans="1:10" ht="15" customHeight="1" x14ac:dyDescent="0.25">
      <c r="A39" s="410">
        <v>23</v>
      </c>
      <c r="B39" s="408" t="s">
        <v>587</v>
      </c>
      <c r="C39" s="405" t="s">
        <v>588</v>
      </c>
      <c r="D39" s="404">
        <f t="shared" si="0"/>
        <v>4113</v>
      </c>
      <c r="E39" s="406">
        <v>4113</v>
      </c>
      <c r="F39" s="406"/>
      <c r="G39" s="406"/>
      <c r="H39" s="406"/>
      <c r="I39" s="406"/>
      <c r="J39" s="367"/>
    </row>
    <row r="40" spans="1:10" x14ac:dyDescent="0.25">
      <c r="A40" s="410">
        <v>24</v>
      </c>
      <c r="B40" s="411" t="s">
        <v>589</v>
      </c>
      <c r="C40" s="405" t="s">
        <v>590</v>
      </c>
      <c r="D40" s="404">
        <f t="shared" si="0"/>
        <v>0</v>
      </c>
      <c r="E40" s="406"/>
      <c r="F40" s="406"/>
      <c r="G40" s="406"/>
      <c r="H40" s="406"/>
      <c r="I40" s="406"/>
      <c r="J40" s="367"/>
    </row>
    <row r="41" spans="1:10" ht="15" customHeight="1" x14ac:dyDescent="0.25">
      <c r="A41" s="410">
        <v>25</v>
      </c>
      <c r="B41" s="375" t="s">
        <v>591</v>
      </c>
      <c r="C41" s="403" t="s">
        <v>592</v>
      </c>
      <c r="D41" s="404">
        <f t="shared" si="0"/>
        <v>120675</v>
      </c>
      <c r="E41" s="404">
        <f>E20+E21+E22+E23+E24+E25+E35+E36+E37+E38+E39+E40</f>
        <v>120537</v>
      </c>
      <c r="F41" s="404">
        <f>F20+F21+F22+F23+F24+F25+F35+F36+F37+F38+F39+F40</f>
        <v>7</v>
      </c>
      <c r="G41" s="404">
        <f>G20+G21+G22+G23+G24+G25+G35+G36+G37+G38+G39+G40</f>
        <v>58</v>
      </c>
      <c r="H41" s="404">
        <f>H20+H21+H22+H23+H24+H25+H35+H36+H37+H38+H39+H40</f>
        <v>58</v>
      </c>
      <c r="I41" s="404">
        <f>I20+I21+I22+I23+I24+I25+I35+I36+I37+I38+I39+I40</f>
        <v>15</v>
      </c>
      <c r="J41" s="367"/>
    </row>
    <row r="42" spans="1:10" x14ac:dyDescent="0.25">
      <c r="A42" s="410">
        <v>26</v>
      </c>
      <c r="B42" s="412" t="s">
        <v>593</v>
      </c>
      <c r="C42" s="405" t="s">
        <v>594</v>
      </c>
      <c r="D42" s="404">
        <f t="shared" si="0"/>
        <v>1965</v>
      </c>
      <c r="E42" s="406">
        <v>1900</v>
      </c>
      <c r="F42" s="428">
        <v>52</v>
      </c>
      <c r="G42" s="406">
        <v>13</v>
      </c>
      <c r="H42" s="406"/>
      <c r="I42" s="406"/>
      <c r="J42" s="367"/>
    </row>
    <row r="43" spans="1:10" x14ac:dyDescent="0.25">
      <c r="A43" s="410">
        <v>27</v>
      </c>
      <c r="B43" s="412" t="s">
        <v>595</v>
      </c>
      <c r="C43" s="405" t="s">
        <v>596</v>
      </c>
      <c r="D43" s="404">
        <f t="shared" si="0"/>
        <v>27808</v>
      </c>
      <c r="E43" s="406">
        <v>27159</v>
      </c>
      <c r="F43" s="406"/>
      <c r="G43" s="406">
        <v>649</v>
      </c>
      <c r="H43" s="406"/>
      <c r="I43" s="406"/>
      <c r="J43" s="367"/>
    </row>
    <row r="44" spans="1:10" x14ac:dyDescent="0.25">
      <c r="A44" s="410">
        <v>28</v>
      </c>
      <c r="B44" s="412" t="s">
        <v>597</v>
      </c>
      <c r="C44" s="405" t="s">
        <v>598</v>
      </c>
      <c r="D44" s="404">
        <f t="shared" si="0"/>
        <v>1125</v>
      </c>
      <c r="E44" s="406">
        <v>18</v>
      </c>
      <c r="F44" s="406">
        <v>916</v>
      </c>
      <c r="G44" s="406">
        <v>105</v>
      </c>
      <c r="H44" s="406">
        <v>86</v>
      </c>
      <c r="I44" s="406"/>
      <c r="J44" s="367"/>
    </row>
    <row r="45" spans="1:10" x14ac:dyDescent="0.25">
      <c r="A45" s="410">
        <v>29</v>
      </c>
      <c r="B45" s="412" t="s">
        <v>599</v>
      </c>
      <c r="C45" s="405" t="s">
        <v>600</v>
      </c>
      <c r="D45" s="404">
        <f t="shared" si="0"/>
        <v>12125</v>
      </c>
      <c r="E45" s="406">
        <v>5168</v>
      </c>
      <c r="F45" s="406">
        <v>1129</v>
      </c>
      <c r="G45" s="406">
        <v>2793</v>
      </c>
      <c r="H45" s="406">
        <v>335</v>
      </c>
      <c r="I45" s="406">
        <v>2700</v>
      </c>
      <c r="J45" s="367"/>
    </row>
    <row r="46" spans="1:10" x14ac:dyDescent="0.25">
      <c r="A46" s="410">
        <v>30</v>
      </c>
      <c r="B46" s="364" t="s">
        <v>601</v>
      </c>
      <c r="C46" s="405" t="s">
        <v>602</v>
      </c>
      <c r="D46" s="404">
        <f t="shared" si="0"/>
        <v>0</v>
      </c>
      <c r="E46" s="406"/>
      <c r="F46" s="406"/>
      <c r="G46" s="406"/>
      <c r="H46" s="406"/>
      <c r="I46" s="406"/>
      <c r="J46" s="367"/>
    </row>
    <row r="47" spans="1:10" x14ac:dyDescent="0.25">
      <c r="A47" s="410">
        <v>31</v>
      </c>
      <c r="B47" s="364" t="s">
        <v>603</v>
      </c>
      <c r="C47" s="405" t="s">
        <v>604</v>
      </c>
      <c r="D47" s="404">
        <f t="shared" si="0"/>
        <v>0</v>
      </c>
      <c r="E47" s="406"/>
      <c r="F47" s="406"/>
      <c r="G47" s="406"/>
      <c r="H47" s="406"/>
      <c r="I47" s="406"/>
      <c r="J47" s="367"/>
    </row>
    <row r="48" spans="1:10" x14ac:dyDescent="0.25">
      <c r="A48" s="410">
        <v>32</v>
      </c>
      <c r="B48" s="364" t="s">
        <v>605</v>
      </c>
      <c r="C48" s="405" t="s">
        <v>606</v>
      </c>
      <c r="D48" s="404">
        <f t="shared" si="0"/>
        <v>10374</v>
      </c>
      <c r="E48" s="406">
        <v>8442</v>
      </c>
      <c r="F48" s="406">
        <v>566</v>
      </c>
      <c r="G48" s="406">
        <v>780</v>
      </c>
      <c r="H48" s="406">
        <v>113</v>
      </c>
      <c r="I48" s="406">
        <v>473</v>
      </c>
      <c r="J48" s="367"/>
    </row>
    <row r="49" spans="1:10" x14ac:dyDescent="0.25">
      <c r="A49" s="410">
        <v>33</v>
      </c>
      <c r="B49" s="371" t="s">
        <v>182</v>
      </c>
      <c r="C49" s="403" t="s">
        <v>607</v>
      </c>
      <c r="D49" s="404">
        <f t="shared" si="0"/>
        <v>53397</v>
      </c>
      <c r="E49" s="404">
        <f>SUM(E42:E48)</f>
        <v>42687</v>
      </c>
      <c r="F49" s="404">
        <f>SUM(F42:F48)</f>
        <v>2663</v>
      </c>
      <c r="G49" s="404">
        <f>SUM(G42:G48)</f>
        <v>4340</v>
      </c>
      <c r="H49" s="404">
        <f>SUM(H42:H48)</f>
        <v>534</v>
      </c>
      <c r="I49" s="404">
        <f>SUM(I42:I48)</f>
        <v>3173</v>
      </c>
      <c r="J49" s="367"/>
    </row>
    <row r="50" spans="1:10" ht="15" customHeight="1" x14ac:dyDescent="0.25">
      <c r="A50" s="410">
        <v>34</v>
      </c>
      <c r="B50" s="373" t="s">
        <v>608</v>
      </c>
      <c r="C50" s="405" t="s">
        <v>609</v>
      </c>
      <c r="D50" s="404">
        <f t="shared" si="0"/>
        <v>28193</v>
      </c>
      <c r="E50" s="406">
        <v>28193</v>
      </c>
      <c r="F50" s="406"/>
      <c r="G50" s="406"/>
      <c r="H50" s="406"/>
      <c r="I50" s="406"/>
      <c r="J50" s="367"/>
    </row>
    <row r="51" spans="1:10" ht="15" customHeight="1" x14ac:dyDescent="0.25">
      <c r="A51" s="410">
        <v>35</v>
      </c>
      <c r="B51" s="373" t="s">
        <v>610</v>
      </c>
      <c r="C51" s="405" t="s">
        <v>611</v>
      </c>
      <c r="D51" s="404">
        <f t="shared" si="0"/>
        <v>12</v>
      </c>
      <c r="E51" s="406"/>
      <c r="F51" s="406">
        <v>12</v>
      </c>
      <c r="G51" s="406"/>
      <c r="H51" s="406"/>
      <c r="I51" s="406"/>
      <c r="J51" s="367"/>
    </row>
    <row r="52" spans="1:10" ht="15" customHeight="1" x14ac:dyDescent="0.25">
      <c r="A52" s="410">
        <v>36</v>
      </c>
      <c r="B52" s="373" t="s">
        <v>612</v>
      </c>
      <c r="C52" s="405" t="s">
        <v>613</v>
      </c>
      <c r="D52" s="404">
        <f t="shared" si="0"/>
        <v>120</v>
      </c>
      <c r="E52" s="406"/>
      <c r="F52" s="406"/>
      <c r="G52" s="406">
        <v>120</v>
      </c>
      <c r="H52" s="406"/>
      <c r="I52" s="406"/>
      <c r="J52" s="367"/>
    </row>
    <row r="53" spans="1:10" ht="15" customHeight="1" x14ac:dyDescent="0.25">
      <c r="A53" s="410">
        <v>37</v>
      </c>
      <c r="B53" s="373" t="s">
        <v>614</v>
      </c>
      <c r="C53" s="405" t="s">
        <v>615</v>
      </c>
      <c r="D53" s="404">
        <f t="shared" si="0"/>
        <v>6157</v>
      </c>
      <c r="E53" s="406">
        <v>6122</v>
      </c>
      <c r="F53" s="406">
        <v>3</v>
      </c>
      <c r="G53" s="406">
        <v>32</v>
      </c>
      <c r="H53" s="406"/>
      <c r="I53" s="406"/>
      <c r="J53" s="367"/>
    </row>
    <row r="54" spans="1:10" ht="15" customHeight="1" x14ac:dyDescent="0.25">
      <c r="A54" s="410">
        <v>38</v>
      </c>
      <c r="B54" s="375" t="s">
        <v>616</v>
      </c>
      <c r="C54" s="403" t="s">
        <v>617</v>
      </c>
      <c r="D54" s="404">
        <f t="shared" si="0"/>
        <v>34482</v>
      </c>
      <c r="E54" s="404">
        <f>SUM(E50:E53)</f>
        <v>34315</v>
      </c>
      <c r="F54" s="404">
        <f>SUM(F50:F53)</f>
        <v>15</v>
      </c>
      <c r="G54" s="404">
        <f>SUM(G50:G53)</f>
        <v>152</v>
      </c>
      <c r="H54" s="404">
        <f>SUM(H50:H53)</f>
        <v>0</v>
      </c>
      <c r="I54" s="404">
        <f>SUM(I50:I53)</f>
        <v>0</v>
      </c>
      <c r="J54" s="367"/>
    </row>
    <row r="55" spans="1:10" ht="15" customHeight="1" x14ac:dyDescent="0.25">
      <c r="A55" s="410">
        <v>39</v>
      </c>
      <c r="B55" s="373" t="s">
        <v>618</v>
      </c>
      <c r="C55" s="405" t="s">
        <v>619</v>
      </c>
      <c r="D55" s="404">
        <f t="shared" si="0"/>
        <v>0</v>
      </c>
      <c r="E55" s="406"/>
      <c r="F55" s="406"/>
      <c r="G55" s="406"/>
      <c r="H55" s="406"/>
      <c r="I55" s="406"/>
      <c r="J55" s="367"/>
    </row>
    <row r="56" spans="1:10" ht="15" customHeight="1" x14ac:dyDescent="0.25">
      <c r="A56" s="410">
        <v>40</v>
      </c>
      <c r="B56" s="373" t="s">
        <v>620</v>
      </c>
      <c r="C56" s="405" t="s">
        <v>621</v>
      </c>
      <c r="D56" s="404">
        <f t="shared" si="0"/>
        <v>0</v>
      </c>
      <c r="E56" s="406"/>
      <c r="F56" s="406"/>
      <c r="G56" s="406"/>
      <c r="H56" s="406"/>
      <c r="I56" s="406"/>
      <c r="J56" s="367"/>
    </row>
    <row r="57" spans="1:10" ht="15" customHeight="1" x14ac:dyDescent="0.25">
      <c r="A57" s="410">
        <v>41</v>
      </c>
      <c r="B57" s="373" t="s">
        <v>622</v>
      </c>
      <c r="C57" s="405" t="s">
        <v>623</v>
      </c>
      <c r="D57" s="404">
        <f t="shared" si="0"/>
        <v>0</v>
      </c>
      <c r="E57" s="406"/>
      <c r="F57" s="406"/>
      <c r="G57" s="406"/>
      <c r="H57" s="406"/>
      <c r="I57" s="406"/>
      <c r="J57" s="367"/>
    </row>
    <row r="58" spans="1:10" ht="15" customHeight="1" x14ac:dyDescent="0.25">
      <c r="A58" s="410">
        <v>42</v>
      </c>
      <c r="B58" s="373" t="s">
        <v>624</v>
      </c>
      <c r="C58" s="405" t="s">
        <v>625</v>
      </c>
      <c r="D58" s="404">
        <f t="shared" si="0"/>
        <v>1155</v>
      </c>
      <c r="E58" s="406">
        <v>1155</v>
      </c>
      <c r="F58" s="406"/>
      <c r="G58" s="406"/>
      <c r="H58" s="406"/>
      <c r="I58" s="406"/>
      <c r="J58" s="367"/>
    </row>
    <row r="59" spans="1:10" ht="15" customHeight="1" x14ac:dyDescent="0.25">
      <c r="A59" s="410">
        <v>43</v>
      </c>
      <c r="B59" s="373" t="s">
        <v>626</v>
      </c>
      <c r="C59" s="405" t="s">
        <v>627</v>
      </c>
      <c r="D59" s="404">
        <f t="shared" si="0"/>
        <v>0</v>
      </c>
      <c r="E59" s="406"/>
      <c r="F59" s="406"/>
      <c r="G59" s="406"/>
      <c r="H59" s="406"/>
      <c r="I59" s="406"/>
      <c r="J59" s="367"/>
    </row>
    <row r="60" spans="1:10" ht="15" customHeight="1" x14ac:dyDescent="0.25">
      <c r="A60" s="410">
        <v>44</v>
      </c>
      <c r="B60" s="373" t="s">
        <v>628</v>
      </c>
      <c r="C60" s="405" t="s">
        <v>629</v>
      </c>
      <c r="D60" s="404">
        <f t="shared" si="0"/>
        <v>0</v>
      </c>
      <c r="E60" s="406"/>
      <c r="F60" s="406"/>
      <c r="G60" s="406"/>
      <c r="H60" s="406"/>
      <c r="I60" s="406"/>
      <c r="J60" s="367"/>
    </row>
    <row r="61" spans="1:10" ht="15" customHeight="1" x14ac:dyDescent="0.25">
      <c r="A61" s="410">
        <v>45</v>
      </c>
      <c r="B61" s="373" t="s">
        <v>630</v>
      </c>
      <c r="C61" s="405" t="s">
        <v>631</v>
      </c>
      <c r="D61" s="404">
        <f t="shared" si="0"/>
        <v>0</v>
      </c>
      <c r="E61" s="406"/>
      <c r="F61" s="406"/>
      <c r="G61" s="406"/>
      <c r="H61" s="406"/>
      <c r="I61" s="406"/>
      <c r="J61" s="367"/>
    </row>
    <row r="62" spans="1:10" ht="15" customHeight="1" x14ac:dyDescent="0.25">
      <c r="A62" s="410">
        <v>46</v>
      </c>
      <c r="B62" s="373" t="s">
        <v>632</v>
      </c>
      <c r="C62" s="405" t="s">
        <v>633</v>
      </c>
      <c r="D62" s="404">
        <f t="shared" si="0"/>
        <v>1976</v>
      </c>
      <c r="E62" s="406">
        <v>1976</v>
      </c>
      <c r="F62" s="406"/>
      <c r="G62" s="406"/>
      <c r="H62" s="406"/>
      <c r="I62" s="406"/>
      <c r="J62" s="367"/>
    </row>
    <row r="63" spans="1:10" ht="15" customHeight="1" thickBot="1" x14ac:dyDescent="0.3">
      <c r="A63" s="410">
        <v>47</v>
      </c>
      <c r="B63" s="413" t="s">
        <v>634</v>
      </c>
      <c r="C63" s="414" t="s">
        <v>635</v>
      </c>
      <c r="D63" s="404">
        <f t="shared" si="0"/>
        <v>3131</v>
      </c>
      <c r="E63" s="415">
        <f>SUM(E55:E62)</f>
        <v>3131</v>
      </c>
      <c r="F63" s="415">
        <f>SUM(F55:F62)</f>
        <v>0</v>
      </c>
      <c r="G63" s="415">
        <f>SUM(G55:G62)</f>
        <v>0</v>
      </c>
      <c r="H63" s="415">
        <f>SUM(H55:H62)</f>
        <v>0</v>
      </c>
      <c r="I63" s="415">
        <f>SUM(I55:I62)</f>
        <v>0</v>
      </c>
      <c r="J63" s="367"/>
    </row>
    <row r="64" spans="1:10" ht="15.75" thickBot="1" x14ac:dyDescent="0.3">
      <c r="A64" s="410">
        <v>48</v>
      </c>
      <c r="B64" s="416" t="s">
        <v>318</v>
      </c>
      <c r="C64" s="417" t="s">
        <v>636</v>
      </c>
      <c r="D64" s="404">
        <f t="shared" si="0"/>
        <v>825174</v>
      </c>
      <c r="E64" s="418">
        <f>E8+E9+E10+E19+E41+E49+E54+E63</f>
        <v>318075</v>
      </c>
      <c r="F64" s="418">
        <f>F8+F9+F10+F19+F41+F49+F54+F63</f>
        <v>136471</v>
      </c>
      <c r="G64" s="418">
        <f>G8+G9+G10+G19+G41+G49+G54+G63</f>
        <v>206799</v>
      </c>
      <c r="H64" s="418">
        <f>H8+H9+H10+H19+H41+H49+H54+H63</f>
        <v>117018</v>
      </c>
      <c r="I64" s="418">
        <f>I8+I9+I10+I19+I41+I49+I54+I63</f>
        <v>46811</v>
      </c>
      <c r="J64" s="367"/>
    </row>
    <row r="65" spans="1:10" x14ac:dyDescent="0.25">
      <c r="A65" s="410">
        <v>49</v>
      </c>
      <c r="B65" s="385" t="s">
        <v>637</v>
      </c>
      <c r="C65" s="386" t="s">
        <v>638</v>
      </c>
      <c r="D65" s="404">
        <f t="shared" si="0"/>
        <v>0</v>
      </c>
      <c r="E65" s="419"/>
      <c r="F65" s="419"/>
      <c r="G65" s="419"/>
      <c r="H65" s="419"/>
      <c r="I65" s="419"/>
      <c r="J65" s="367"/>
    </row>
    <row r="66" spans="1:10" x14ac:dyDescent="0.25">
      <c r="A66" s="410">
        <v>50</v>
      </c>
      <c r="B66" s="387" t="s">
        <v>639</v>
      </c>
      <c r="C66" s="388" t="s">
        <v>640</v>
      </c>
      <c r="D66" s="404">
        <f t="shared" si="0"/>
        <v>0</v>
      </c>
      <c r="E66" s="391"/>
      <c r="F66" s="391"/>
      <c r="G66" s="391"/>
      <c r="H66" s="391"/>
      <c r="I66" s="391"/>
      <c r="J66" s="367"/>
    </row>
    <row r="67" spans="1:10" x14ac:dyDescent="0.25">
      <c r="A67" s="410">
        <v>51</v>
      </c>
      <c r="B67" s="389" t="s">
        <v>641</v>
      </c>
      <c r="C67" s="386" t="s">
        <v>642</v>
      </c>
      <c r="D67" s="404">
        <f t="shared" si="0"/>
        <v>0</v>
      </c>
      <c r="E67" s="391"/>
      <c r="F67" s="391"/>
      <c r="G67" s="391"/>
      <c r="H67" s="391"/>
      <c r="I67" s="391"/>
      <c r="J67" s="367"/>
    </row>
    <row r="68" spans="1:10" x14ac:dyDescent="0.25">
      <c r="A68" s="410">
        <v>52</v>
      </c>
      <c r="B68" s="389" t="s">
        <v>643</v>
      </c>
      <c r="C68" s="388" t="s">
        <v>644</v>
      </c>
      <c r="D68" s="404">
        <f t="shared" si="0"/>
        <v>31861</v>
      </c>
      <c r="E68" s="391">
        <v>31861</v>
      </c>
      <c r="F68" s="391"/>
      <c r="G68" s="391"/>
      <c r="H68" s="391"/>
      <c r="I68" s="391"/>
      <c r="J68" s="367"/>
    </row>
    <row r="69" spans="1:10" x14ac:dyDescent="0.25">
      <c r="A69" s="410">
        <v>53</v>
      </c>
      <c r="B69" s="389" t="s">
        <v>645</v>
      </c>
      <c r="C69" s="386" t="s">
        <v>646</v>
      </c>
      <c r="D69" s="404">
        <f t="shared" si="0"/>
        <v>399219</v>
      </c>
      <c r="E69" s="391">
        <v>399219</v>
      </c>
      <c r="F69" s="391"/>
      <c r="G69" s="391"/>
      <c r="H69" s="391"/>
      <c r="I69" s="391"/>
      <c r="J69" s="367"/>
    </row>
    <row r="70" spans="1:10" x14ac:dyDescent="0.25">
      <c r="A70" s="410">
        <v>54</v>
      </c>
      <c r="B70" s="389" t="s">
        <v>647</v>
      </c>
      <c r="C70" s="388" t="s">
        <v>648</v>
      </c>
      <c r="D70" s="404">
        <f t="shared" si="0"/>
        <v>0</v>
      </c>
      <c r="E70" s="391"/>
      <c r="F70" s="391"/>
      <c r="G70" s="391"/>
      <c r="H70" s="391"/>
      <c r="I70" s="391"/>
      <c r="J70" s="367"/>
    </row>
    <row r="71" spans="1:10" x14ac:dyDescent="0.25">
      <c r="A71" s="410">
        <v>55</v>
      </c>
      <c r="B71" s="389" t="s">
        <v>649</v>
      </c>
      <c r="C71" s="386" t="s">
        <v>650</v>
      </c>
      <c r="D71" s="404">
        <f t="shared" si="0"/>
        <v>0</v>
      </c>
      <c r="E71" s="391"/>
      <c r="F71" s="391"/>
      <c r="G71" s="391"/>
      <c r="H71" s="391"/>
      <c r="I71" s="391"/>
      <c r="J71" s="367"/>
    </row>
    <row r="72" spans="1:10" x14ac:dyDescent="0.25">
      <c r="A72" s="410">
        <v>56</v>
      </c>
      <c r="B72" s="389" t="s">
        <v>651</v>
      </c>
      <c r="C72" s="388" t="s">
        <v>652</v>
      </c>
      <c r="D72" s="404">
        <f t="shared" si="0"/>
        <v>0</v>
      </c>
      <c r="E72" s="391"/>
      <c r="F72" s="391"/>
      <c r="G72" s="391"/>
      <c r="H72" s="391"/>
      <c r="I72" s="391"/>
      <c r="J72" s="367"/>
    </row>
    <row r="73" spans="1:10" x14ac:dyDescent="0.25">
      <c r="A73" s="410">
        <v>57</v>
      </c>
      <c r="B73" s="387" t="s">
        <v>653</v>
      </c>
      <c r="C73" s="388" t="s">
        <v>654</v>
      </c>
      <c r="D73" s="404">
        <f>SUM(E73:I73)</f>
        <v>431080</v>
      </c>
      <c r="E73" s="420">
        <f>SUM(E65:E72)</f>
        <v>431080</v>
      </c>
      <c r="F73" s="420">
        <f>SUM(F65:F72)</f>
        <v>0</v>
      </c>
      <c r="G73" s="420">
        <f>SUM(G65:G72)</f>
        <v>0</v>
      </c>
      <c r="H73" s="420">
        <f>SUM(H65:H72)</f>
        <v>0</v>
      </c>
      <c r="I73" s="420">
        <f>SUM(I65:I72)</f>
        <v>0</v>
      </c>
      <c r="J73" s="367"/>
    </row>
    <row r="74" spans="1:10" x14ac:dyDescent="0.25">
      <c r="A74" s="410">
        <v>58</v>
      </c>
      <c r="B74" s="387" t="s">
        <v>655</v>
      </c>
      <c r="C74" s="388" t="s">
        <v>656</v>
      </c>
      <c r="D74" s="404">
        <f>SUM(E74:I74)</f>
        <v>0</v>
      </c>
      <c r="E74" s="391"/>
      <c r="F74" s="391"/>
      <c r="G74" s="391"/>
      <c r="H74" s="391"/>
      <c r="I74" s="391"/>
      <c r="J74" s="367"/>
    </row>
    <row r="75" spans="1:10" ht="15.75" thickBot="1" x14ac:dyDescent="0.3">
      <c r="A75" s="410">
        <v>59</v>
      </c>
      <c r="B75" s="421" t="s">
        <v>319</v>
      </c>
      <c r="C75" s="422" t="s">
        <v>657</v>
      </c>
      <c r="D75" s="404">
        <f>SUM(E75:I75)</f>
        <v>431080</v>
      </c>
      <c r="E75" s="423">
        <f>SUM(E73:E74)</f>
        <v>431080</v>
      </c>
      <c r="F75" s="423">
        <f>SUM(F73:F74)</f>
        <v>0</v>
      </c>
      <c r="G75" s="423">
        <f>SUM(G73:G74)</f>
        <v>0</v>
      </c>
      <c r="H75" s="423">
        <f>SUM(H73:H74)</f>
        <v>0</v>
      </c>
      <c r="I75" s="423">
        <f>SUM(I73:I74)</f>
        <v>0</v>
      </c>
      <c r="J75" s="367"/>
    </row>
    <row r="76" spans="1:10" ht="15.75" thickBot="1" x14ac:dyDescent="0.3">
      <c r="A76" s="410">
        <v>60</v>
      </c>
      <c r="B76" s="424" t="s">
        <v>658</v>
      </c>
      <c r="C76" s="425"/>
      <c r="D76" s="404">
        <f>SUM(E76:I76)</f>
        <v>1256254</v>
      </c>
      <c r="E76" s="426">
        <f>E64+E75</f>
        <v>749155</v>
      </c>
      <c r="F76" s="426">
        <f>F64+F75</f>
        <v>136471</v>
      </c>
      <c r="G76" s="426">
        <f>G64+G75</f>
        <v>206799</v>
      </c>
      <c r="H76" s="426">
        <f>H64+H75</f>
        <v>117018</v>
      </c>
      <c r="I76" s="426">
        <f>I64+I75</f>
        <v>46811</v>
      </c>
      <c r="J76" s="367"/>
    </row>
    <row r="77" spans="1:10" x14ac:dyDescent="0.25">
      <c r="D77" s="367"/>
      <c r="E77" s="367"/>
      <c r="F77" s="367"/>
      <c r="G77" s="367"/>
      <c r="H77" s="367"/>
      <c r="I77" s="367"/>
    </row>
    <row r="78" spans="1:10" x14ac:dyDescent="0.25">
      <c r="B78" s="427"/>
    </row>
    <row r="80" spans="1:10" x14ac:dyDescent="0.25">
      <c r="B80" s="427"/>
    </row>
  </sheetData>
  <pageMargins left="0" right="0" top="0" bottom="0" header="0.31496062992125984" footer="0.31496062992125984"/>
  <pageSetup paperSize="9" scale="7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7" topLeftCell="A65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141" t="s">
        <v>0</v>
      </c>
      <c r="C1" s="142" t="s">
        <v>1184</v>
      </c>
    </row>
    <row r="2" spans="1:8" ht="18.75" x14ac:dyDescent="0.3">
      <c r="B2" s="145" t="s">
        <v>169</v>
      </c>
      <c r="C2" s="68" t="s">
        <v>1488</v>
      </c>
    </row>
    <row r="3" spans="1:8" ht="18.75" x14ac:dyDescent="0.3">
      <c r="B3" s="29"/>
    </row>
    <row r="4" spans="1:8" ht="15.75" x14ac:dyDescent="0.25">
      <c r="B4" s="30" t="s">
        <v>118</v>
      </c>
      <c r="C4" t="s">
        <v>120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7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8">
        <f t="shared" si="0"/>
        <v>127904640</v>
      </c>
      <c r="D8" s="39">
        <v>127904640</v>
      </c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8">
        <f t="shared" si="0"/>
        <v>90729626</v>
      </c>
      <c r="D9" s="39">
        <v>90729626</v>
      </c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8">
        <f t="shared" si="0"/>
        <v>6854820</v>
      </c>
      <c r="D10" s="39">
        <v>6854820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8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8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8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63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8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8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">
      <c r="A38" s="5">
        <v>32</v>
      </c>
      <c r="B38" s="35" t="s">
        <v>84</v>
      </c>
      <c r="C38" s="58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">
      <c r="A39" s="5">
        <v>33</v>
      </c>
      <c r="B39" s="35" t="s">
        <v>85</v>
      </c>
      <c r="C39" s="58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">
      <c r="A40" s="5">
        <v>34</v>
      </c>
      <c r="B40" s="35" t="s">
        <v>86</v>
      </c>
      <c r="C40" s="58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">
      <c r="A41" s="5">
        <v>35</v>
      </c>
      <c r="B41" s="32" t="s">
        <v>87</v>
      </c>
      <c r="C41" s="58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8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">
      <c r="A43" s="5">
        <v>37</v>
      </c>
      <c r="B43" s="32" t="s">
        <v>89</v>
      </c>
      <c r="C43" s="58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">
      <c r="A44" s="5">
        <v>38</v>
      </c>
      <c r="B44" s="32" t="s">
        <v>90</v>
      </c>
      <c r="C44" s="58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8">
        <f t="shared" si="1"/>
        <v>9611212</v>
      </c>
      <c r="D45" s="39">
        <v>9611212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8">
        <f t="shared" si="1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8">
        <f t="shared" si="1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8">
        <f t="shared" si="1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8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8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">
      <c r="A51" s="5">
        <v>45</v>
      </c>
      <c r="B51" s="32" t="s">
        <v>97</v>
      </c>
      <c r="C51" s="58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">
      <c r="A52" s="5">
        <v>46</v>
      </c>
      <c r="B52" s="32" t="s">
        <v>98</v>
      </c>
      <c r="C52" s="58">
        <f t="shared" si="1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8">
        <f t="shared" si="1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8">
        <f t="shared" si="1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8">
        <f t="shared" si="1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8">
        <f t="shared" si="1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104</v>
      </c>
      <c r="C58" s="60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">
      <c r="A59" s="5">
        <v>53</v>
      </c>
      <c r="B59" s="33" t="s">
        <v>105</v>
      </c>
      <c r="C59" s="58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1" customFormat="1" x14ac:dyDescent="0.2">
      <c r="A60" s="5">
        <v>54</v>
      </c>
      <c r="B60" s="32" t="s">
        <v>106</v>
      </c>
      <c r="C60" s="60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8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8">
        <f t="shared" si="1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8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8">
        <f t="shared" si="1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8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8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5.5" x14ac:dyDescent="0.2">
      <c r="A67" s="5">
        <v>61</v>
      </c>
      <c r="B67" s="32" t="s">
        <v>113</v>
      </c>
      <c r="C67" s="58">
        <f t="shared" si="1"/>
        <v>590723141</v>
      </c>
      <c r="D67" s="39">
        <v>553636584</v>
      </c>
      <c r="E67" s="6">
        <v>11731989</v>
      </c>
      <c r="F67" s="6">
        <v>18551194</v>
      </c>
      <c r="G67" s="6">
        <v>1725483</v>
      </c>
      <c r="H67" s="6">
        <v>5077891</v>
      </c>
    </row>
    <row r="68" spans="1:8" x14ac:dyDescent="0.2">
      <c r="A68" s="5">
        <v>62</v>
      </c>
      <c r="B68" s="32" t="s">
        <v>114</v>
      </c>
      <c r="C68" s="58">
        <f t="shared" si="1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121</v>
      </c>
      <c r="C69" s="58">
        <f t="shared" si="1"/>
        <v>490382091</v>
      </c>
      <c r="D69" s="39"/>
      <c r="E69" s="6">
        <v>170413304</v>
      </c>
      <c r="F69" s="6">
        <v>123432267</v>
      </c>
      <c r="G69" s="6">
        <v>60106695</v>
      </c>
      <c r="H69" s="6">
        <v>136429825</v>
      </c>
    </row>
    <row r="70" spans="1:8" x14ac:dyDescent="0.2">
      <c r="A70" s="5">
        <v>64</v>
      </c>
      <c r="B70" s="32" t="s">
        <v>115</v>
      </c>
      <c r="C70" s="58">
        <f t="shared" si="1"/>
        <v>1081105232</v>
      </c>
      <c r="D70" s="42">
        <f>SUM(D67:D69)</f>
        <v>553636584</v>
      </c>
      <c r="E70" s="18">
        <f>SUM(E67:E69)</f>
        <v>182145293</v>
      </c>
      <c r="F70" s="18">
        <f>SUM(F67:F69)</f>
        <v>141983461</v>
      </c>
      <c r="G70" s="18">
        <f>SUM(G67:G69)</f>
        <v>61832178</v>
      </c>
      <c r="H70" s="18">
        <f>SUM(H67:H69)</f>
        <v>141507716</v>
      </c>
    </row>
    <row r="71" spans="1:8" ht="13.5" thickBot="1" x14ac:dyDescent="0.25">
      <c r="A71" s="5">
        <v>65</v>
      </c>
      <c r="B71" s="37" t="s">
        <v>116</v>
      </c>
      <c r="C71" s="58">
        <f>SUM(D71:H71)</f>
        <v>1081105232</v>
      </c>
      <c r="D71" s="49">
        <f>D70</f>
        <v>553636584</v>
      </c>
      <c r="E71" s="22">
        <f>E70</f>
        <v>182145293</v>
      </c>
      <c r="F71" s="22">
        <f>F70</f>
        <v>141983461</v>
      </c>
      <c r="G71" s="22">
        <f>G70</f>
        <v>61832178</v>
      </c>
      <c r="H71" s="22">
        <f>H70</f>
        <v>141507716</v>
      </c>
    </row>
    <row r="72" spans="1:8" ht="14.25" thickTop="1" thickBot="1" x14ac:dyDescent="0.25">
      <c r="A72" s="5">
        <v>66</v>
      </c>
      <c r="B72" s="38" t="s">
        <v>46</v>
      </c>
      <c r="C72" s="59">
        <f>SUM(D72:H72)</f>
        <v>1840075111</v>
      </c>
      <c r="D72" s="23">
        <f>D66+D71</f>
        <v>1237771741</v>
      </c>
      <c r="E72" s="23">
        <f>E66+E71</f>
        <v>184094743</v>
      </c>
      <c r="F72" s="23">
        <f>F66+F71</f>
        <v>206117305</v>
      </c>
      <c r="G72" s="23">
        <f>G66+G71</f>
        <v>62752178</v>
      </c>
      <c r="H72" s="23">
        <f>H66+H71</f>
        <v>149339144</v>
      </c>
    </row>
    <row r="73" spans="1:8" ht="13.5" thickTop="1" x14ac:dyDescent="0.2"/>
  </sheetData>
  <phoneticPr fontId="39" type="noConversion"/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5" topLeftCell="A33" activePane="bottomLeft" state="frozen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142" t="s">
        <v>1185</v>
      </c>
    </row>
    <row r="2" spans="1:8" ht="18.75" x14ac:dyDescent="0.3">
      <c r="B2" s="29" t="s">
        <v>169</v>
      </c>
      <c r="D2" s="231" t="s">
        <v>1488</v>
      </c>
    </row>
    <row r="3" spans="1:8" ht="15.75" x14ac:dyDescent="0.25">
      <c r="B3" s="30" t="s">
        <v>119</v>
      </c>
      <c r="C3" t="s">
        <v>120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">
      <c r="A6" s="5">
        <v>1</v>
      </c>
      <c r="B6" s="50" t="s">
        <v>4</v>
      </c>
      <c r="C6" s="57">
        <f t="shared" ref="C6:C48" si="0">SUM(D6:H6)</f>
        <v>361781862</v>
      </c>
      <c r="D6" s="53">
        <v>34203835</v>
      </c>
      <c r="E6" s="10">
        <v>115661319</v>
      </c>
      <c r="F6" s="10">
        <v>107041038</v>
      </c>
      <c r="G6" s="10">
        <v>23831592</v>
      </c>
      <c r="H6" s="10">
        <v>81044078</v>
      </c>
    </row>
    <row r="7" spans="1:8" ht="25.5" x14ac:dyDescent="0.2">
      <c r="A7" s="5">
        <v>2</v>
      </c>
      <c r="B7" s="50" t="s">
        <v>5</v>
      </c>
      <c r="C7" s="58">
        <f t="shared" si="0"/>
        <v>78877589</v>
      </c>
      <c r="D7" s="53">
        <v>8902194</v>
      </c>
      <c r="E7" s="10">
        <v>27976915</v>
      </c>
      <c r="F7" s="10">
        <v>17096042</v>
      </c>
      <c r="G7" s="10">
        <v>5404150</v>
      </c>
      <c r="H7" s="10">
        <v>19498288</v>
      </c>
    </row>
    <row r="8" spans="1:8" x14ac:dyDescent="0.2">
      <c r="A8" s="5">
        <v>3</v>
      </c>
      <c r="B8" s="51" t="s">
        <v>6</v>
      </c>
      <c r="C8" s="58">
        <f t="shared" si="0"/>
        <v>239747771</v>
      </c>
      <c r="D8" s="54">
        <v>48395833</v>
      </c>
      <c r="E8" s="27">
        <v>34246509</v>
      </c>
      <c r="F8" s="27">
        <v>77687925</v>
      </c>
      <c r="G8" s="27">
        <v>31396726</v>
      </c>
      <c r="H8" s="10">
        <v>48020778</v>
      </c>
    </row>
    <row r="9" spans="1:8" x14ac:dyDescent="0.2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8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8">
        <f t="shared" si="0"/>
        <v>822459</v>
      </c>
      <c r="D18" s="39">
        <v>822459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8">
        <f t="shared" si="0"/>
        <v>155243980</v>
      </c>
      <c r="D19" s="41">
        <f>SUM(D20:D23)</f>
        <v>154501280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8">
        <f t="shared" si="0"/>
        <v>154001280</v>
      </c>
      <c r="D23" s="39">
        <v>154001280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8">
        <f t="shared" si="0"/>
        <v>4851560</v>
      </c>
      <c r="D24" s="39">
        <v>4851560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8">
        <f t="shared" si="0"/>
        <v>179198328</v>
      </c>
      <c r="D25" s="39">
        <v>179198328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8">
        <f t="shared" si="0"/>
        <v>340116327</v>
      </c>
      <c r="D26" s="53">
        <f>D18+D19+D24+D25</f>
        <v>339373627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8">
        <f t="shared" si="0"/>
        <v>2111862</v>
      </c>
      <c r="D27" s="39">
        <v>1181102</v>
      </c>
      <c r="E27" s="6">
        <v>730760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8">
        <f t="shared" si="0"/>
        <v>15996392</v>
      </c>
      <c r="D28" s="39">
        <v>15996392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8">
        <f t="shared" si="0"/>
        <v>2949950</v>
      </c>
      <c r="D29" s="39">
        <v>90000</v>
      </c>
      <c r="E29" s="6">
        <v>2599950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8">
        <f t="shared" si="0"/>
        <v>8386510</v>
      </c>
      <c r="D30" s="39">
        <v>2530034</v>
      </c>
      <c r="E30" s="6">
        <v>1459050</v>
      </c>
      <c r="F30" s="6">
        <v>2134960</v>
      </c>
      <c r="G30" s="6">
        <v>1771442</v>
      </c>
      <c r="H30" s="6">
        <v>491024</v>
      </c>
    </row>
    <row r="31" spans="1:8" ht="25.5" x14ac:dyDescent="0.2">
      <c r="A31" s="5">
        <v>26</v>
      </c>
      <c r="B31" s="32" t="s">
        <v>29</v>
      </c>
      <c r="C31" s="58">
        <f t="shared" si="0"/>
        <v>7820058</v>
      </c>
      <c r="D31" s="39">
        <v>5345334</v>
      </c>
      <c r="E31" s="6">
        <v>1293240</v>
      </c>
      <c r="F31" s="6">
        <v>700640</v>
      </c>
      <c r="G31" s="6">
        <v>348268</v>
      </c>
      <c r="H31" s="6">
        <v>132576</v>
      </c>
    </row>
    <row r="32" spans="1:8" x14ac:dyDescent="0.2">
      <c r="A32" s="5">
        <v>27</v>
      </c>
      <c r="B32" s="50" t="s">
        <v>30</v>
      </c>
      <c r="C32" s="58">
        <f t="shared" si="0"/>
        <v>37264772</v>
      </c>
      <c r="D32" s="53">
        <f>SUM(D27:D31)</f>
        <v>25142862</v>
      </c>
      <c r="E32" s="10">
        <f>SUM(E27:E31)</f>
        <v>6083000</v>
      </c>
      <c r="F32" s="10">
        <f>SUM(F27:F31)</f>
        <v>3295600</v>
      </c>
      <c r="G32" s="10">
        <f>SUM(G27:G31)</f>
        <v>2119710</v>
      </c>
      <c r="H32" s="10">
        <f>SUM(H27:H31)</f>
        <v>623600</v>
      </c>
    </row>
    <row r="33" spans="1:8" x14ac:dyDescent="0.2">
      <c r="A33" s="5">
        <v>28</v>
      </c>
      <c r="B33" s="32" t="s">
        <v>31</v>
      </c>
      <c r="C33" s="58">
        <f t="shared" si="0"/>
        <v>209997363</v>
      </c>
      <c r="D33" s="39">
        <v>209997363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8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8">
        <f t="shared" si="0"/>
        <v>56553488</v>
      </c>
      <c r="D36" s="39">
        <v>56440088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8">
        <f t="shared" si="0"/>
        <v>266970851</v>
      </c>
      <c r="D37" s="53">
        <f>SUM(D33:D36)</f>
        <v>266437451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8">
        <f t="shared" si="0"/>
        <v>1500000</v>
      </c>
      <c r="D38" s="45">
        <f>SUM(D39:D41)</f>
        <v>1500000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1197</v>
      </c>
      <c r="C40" s="58">
        <f t="shared" si="0"/>
        <v>1500000</v>
      </c>
      <c r="D40" s="39">
        <v>1500000</v>
      </c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8">
        <f t="shared" si="0"/>
        <v>1500000</v>
      </c>
      <c r="D42" s="53">
        <f>D38</f>
        <v>1500000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8">
        <f t="shared" si="0"/>
        <v>1338259172</v>
      </c>
      <c r="D43" s="55">
        <f>D6+D7+D8+D17+D26+D32+D37+D42</f>
        <v>735955802</v>
      </c>
      <c r="E43" s="11">
        <f>E6+E7+E8+E17+E26+E32+E37+E42</f>
        <v>184094743</v>
      </c>
      <c r="F43" s="11">
        <f>F6+F7+F8+F17+F26+F32+F37+F42</f>
        <v>206117305</v>
      </c>
      <c r="G43" s="11">
        <f>G6+G7+G8+G17+G26+G32+G37+G42</f>
        <v>62752178</v>
      </c>
      <c r="H43" s="11">
        <f>H6+H7+H8+H17+H26+H32+H37+H42</f>
        <v>149339144</v>
      </c>
    </row>
    <row r="44" spans="1:8" ht="25.5" x14ac:dyDescent="0.2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</row>
    <row r="45" spans="1:8" ht="25.5" x14ac:dyDescent="0.2">
      <c r="A45" s="5">
        <v>40</v>
      </c>
      <c r="B45" s="32" t="s">
        <v>43</v>
      </c>
      <c r="C45" s="58">
        <f t="shared" si="0"/>
        <v>490382091</v>
      </c>
      <c r="D45" s="39">
        <f>'17'!C69</f>
        <v>490382091</v>
      </c>
      <c r="E45" s="6"/>
      <c r="F45" s="6"/>
      <c r="G45" s="6"/>
      <c r="H45" s="6"/>
    </row>
    <row r="46" spans="1:8" x14ac:dyDescent="0.2">
      <c r="A46" s="5">
        <v>41</v>
      </c>
      <c r="B46" s="32" t="s">
        <v>44</v>
      </c>
      <c r="C46" s="58">
        <f t="shared" si="0"/>
        <v>501815939</v>
      </c>
      <c r="D46" s="45">
        <f>SUM(D44:D45)</f>
        <v>501815939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5" thickBot="1" x14ac:dyDescent="0.25">
      <c r="A47" s="5">
        <v>42</v>
      </c>
      <c r="B47" s="37" t="s">
        <v>45</v>
      </c>
      <c r="C47" s="58">
        <f t="shared" si="0"/>
        <v>501815939</v>
      </c>
      <c r="D47" s="56">
        <f>D46</f>
        <v>501815939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25" thickTop="1" thickBot="1" x14ac:dyDescent="0.25">
      <c r="A48" s="5">
        <v>43</v>
      </c>
      <c r="B48" s="52" t="s">
        <v>46</v>
      </c>
      <c r="C48" s="59">
        <f t="shared" si="0"/>
        <v>1840075111</v>
      </c>
      <c r="D48" s="23">
        <f>D43+D47</f>
        <v>1237771741</v>
      </c>
      <c r="E48" s="13">
        <f>E43+E47</f>
        <v>184094743</v>
      </c>
      <c r="F48" s="13">
        <f>F43+F47</f>
        <v>206117305</v>
      </c>
      <c r="G48" s="13">
        <f>G43+G47</f>
        <v>62752178</v>
      </c>
      <c r="H48" s="13">
        <f>H43+H47</f>
        <v>149339144</v>
      </c>
    </row>
    <row r="49" ht="13.5" thickTop="1" x14ac:dyDescent="0.2"/>
  </sheetData>
  <phoneticPr fontId="39" type="noConversion"/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2" sqref="C2"/>
    </sheetView>
  </sheetViews>
  <sheetFormatPr defaultColWidth="13.5703125" defaultRowHeight="15" x14ac:dyDescent="0.25"/>
  <cols>
    <col min="1" max="1" width="5.7109375" style="65" customWidth="1"/>
    <col min="2" max="2" width="57" style="65" customWidth="1"/>
    <col min="3" max="3" width="18.85546875" style="65" customWidth="1"/>
    <col min="4" max="4" width="15.5703125" style="65" customWidth="1"/>
    <col min="5" max="5" width="19.140625" style="65" customWidth="1"/>
    <col min="6" max="252" width="9.140625" style="65" customWidth="1"/>
    <col min="253" max="253" width="5.7109375" style="65" customWidth="1"/>
    <col min="254" max="254" width="57" style="65" customWidth="1"/>
    <col min="255" max="255" width="12.140625" style="65" customWidth="1"/>
    <col min="256" max="16384" width="13.5703125" style="65"/>
  </cols>
  <sheetData>
    <row r="1" spans="1:5" ht="18.75" x14ac:dyDescent="0.3">
      <c r="A1" s="140"/>
      <c r="B1" s="141" t="s">
        <v>0</v>
      </c>
      <c r="C1" s="142" t="s">
        <v>1186</v>
      </c>
    </row>
    <row r="2" spans="1:5" ht="18.75" x14ac:dyDescent="0.3">
      <c r="A2" s="144"/>
      <c r="B2" s="145" t="s">
        <v>169</v>
      </c>
      <c r="C2" s="231" t="s">
        <v>1488</v>
      </c>
    </row>
    <row r="3" spans="1:5" ht="15.75" x14ac:dyDescent="0.25">
      <c r="A3" s="140"/>
      <c r="B3" s="144" t="s">
        <v>119</v>
      </c>
      <c r="C3" s="142" t="s">
        <v>197</v>
      </c>
    </row>
    <row r="4" spans="1:5" ht="15.75" x14ac:dyDescent="0.25">
      <c r="A4" s="140"/>
      <c r="B4" s="140"/>
      <c r="C4" s="140"/>
    </row>
    <row r="5" spans="1:5" ht="15.75" x14ac:dyDescent="0.25">
      <c r="A5" s="147" t="s">
        <v>175</v>
      </c>
      <c r="B5" s="147"/>
      <c r="C5" s="148" t="s">
        <v>176</v>
      </c>
      <c r="D5" s="148" t="s">
        <v>1223</v>
      </c>
      <c r="E5" s="148" t="s">
        <v>1224</v>
      </c>
    </row>
    <row r="6" spans="1:5" ht="15.75" x14ac:dyDescent="0.25">
      <c r="A6" s="149">
        <v>1</v>
      </c>
      <c r="B6" s="150" t="s">
        <v>196</v>
      </c>
      <c r="C6" s="151">
        <v>194762848</v>
      </c>
      <c r="D6" s="151">
        <v>-12000000</v>
      </c>
      <c r="E6" s="151">
        <f>C6+D6</f>
        <v>182762848</v>
      </c>
    </row>
    <row r="7" spans="1:5" ht="15.75" x14ac:dyDescent="0.25">
      <c r="A7" s="149">
        <v>2</v>
      </c>
      <c r="B7" s="149" t="s">
        <v>177</v>
      </c>
      <c r="C7" s="151">
        <v>49983339</v>
      </c>
      <c r="D7" s="151">
        <v>12000000</v>
      </c>
      <c r="E7" s="151">
        <f t="shared" ref="E7:E26" si="0">C7+D7</f>
        <v>61983339</v>
      </c>
    </row>
    <row r="8" spans="1:5" ht="15.75" x14ac:dyDescent="0.25">
      <c r="A8" s="149">
        <v>3</v>
      </c>
      <c r="B8" s="149" t="s">
        <v>178</v>
      </c>
      <c r="C8" s="151">
        <v>416162</v>
      </c>
      <c r="D8" s="151"/>
      <c r="E8" s="151">
        <f t="shared" si="0"/>
        <v>416162</v>
      </c>
    </row>
    <row r="9" spans="1:5" ht="15.75" x14ac:dyDescent="0.25">
      <c r="A9" s="149">
        <v>4</v>
      </c>
      <c r="B9" s="152" t="s">
        <v>179</v>
      </c>
      <c r="C9" s="153">
        <v>254000</v>
      </c>
      <c r="D9" s="153"/>
      <c r="E9" s="151">
        <f t="shared" si="0"/>
        <v>254000</v>
      </c>
    </row>
    <row r="10" spans="1:5" ht="15.75" x14ac:dyDescent="0.25">
      <c r="A10" s="149">
        <v>5</v>
      </c>
      <c r="B10" s="149" t="s">
        <v>201</v>
      </c>
      <c r="C10" s="151">
        <v>203200</v>
      </c>
      <c r="D10" s="151"/>
      <c r="E10" s="151">
        <f t="shared" si="0"/>
        <v>203200</v>
      </c>
    </row>
    <row r="11" spans="1:5" ht="15.75" x14ac:dyDescent="0.25">
      <c r="A11" s="149">
        <v>6</v>
      </c>
      <c r="B11" s="152" t="s">
        <v>180</v>
      </c>
      <c r="C11" s="153">
        <v>127000</v>
      </c>
      <c r="D11" s="153"/>
      <c r="E11" s="151">
        <f t="shared" si="0"/>
        <v>127000</v>
      </c>
    </row>
    <row r="12" spans="1:5" ht="15.75" x14ac:dyDescent="0.25">
      <c r="A12" s="149">
        <v>7</v>
      </c>
      <c r="B12" s="152" t="s">
        <v>200</v>
      </c>
      <c r="C12" s="153">
        <v>774446</v>
      </c>
      <c r="D12" s="153"/>
      <c r="E12" s="151">
        <f t="shared" si="0"/>
        <v>774446</v>
      </c>
    </row>
    <row r="13" spans="1:5" ht="15.75" x14ac:dyDescent="0.25">
      <c r="A13" s="149">
        <v>8</v>
      </c>
      <c r="B13" s="152" t="s">
        <v>198</v>
      </c>
      <c r="C13" s="153">
        <v>340000</v>
      </c>
      <c r="D13" s="153"/>
      <c r="E13" s="151">
        <f t="shared" si="0"/>
        <v>340000</v>
      </c>
    </row>
    <row r="14" spans="1:5" ht="15.75" x14ac:dyDescent="0.25">
      <c r="A14" s="149">
        <v>9</v>
      </c>
      <c r="B14" s="152" t="s">
        <v>199</v>
      </c>
      <c r="C14" s="153">
        <v>304800</v>
      </c>
      <c r="D14" s="153"/>
      <c r="E14" s="151">
        <f t="shared" si="0"/>
        <v>304800</v>
      </c>
    </row>
    <row r="15" spans="1:5" ht="15.75" x14ac:dyDescent="0.25">
      <c r="A15" s="149">
        <v>10</v>
      </c>
      <c r="B15" s="158" t="s">
        <v>181</v>
      </c>
      <c r="C15" s="153">
        <v>1987093</v>
      </c>
      <c r="D15" s="153">
        <v>100000</v>
      </c>
      <c r="E15" s="151">
        <f t="shared" si="0"/>
        <v>2087093</v>
      </c>
    </row>
    <row r="16" spans="1:5" ht="15.75" x14ac:dyDescent="0.25">
      <c r="A16" s="149">
        <v>11</v>
      </c>
      <c r="B16" s="152" t="s">
        <v>202</v>
      </c>
      <c r="C16" s="151">
        <v>3000000</v>
      </c>
      <c r="D16" s="151">
        <v>890000</v>
      </c>
      <c r="E16" s="151">
        <f t="shared" si="0"/>
        <v>3890000</v>
      </c>
    </row>
    <row r="17" spans="1:5" ht="15.75" x14ac:dyDescent="0.25">
      <c r="A17" s="149">
        <v>12</v>
      </c>
      <c r="B17" s="149" t="s">
        <v>203</v>
      </c>
      <c r="C17" s="151">
        <v>1247775</v>
      </c>
      <c r="D17" s="151"/>
      <c r="E17" s="151">
        <f t="shared" si="0"/>
        <v>1247775</v>
      </c>
    </row>
    <row r="18" spans="1:5" ht="15.75" x14ac:dyDescent="0.25">
      <c r="A18" s="149">
        <v>13</v>
      </c>
      <c r="B18" s="149" t="s">
        <v>204</v>
      </c>
      <c r="C18" s="151">
        <v>960000</v>
      </c>
      <c r="D18" s="151"/>
      <c r="E18" s="151">
        <f t="shared" si="0"/>
        <v>960000</v>
      </c>
    </row>
    <row r="19" spans="1:5" ht="15.75" x14ac:dyDescent="0.25">
      <c r="A19" s="149">
        <v>14</v>
      </c>
      <c r="B19" s="149" t="s">
        <v>206</v>
      </c>
      <c r="C19" s="151">
        <v>152400</v>
      </c>
      <c r="D19" s="151"/>
      <c r="E19" s="151">
        <f t="shared" si="0"/>
        <v>152400</v>
      </c>
    </row>
    <row r="20" spans="1:5" ht="15.75" x14ac:dyDescent="0.25">
      <c r="A20" s="149">
        <v>15</v>
      </c>
      <c r="B20" s="904" t="s">
        <v>1056</v>
      </c>
      <c r="C20" s="151"/>
      <c r="D20" s="905">
        <v>5015000</v>
      </c>
      <c r="E20" s="151">
        <f t="shared" si="0"/>
        <v>5015000</v>
      </c>
    </row>
    <row r="21" spans="1:5" ht="15.75" x14ac:dyDescent="0.25">
      <c r="A21" s="149">
        <v>16</v>
      </c>
      <c r="B21" s="906" t="s">
        <v>979</v>
      </c>
      <c r="C21" s="151"/>
      <c r="D21" s="907">
        <v>480038</v>
      </c>
      <c r="E21" s="151">
        <f t="shared" si="0"/>
        <v>480038</v>
      </c>
    </row>
    <row r="22" spans="1:5" ht="15.75" x14ac:dyDescent="0.25">
      <c r="A22" s="149">
        <v>17</v>
      </c>
      <c r="B22" s="906" t="s">
        <v>980</v>
      </c>
      <c r="C22" s="151"/>
      <c r="D22" s="907">
        <v>1682750</v>
      </c>
      <c r="E22" s="151">
        <f t="shared" si="0"/>
        <v>1682750</v>
      </c>
    </row>
    <row r="23" spans="1:5" ht="15.75" x14ac:dyDescent="0.25">
      <c r="A23" s="149">
        <v>18</v>
      </c>
      <c r="B23" s="906" t="s">
        <v>981</v>
      </c>
      <c r="C23" s="151"/>
      <c r="D23" s="907">
        <v>3810000</v>
      </c>
      <c r="E23" s="151">
        <f t="shared" si="0"/>
        <v>3810000</v>
      </c>
    </row>
    <row r="24" spans="1:5" ht="15.75" x14ac:dyDescent="0.25">
      <c r="A24" s="149">
        <v>19</v>
      </c>
      <c r="B24" s="908" t="s">
        <v>998</v>
      </c>
      <c r="C24" s="151"/>
      <c r="D24" s="151">
        <v>370000</v>
      </c>
      <c r="E24" s="151">
        <f t="shared" si="0"/>
        <v>370000</v>
      </c>
    </row>
    <row r="25" spans="1:5" ht="15.75" x14ac:dyDescent="0.25">
      <c r="A25" s="149">
        <v>20</v>
      </c>
      <c r="B25" s="149" t="s">
        <v>201</v>
      </c>
      <c r="C25" s="151"/>
      <c r="D25" s="151">
        <v>110000</v>
      </c>
      <c r="E25" s="151">
        <f t="shared" si="0"/>
        <v>110000</v>
      </c>
    </row>
    <row r="26" spans="1:5" ht="15.75" x14ac:dyDescent="0.25">
      <c r="A26" s="149">
        <v>21</v>
      </c>
      <c r="B26" s="149"/>
      <c r="C26" s="151"/>
      <c r="D26" s="151"/>
      <c r="E26" s="151">
        <f t="shared" si="0"/>
        <v>0</v>
      </c>
    </row>
    <row r="27" spans="1:5" ht="15.75" x14ac:dyDescent="0.25">
      <c r="A27" s="149">
        <v>22</v>
      </c>
      <c r="B27" s="147" t="s">
        <v>47</v>
      </c>
      <c r="C27" s="154">
        <f>SUM(C6:C26)</f>
        <v>254513063</v>
      </c>
      <c r="D27" s="154">
        <f>SUM(D6:D26)</f>
        <v>12457788</v>
      </c>
      <c r="E27" s="154">
        <f>SUM(E6:E26)</f>
        <v>266970851</v>
      </c>
    </row>
  </sheetData>
  <phoneticPr fontId="39" type="noConversion"/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C2" sqref="C2"/>
    </sheetView>
  </sheetViews>
  <sheetFormatPr defaultColWidth="9.140625" defaultRowHeight="15" x14ac:dyDescent="0.25"/>
  <cols>
    <col min="1" max="1" width="5.7109375" style="65" customWidth="1"/>
    <col min="2" max="2" width="55.7109375" style="65" customWidth="1"/>
    <col min="3" max="3" width="18.85546875" style="65" customWidth="1"/>
    <col min="4" max="4" width="18.7109375" style="65" customWidth="1"/>
    <col min="5" max="5" width="19.28515625" style="65" customWidth="1"/>
    <col min="6" max="6" width="14.140625" style="65" customWidth="1"/>
    <col min="7" max="7" width="15.7109375" style="65" customWidth="1"/>
    <col min="8" max="16384" width="9.140625" style="65"/>
  </cols>
  <sheetData>
    <row r="1" spans="1:8" ht="18.75" x14ac:dyDescent="0.3">
      <c r="A1" s="140"/>
      <c r="B1" s="141" t="s">
        <v>0</v>
      </c>
      <c r="C1" s="142" t="s">
        <v>1187</v>
      </c>
      <c r="D1" s="142"/>
      <c r="E1" s="142"/>
      <c r="F1" s="143"/>
      <c r="G1" s="142"/>
      <c r="H1" s="143"/>
    </row>
    <row r="2" spans="1:8" ht="18.75" x14ac:dyDescent="0.3">
      <c r="A2" s="144"/>
      <c r="B2" s="145" t="s">
        <v>169</v>
      </c>
      <c r="C2" s="231" t="s">
        <v>1488</v>
      </c>
      <c r="D2" s="146"/>
      <c r="E2" s="146"/>
      <c r="F2" s="143"/>
      <c r="G2" s="146"/>
      <c r="H2" s="143"/>
    </row>
    <row r="3" spans="1:8" ht="15.75" x14ac:dyDescent="0.25">
      <c r="A3" s="140"/>
      <c r="B3" s="144" t="s">
        <v>119</v>
      </c>
      <c r="C3" s="142" t="s">
        <v>197</v>
      </c>
      <c r="D3" s="142"/>
      <c r="E3" s="142"/>
      <c r="F3" s="143"/>
      <c r="G3" s="142"/>
      <c r="H3" s="143"/>
    </row>
    <row r="4" spans="1:8" ht="15.75" x14ac:dyDescent="0.25">
      <c r="A4" s="140"/>
      <c r="B4" s="140"/>
      <c r="C4" s="140"/>
      <c r="D4" s="140"/>
      <c r="E4" s="140"/>
      <c r="F4" s="143"/>
      <c r="G4" s="140"/>
      <c r="H4" s="143"/>
    </row>
    <row r="5" spans="1:8" ht="15.75" x14ac:dyDescent="0.25">
      <c r="A5" s="147" t="s">
        <v>182</v>
      </c>
      <c r="B5" s="148"/>
      <c r="C5" s="148" t="s">
        <v>176</v>
      </c>
      <c r="D5" s="148" t="s">
        <v>1223</v>
      </c>
      <c r="E5" s="148" t="s">
        <v>1224</v>
      </c>
    </row>
    <row r="6" spans="1:8" ht="15.75" x14ac:dyDescent="0.25">
      <c r="A6" s="149">
        <v>1</v>
      </c>
      <c r="B6" s="150" t="s">
        <v>183</v>
      </c>
      <c r="C6" s="151">
        <v>3000000</v>
      </c>
      <c r="D6" s="151">
        <v>-1000000</v>
      </c>
      <c r="E6" s="151">
        <f>C6+D6</f>
        <v>2000000</v>
      </c>
    </row>
    <row r="7" spans="1:8" ht="15.75" x14ac:dyDescent="0.25">
      <c r="A7" s="149">
        <v>2</v>
      </c>
      <c r="B7" s="149" t="s">
        <v>184</v>
      </c>
      <c r="C7" s="151">
        <v>499000</v>
      </c>
      <c r="D7" s="151"/>
      <c r="E7" s="151">
        <f t="shared" ref="E7:E41" si="0">C7+D7</f>
        <v>499000</v>
      </c>
    </row>
    <row r="8" spans="1:8" ht="15.75" x14ac:dyDescent="0.25">
      <c r="A8" s="149">
        <v>3</v>
      </c>
      <c r="B8" s="155" t="s">
        <v>1228</v>
      </c>
      <c r="C8" s="151">
        <v>127000</v>
      </c>
      <c r="D8" s="151">
        <v>200000</v>
      </c>
      <c r="E8" s="151">
        <f t="shared" si="0"/>
        <v>327000</v>
      </c>
    </row>
    <row r="9" spans="1:8" ht="15.75" x14ac:dyDescent="0.25">
      <c r="A9" s="149">
        <v>4</v>
      </c>
      <c r="B9" s="155" t="s">
        <v>185</v>
      </c>
      <c r="C9" s="151">
        <v>10000000</v>
      </c>
      <c r="D9" s="151"/>
      <c r="E9" s="151">
        <f t="shared" si="0"/>
        <v>10000000</v>
      </c>
    </row>
    <row r="10" spans="1:8" ht="15.75" x14ac:dyDescent="0.25">
      <c r="A10" s="149">
        <v>5</v>
      </c>
      <c r="B10" s="155" t="s">
        <v>214</v>
      </c>
      <c r="C10" s="151">
        <v>114300</v>
      </c>
      <c r="D10" s="151"/>
      <c r="E10" s="151">
        <f t="shared" si="0"/>
        <v>114300</v>
      </c>
    </row>
    <row r="11" spans="1:8" ht="15.75" x14ac:dyDescent="0.25">
      <c r="A11" s="149">
        <v>6</v>
      </c>
      <c r="B11" s="155" t="s">
        <v>215</v>
      </c>
      <c r="C11" s="151">
        <v>36894</v>
      </c>
      <c r="D11" s="151"/>
      <c r="E11" s="151">
        <f t="shared" si="0"/>
        <v>36894</v>
      </c>
    </row>
    <row r="12" spans="1:8" ht="15.75" x14ac:dyDescent="0.25">
      <c r="A12" s="149">
        <v>7</v>
      </c>
      <c r="B12" s="152" t="s">
        <v>192</v>
      </c>
      <c r="C12" s="153">
        <v>1500000</v>
      </c>
      <c r="D12" s="153"/>
      <c r="E12" s="151">
        <f t="shared" si="0"/>
        <v>1500000</v>
      </c>
    </row>
    <row r="13" spans="1:8" ht="15.75" x14ac:dyDescent="0.25">
      <c r="A13" s="149">
        <v>8</v>
      </c>
      <c r="B13" s="152" t="s">
        <v>193</v>
      </c>
      <c r="C13" s="153">
        <v>1500000</v>
      </c>
      <c r="D13" s="153"/>
      <c r="E13" s="151">
        <f t="shared" si="0"/>
        <v>1500000</v>
      </c>
    </row>
    <row r="14" spans="1:8" ht="15.75" x14ac:dyDescent="0.25">
      <c r="A14" s="149">
        <v>9</v>
      </c>
      <c r="B14" s="149" t="s">
        <v>209</v>
      </c>
      <c r="C14" s="151">
        <v>600000</v>
      </c>
      <c r="D14" s="151">
        <v>349250</v>
      </c>
      <c r="E14" s="151">
        <f t="shared" si="0"/>
        <v>949250</v>
      </c>
    </row>
    <row r="15" spans="1:8" ht="15.75" x14ac:dyDescent="0.25">
      <c r="A15" s="149">
        <v>10</v>
      </c>
      <c r="B15" s="157" t="s">
        <v>195</v>
      </c>
      <c r="C15" s="151">
        <v>700000</v>
      </c>
      <c r="D15" s="151">
        <v>148151</v>
      </c>
      <c r="E15" s="151">
        <f t="shared" si="0"/>
        <v>848151</v>
      </c>
    </row>
    <row r="16" spans="1:8" ht="15.75" x14ac:dyDescent="0.25">
      <c r="A16" s="149">
        <v>11</v>
      </c>
      <c r="B16" s="156" t="s">
        <v>187</v>
      </c>
      <c r="C16" s="153">
        <v>254000</v>
      </c>
      <c r="D16" s="153"/>
      <c r="E16" s="151">
        <f t="shared" si="0"/>
        <v>254000</v>
      </c>
    </row>
    <row r="17" spans="1:5" ht="15.75" x14ac:dyDescent="0.25">
      <c r="A17" s="149">
        <v>12</v>
      </c>
      <c r="B17" s="156" t="s">
        <v>210</v>
      </c>
      <c r="C17" s="153">
        <v>762000</v>
      </c>
      <c r="D17" s="153">
        <v>125000</v>
      </c>
      <c r="E17" s="151">
        <f t="shared" si="0"/>
        <v>887000</v>
      </c>
    </row>
    <row r="18" spans="1:5" ht="15.75" x14ac:dyDescent="0.25">
      <c r="A18" s="149">
        <v>13</v>
      </c>
      <c r="B18" s="152" t="s">
        <v>189</v>
      </c>
      <c r="C18" s="153">
        <v>330200</v>
      </c>
      <c r="D18" s="153"/>
      <c r="E18" s="151">
        <f t="shared" si="0"/>
        <v>330200</v>
      </c>
    </row>
    <row r="19" spans="1:5" ht="15.75" x14ac:dyDescent="0.25">
      <c r="A19" s="149">
        <v>14</v>
      </c>
      <c r="B19" s="152" t="s">
        <v>211</v>
      </c>
      <c r="C19" s="153">
        <v>254000</v>
      </c>
      <c r="D19" s="153">
        <v>195000</v>
      </c>
      <c r="E19" s="151">
        <f t="shared" si="0"/>
        <v>449000</v>
      </c>
    </row>
    <row r="20" spans="1:5" ht="15.75" x14ac:dyDescent="0.25">
      <c r="A20" s="149">
        <v>15</v>
      </c>
      <c r="B20" s="152" t="s">
        <v>213</v>
      </c>
      <c r="C20" s="153">
        <v>317500</v>
      </c>
      <c r="D20" s="153"/>
      <c r="E20" s="151">
        <f t="shared" si="0"/>
        <v>317500</v>
      </c>
    </row>
    <row r="21" spans="1:5" ht="15.75" x14ac:dyDescent="0.25">
      <c r="A21" s="149">
        <v>16</v>
      </c>
      <c r="B21" s="152" t="s">
        <v>212</v>
      </c>
      <c r="C21" s="153">
        <v>342900</v>
      </c>
      <c r="D21" s="153"/>
      <c r="E21" s="151">
        <f t="shared" si="0"/>
        <v>342900</v>
      </c>
    </row>
    <row r="22" spans="1:5" ht="15.75" x14ac:dyDescent="0.25">
      <c r="A22" s="149">
        <v>17</v>
      </c>
      <c r="B22" s="149" t="s">
        <v>194</v>
      </c>
      <c r="C22" s="151">
        <v>635000</v>
      </c>
      <c r="D22" s="151"/>
      <c r="E22" s="151">
        <f t="shared" si="0"/>
        <v>635000</v>
      </c>
    </row>
    <row r="23" spans="1:5" ht="15.75" x14ac:dyDescent="0.25">
      <c r="A23" s="149">
        <v>18</v>
      </c>
      <c r="B23" s="156" t="s">
        <v>208</v>
      </c>
      <c r="C23" s="153">
        <v>254000</v>
      </c>
      <c r="D23" s="153">
        <v>260000</v>
      </c>
      <c r="E23" s="151">
        <f t="shared" si="0"/>
        <v>514000</v>
      </c>
    </row>
    <row r="24" spans="1:5" ht="15.75" x14ac:dyDescent="0.25">
      <c r="A24" s="149">
        <v>19</v>
      </c>
      <c r="B24" s="152" t="s">
        <v>188</v>
      </c>
      <c r="C24" s="153">
        <v>620550</v>
      </c>
      <c r="D24" s="153"/>
      <c r="E24" s="151">
        <f t="shared" si="0"/>
        <v>620550</v>
      </c>
    </row>
    <row r="25" spans="1:5" ht="15.75" x14ac:dyDescent="0.25">
      <c r="A25" s="149">
        <v>20</v>
      </c>
      <c r="B25" s="152" t="s">
        <v>205</v>
      </c>
      <c r="C25" s="153">
        <v>254000</v>
      </c>
      <c r="D25" s="153"/>
      <c r="E25" s="151">
        <f t="shared" si="0"/>
        <v>254000</v>
      </c>
    </row>
    <row r="26" spans="1:5" ht="15.75" x14ac:dyDescent="0.25">
      <c r="A26" s="149">
        <v>21</v>
      </c>
      <c r="B26" s="152" t="s">
        <v>207</v>
      </c>
      <c r="C26" s="153">
        <v>228600</v>
      </c>
      <c r="D26" s="153">
        <v>141000</v>
      </c>
      <c r="E26" s="151">
        <f t="shared" si="0"/>
        <v>369600</v>
      </c>
    </row>
    <row r="27" spans="1:5" ht="15.75" x14ac:dyDescent="0.25">
      <c r="A27" s="149">
        <v>22</v>
      </c>
      <c r="B27" s="152" t="s">
        <v>190</v>
      </c>
      <c r="C27" s="153">
        <v>3810000</v>
      </c>
      <c r="D27" s="153">
        <v>-400050</v>
      </c>
      <c r="E27" s="151">
        <f t="shared" si="0"/>
        <v>3409950</v>
      </c>
    </row>
    <row r="28" spans="1:5" ht="15.75" x14ac:dyDescent="0.25">
      <c r="A28" s="149">
        <v>23</v>
      </c>
      <c r="B28" s="152" t="s">
        <v>191</v>
      </c>
      <c r="C28" s="153">
        <v>254000</v>
      </c>
      <c r="D28" s="153">
        <v>1418290</v>
      </c>
      <c r="E28" s="151">
        <f t="shared" si="0"/>
        <v>1672290</v>
      </c>
    </row>
    <row r="29" spans="1:5" ht="15.75" x14ac:dyDescent="0.25">
      <c r="A29" s="149">
        <v>24</v>
      </c>
      <c r="B29" s="156" t="s">
        <v>186</v>
      </c>
      <c r="C29" s="153">
        <v>1270000</v>
      </c>
      <c r="D29" s="153">
        <v>-269240</v>
      </c>
      <c r="E29" s="151">
        <f t="shared" ref="E29:E39" si="1">C29+D29</f>
        <v>1000760</v>
      </c>
    </row>
    <row r="30" spans="1:5" ht="15.75" x14ac:dyDescent="0.25">
      <c r="A30" s="149">
        <v>25</v>
      </c>
      <c r="B30" s="910" t="s">
        <v>995</v>
      </c>
      <c r="C30" s="153"/>
      <c r="D30" s="907">
        <v>2000000</v>
      </c>
      <c r="E30" s="151">
        <f t="shared" si="1"/>
        <v>2000000</v>
      </c>
    </row>
    <row r="31" spans="1:5" ht="15.75" x14ac:dyDescent="0.25">
      <c r="A31" s="149">
        <v>26</v>
      </c>
      <c r="B31" s="910" t="s">
        <v>996</v>
      </c>
      <c r="C31" s="153"/>
      <c r="D31" s="907">
        <v>300000</v>
      </c>
      <c r="E31" s="151">
        <f t="shared" si="1"/>
        <v>300000</v>
      </c>
    </row>
    <row r="32" spans="1:5" ht="15.75" x14ac:dyDescent="0.25">
      <c r="A32" s="149">
        <v>27</v>
      </c>
      <c r="B32" s="910" t="s">
        <v>997</v>
      </c>
      <c r="C32" s="153"/>
      <c r="D32" s="907">
        <v>925000</v>
      </c>
      <c r="E32" s="151">
        <f t="shared" si="1"/>
        <v>925000</v>
      </c>
    </row>
    <row r="33" spans="1:5" ht="15.75" x14ac:dyDescent="0.25">
      <c r="A33" s="149">
        <v>28</v>
      </c>
      <c r="B33" s="910" t="s">
        <v>999</v>
      </c>
      <c r="C33" s="153"/>
      <c r="D33" s="907">
        <v>2470000</v>
      </c>
      <c r="E33" s="151">
        <f t="shared" si="1"/>
        <v>2470000</v>
      </c>
    </row>
    <row r="34" spans="1:5" ht="15.75" x14ac:dyDescent="0.25">
      <c r="A34" s="149">
        <v>29</v>
      </c>
      <c r="B34" s="911" t="s">
        <v>1000</v>
      </c>
      <c r="C34" s="153"/>
      <c r="D34" s="912">
        <v>303267</v>
      </c>
      <c r="E34" s="151">
        <f t="shared" si="1"/>
        <v>303267</v>
      </c>
    </row>
    <row r="35" spans="1:5" ht="15.75" x14ac:dyDescent="0.25">
      <c r="A35" s="149">
        <v>30</v>
      </c>
      <c r="B35" s="913" t="s">
        <v>1225</v>
      </c>
      <c r="C35" s="153"/>
      <c r="D35" s="153">
        <v>300000</v>
      </c>
      <c r="E35" s="151">
        <f t="shared" si="1"/>
        <v>300000</v>
      </c>
    </row>
    <row r="36" spans="1:5" ht="15.75" x14ac:dyDescent="0.25">
      <c r="A36" s="149">
        <v>31</v>
      </c>
      <c r="B36" s="913" t="s">
        <v>1226</v>
      </c>
      <c r="C36" s="153"/>
      <c r="D36" s="153">
        <v>1070000</v>
      </c>
      <c r="E36" s="151">
        <f t="shared" si="1"/>
        <v>1070000</v>
      </c>
    </row>
    <row r="37" spans="1:5" ht="15.75" x14ac:dyDescent="0.25">
      <c r="A37" s="149">
        <v>32</v>
      </c>
      <c r="B37" s="914" t="s">
        <v>1232</v>
      </c>
      <c r="C37" s="153"/>
      <c r="D37" s="153">
        <v>80000</v>
      </c>
      <c r="E37" s="151">
        <f t="shared" si="1"/>
        <v>80000</v>
      </c>
    </row>
    <row r="38" spans="1:5" ht="15.75" x14ac:dyDescent="0.25">
      <c r="A38" s="149">
        <v>33</v>
      </c>
      <c r="B38" s="909" t="s">
        <v>1005</v>
      </c>
      <c r="C38" s="153"/>
      <c r="D38" s="153">
        <v>784860</v>
      </c>
      <c r="E38" s="151">
        <f t="shared" si="1"/>
        <v>784860</v>
      </c>
    </row>
    <row r="39" spans="1:5" ht="15.75" x14ac:dyDescent="0.25">
      <c r="A39" s="149"/>
      <c r="B39" s="916" t="s">
        <v>1234</v>
      </c>
      <c r="C39" s="153"/>
      <c r="D39" s="153">
        <v>200300</v>
      </c>
      <c r="E39" s="151">
        <f t="shared" si="1"/>
        <v>200300</v>
      </c>
    </row>
    <row r="40" spans="1:5" ht="15.75" x14ac:dyDescent="0.25">
      <c r="A40" s="149"/>
      <c r="B40" s="915"/>
      <c r="C40" s="153"/>
      <c r="D40" s="153"/>
      <c r="E40" s="151"/>
    </row>
    <row r="41" spans="1:5" ht="15.75" x14ac:dyDescent="0.25">
      <c r="A41" s="149">
        <v>34</v>
      </c>
      <c r="B41" s="156"/>
      <c r="C41" s="153"/>
      <c r="D41" s="153"/>
      <c r="E41" s="151">
        <f t="shared" si="0"/>
        <v>0</v>
      </c>
    </row>
    <row r="42" spans="1:5" ht="15.75" x14ac:dyDescent="0.25">
      <c r="A42" s="149">
        <v>35</v>
      </c>
      <c r="B42" s="147" t="s">
        <v>47</v>
      </c>
      <c r="C42" s="154">
        <f>SUM(C6:C41)</f>
        <v>27663944</v>
      </c>
      <c r="D42" s="154">
        <f>SUM(D6:D41)</f>
        <v>9600828</v>
      </c>
      <c r="E42" s="154">
        <f>SUM(E6:E41)</f>
        <v>37264772</v>
      </c>
    </row>
    <row r="43" spans="1:5" x14ac:dyDescent="0.25">
      <c r="A43" s="143"/>
      <c r="B43" s="143"/>
      <c r="C43" s="143"/>
      <c r="D43" s="143"/>
    </row>
  </sheetData>
  <phoneticPr fontId="39" type="noConversion"/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2" sqref="G2"/>
    </sheetView>
  </sheetViews>
  <sheetFormatPr defaultColWidth="9.140625" defaultRowHeight="12.75" x14ac:dyDescent="0.2"/>
  <cols>
    <col min="1" max="1" width="5.7109375" style="163" customWidth="1"/>
    <col min="2" max="2" width="4.5703125" style="163" customWidth="1"/>
    <col min="3" max="3" width="27.28515625" style="163" customWidth="1"/>
    <col min="4" max="4" width="18.28515625" style="163" customWidth="1"/>
    <col min="5" max="5" width="7.42578125" style="163" customWidth="1"/>
    <col min="6" max="6" width="24.7109375" style="163" customWidth="1"/>
    <col min="7" max="7" width="16.7109375" style="163" customWidth="1"/>
    <col min="8" max="16384" width="9.140625" style="163"/>
  </cols>
  <sheetData>
    <row r="1" spans="1:8" x14ac:dyDescent="0.2">
      <c r="C1" s="164" t="s">
        <v>217</v>
      </c>
      <c r="D1" s="164"/>
      <c r="E1" s="165"/>
      <c r="F1" s="165"/>
      <c r="G1" s="137" t="s">
        <v>1188</v>
      </c>
    </row>
    <row r="2" spans="1:8" x14ac:dyDescent="0.2">
      <c r="C2" s="165"/>
      <c r="D2" s="165" t="s">
        <v>284</v>
      </c>
      <c r="E2" s="165"/>
      <c r="F2" s="165"/>
      <c r="G2" s="231" t="s">
        <v>1488</v>
      </c>
      <c r="H2" s="166"/>
    </row>
    <row r="3" spans="1:8" x14ac:dyDescent="0.2">
      <c r="C3" s="163" t="s">
        <v>218</v>
      </c>
      <c r="G3" s="138" t="s">
        <v>197</v>
      </c>
      <c r="H3" s="166"/>
    </row>
    <row r="4" spans="1:8" x14ac:dyDescent="0.2">
      <c r="G4" s="138"/>
      <c r="H4" s="166"/>
    </row>
    <row r="5" spans="1:8" x14ac:dyDescent="0.2">
      <c r="B5" s="163" t="s">
        <v>219</v>
      </c>
      <c r="C5" s="163" t="s">
        <v>170</v>
      </c>
      <c r="D5" s="163" t="s">
        <v>171</v>
      </c>
      <c r="E5" s="163" t="s">
        <v>220</v>
      </c>
      <c r="F5" s="163" t="s">
        <v>221</v>
      </c>
      <c r="G5" s="138" t="s">
        <v>172</v>
      </c>
      <c r="H5" s="166"/>
    </row>
    <row r="6" spans="1:8" x14ac:dyDescent="0.2">
      <c r="A6" s="159">
        <v>1</v>
      </c>
      <c r="B6" s="1012" t="s">
        <v>222</v>
      </c>
      <c r="C6" s="1012"/>
      <c r="D6" s="1012"/>
      <c r="E6" s="1012" t="s">
        <v>223</v>
      </c>
      <c r="F6" s="1012"/>
      <c r="G6" s="1012"/>
    </row>
    <row r="7" spans="1:8" x14ac:dyDescent="0.2">
      <c r="A7" s="159">
        <v>2</v>
      </c>
      <c r="B7" s="167" t="s">
        <v>224</v>
      </c>
      <c r="C7" s="167" t="s">
        <v>225</v>
      </c>
      <c r="D7" s="167"/>
      <c r="E7" s="167" t="s">
        <v>224</v>
      </c>
      <c r="F7" s="167" t="s">
        <v>226</v>
      </c>
      <c r="G7" s="167"/>
    </row>
    <row r="8" spans="1:8" x14ac:dyDescent="0.2">
      <c r="A8" s="159">
        <v>3</v>
      </c>
      <c r="B8" s="168" t="s">
        <v>227</v>
      </c>
      <c r="C8" s="169" t="s">
        <v>228</v>
      </c>
      <c r="D8" s="186">
        <f>'17'!C18</f>
        <v>416277979</v>
      </c>
      <c r="E8" s="168" t="s">
        <v>227</v>
      </c>
      <c r="F8" s="168" t="s">
        <v>229</v>
      </c>
      <c r="G8" s="186">
        <f>'18'!C6</f>
        <v>361781862</v>
      </c>
    </row>
    <row r="9" spans="1:8" x14ac:dyDescent="0.2">
      <c r="A9" s="159">
        <v>4</v>
      </c>
      <c r="B9" s="168" t="s">
        <v>230</v>
      </c>
      <c r="C9" s="169" t="s">
        <v>231</v>
      </c>
      <c r="D9" s="186">
        <f>'17'!C36</f>
        <v>303204813</v>
      </c>
      <c r="E9" s="168" t="s">
        <v>230</v>
      </c>
      <c r="F9" s="168" t="s">
        <v>232</v>
      </c>
      <c r="G9" s="186">
        <f>'18'!C7</f>
        <v>78877589</v>
      </c>
    </row>
    <row r="10" spans="1:8" x14ac:dyDescent="0.2">
      <c r="A10" s="159">
        <v>5</v>
      </c>
      <c r="B10" s="168" t="s">
        <v>233</v>
      </c>
      <c r="C10" s="169" t="s">
        <v>234</v>
      </c>
      <c r="D10" s="186">
        <f>'17'!C59</f>
        <v>38871587</v>
      </c>
      <c r="E10" s="168" t="s">
        <v>233</v>
      </c>
      <c r="F10" s="168" t="s">
        <v>235</v>
      </c>
      <c r="G10" s="186">
        <f>'18'!C8</f>
        <v>239747771</v>
      </c>
    </row>
    <row r="11" spans="1:8" x14ac:dyDescent="0.2">
      <c r="A11" s="159">
        <v>6</v>
      </c>
      <c r="B11" s="168" t="s">
        <v>236</v>
      </c>
      <c r="C11" s="169" t="s">
        <v>237</v>
      </c>
      <c r="D11" s="186"/>
      <c r="E11" s="168" t="s">
        <v>236</v>
      </c>
      <c r="F11" s="168" t="s">
        <v>238</v>
      </c>
      <c r="G11" s="186">
        <f>'18'!C17</f>
        <v>12000000</v>
      </c>
    </row>
    <row r="12" spans="1:8" x14ac:dyDescent="0.2">
      <c r="A12" s="159">
        <v>7</v>
      </c>
      <c r="B12" s="168" t="s">
        <v>239</v>
      </c>
      <c r="C12" s="168" t="s">
        <v>240</v>
      </c>
      <c r="D12" s="186">
        <v>93659690</v>
      </c>
      <c r="E12" s="168" t="s">
        <v>239</v>
      </c>
      <c r="F12" s="168" t="s">
        <v>241</v>
      </c>
      <c r="G12" s="189">
        <f>'18'!C26</f>
        <v>340116327</v>
      </c>
    </row>
    <row r="13" spans="1:8" x14ac:dyDescent="0.2">
      <c r="A13" s="159">
        <v>8</v>
      </c>
      <c r="B13" s="168" t="s">
        <v>242</v>
      </c>
      <c r="C13" s="168"/>
      <c r="D13" s="186"/>
      <c r="E13" s="168" t="s">
        <v>242</v>
      </c>
      <c r="F13" s="168"/>
      <c r="G13" s="186"/>
    </row>
    <row r="14" spans="1:8" x14ac:dyDescent="0.2">
      <c r="A14" s="159">
        <v>9</v>
      </c>
      <c r="B14" s="168"/>
      <c r="C14" s="168"/>
      <c r="D14" s="186"/>
      <c r="E14" s="168" t="s">
        <v>243</v>
      </c>
      <c r="F14" s="168"/>
      <c r="G14" s="186"/>
    </row>
    <row r="15" spans="1:8" x14ac:dyDescent="0.2">
      <c r="A15" s="159">
        <v>10</v>
      </c>
      <c r="B15" s="168"/>
      <c r="C15" s="168"/>
      <c r="D15" s="186"/>
      <c r="E15" s="168"/>
      <c r="F15" s="168"/>
      <c r="G15" s="186"/>
    </row>
    <row r="16" spans="1:8" x14ac:dyDescent="0.2">
      <c r="A16" s="159">
        <v>11</v>
      </c>
      <c r="B16" s="170"/>
      <c r="C16" s="170" t="s">
        <v>244</v>
      </c>
      <c r="D16" s="190">
        <f>SUM(D8:D15)</f>
        <v>852014069</v>
      </c>
      <c r="E16" s="170"/>
      <c r="F16" s="170" t="s">
        <v>245</v>
      </c>
      <c r="G16" s="190">
        <f>SUM(G8:G14)</f>
        <v>1032523549</v>
      </c>
    </row>
    <row r="17" spans="1:7" x14ac:dyDescent="0.2">
      <c r="A17" s="159">
        <v>12</v>
      </c>
      <c r="B17" s="168"/>
      <c r="C17" s="168"/>
      <c r="D17" s="186"/>
      <c r="E17" s="168"/>
      <c r="F17" s="168" t="s">
        <v>246</v>
      </c>
      <c r="G17" s="186">
        <f>D16</f>
        <v>852014069</v>
      </c>
    </row>
    <row r="18" spans="1:7" x14ac:dyDescent="0.2">
      <c r="A18" s="159">
        <v>13</v>
      </c>
      <c r="B18" s="168"/>
      <c r="C18" s="168"/>
      <c r="D18" s="186"/>
      <c r="E18" s="168"/>
      <c r="F18" s="168" t="s">
        <v>247</v>
      </c>
      <c r="G18" s="186">
        <f>G16-G17</f>
        <v>180509480</v>
      </c>
    </row>
    <row r="19" spans="1:7" x14ac:dyDescent="0.2">
      <c r="A19" s="159">
        <v>14</v>
      </c>
      <c r="B19" s="168"/>
      <c r="C19" s="171"/>
      <c r="D19" s="186"/>
      <c r="E19" s="168"/>
      <c r="F19" s="168"/>
      <c r="G19" s="186"/>
    </row>
    <row r="20" spans="1:7" x14ac:dyDescent="0.2">
      <c r="A20" s="159">
        <v>15</v>
      </c>
      <c r="B20" s="170" t="s">
        <v>248</v>
      </c>
      <c r="C20" s="170" t="s">
        <v>249</v>
      </c>
      <c r="D20" s="190"/>
      <c r="E20" s="170" t="s">
        <v>248</v>
      </c>
      <c r="F20" s="170" t="s">
        <v>250</v>
      </c>
      <c r="G20" s="190"/>
    </row>
    <row r="21" spans="1:7" x14ac:dyDescent="0.2">
      <c r="A21" s="159">
        <v>16</v>
      </c>
      <c r="B21" s="168" t="s">
        <v>251</v>
      </c>
      <c r="C21" s="168" t="s">
        <v>252</v>
      </c>
      <c r="D21" s="186"/>
      <c r="E21" s="168" t="s">
        <v>251</v>
      </c>
      <c r="F21" s="168" t="s">
        <v>182</v>
      </c>
      <c r="G21" s="186">
        <f>'18'!C32</f>
        <v>37264772</v>
      </c>
    </row>
    <row r="22" spans="1:7" x14ac:dyDescent="0.2">
      <c r="A22" s="159">
        <v>17</v>
      </c>
      <c r="B22" s="168" t="s">
        <v>253</v>
      </c>
      <c r="C22" s="168" t="s">
        <v>254</v>
      </c>
      <c r="D22" s="186">
        <f>'17'!C61</f>
        <v>180000</v>
      </c>
      <c r="E22" s="168" t="s">
        <v>253</v>
      </c>
      <c r="F22" s="168" t="s">
        <v>175</v>
      </c>
      <c r="G22" s="186">
        <f>'18'!C37</f>
        <v>266970851</v>
      </c>
    </row>
    <row r="23" spans="1:7" x14ac:dyDescent="0.2">
      <c r="A23" s="159">
        <v>18</v>
      </c>
      <c r="B23" s="168" t="s">
        <v>255</v>
      </c>
      <c r="C23" s="168" t="s">
        <v>256</v>
      </c>
      <c r="D23" s="186">
        <f>'17'!C65</f>
        <v>435500</v>
      </c>
      <c r="E23" s="168" t="s">
        <v>255</v>
      </c>
      <c r="F23" s="168" t="s">
        <v>257</v>
      </c>
      <c r="G23" s="186">
        <f>'18'!C42</f>
        <v>1500000</v>
      </c>
    </row>
    <row r="24" spans="1:7" x14ac:dyDescent="0.2">
      <c r="A24" s="159">
        <v>19</v>
      </c>
      <c r="B24" s="168" t="s">
        <v>258</v>
      </c>
      <c r="C24" s="168" t="s">
        <v>259</v>
      </c>
      <c r="D24" s="186">
        <v>472867708</v>
      </c>
      <c r="E24" s="168" t="s">
        <v>258</v>
      </c>
      <c r="F24" s="169"/>
      <c r="G24" s="186"/>
    </row>
    <row r="25" spans="1:7" x14ac:dyDescent="0.2">
      <c r="A25" s="159">
        <v>20</v>
      </c>
      <c r="B25" s="168" t="s">
        <v>260</v>
      </c>
      <c r="C25" s="168"/>
      <c r="D25" s="186"/>
      <c r="E25" s="168" t="s">
        <v>260</v>
      </c>
      <c r="F25" s="168"/>
      <c r="G25" s="186"/>
    </row>
    <row r="26" spans="1:7" x14ac:dyDescent="0.2">
      <c r="A26" s="159">
        <v>21</v>
      </c>
      <c r="B26" s="168" t="s">
        <v>261</v>
      </c>
      <c r="C26" s="168"/>
      <c r="D26" s="186"/>
      <c r="E26" s="168"/>
      <c r="F26" s="168"/>
      <c r="G26" s="186"/>
    </row>
    <row r="27" spans="1:7" x14ac:dyDescent="0.2">
      <c r="A27" s="159">
        <v>22</v>
      </c>
      <c r="B27" s="168" t="s">
        <v>262</v>
      </c>
      <c r="C27" s="172"/>
      <c r="D27" s="186"/>
      <c r="E27" s="168"/>
      <c r="F27" s="168"/>
      <c r="G27" s="186"/>
    </row>
    <row r="28" spans="1:7" x14ac:dyDescent="0.2">
      <c r="A28" s="159">
        <v>23</v>
      </c>
      <c r="B28" s="168" t="s">
        <v>263</v>
      </c>
      <c r="C28" s="168"/>
      <c r="D28" s="186"/>
      <c r="E28" s="168"/>
      <c r="F28" s="168"/>
      <c r="G28" s="186"/>
    </row>
    <row r="29" spans="1:7" x14ac:dyDescent="0.2">
      <c r="A29" s="159">
        <v>24</v>
      </c>
      <c r="B29" s="170"/>
      <c r="C29" s="170" t="s">
        <v>264</v>
      </c>
      <c r="D29" s="190">
        <f>SUM(D21:D28)</f>
        <v>473483208</v>
      </c>
      <c r="E29" s="170"/>
      <c r="F29" s="170" t="s">
        <v>265</v>
      </c>
      <c r="G29" s="190">
        <f>SUM(G21:G26)</f>
        <v>305735623</v>
      </c>
    </row>
    <row r="30" spans="1:7" x14ac:dyDescent="0.2">
      <c r="A30" s="159">
        <v>25</v>
      </c>
      <c r="B30" s="168"/>
      <c r="C30" s="168"/>
      <c r="D30" s="186"/>
      <c r="E30" s="168"/>
      <c r="F30" s="168" t="s">
        <v>266</v>
      </c>
      <c r="G30" s="186">
        <f>D29</f>
        <v>473483208</v>
      </c>
    </row>
    <row r="31" spans="1:7" x14ac:dyDescent="0.2">
      <c r="A31" s="159">
        <v>26</v>
      </c>
      <c r="B31" s="168"/>
      <c r="C31" s="168"/>
      <c r="D31" s="186"/>
      <c r="E31" s="168"/>
      <c r="F31" s="168" t="s">
        <v>267</v>
      </c>
      <c r="G31" s="186">
        <f>G29-G30</f>
        <v>-167747585</v>
      </c>
    </row>
    <row r="32" spans="1:7" x14ac:dyDescent="0.2">
      <c r="A32" s="159">
        <v>27</v>
      </c>
      <c r="B32" s="168"/>
      <c r="D32" s="186"/>
      <c r="E32" s="168"/>
      <c r="F32" s="168"/>
      <c r="G32" s="186"/>
    </row>
    <row r="33" spans="1:7" x14ac:dyDescent="0.2">
      <c r="A33" s="159">
        <v>28</v>
      </c>
      <c r="B33" s="173"/>
      <c r="C33" s="173" t="s">
        <v>268</v>
      </c>
      <c r="D33" s="191">
        <f>D16+D29</f>
        <v>1325497277</v>
      </c>
      <c r="E33" s="173"/>
      <c r="F33" s="173" t="s">
        <v>269</v>
      </c>
      <c r="G33" s="191">
        <f>SUM(G16+G29)</f>
        <v>1338259172</v>
      </c>
    </row>
    <row r="34" spans="1:7" x14ac:dyDescent="0.2">
      <c r="A34" s="174"/>
      <c r="B34" s="174"/>
      <c r="C34" s="175" t="s">
        <v>270</v>
      </c>
      <c r="D34" s="193">
        <f>'17'!C69</f>
        <v>490382091</v>
      </c>
      <c r="F34" s="175" t="s">
        <v>270</v>
      </c>
      <c r="G34" s="192">
        <f>'18'!C45</f>
        <v>490382091</v>
      </c>
    </row>
    <row r="35" spans="1:7" x14ac:dyDescent="0.2">
      <c r="A35" s="174"/>
      <c r="B35" s="174"/>
      <c r="C35" s="175" t="s">
        <v>286</v>
      </c>
      <c r="D35" s="193">
        <v>24195743</v>
      </c>
      <c r="F35" s="175" t="s">
        <v>271</v>
      </c>
      <c r="G35" s="192">
        <f>'18'!C44</f>
        <v>11433848</v>
      </c>
    </row>
    <row r="36" spans="1:7" x14ac:dyDescent="0.2">
      <c r="A36" s="174"/>
      <c r="B36" s="174"/>
      <c r="C36" s="175" t="s">
        <v>272</v>
      </c>
      <c r="D36" s="193">
        <f>SUM(D33:D35)</f>
        <v>1840075111</v>
      </c>
      <c r="F36" s="175" t="s">
        <v>273</v>
      </c>
      <c r="G36" s="192">
        <f>SUM(G33:G35)</f>
        <v>1840075111</v>
      </c>
    </row>
    <row r="37" spans="1:7" x14ac:dyDescent="0.2">
      <c r="A37" s="174"/>
      <c r="B37" s="174"/>
      <c r="C37" s="174"/>
      <c r="D37" s="193"/>
      <c r="G37" s="192"/>
    </row>
    <row r="38" spans="1:7" x14ac:dyDescent="0.2">
      <c r="A38" s="174"/>
      <c r="B38" s="174"/>
      <c r="C38" s="174"/>
      <c r="D38" s="193"/>
      <c r="G38" s="192"/>
    </row>
    <row r="39" spans="1:7" x14ac:dyDescent="0.2">
      <c r="A39" s="174"/>
      <c r="B39" s="174"/>
      <c r="D39" s="193"/>
    </row>
  </sheetData>
  <mergeCells count="2">
    <mergeCell ref="B6:D6"/>
    <mergeCell ref="E6:G6"/>
  </mergeCells>
  <phoneticPr fontId="39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" sqref="C3"/>
    </sheetView>
  </sheetViews>
  <sheetFormatPr defaultColWidth="9.140625" defaultRowHeight="12.75" x14ac:dyDescent="0.2"/>
  <cols>
    <col min="1" max="1" width="5" style="163" customWidth="1"/>
    <col min="2" max="2" width="48.5703125" style="163" customWidth="1"/>
    <col min="3" max="3" width="17.28515625" style="163" customWidth="1"/>
    <col min="4" max="16384" width="9.140625" style="163"/>
  </cols>
  <sheetData>
    <row r="1" spans="1:4" x14ac:dyDescent="0.2">
      <c r="B1" s="176" t="s">
        <v>283</v>
      </c>
    </row>
    <row r="2" spans="1:4" x14ac:dyDescent="0.2">
      <c r="B2" s="176" t="s">
        <v>0</v>
      </c>
      <c r="C2" s="177" t="s">
        <v>1189</v>
      </c>
    </row>
    <row r="3" spans="1:4" x14ac:dyDescent="0.2">
      <c r="B3" s="165" t="s">
        <v>275</v>
      </c>
      <c r="C3" s="231" t="s">
        <v>1488</v>
      </c>
    </row>
    <row r="5" spans="1:4" x14ac:dyDescent="0.2">
      <c r="B5" s="163" t="s">
        <v>219</v>
      </c>
      <c r="C5" s="163" t="s">
        <v>170</v>
      </c>
      <c r="D5" s="178" t="s">
        <v>197</v>
      </c>
    </row>
    <row r="6" spans="1:4" x14ac:dyDescent="0.2">
      <c r="A6" s="159">
        <v>1</v>
      </c>
      <c r="B6" s="179" t="s">
        <v>276</v>
      </c>
      <c r="C6" s="179" t="s">
        <v>277</v>
      </c>
    </row>
    <row r="7" spans="1:4" x14ac:dyDescent="0.2">
      <c r="A7" s="159">
        <v>2</v>
      </c>
      <c r="B7" s="168"/>
      <c r="C7" s="168"/>
    </row>
    <row r="8" spans="1:4" x14ac:dyDescent="0.2">
      <c r="A8" s="159">
        <v>3</v>
      </c>
      <c r="B8" s="168"/>
      <c r="C8" s="168"/>
    </row>
    <row r="9" spans="1:4" ht="13.5" thickBot="1" x14ac:dyDescent="0.25">
      <c r="A9" s="159">
        <v>4</v>
      </c>
      <c r="B9" s="180" t="s">
        <v>278</v>
      </c>
      <c r="C9" s="184">
        <v>2510000</v>
      </c>
    </row>
    <row r="10" spans="1:4" x14ac:dyDescent="0.2">
      <c r="A10" s="159">
        <v>5</v>
      </c>
      <c r="B10" s="181" t="s">
        <v>279</v>
      </c>
      <c r="C10" s="185">
        <v>1841560</v>
      </c>
    </row>
    <row r="11" spans="1:4" ht="13.5" thickBot="1" x14ac:dyDescent="0.25">
      <c r="A11" s="159">
        <v>6</v>
      </c>
      <c r="B11" s="168"/>
      <c r="C11" s="186"/>
    </row>
    <row r="12" spans="1:4" ht="13.5" thickBot="1" x14ac:dyDescent="0.25">
      <c r="A12" s="159">
        <v>7</v>
      </c>
      <c r="B12" s="182" t="s">
        <v>280</v>
      </c>
      <c r="C12" s="187">
        <v>500000</v>
      </c>
    </row>
    <row r="13" spans="1:4" ht="13.5" thickBot="1" x14ac:dyDescent="0.25">
      <c r="A13" s="159">
        <v>8</v>
      </c>
      <c r="B13" s="183" t="s">
        <v>281</v>
      </c>
      <c r="C13" s="188">
        <f>SUM(C9+C10+C12)</f>
        <v>4851560</v>
      </c>
    </row>
    <row r="14" spans="1:4" x14ac:dyDescent="0.2">
      <c r="A14" s="174"/>
    </row>
    <row r="15" spans="1:4" x14ac:dyDescent="0.2">
      <c r="A15" s="174"/>
      <c r="B15" s="163" t="s">
        <v>282</v>
      </c>
    </row>
    <row r="16" spans="1:4" x14ac:dyDescent="0.2">
      <c r="A16" s="174"/>
    </row>
    <row r="17" spans="1:1" x14ac:dyDescent="0.2">
      <c r="A17" s="174"/>
    </row>
    <row r="18" spans="1:1" x14ac:dyDescent="0.2">
      <c r="A18" s="174"/>
    </row>
    <row r="19" spans="1:1" x14ac:dyDescent="0.2">
      <c r="A19" s="174"/>
    </row>
  </sheetData>
  <phoneticPr fontId="39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workbookViewId="0">
      <pane ySplit="7" topLeftCell="A8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12.7109375" bestFit="1" customWidth="1"/>
  </cols>
  <sheetData>
    <row r="1" spans="1:8" ht="18.75" x14ac:dyDescent="0.3">
      <c r="B1" s="141" t="s">
        <v>0</v>
      </c>
      <c r="C1" s="142" t="s">
        <v>1190</v>
      </c>
    </row>
    <row r="2" spans="1:8" ht="18.75" x14ac:dyDescent="0.3">
      <c r="B2" s="145" t="s">
        <v>169</v>
      </c>
      <c r="C2" s="231" t="s">
        <v>1488</v>
      </c>
    </row>
    <row r="3" spans="1:8" ht="18.75" x14ac:dyDescent="0.3">
      <c r="B3" s="29" t="s">
        <v>660</v>
      </c>
    </row>
    <row r="4" spans="1:8" ht="15.75" x14ac:dyDescent="0.25">
      <c r="B4" s="30" t="s">
        <v>118</v>
      </c>
      <c r="C4" t="s">
        <v>120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25" thickBot="1" x14ac:dyDescent="0.25">
      <c r="A7" s="5">
        <v>1</v>
      </c>
      <c r="B7" s="32" t="s">
        <v>53</v>
      </c>
      <c r="C7" s="248">
        <f>'17'!C7-'21b'!C7-'21c'!C7</f>
        <v>106085367</v>
      </c>
      <c r="D7" s="248">
        <f>'17'!D7-'21b'!D7-'21c'!D7</f>
        <v>106085367</v>
      </c>
      <c r="E7" s="248">
        <f>'17'!E7-'21b'!E7-'21c'!E7</f>
        <v>0</v>
      </c>
      <c r="F7" s="248">
        <f>'17'!F7-'21b'!F7-'21c'!F7</f>
        <v>0</v>
      </c>
      <c r="G7" s="248">
        <f>'17'!G7-'21b'!G7-'21c'!G7</f>
        <v>0</v>
      </c>
      <c r="H7" s="248">
        <f>'17'!H7-'21b'!H7-'21c'!H7</f>
        <v>0</v>
      </c>
    </row>
    <row r="8" spans="1:8" ht="26.25" thickBot="1" x14ac:dyDescent="0.25">
      <c r="A8" s="5">
        <v>2</v>
      </c>
      <c r="B8" s="32" t="s">
        <v>54</v>
      </c>
      <c r="C8" s="248">
        <f>'17'!C8-'21b'!C8-'21c'!C8</f>
        <v>127904640</v>
      </c>
      <c r="D8" s="248">
        <f>'17'!D8-'21b'!D8-'21c'!D8</f>
        <v>127904640</v>
      </c>
      <c r="E8" s="248">
        <f>'17'!E8-'21b'!E8-'21c'!E8</f>
        <v>0</v>
      </c>
      <c r="F8" s="248">
        <f>'17'!F8-'21b'!F8-'21c'!F8</f>
        <v>0</v>
      </c>
      <c r="G8" s="248">
        <f>'17'!G8-'21b'!G8-'21c'!G8</f>
        <v>0</v>
      </c>
      <c r="H8" s="248">
        <f>'17'!H8-'21b'!H8-'21c'!H8</f>
        <v>0</v>
      </c>
    </row>
    <row r="9" spans="1:8" ht="26.25" thickBot="1" x14ac:dyDescent="0.25">
      <c r="A9" s="5">
        <v>3</v>
      </c>
      <c r="B9" s="32" t="s">
        <v>55</v>
      </c>
      <c r="C9" s="248">
        <f>'17'!C9-'21b'!C9-'21c'!C9</f>
        <v>90729626</v>
      </c>
      <c r="D9" s="248">
        <f>'17'!D9-'21b'!D9-'21c'!D9</f>
        <v>90729626</v>
      </c>
      <c r="E9" s="248">
        <f>'17'!E9-'21b'!E9-'21c'!E9</f>
        <v>0</v>
      </c>
      <c r="F9" s="248">
        <f>'17'!F9-'21b'!F9-'21c'!F9</f>
        <v>0</v>
      </c>
      <c r="G9" s="248">
        <f>'17'!G9-'21b'!G9-'21c'!G9</f>
        <v>0</v>
      </c>
      <c r="H9" s="248">
        <f>'17'!H9-'21b'!H9-'21c'!H9</f>
        <v>0</v>
      </c>
    </row>
    <row r="10" spans="1:8" ht="26.25" thickBot="1" x14ac:dyDescent="0.25">
      <c r="A10" s="5">
        <v>4</v>
      </c>
      <c r="B10" s="32" t="s">
        <v>56</v>
      </c>
      <c r="C10" s="248">
        <f>'17'!C10-'21b'!C10-'21c'!C10</f>
        <v>6854820</v>
      </c>
      <c r="D10" s="248">
        <f>'17'!D10-'21b'!D10-'21c'!D10</f>
        <v>6854820</v>
      </c>
      <c r="E10" s="248">
        <f>'17'!E10-'21b'!E10-'21c'!E10</f>
        <v>0</v>
      </c>
      <c r="F10" s="248">
        <f>'17'!F10-'21b'!F10-'21c'!F10</f>
        <v>0</v>
      </c>
      <c r="G10" s="248">
        <f>'17'!G10-'21b'!G10-'21c'!G10</f>
        <v>0</v>
      </c>
      <c r="H10" s="248">
        <f>'17'!H10-'21b'!H10-'21c'!H10</f>
        <v>0</v>
      </c>
    </row>
    <row r="11" spans="1:8" ht="26.25" thickBot="1" x14ac:dyDescent="0.25">
      <c r="A11" s="5">
        <v>5</v>
      </c>
      <c r="B11" s="32" t="s">
        <v>57</v>
      </c>
      <c r="C11" s="248">
        <f>'17'!C11-'21b'!C11-'21c'!C11</f>
        <v>0</v>
      </c>
      <c r="D11" s="248">
        <f>'17'!D11-'21b'!D11-'21c'!D11</f>
        <v>0</v>
      </c>
      <c r="E11" s="248">
        <f>'17'!E11-'21b'!E11-'21c'!E11</f>
        <v>0</v>
      </c>
      <c r="F11" s="248">
        <f>'17'!F11-'21b'!F11-'21c'!F11</f>
        <v>0</v>
      </c>
      <c r="G11" s="248">
        <f>'17'!G11-'21b'!G11-'21c'!G11</f>
        <v>0</v>
      </c>
      <c r="H11" s="248">
        <f>'17'!H11-'21b'!H11-'21c'!H11</f>
        <v>0</v>
      </c>
    </row>
    <row r="12" spans="1:8" ht="13.5" thickBot="1" x14ac:dyDescent="0.25">
      <c r="A12" s="5">
        <v>6</v>
      </c>
      <c r="B12" s="32" t="s">
        <v>58</v>
      </c>
      <c r="C12" s="248">
        <f>'17'!C12-'21b'!C12-'21c'!C12</f>
        <v>331574453</v>
      </c>
      <c r="D12" s="248">
        <f>'17'!D12-'21b'!D12-'21c'!D12</f>
        <v>331574453</v>
      </c>
      <c r="E12" s="248">
        <f>'17'!E12-'21b'!E12-'21c'!E12</f>
        <v>0</v>
      </c>
      <c r="F12" s="248">
        <f>'17'!F12-'21b'!F12-'21c'!F12</f>
        <v>0</v>
      </c>
      <c r="G12" s="248">
        <f>'17'!G12-'21b'!G12-'21c'!G12</f>
        <v>0</v>
      </c>
      <c r="H12" s="248">
        <f>'17'!H12-'21b'!H12-'21c'!H12</f>
        <v>0</v>
      </c>
    </row>
    <row r="13" spans="1:8" ht="26.25" thickBot="1" x14ac:dyDescent="0.25">
      <c r="A13" s="5">
        <v>7</v>
      </c>
      <c r="B13" s="32" t="s">
        <v>59</v>
      </c>
      <c r="C13" s="248">
        <f>'17'!C13-'21b'!C13-'21c'!C13</f>
        <v>84703526</v>
      </c>
      <c r="D13" s="248">
        <f>'17'!D13-'21b'!D13-'21c'!D13</f>
        <v>22667022</v>
      </c>
      <c r="E13" s="248">
        <f>'17'!E13-'21b'!E13-'21c'!E13</f>
        <v>0</v>
      </c>
      <c r="F13" s="248">
        <f>'17'!F13-'21b'!F13-'21c'!F13</f>
        <v>62036504</v>
      </c>
      <c r="G13" s="248">
        <f>'17'!G13-'21b'!G13-'21c'!G13</f>
        <v>0</v>
      </c>
      <c r="H13" s="248">
        <f>'17'!H13-'21b'!H13-'21c'!H13</f>
        <v>0</v>
      </c>
    </row>
    <row r="14" spans="1:8" ht="13.5" thickBot="1" x14ac:dyDescent="0.25">
      <c r="A14" s="5">
        <v>8</v>
      </c>
      <c r="B14" s="32" t="s">
        <v>60</v>
      </c>
      <c r="C14" s="248">
        <f>'17'!C14-'21b'!C14-'21c'!C14</f>
        <v>8237022</v>
      </c>
      <c r="D14" s="248">
        <f>'17'!D14-'21b'!D14-'21c'!D14</f>
        <v>8237022</v>
      </c>
      <c r="E14" s="248">
        <f>'17'!E14-'21b'!E14-'21c'!E14</f>
        <v>0</v>
      </c>
      <c r="F14" s="248">
        <f>'17'!F14-'21b'!F14-'21c'!F14</f>
        <v>0</v>
      </c>
      <c r="G14" s="248">
        <f>'17'!G14-'21b'!G14-'21c'!G14</f>
        <v>0</v>
      </c>
      <c r="H14" s="248">
        <f>'17'!H14-'21b'!H14-'21c'!H14</f>
        <v>0</v>
      </c>
    </row>
    <row r="15" spans="1:8" ht="13.5" thickBot="1" x14ac:dyDescent="0.25">
      <c r="A15" s="5">
        <v>9</v>
      </c>
      <c r="B15" s="32" t="s">
        <v>61</v>
      </c>
      <c r="C15" s="248">
        <f>'17'!C15-'21b'!C15-'21c'!C15</f>
        <v>14430000</v>
      </c>
      <c r="D15" s="248">
        <f>'17'!D15-'21b'!D15-'21c'!D15</f>
        <v>14430000</v>
      </c>
      <c r="E15" s="248">
        <f>'17'!E15-'21b'!E15-'21c'!E15</f>
        <v>0</v>
      </c>
      <c r="F15" s="248">
        <f>'17'!F15-'21b'!F15-'21c'!F15</f>
        <v>0</v>
      </c>
      <c r="G15" s="248">
        <f>'17'!G15-'21b'!G15-'21c'!G15</f>
        <v>0</v>
      </c>
      <c r="H15" s="248">
        <f>'17'!H15-'21b'!H15-'21c'!H15</f>
        <v>0</v>
      </c>
    </row>
    <row r="16" spans="1:8" ht="13.5" thickBot="1" x14ac:dyDescent="0.25">
      <c r="A16" s="5">
        <v>10</v>
      </c>
      <c r="B16" s="32" t="s">
        <v>62</v>
      </c>
      <c r="C16" s="248">
        <f>'17'!C16-'21b'!C16-'21c'!C16</f>
        <v>62036504</v>
      </c>
      <c r="D16" s="248">
        <f>'17'!D16-'21b'!D16-'21c'!D16</f>
        <v>0</v>
      </c>
      <c r="E16" s="248">
        <f>'17'!E16-'21b'!E16-'21c'!E16</f>
        <v>0</v>
      </c>
      <c r="F16" s="248">
        <f>'17'!F16-'21b'!F16-'21c'!F16</f>
        <v>62036504</v>
      </c>
      <c r="G16" s="248">
        <f>'17'!G16-'21b'!G16-'21c'!G16</f>
        <v>0</v>
      </c>
      <c r="H16" s="248">
        <f>'17'!H16-'21b'!H16-'21c'!H16</f>
        <v>0</v>
      </c>
    </row>
    <row r="17" spans="1:8" ht="13.5" thickBot="1" x14ac:dyDescent="0.25">
      <c r="A17" s="5">
        <v>11</v>
      </c>
      <c r="B17" s="32" t="s">
        <v>63</v>
      </c>
      <c r="C17" s="248">
        <f>'17'!C17-'21b'!C17-'21c'!C17</f>
        <v>0</v>
      </c>
      <c r="D17" s="248">
        <f>'17'!D17-'21b'!D17-'21c'!D17</f>
        <v>0</v>
      </c>
      <c r="E17" s="248">
        <f>'17'!E17-'21b'!E17-'21c'!E17</f>
        <v>0</v>
      </c>
      <c r="F17" s="248">
        <f>'17'!F17-'21b'!F17-'21c'!F17</f>
        <v>0</v>
      </c>
      <c r="G17" s="248">
        <f>'17'!G17-'21b'!G17-'21c'!G17</f>
        <v>0</v>
      </c>
      <c r="H17" s="248">
        <f>'17'!H17-'21b'!H17-'21c'!H17</f>
        <v>0</v>
      </c>
    </row>
    <row r="18" spans="1:8" ht="26.25" thickBot="1" x14ac:dyDescent="0.25">
      <c r="A18" s="5">
        <v>12</v>
      </c>
      <c r="B18" s="33" t="s">
        <v>64</v>
      </c>
      <c r="C18" s="248">
        <f>'17'!C18-'21b'!C18-'21c'!C18</f>
        <v>416277979</v>
      </c>
      <c r="D18" s="248">
        <f>'17'!D18-'21b'!D18-'21c'!D18</f>
        <v>354241475</v>
      </c>
      <c r="E18" s="248">
        <f>'17'!E18-'21b'!E18-'21c'!E18</f>
        <v>0</v>
      </c>
      <c r="F18" s="248">
        <f>'17'!F18-'21b'!F18-'21c'!F18</f>
        <v>62036504</v>
      </c>
      <c r="G18" s="248">
        <f>'17'!G18-'21b'!G18-'21c'!G18</f>
        <v>0</v>
      </c>
      <c r="H18" s="248">
        <f>'17'!H18-'21b'!H18-'21c'!H18</f>
        <v>0</v>
      </c>
    </row>
    <row r="19" spans="1:8" ht="13.5" thickBot="1" x14ac:dyDescent="0.25">
      <c r="A19" s="5">
        <v>13</v>
      </c>
      <c r="B19" s="32" t="s">
        <v>65</v>
      </c>
      <c r="C19" s="248">
        <f>'17'!C19-'21b'!C19-'21c'!C19</f>
        <v>0</v>
      </c>
      <c r="D19" s="248">
        <f>'17'!D19-'21b'!D19-'21c'!D19</f>
        <v>0</v>
      </c>
      <c r="E19" s="248">
        <f>'17'!E19-'21b'!E19-'21c'!E19</f>
        <v>0</v>
      </c>
      <c r="F19" s="248">
        <f>'17'!F19-'21b'!F19-'21c'!F19</f>
        <v>0</v>
      </c>
      <c r="G19" s="248">
        <f>'17'!G19-'21b'!G19-'21c'!G19</f>
        <v>0</v>
      </c>
      <c r="H19" s="248">
        <f>'17'!H19-'21b'!H19-'21c'!H19</f>
        <v>0</v>
      </c>
    </row>
    <row r="20" spans="1:8" ht="13.5" thickBot="1" x14ac:dyDescent="0.25">
      <c r="A20" s="5">
        <v>14</v>
      </c>
      <c r="B20" s="32" t="s">
        <v>66</v>
      </c>
      <c r="C20" s="248">
        <f>'17'!C20-'21b'!C20-'21c'!C20</f>
        <v>0</v>
      </c>
      <c r="D20" s="248">
        <f>'17'!D20-'21b'!D20-'21c'!D20</f>
        <v>0</v>
      </c>
      <c r="E20" s="248">
        <f>'17'!E20-'21b'!E20-'21c'!E20</f>
        <v>0</v>
      </c>
      <c r="F20" s="248">
        <f>'17'!F20-'21b'!F20-'21c'!F20</f>
        <v>0</v>
      </c>
      <c r="G20" s="248">
        <f>'17'!G20-'21b'!G20-'21c'!G20</f>
        <v>0</v>
      </c>
      <c r="H20" s="248">
        <f>'17'!H20-'21b'!H20-'21c'!H20</f>
        <v>0</v>
      </c>
    </row>
    <row r="21" spans="1:8" ht="13.5" thickBot="1" x14ac:dyDescent="0.25">
      <c r="A21" s="5">
        <v>15</v>
      </c>
      <c r="B21" s="32" t="s">
        <v>67</v>
      </c>
      <c r="C21" s="248">
        <f>'17'!C21-'21b'!C21-'21c'!C21</f>
        <v>0</v>
      </c>
      <c r="D21" s="248">
        <f>'17'!D21-'21b'!D21-'21c'!D21</f>
        <v>0</v>
      </c>
      <c r="E21" s="248">
        <f>'17'!E21-'21b'!E21-'21c'!E21</f>
        <v>0</v>
      </c>
      <c r="F21" s="248">
        <f>'17'!F21-'21b'!F21-'21c'!F21</f>
        <v>0</v>
      </c>
      <c r="G21" s="248">
        <f>'17'!G21-'21b'!G21-'21c'!G21</f>
        <v>0</v>
      </c>
      <c r="H21" s="248">
        <f>'17'!H21-'21b'!H21-'21c'!H21</f>
        <v>0</v>
      </c>
    </row>
    <row r="22" spans="1:8" ht="13.5" thickBot="1" x14ac:dyDescent="0.25">
      <c r="A22" s="5">
        <v>16</v>
      </c>
      <c r="B22" s="32" t="s">
        <v>68</v>
      </c>
      <c r="C22" s="248">
        <f>'17'!C22-'21b'!C22-'21c'!C22</f>
        <v>0</v>
      </c>
      <c r="D22" s="248">
        <f>'17'!D22-'21b'!D22-'21c'!D22</f>
        <v>0</v>
      </c>
      <c r="E22" s="248">
        <f>'17'!E22-'21b'!E22-'21c'!E22</f>
        <v>0</v>
      </c>
      <c r="F22" s="248">
        <f>'17'!F22-'21b'!F22-'21c'!F22</f>
        <v>0</v>
      </c>
      <c r="G22" s="248">
        <f>'17'!G22-'21b'!G22-'21c'!G22</f>
        <v>0</v>
      </c>
      <c r="H22" s="248">
        <f>'17'!H22-'21b'!H22-'21c'!H22</f>
        <v>0</v>
      </c>
    </row>
    <row r="23" spans="1:8" ht="13.5" thickBot="1" x14ac:dyDescent="0.25">
      <c r="A23" s="5">
        <v>17</v>
      </c>
      <c r="B23" s="34" t="s">
        <v>69</v>
      </c>
      <c r="C23" s="248">
        <f>'17'!C23-'21b'!C23-'21c'!C23</f>
        <v>0</v>
      </c>
      <c r="D23" s="248">
        <f>'17'!D23-'21b'!D23-'21c'!D23</f>
        <v>0</v>
      </c>
      <c r="E23" s="248">
        <f>'17'!E23-'21b'!E23-'21c'!E23</f>
        <v>0</v>
      </c>
      <c r="F23" s="248">
        <f>'17'!F23-'21b'!F23-'21c'!F23</f>
        <v>0</v>
      </c>
      <c r="G23" s="248">
        <f>'17'!G23-'21b'!G23-'21c'!G23</f>
        <v>0</v>
      </c>
      <c r="H23" s="248">
        <f>'17'!H23-'21b'!H23-'21c'!H23</f>
        <v>0</v>
      </c>
    </row>
    <row r="24" spans="1:8" ht="26.25" thickBot="1" x14ac:dyDescent="0.25">
      <c r="A24" s="5">
        <v>18</v>
      </c>
      <c r="B24" s="33" t="s">
        <v>70</v>
      </c>
      <c r="C24" s="248">
        <f>'17'!C24-'21b'!C24-'21c'!C24</f>
        <v>0</v>
      </c>
      <c r="D24" s="248">
        <f>'17'!D24-'21b'!D24-'21c'!D24</f>
        <v>0</v>
      </c>
      <c r="E24" s="248">
        <f>'17'!E24-'21b'!E24-'21c'!E24</f>
        <v>0</v>
      </c>
      <c r="F24" s="248">
        <f>'17'!F24-'21b'!F24-'21c'!F24</f>
        <v>0</v>
      </c>
      <c r="G24" s="248">
        <f>'17'!G24-'21b'!G24-'21c'!G24</f>
        <v>0</v>
      </c>
      <c r="H24" s="248">
        <f>'17'!H24-'21b'!H24-'21c'!H24</f>
        <v>0</v>
      </c>
    </row>
    <row r="25" spans="1:8" ht="13.5" thickBot="1" x14ac:dyDescent="0.25">
      <c r="A25" s="5">
        <v>19</v>
      </c>
      <c r="B25" s="32" t="s">
        <v>71</v>
      </c>
      <c r="C25" s="248">
        <f>'17'!C25-'21b'!C25-'21c'!C25</f>
        <v>98952275</v>
      </c>
      <c r="D25" s="248">
        <f>'17'!D25-'21b'!D25-'21c'!D25</f>
        <v>98952275</v>
      </c>
      <c r="E25" s="248">
        <f>'17'!E25-'21b'!E25-'21c'!E25</f>
        <v>0</v>
      </c>
      <c r="F25" s="248">
        <f>'17'!F25-'21b'!F25-'21c'!F25</f>
        <v>0</v>
      </c>
      <c r="G25" s="248">
        <f>'17'!G25-'21b'!G25-'21c'!G25</f>
        <v>0</v>
      </c>
      <c r="H25" s="248">
        <f>'17'!H25-'21b'!H25-'21c'!H25</f>
        <v>0</v>
      </c>
    </row>
    <row r="26" spans="1:8" ht="13.5" thickBot="1" x14ac:dyDescent="0.25">
      <c r="A26" s="5">
        <v>20</v>
      </c>
      <c r="B26" s="32" t="s">
        <v>72</v>
      </c>
      <c r="C26" s="248">
        <f>'17'!C26-'21b'!C26-'21c'!C26</f>
        <v>81314586</v>
      </c>
      <c r="D26" s="248">
        <f>'17'!D26-'21b'!D26-'21c'!D26</f>
        <v>81314586</v>
      </c>
      <c r="E26" s="248">
        <f>'17'!E26-'21b'!E26-'21c'!E26</f>
        <v>0</v>
      </c>
      <c r="F26" s="248">
        <f>'17'!F26-'21b'!F26-'21c'!F26</f>
        <v>0</v>
      </c>
      <c r="G26" s="248">
        <f>'17'!G26-'21b'!G26-'21c'!G26</f>
        <v>0</v>
      </c>
      <c r="H26" s="248">
        <f>'17'!H26-'21b'!H26-'21c'!H26</f>
        <v>0</v>
      </c>
    </row>
    <row r="27" spans="1:8" ht="16.5" customHeight="1" thickBot="1" x14ac:dyDescent="0.25">
      <c r="A27" s="5">
        <v>21</v>
      </c>
      <c r="B27" s="32" t="s">
        <v>73</v>
      </c>
      <c r="C27" s="248">
        <f>'17'!C27-'21b'!C27-'21c'!C27</f>
        <v>17637689</v>
      </c>
      <c r="D27" s="248">
        <f>'17'!D27-'21b'!D27-'21c'!D27</f>
        <v>17637689</v>
      </c>
      <c r="E27" s="248">
        <f>'17'!E27-'21b'!E27-'21c'!E27</f>
        <v>0</v>
      </c>
      <c r="F27" s="248">
        <f>'17'!F27-'21b'!F27-'21c'!F27</f>
        <v>0</v>
      </c>
      <c r="G27" s="248">
        <f>'17'!G27-'21b'!G27-'21c'!G27</f>
        <v>0</v>
      </c>
      <c r="H27" s="248">
        <f>'17'!H27-'21b'!H27-'21c'!H27</f>
        <v>0</v>
      </c>
    </row>
    <row r="28" spans="1:8" ht="18.75" customHeight="1" thickBot="1" x14ac:dyDescent="0.25">
      <c r="A28" s="5">
        <v>22</v>
      </c>
      <c r="B28" s="32" t="s">
        <v>74</v>
      </c>
      <c r="C28" s="248">
        <f>'17'!C28-'21b'!C28-'21c'!C28</f>
        <v>189265417</v>
      </c>
      <c r="D28" s="248">
        <f>'17'!D28-'21b'!D28-'21c'!D28</f>
        <v>189265417</v>
      </c>
      <c r="E28" s="248">
        <f>'17'!E28-'21b'!E28-'21c'!E28</f>
        <v>0</v>
      </c>
      <c r="F28" s="248">
        <f>'17'!F28-'21b'!F28-'21c'!F28</f>
        <v>0</v>
      </c>
      <c r="G28" s="248">
        <f>'17'!G28-'21b'!G28-'21c'!G28</f>
        <v>0</v>
      </c>
      <c r="H28" s="248">
        <f>'17'!H28-'21b'!H28-'21c'!H28</f>
        <v>0</v>
      </c>
    </row>
    <row r="29" spans="1:8" ht="13.5" thickBot="1" x14ac:dyDescent="0.25">
      <c r="A29" s="5">
        <v>23</v>
      </c>
      <c r="B29" s="32" t="s">
        <v>75</v>
      </c>
      <c r="C29" s="248">
        <f>'17'!C29-'21b'!C29-'21c'!C29</f>
        <v>11678757</v>
      </c>
      <c r="D29" s="248">
        <f>'17'!D29-'21b'!D29-'21c'!D29</f>
        <v>11678757</v>
      </c>
      <c r="E29" s="248">
        <f>'17'!E29-'21b'!E29-'21c'!E29</f>
        <v>0</v>
      </c>
      <c r="F29" s="248">
        <f>'17'!F29-'21b'!F29-'21c'!F29</f>
        <v>0</v>
      </c>
      <c r="G29" s="248">
        <f>'17'!G29-'21b'!G29-'21c'!G29</f>
        <v>0</v>
      </c>
      <c r="H29" s="248">
        <f>'17'!H29-'21b'!H29-'21c'!H29</f>
        <v>0</v>
      </c>
    </row>
    <row r="30" spans="1:8" ht="26.25" thickBot="1" x14ac:dyDescent="0.25">
      <c r="A30" s="5">
        <v>24</v>
      </c>
      <c r="B30" s="32" t="s">
        <v>76</v>
      </c>
      <c r="C30" s="248">
        <f>'17'!C30-'21b'!C30-'21c'!C30</f>
        <v>110000</v>
      </c>
      <c r="D30" s="248">
        <f>'17'!D30-'21b'!D30-'21c'!D30</f>
        <v>110000</v>
      </c>
      <c r="E30" s="248">
        <f>'17'!E30-'21b'!E30-'21c'!E30</f>
        <v>0</v>
      </c>
      <c r="F30" s="248">
        <f>'17'!F30-'21b'!F30-'21c'!F30</f>
        <v>0</v>
      </c>
      <c r="G30" s="248">
        <f>'17'!G30-'21b'!G30-'21c'!G30</f>
        <v>0</v>
      </c>
      <c r="H30" s="248">
        <f>'17'!H30-'21b'!H30-'21c'!H30</f>
        <v>0</v>
      </c>
    </row>
    <row r="31" spans="1:8" ht="13.5" thickBot="1" x14ac:dyDescent="0.25">
      <c r="A31" s="5">
        <v>25</v>
      </c>
      <c r="B31" s="32" t="s">
        <v>77</v>
      </c>
      <c r="C31" s="248">
        <f>'17'!C31-'21b'!C31-'21c'!C31</f>
        <v>201054174</v>
      </c>
      <c r="D31" s="248">
        <f>'17'!D31-'21b'!D31-'21c'!D31</f>
        <v>201054174</v>
      </c>
      <c r="E31" s="248">
        <f>'17'!E31-'21b'!E31-'21c'!E31</f>
        <v>0</v>
      </c>
      <c r="F31" s="248">
        <f>'17'!F31-'21b'!F31-'21c'!F31</f>
        <v>0</v>
      </c>
      <c r="G31" s="248">
        <f>'17'!G31-'21b'!G31-'21c'!G31</f>
        <v>0</v>
      </c>
      <c r="H31" s="248">
        <f>'17'!H31-'21b'!H31-'21c'!H31</f>
        <v>0</v>
      </c>
    </row>
    <row r="32" spans="1:8" ht="13.5" thickBot="1" x14ac:dyDescent="0.25">
      <c r="A32" s="5">
        <v>26</v>
      </c>
      <c r="B32" s="32" t="s">
        <v>78</v>
      </c>
      <c r="C32" s="248">
        <f>'17'!C32-'21b'!C32-'21c'!C32</f>
        <v>0</v>
      </c>
      <c r="D32" s="248">
        <f>'17'!D32-'21b'!D32-'21c'!D32</f>
        <v>0</v>
      </c>
      <c r="E32" s="248">
        <f>'17'!E32-'21b'!E32-'21c'!E32</f>
        <v>0</v>
      </c>
      <c r="F32" s="248">
        <f>'17'!F32-'21b'!F32-'21c'!F32</f>
        <v>0</v>
      </c>
      <c r="G32" s="248">
        <f>'17'!G32-'21b'!G32-'21c'!G32</f>
        <v>0</v>
      </c>
      <c r="H32" s="248">
        <f>'17'!H32-'21b'!H32-'21c'!H32</f>
        <v>0</v>
      </c>
    </row>
    <row r="33" spans="1:8" ht="51.75" thickBot="1" x14ac:dyDescent="0.25">
      <c r="A33" s="5">
        <v>27</v>
      </c>
      <c r="B33" s="32" t="s">
        <v>79</v>
      </c>
      <c r="C33" s="248">
        <f>'17'!C33-'21b'!C33-'21c'!C33</f>
        <v>0</v>
      </c>
      <c r="D33" s="248">
        <f>'17'!D33-'21b'!D33-'21c'!D33</f>
        <v>0</v>
      </c>
      <c r="E33" s="248">
        <f>'17'!E33-'21b'!E33-'21c'!E33</f>
        <v>0</v>
      </c>
      <c r="F33" s="248">
        <f>'17'!F33-'21b'!F33-'21c'!F33</f>
        <v>0</v>
      </c>
      <c r="G33" s="248">
        <f>'17'!G33-'21b'!G33-'21c'!G33</f>
        <v>0</v>
      </c>
      <c r="H33" s="248">
        <f>'17'!H33-'21b'!H33-'21c'!H33</f>
        <v>0</v>
      </c>
    </row>
    <row r="34" spans="1:8" ht="13.5" thickBot="1" x14ac:dyDescent="0.25">
      <c r="A34" s="5">
        <v>28</v>
      </c>
      <c r="B34" s="32" t="s">
        <v>80</v>
      </c>
      <c r="C34" s="248">
        <f>'17'!C34-'21b'!C34-'21c'!C34</f>
        <v>0</v>
      </c>
      <c r="D34" s="248">
        <f>'17'!D34-'21b'!D34-'21c'!D34</f>
        <v>0</v>
      </c>
      <c r="E34" s="248">
        <f>'17'!E34-'21b'!E34-'21c'!E34</f>
        <v>0</v>
      </c>
      <c r="F34" s="248">
        <f>'17'!F34-'21b'!F34-'21c'!F34</f>
        <v>0</v>
      </c>
      <c r="G34" s="248">
        <f>'17'!G34-'21b'!G34-'21c'!G34</f>
        <v>0</v>
      </c>
      <c r="H34" s="248">
        <f>'17'!H34-'21b'!H34-'21c'!H34</f>
        <v>0</v>
      </c>
    </row>
    <row r="35" spans="1:8" ht="13.5" thickBot="1" x14ac:dyDescent="0.25">
      <c r="A35" s="5">
        <v>29</v>
      </c>
      <c r="B35" s="32" t="s">
        <v>81</v>
      </c>
      <c r="C35" s="248">
        <f>'17'!C35-'21b'!C35-'21c'!C35</f>
        <v>0</v>
      </c>
      <c r="D35" s="248">
        <f>'17'!D35-'21b'!D35-'21c'!D35</f>
        <v>0</v>
      </c>
      <c r="E35" s="248">
        <f>'17'!E35-'21b'!E35-'21c'!E35</f>
        <v>0</v>
      </c>
      <c r="F35" s="248">
        <f>'17'!F35-'21b'!F35-'21c'!F35</f>
        <v>0</v>
      </c>
      <c r="G35" s="248">
        <f>'17'!G35-'21b'!G35-'21c'!G35</f>
        <v>0</v>
      </c>
      <c r="H35" s="248">
        <f>'17'!H35-'21b'!H35-'21c'!H35</f>
        <v>0</v>
      </c>
    </row>
    <row r="36" spans="1:8" ht="13.5" thickBot="1" x14ac:dyDescent="0.25">
      <c r="A36" s="5">
        <v>30</v>
      </c>
      <c r="B36" s="33" t="s">
        <v>82</v>
      </c>
      <c r="C36" s="248">
        <f>'17'!C36-'21b'!C36-'21c'!C36</f>
        <v>300006449</v>
      </c>
      <c r="D36" s="248">
        <f>'17'!D36-'21b'!D36-'21c'!D36</f>
        <v>300006449</v>
      </c>
      <c r="E36" s="248">
        <f>'17'!E36-'21b'!E36-'21c'!E36</f>
        <v>0</v>
      </c>
      <c r="F36" s="248">
        <f>'17'!F36-'21b'!F36-'21c'!F36</f>
        <v>0</v>
      </c>
      <c r="G36" s="248">
        <f>'17'!G36-'21b'!G36-'21c'!G36</f>
        <v>0</v>
      </c>
      <c r="H36" s="248">
        <f>'17'!H36-'21b'!H36-'21c'!H36</f>
        <v>0</v>
      </c>
    </row>
    <row r="37" spans="1:8" ht="13.5" thickBot="1" x14ac:dyDescent="0.25">
      <c r="A37" s="5">
        <v>31</v>
      </c>
      <c r="B37" s="35" t="s">
        <v>83</v>
      </c>
      <c r="C37" s="248">
        <f>'17'!C37-'21b'!C37-'21c'!C37</f>
        <v>6822704</v>
      </c>
      <c r="D37" s="248">
        <f>'17'!D37-'21b'!D37-'21c'!D37</f>
        <v>0</v>
      </c>
      <c r="E37" s="248">
        <f>'17'!E37-'21b'!E37-'21c'!E37</f>
        <v>335000</v>
      </c>
      <c r="F37" s="248">
        <f>'17'!F37-'21b'!F37-'21c'!F37</f>
        <v>400000</v>
      </c>
      <c r="G37" s="248">
        <f>'17'!G37-'21b'!G37-'21c'!G37</f>
        <v>820000</v>
      </c>
      <c r="H37" s="248">
        <f>'17'!H37-'21b'!H37-'21c'!H37</f>
        <v>5267704</v>
      </c>
    </row>
    <row r="38" spans="1:8" ht="13.5" thickBot="1" x14ac:dyDescent="0.25">
      <c r="A38" s="5">
        <v>32</v>
      </c>
      <c r="B38" s="35" t="s">
        <v>84</v>
      </c>
      <c r="C38" s="248">
        <f>'17'!C38-'21b'!C38-'21c'!C38</f>
        <v>562880</v>
      </c>
      <c r="D38" s="248">
        <f>'17'!D38-'21b'!D38-'21c'!D38</f>
        <v>0</v>
      </c>
      <c r="E38" s="248">
        <f>'17'!E38-'21b'!E38-'21c'!E38</f>
        <v>0</v>
      </c>
      <c r="F38" s="248">
        <f>'17'!F38-'21b'!F38-'21c'!F38</f>
        <v>0</v>
      </c>
      <c r="G38" s="248">
        <f>'17'!G38-'21b'!G38-'21c'!G38</f>
        <v>0</v>
      </c>
      <c r="H38" s="248">
        <f>'17'!H38-'21b'!H38-'21c'!H38</f>
        <v>562880</v>
      </c>
    </row>
    <row r="39" spans="1:8" ht="13.5" thickBot="1" x14ac:dyDescent="0.25">
      <c r="A39" s="5">
        <v>33</v>
      </c>
      <c r="B39" s="35" t="s">
        <v>85</v>
      </c>
      <c r="C39" s="248">
        <f>'17'!C39-'21b'!C39-'21c'!C39</f>
        <v>1475000</v>
      </c>
      <c r="D39" s="248">
        <f>'17'!D39-'21b'!D39-'21c'!D39</f>
        <v>0</v>
      </c>
      <c r="E39" s="248">
        <f>'17'!E39-'21b'!E39-'21c'!E39</f>
        <v>335000</v>
      </c>
      <c r="F39" s="248">
        <f>'17'!F39-'21b'!F39-'21c'!F39</f>
        <v>400000</v>
      </c>
      <c r="G39" s="248">
        <f>'17'!G39-'21b'!G39-'21c'!G39</f>
        <v>740000</v>
      </c>
      <c r="H39" s="248">
        <f>'17'!H39-'21b'!H39-'21c'!H39</f>
        <v>0</v>
      </c>
    </row>
    <row r="40" spans="1:8" ht="13.5" thickBot="1" x14ac:dyDescent="0.25">
      <c r="A40" s="5">
        <v>34</v>
      </c>
      <c r="B40" s="35" t="s">
        <v>86</v>
      </c>
      <c r="C40" s="248">
        <f>'17'!C40-'21b'!C40-'21c'!C40</f>
        <v>4784824</v>
      </c>
      <c r="D40" s="248">
        <f>'17'!D40-'21b'!D40-'21c'!D40</f>
        <v>0</v>
      </c>
      <c r="E40" s="248">
        <f>'17'!E40-'21b'!E40-'21c'!E40</f>
        <v>0</v>
      </c>
      <c r="F40" s="248">
        <f>'17'!F40-'21b'!F40-'21c'!F40</f>
        <v>0</v>
      </c>
      <c r="G40" s="248">
        <f>'17'!G40-'21b'!G40-'21c'!G40</f>
        <v>80000</v>
      </c>
      <c r="H40" s="248">
        <f>'17'!H40-'21b'!H40-'21c'!H40</f>
        <v>4704824</v>
      </c>
    </row>
    <row r="41" spans="1:8" ht="13.5" thickBot="1" x14ac:dyDescent="0.25">
      <c r="A41" s="5">
        <v>35</v>
      </c>
      <c r="B41" s="32" t="s">
        <v>87</v>
      </c>
      <c r="C41" s="248">
        <f>'17'!C41-'21b'!C41-'21c'!C41</f>
        <v>2572000</v>
      </c>
      <c r="D41" s="248">
        <f>'17'!D41-'21b'!D41-'21c'!D41</f>
        <v>1330000</v>
      </c>
      <c r="E41" s="248">
        <f>'17'!E41-'21b'!E41-'21c'!E41</f>
        <v>1200000</v>
      </c>
      <c r="F41" s="248">
        <f>'17'!F41-'21b'!F41-'21c'!F41</f>
        <v>42000</v>
      </c>
      <c r="G41" s="248">
        <f>'17'!G41-'21b'!G41-'21c'!G41</f>
        <v>0</v>
      </c>
      <c r="H41" s="248">
        <f>'17'!H41-'21b'!H41-'21c'!H41</f>
        <v>0</v>
      </c>
    </row>
    <row r="42" spans="1:8" ht="13.5" thickBot="1" x14ac:dyDescent="0.25">
      <c r="A42" s="5">
        <v>36</v>
      </c>
      <c r="B42" s="32" t="s">
        <v>88</v>
      </c>
      <c r="C42" s="248">
        <f>'17'!C42-'21b'!C42-'21c'!C42</f>
        <v>2530000</v>
      </c>
      <c r="D42" s="248">
        <f>'17'!D42-'21b'!D42-'21c'!D42</f>
        <v>1330000</v>
      </c>
      <c r="E42" s="248">
        <f>'17'!E42-'21b'!E42-'21c'!E42</f>
        <v>1200000</v>
      </c>
      <c r="F42" s="248">
        <f>'17'!F42-'21b'!F42-'21c'!F42</f>
        <v>0</v>
      </c>
      <c r="G42" s="248">
        <f>'17'!G42-'21b'!G42-'21c'!G42</f>
        <v>0</v>
      </c>
      <c r="H42" s="248">
        <f>'17'!H42-'21b'!H42-'21c'!H42</f>
        <v>0</v>
      </c>
    </row>
    <row r="43" spans="1:8" ht="13.5" thickBot="1" x14ac:dyDescent="0.25">
      <c r="A43" s="5">
        <v>37</v>
      </c>
      <c r="B43" s="32" t="s">
        <v>89</v>
      </c>
      <c r="C43" s="248">
        <f>'17'!C43-'21b'!C43-'21c'!C43</f>
        <v>42000</v>
      </c>
      <c r="D43" s="248">
        <f>'17'!D43-'21b'!D43-'21c'!D43</f>
        <v>0</v>
      </c>
      <c r="E43" s="248">
        <f>'17'!E43-'21b'!E43-'21c'!E43</f>
        <v>0</v>
      </c>
      <c r="F43" s="248">
        <f>'17'!F43-'21b'!F43-'21c'!F43</f>
        <v>42000</v>
      </c>
      <c r="G43" s="248">
        <f>'17'!G43-'21b'!G43-'21c'!G43</f>
        <v>0</v>
      </c>
      <c r="H43" s="248">
        <f>'17'!H43-'21b'!H43-'21c'!H43</f>
        <v>0</v>
      </c>
    </row>
    <row r="44" spans="1:8" ht="13.5" thickBot="1" x14ac:dyDescent="0.25">
      <c r="A44" s="5">
        <v>38</v>
      </c>
      <c r="B44" s="32" t="s">
        <v>90</v>
      </c>
      <c r="C44" s="248">
        <f>'17'!C44-'21b'!C44-'21c'!C44</f>
        <v>9611212</v>
      </c>
      <c r="D44" s="248">
        <f>'17'!D44-'21b'!D44-'21c'!D44</f>
        <v>9611212</v>
      </c>
      <c r="E44" s="248">
        <f>'17'!E44-'21b'!E44-'21c'!E44</f>
        <v>0</v>
      </c>
      <c r="F44" s="248">
        <f>'17'!F44-'21b'!F44-'21c'!F44</f>
        <v>0</v>
      </c>
      <c r="G44" s="248">
        <f>'17'!G44-'21b'!G44-'21c'!G44</f>
        <v>0</v>
      </c>
      <c r="H44" s="248">
        <f>'17'!H44-'21b'!H44-'21c'!H44</f>
        <v>0</v>
      </c>
    </row>
    <row r="45" spans="1:8" ht="26.25" thickBot="1" x14ac:dyDescent="0.25">
      <c r="A45" s="5">
        <v>39</v>
      </c>
      <c r="B45" s="32" t="s">
        <v>91</v>
      </c>
      <c r="C45" s="248">
        <f>'17'!C45-'21b'!C45-'21c'!C45</f>
        <v>9611212</v>
      </c>
      <c r="D45" s="248">
        <f>'17'!D45-'21b'!D45-'21c'!D45</f>
        <v>9611212</v>
      </c>
      <c r="E45" s="248">
        <f>'17'!E45-'21b'!E45-'21c'!E45</f>
        <v>0</v>
      </c>
      <c r="F45" s="248">
        <f>'17'!F45-'21b'!F45-'21c'!F45</f>
        <v>0</v>
      </c>
      <c r="G45" s="248">
        <f>'17'!G45-'21b'!G45-'21c'!G45</f>
        <v>0</v>
      </c>
      <c r="H45" s="248">
        <f>'17'!H45-'21b'!H45-'21c'!H45</f>
        <v>0</v>
      </c>
    </row>
    <row r="46" spans="1:8" ht="26.25" thickBot="1" x14ac:dyDescent="0.25">
      <c r="A46" s="5">
        <v>40</v>
      </c>
      <c r="B46" s="32" t="s">
        <v>92</v>
      </c>
      <c r="C46" s="248">
        <f>'17'!C46-'21b'!C46-'21c'!C46</f>
        <v>0</v>
      </c>
      <c r="D46" s="248">
        <f>'17'!D46-'21b'!D46-'21c'!D46</f>
        <v>0</v>
      </c>
      <c r="E46" s="248">
        <f>'17'!E46-'21b'!E46-'21c'!E46</f>
        <v>0</v>
      </c>
      <c r="F46" s="248">
        <f>'17'!F46-'21b'!F46-'21c'!F46</f>
        <v>0</v>
      </c>
      <c r="G46" s="248">
        <f>'17'!G46-'21b'!G46-'21c'!G46</f>
        <v>0</v>
      </c>
      <c r="H46" s="248">
        <f>'17'!H46-'21b'!H46-'21c'!H46</f>
        <v>0</v>
      </c>
    </row>
    <row r="47" spans="1:8" ht="13.5" thickBot="1" x14ac:dyDescent="0.25">
      <c r="A47" s="5">
        <v>41</v>
      </c>
      <c r="B47" s="32" t="s">
        <v>93</v>
      </c>
      <c r="C47" s="248">
        <f>'17'!C47-'21b'!C47-'21c'!C47</f>
        <v>0</v>
      </c>
      <c r="D47" s="248">
        <f>'17'!D47-'21b'!D47-'21c'!D47</f>
        <v>0</v>
      </c>
      <c r="E47" s="248">
        <f>'17'!E47-'21b'!E47-'21c'!E47</f>
        <v>0</v>
      </c>
      <c r="F47" s="248">
        <f>'17'!F47-'21b'!F47-'21c'!F47</f>
        <v>0</v>
      </c>
      <c r="G47" s="248">
        <f>'17'!G47-'21b'!G47-'21c'!G47</f>
        <v>0</v>
      </c>
      <c r="H47" s="248">
        <f>'17'!H47-'21b'!H47-'21c'!H47</f>
        <v>0</v>
      </c>
    </row>
    <row r="48" spans="1:8" ht="26.25" thickBot="1" x14ac:dyDescent="0.25">
      <c r="A48" s="5">
        <v>42</v>
      </c>
      <c r="B48" s="32" t="s">
        <v>94</v>
      </c>
      <c r="C48" s="248">
        <f>'17'!C48-'21b'!C48-'21c'!C48</f>
        <v>0</v>
      </c>
      <c r="D48" s="248">
        <f>'17'!D48-'21b'!D48-'21c'!D48</f>
        <v>0</v>
      </c>
      <c r="E48" s="248">
        <f>'17'!E48-'21b'!E48-'21c'!E48</f>
        <v>0</v>
      </c>
      <c r="F48" s="248">
        <f>'17'!F48-'21b'!F48-'21c'!F48</f>
        <v>0</v>
      </c>
      <c r="G48" s="248">
        <f>'17'!G48-'21b'!G48-'21c'!G48</f>
        <v>0</v>
      </c>
      <c r="H48" s="248">
        <f>'17'!H48-'21b'!H48-'21c'!H48</f>
        <v>0</v>
      </c>
    </row>
    <row r="49" spans="1:8" ht="13.5" thickBot="1" x14ac:dyDescent="0.25">
      <c r="A49" s="5">
        <v>43</v>
      </c>
      <c r="B49" s="32" t="s">
        <v>95</v>
      </c>
      <c r="C49" s="248">
        <f>'17'!C49-'21b'!C49-'21c'!C49</f>
        <v>0</v>
      </c>
      <c r="D49" s="248">
        <f>'17'!D49-'21b'!D49-'21c'!D49</f>
        <v>0</v>
      </c>
      <c r="E49" s="248">
        <f>'17'!E49-'21b'!E49-'21c'!E49</f>
        <v>0</v>
      </c>
      <c r="F49" s="248">
        <f>'17'!F49-'21b'!F49-'21c'!F49</f>
        <v>0</v>
      </c>
      <c r="G49" s="248">
        <f>'17'!G49-'21b'!G49-'21c'!G49</f>
        <v>0</v>
      </c>
      <c r="H49" s="248">
        <f>'17'!H49-'21b'!H49-'21c'!H49</f>
        <v>0</v>
      </c>
    </row>
    <row r="50" spans="1:8" ht="13.5" thickBot="1" x14ac:dyDescent="0.25">
      <c r="A50" s="5">
        <v>44</v>
      </c>
      <c r="B50" s="32" t="s">
        <v>96</v>
      </c>
      <c r="C50" s="248">
        <f>'17'!C50-'21b'!C50-'21c'!C50</f>
        <v>898775</v>
      </c>
      <c r="D50" s="248">
        <f>'17'!D50-'21b'!D50-'21c'!D50</f>
        <v>0</v>
      </c>
      <c r="E50" s="248">
        <f>'17'!E50-'21b'!E50-'21c'!E50</f>
        <v>0</v>
      </c>
      <c r="F50" s="248">
        <f>'17'!F50-'21b'!F50-'21c'!F50</f>
        <v>0</v>
      </c>
      <c r="G50" s="248">
        <f>'17'!G50-'21b'!G50-'21c'!G50</f>
        <v>0</v>
      </c>
      <c r="H50" s="248">
        <f>'17'!H50-'21b'!H50-'21c'!H50</f>
        <v>898775</v>
      </c>
    </row>
    <row r="51" spans="1:8" ht="13.5" thickBot="1" x14ac:dyDescent="0.25">
      <c r="A51" s="5">
        <v>45</v>
      </c>
      <c r="B51" s="32" t="s">
        <v>97</v>
      </c>
      <c r="C51" s="248">
        <f>'17'!C51-'21b'!C51-'21c'!C51</f>
        <v>5152866</v>
      </c>
      <c r="D51" s="248">
        <f>'17'!D51-'21b'!D51-'21c'!D51</f>
        <v>2954127</v>
      </c>
      <c r="E51" s="248">
        <f>'17'!E51-'21b'!E51-'21c'!E51</f>
        <v>414450</v>
      </c>
      <c r="F51" s="248">
        <f>'17'!F51-'21b'!F51-'21c'!F51</f>
        <v>119340.00000000006</v>
      </c>
      <c r="G51" s="248">
        <f>'17'!G51-'21b'!G51-'21c'!G51</f>
        <v>0</v>
      </c>
      <c r="H51" s="248">
        <f>'17'!H51-'21b'!H51-'21c'!H51</f>
        <v>1664949</v>
      </c>
    </row>
    <row r="52" spans="1:8" ht="13.5" thickBot="1" x14ac:dyDescent="0.25">
      <c r="A52" s="5">
        <v>46</v>
      </c>
      <c r="B52" s="32" t="s">
        <v>98</v>
      </c>
      <c r="C52" s="248">
        <f>'17'!C52-'21b'!C52-'21c'!C52</f>
        <v>0</v>
      </c>
      <c r="D52" s="248">
        <f>'17'!D52-'21b'!D52-'21c'!D52</f>
        <v>0</v>
      </c>
      <c r="E52" s="248">
        <f>'17'!E52-'21b'!E52-'21c'!E52</f>
        <v>0</v>
      </c>
      <c r="F52" s="248">
        <f>'17'!F52-'21b'!F52-'21c'!F52</f>
        <v>0</v>
      </c>
      <c r="G52" s="248">
        <f>'17'!G52-'21b'!G52-'21c'!G52</f>
        <v>0</v>
      </c>
      <c r="H52" s="248">
        <f>'17'!H52-'21b'!H52-'21c'!H52</f>
        <v>0</v>
      </c>
    </row>
    <row r="53" spans="1:8" ht="26.25" thickBot="1" x14ac:dyDescent="0.25">
      <c r="A53" s="5">
        <v>47</v>
      </c>
      <c r="B53" s="32" t="s">
        <v>99</v>
      </c>
      <c r="C53" s="248">
        <f>'17'!C53-'21b'!C53-'21c'!C53</f>
        <v>0</v>
      </c>
      <c r="D53" s="248">
        <f>'17'!D53-'21b'!D53-'21c'!D53</f>
        <v>0</v>
      </c>
      <c r="E53" s="248">
        <f>'17'!E53-'21b'!E53-'21c'!E53</f>
        <v>0</v>
      </c>
      <c r="F53" s="248">
        <f>'17'!F53-'21b'!F53-'21c'!F53</f>
        <v>0</v>
      </c>
      <c r="G53" s="248">
        <f>'17'!G53-'21b'!G53-'21c'!G53</f>
        <v>0</v>
      </c>
      <c r="H53" s="248">
        <f>'17'!H53-'21b'!H53-'21c'!H53</f>
        <v>0</v>
      </c>
    </row>
    <row r="54" spans="1:8" ht="13.5" thickBot="1" x14ac:dyDescent="0.25">
      <c r="A54" s="5">
        <v>48</v>
      </c>
      <c r="B54" s="32" t="s">
        <v>100</v>
      </c>
      <c r="C54" s="248">
        <f>'17'!C54-'21b'!C54-'21c'!C54</f>
        <v>0</v>
      </c>
      <c r="D54" s="248">
        <f>'17'!D54-'21b'!D54-'21c'!D54</f>
        <v>0</v>
      </c>
      <c r="E54" s="248">
        <f>'17'!E54-'21b'!E54-'21c'!E54</f>
        <v>0</v>
      </c>
      <c r="F54" s="248">
        <f>'17'!F54-'21b'!F54-'21c'!F54</f>
        <v>0</v>
      </c>
      <c r="G54" s="248">
        <f>'17'!G54-'21b'!G54-'21c'!G54</f>
        <v>0</v>
      </c>
      <c r="H54" s="248">
        <f>'17'!H54-'21b'!H54-'21c'!H54</f>
        <v>0</v>
      </c>
    </row>
    <row r="55" spans="1:8" ht="26.25" thickBot="1" x14ac:dyDescent="0.25">
      <c r="A55" s="5">
        <v>49</v>
      </c>
      <c r="B55" s="32" t="s">
        <v>101</v>
      </c>
      <c r="C55" s="248">
        <f>'17'!C55-'21b'!C55-'21c'!C55</f>
        <v>0</v>
      </c>
      <c r="D55" s="248">
        <f>'17'!D55-'21b'!D55-'21c'!D55</f>
        <v>0</v>
      </c>
      <c r="E55" s="248">
        <f>'17'!E55-'21b'!E55-'21c'!E55</f>
        <v>0</v>
      </c>
      <c r="F55" s="248">
        <f>'17'!F55-'21b'!F55-'21c'!F55</f>
        <v>0</v>
      </c>
      <c r="G55" s="248">
        <f>'17'!G55-'21b'!G55-'21c'!G55</f>
        <v>0</v>
      </c>
      <c r="H55" s="248">
        <f>'17'!H55-'21b'!H55-'21c'!H55</f>
        <v>0</v>
      </c>
    </row>
    <row r="56" spans="1:8" ht="13.5" thickBot="1" x14ac:dyDescent="0.25">
      <c r="A56" s="5">
        <v>50</v>
      </c>
      <c r="B56" s="32" t="s">
        <v>102</v>
      </c>
      <c r="C56" s="248">
        <f>'17'!C56-'21b'!C56-'21c'!C56</f>
        <v>0</v>
      </c>
      <c r="D56" s="248">
        <f>'17'!D56-'21b'!D56-'21c'!D56</f>
        <v>0</v>
      </c>
      <c r="E56" s="248">
        <f>'17'!E56-'21b'!E56-'21c'!E56</f>
        <v>0</v>
      </c>
      <c r="F56" s="248">
        <f>'17'!F56-'21b'!F56-'21c'!F56</f>
        <v>0</v>
      </c>
      <c r="G56" s="248">
        <f>'17'!G56-'21b'!G56-'21c'!G56</f>
        <v>0</v>
      </c>
      <c r="H56" s="248">
        <f>'17'!H56-'21b'!H56-'21c'!H56</f>
        <v>0</v>
      </c>
    </row>
    <row r="57" spans="1:8" ht="13.5" thickBot="1" x14ac:dyDescent="0.25">
      <c r="A57" s="5">
        <v>51</v>
      </c>
      <c r="B57" s="32" t="s">
        <v>103</v>
      </c>
      <c r="C57" s="248">
        <f>'17'!C57-'21b'!C57-'21c'!C57</f>
        <v>0</v>
      </c>
      <c r="D57" s="248">
        <f>'17'!D57-'21b'!D57-'21c'!D57</f>
        <v>0</v>
      </c>
      <c r="E57" s="248">
        <f>'17'!E57-'21b'!E57-'21c'!E57</f>
        <v>0</v>
      </c>
      <c r="F57" s="248">
        <f>'17'!F57-'21b'!F57-'21c'!F57</f>
        <v>0</v>
      </c>
      <c r="G57" s="248">
        <f>'17'!G57-'21b'!G57-'21c'!G57</f>
        <v>0</v>
      </c>
      <c r="H57" s="248">
        <f>'17'!H57-'21b'!H57-'21c'!H57</f>
        <v>0</v>
      </c>
    </row>
    <row r="58" spans="1:8" s="61" customFormat="1" ht="13.5" thickBot="1" x14ac:dyDescent="0.25">
      <c r="A58" s="5">
        <v>52</v>
      </c>
      <c r="B58" s="32" t="s">
        <v>104</v>
      </c>
      <c r="C58" s="248">
        <f>'17'!C58-'21b'!C58-'21c'!C58</f>
        <v>12000</v>
      </c>
      <c r="D58" s="248">
        <f>'17'!D58-'21b'!D58-'21c'!D58</f>
        <v>0</v>
      </c>
      <c r="E58" s="248">
        <f>'17'!E58-'21b'!E58-'21c'!E58</f>
        <v>0</v>
      </c>
      <c r="F58" s="248">
        <f>'17'!F58-'21b'!F58-'21c'!F58</f>
        <v>12000</v>
      </c>
      <c r="G58" s="248">
        <f>'17'!G58-'21b'!G58-'21c'!G58</f>
        <v>0</v>
      </c>
      <c r="H58" s="248">
        <f>'17'!H58-'21b'!H58-'21c'!H58</f>
        <v>0</v>
      </c>
    </row>
    <row r="59" spans="1:8" ht="13.5" thickBot="1" x14ac:dyDescent="0.25">
      <c r="A59" s="5">
        <v>53</v>
      </c>
      <c r="B59" s="33" t="s">
        <v>105</v>
      </c>
      <c r="C59" s="248">
        <f>'17'!C59-'21b'!C59-'21c'!C59</f>
        <v>25069557</v>
      </c>
      <c r="D59" s="248">
        <f>'17'!D59-'21b'!D59-'21c'!D59</f>
        <v>13895339</v>
      </c>
      <c r="E59" s="248">
        <f>'17'!E59-'21b'!E59-'21c'!E59</f>
        <v>1949450</v>
      </c>
      <c r="F59" s="248">
        <f>'17'!F59-'21b'!F59-'21c'!F59</f>
        <v>573340</v>
      </c>
      <c r="G59" s="248">
        <f>'17'!G59-'21b'!G59-'21c'!G59</f>
        <v>820000</v>
      </c>
      <c r="H59" s="248">
        <f>'17'!H59-'21b'!H59-'21c'!H59</f>
        <v>7831428</v>
      </c>
    </row>
    <row r="60" spans="1:8" s="61" customFormat="1" ht="13.5" thickBot="1" x14ac:dyDescent="0.25">
      <c r="A60" s="5">
        <v>54</v>
      </c>
      <c r="B60" s="32" t="s">
        <v>106</v>
      </c>
      <c r="C60" s="248">
        <f>'17'!C60-'21b'!C60-'21c'!C60</f>
        <v>0</v>
      </c>
      <c r="D60" s="248">
        <f>'17'!D60-'21b'!D60-'21c'!D60</f>
        <v>0</v>
      </c>
      <c r="E60" s="248">
        <f>'17'!E60-'21b'!E60-'21c'!E60</f>
        <v>0</v>
      </c>
      <c r="F60" s="248">
        <f>'17'!F60-'21b'!F60-'21c'!F60</f>
        <v>0</v>
      </c>
      <c r="G60" s="248">
        <f>'17'!G60-'21b'!G60-'21c'!G60</f>
        <v>0</v>
      </c>
      <c r="H60" s="248">
        <f>'17'!H60-'21b'!H60-'21c'!H60</f>
        <v>0</v>
      </c>
    </row>
    <row r="61" spans="1:8" ht="13.5" thickBot="1" x14ac:dyDescent="0.25">
      <c r="A61" s="5">
        <v>55</v>
      </c>
      <c r="B61" s="33" t="s">
        <v>107</v>
      </c>
      <c r="C61" s="248">
        <f>'17'!C61-'21b'!C61-'21c'!C61</f>
        <v>0</v>
      </c>
      <c r="D61" s="248">
        <f>'17'!D61-'21b'!D61-'21c'!D61</f>
        <v>0</v>
      </c>
      <c r="E61" s="248">
        <f>'17'!E61-'21b'!E61-'21c'!E61</f>
        <v>0</v>
      </c>
      <c r="F61" s="248">
        <f>'17'!F61-'21b'!F61-'21c'!F61</f>
        <v>0</v>
      </c>
      <c r="G61" s="248">
        <f>'17'!G61-'21b'!G61-'21c'!G61</f>
        <v>0</v>
      </c>
      <c r="H61" s="248">
        <f>'17'!H61-'21b'!H61-'21c'!H61</f>
        <v>0</v>
      </c>
    </row>
    <row r="62" spans="1:8" ht="26.25" thickBot="1" x14ac:dyDescent="0.25">
      <c r="A62" s="5">
        <v>56</v>
      </c>
      <c r="B62" s="32" t="s">
        <v>108</v>
      </c>
      <c r="C62" s="248">
        <f>'17'!C62-'21b'!C62-'21c'!C62</f>
        <v>0</v>
      </c>
      <c r="D62" s="248">
        <f>'17'!D62-'21b'!D62-'21c'!D62</f>
        <v>0</v>
      </c>
      <c r="E62" s="248">
        <f>'17'!E62-'21b'!E62-'21c'!E62</f>
        <v>0</v>
      </c>
      <c r="F62" s="248">
        <f>'17'!F62-'21b'!F62-'21c'!F62</f>
        <v>0</v>
      </c>
      <c r="G62" s="248">
        <f>'17'!G62-'21b'!G62-'21c'!G62</f>
        <v>0</v>
      </c>
      <c r="H62" s="248">
        <f>'17'!H62-'21b'!H62-'21c'!H62</f>
        <v>0</v>
      </c>
    </row>
    <row r="63" spans="1:8" ht="13.5" thickBot="1" x14ac:dyDescent="0.25">
      <c r="A63" s="5">
        <v>57</v>
      </c>
      <c r="B63" s="32" t="s">
        <v>109</v>
      </c>
      <c r="C63" s="248">
        <f>'17'!C63-'21b'!C63-'21c'!C63</f>
        <v>0</v>
      </c>
      <c r="D63" s="248">
        <f>'17'!D63-'21b'!D63-'21c'!D63</f>
        <v>0</v>
      </c>
      <c r="E63" s="248">
        <f>'17'!E63-'21b'!E63-'21c'!E63</f>
        <v>0</v>
      </c>
      <c r="F63" s="248">
        <f>'17'!F63-'21b'!F63-'21c'!F63</f>
        <v>0</v>
      </c>
      <c r="G63" s="248">
        <f>'17'!G63-'21b'!G63-'21c'!G63</f>
        <v>0</v>
      </c>
      <c r="H63" s="248">
        <f>'17'!H63-'21b'!H63-'21c'!H63</f>
        <v>0</v>
      </c>
    </row>
    <row r="64" spans="1:8" ht="13.5" thickBot="1" x14ac:dyDescent="0.25">
      <c r="A64" s="5">
        <v>58</v>
      </c>
      <c r="B64" s="32" t="s">
        <v>110</v>
      </c>
      <c r="C64" s="248">
        <f>'17'!C64-'21b'!C64-'21c'!C64</f>
        <v>0</v>
      </c>
      <c r="D64" s="248">
        <f>'17'!D64-'21b'!D64-'21c'!D64</f>
        <v>0</v>
      </c>
      <c r="E64" s="248">
        <f>'17'!E64-'21b'!E64-'21c'!E64</f>
        <v>0</v>
      </c>
      <c r="F64" s="248">
        <f>'17'!F64-'21b'!F64-'21c'!F64</f>
        <v>0</v>
      </c>
      <c r="G64" s="248">
        <f>'17'!G64-'21b'!G64-'21c'!G64</f>
        <v>0</v>
      </c>
      <c r="H64" s="248">
        <f>'17'!H64-'21b'!H64-'21c'!H64</f>
        <v>0</v>
      </c>
    </row>
    <row r="65" spans="1:9" ht="13.5" thickBot="1" x14ac:dyDescent="0.25">
      <c r="A65" s="5">
        <v>59</v>
      </c>
      <c r="B65" s="33" t="s">
        <v>111</v>
      </c>
      <c r="C65" s="248">
        <f>'17'!C65-'21b'!C65-'21c'!C65</f>
        <v>0</v>
      </c>
      <c r="D65" s="248">
        <f>'17'!D65-'21b'!D65-'21c'!D65</f>
        <v>0</v>
      </c>
      <c r="E65" s="248">
        <f>'17'!E65-'21b'!E65-'21c'!E65</f>
        <v>0</v>
      </c>
      <c r="F65" s="248">
        <f>'17'!F65-'21b'!F65-'21c'!F65</f>
        <v>0</v>
      </c>
      <c r="G65" s="248">
        <f>'17'!G65-'21b'!G65-'21c'!G65</f>
        <v>0</v>
      </c>
      <c r="H65" s="248">
        <f>'17'!H65-'21b'!H65-'21c'!H65</f>
        <v>0</v>
      </c>
    </row>
    <row r="66" spans="1:9" ht="13.5" thickBot="1" x14ac:dyDescent="0.25">
      <c r="A66" s="5">
        <v>60</v>
      </c>
      <c r="B66" s="36" t="s">
        <v>112</v>
      </c>
      <c r="C66" s="248">
        <f>'17'!C66-'21b'!C66-'21c'!C66</f>
        <v>741353985</v>
      </c>
      <c r="D66" s="248">
        <f>'17'!D66-'21b'!D66-'21c'!D66</f>
        <v>668143263</v>
      </c>
      <c r="E66" s="248">
        <f>'17'!E66-'21b'!E66-'21c'!E66</f>
        <v>1949450</v>
      </c>
      <c r="F66" s="248">
        <f>'17'!F66-'21b'!F66-'21c'!F66</f>
        <v>62609844</v>
      </c>
      <c r="G66" s="248">
        <f>'17'!G66-'21b'!G66-'21c'!G66</f>
        <v>820000</v>
      </c>
      <c r="H66" s="248">
        <f>'17'!H66-'21b'!H66-'21c'!H66</f>
        <v>7831428</v>
      </c>
    </row>
    <row r="67" spans="1:9" ht="26.25" thickBot="1" x14ac:dyDescent="0.25">
      <c r="A67" s="5">
        <v>61</v>
      </c>
      <c r="B67" s="32" t="s">
        <v>113</v>
      </c>
      <c r="C67" s="248">
        <f>'17'!C67-'21b'!C67-'21c'!C67</f>
        <v>590723141</v>
      </c>
      <c r="D67" s="248">
        <f>'17'!D67-'21b'!D67-'21c'!D67</f>
        <v>553636584</v>
      </c>
      <c r="E67" s="248">
        <f>'17'!E67-'21b'!E67-'21c'!E67</f>
        <v>11731989</v>
      </c>
      <c r="F67" s="248">
        <f>'17'!F67-'21b'!F67-'21c'!F67</f>
        <v>18551194</v>
      </c>
      <c r="G67" s="248">
        <f>'17'!G67-'21b'!G67-'21c'!G67</f>
        <v>1725483</v>
      </c>
      <c r="H67" s="248">
        <f>'17'!H67-'21b'!H67-'21c'!H67</f>
        <v>5077891</v>
      </c>
    </row>
    <row r="68" spans="1:9" ht="13.5" thickBot="1" x14ac:dyDescent="0.25">
      <c r="A68" s="5">
        <v>62</v>
      </c>
      <c r="B68" s="32" t="s">
        <v>114</v>
      </c>
      <c r="C68" s="248">
        <f>'17'!C68-'21b'!C68-'21c'!C68</f>
        <v>0</v>
      </c>
      <c r="D68" s="248">
        <f>'17'!D68-'21b'!D68-'21c'!D68</f>
        <v>0</v>
      </c>
      <c r="E68" s="248">
        <f>'17'!E68-'21b'!E68-'21c'!E68</f>
        <v>0</v>
      </c>
      <c r="F68" s="248">
        <f>'17'!F68-'21b'!F68-'21c'!F68</f>
        <v>0</v>
      </c>
      <c r="G68" s="248">
        <f>'17'!G68-'21b'!G68-'21c'!G68</f>
        <v>0</v>
      </c>
      <c r="H68" s="248">
        <f>'17'!H68-'21b'!H68-'21c'!H68</f>
        <v>0</v>
      </c>
    </row>
    <row r="69" spans="1:9" ht="13.5" thickBot="1" x14ac:dyDescent="0.25">
      <c r="A69" s="5">
        <v>63</v>
      </c>
      <c r="B69" s="32" t="s">
        <v>121</v>
      </c>
      <c r="C69" s="248">
        <f>'17'!C69-'21b'!C69-'21c'!C69</f>
        <v>478896168</v>
      </c>
      <c r="D69" s="248">
        <f>'17'!D69-'21b'!D69-'21c'!D69</f>
        <v>0</v>
      </c>
      <c r="E69" s="248">
        <f>'17'!E69-'21b'!E69-'21c'!E69</f>
        <v>162554981</v>
      </c>
      <c r="F69" s="248">
        <f>'17'!F69-'21b'!F69-'21c'!F69</f>
        <v>120974667</v>
      </c>
      <c r="G69" s="248">
        <f>'17'!G69-'21b'!G69-'21c'!G69</f>
        <v>58936695</v>
      </c>
      <c r="H69" s="248">
        <f>'17'!H69-'21b'!H69-'21c'!H69</f>
        <v>136429825</v>
      </c>
    </row>
    <row r="70" spans="1:9" ht="13.5" thickBot="1" x14ac:dyDescent="0.25">
      <c r="A70" s="5">
        <v>64</v>
      </c>
      <c r="B70" s="32" t="s">
        <v>115</v>
      </c>
      <c r="C70" s="248">
        <f>'17'!C70-'21b'!C70-'21c'!C70</f>
        <v>1069619309</v>
      </c>
      <c r="D70" s="248">
        <f>'17'!D70-'21b'!D70-'21c'!D70</f>
        <v>553636584</v>
      </c>
      <c r="E70" s="248">
        <f>'17'!E70-'21b'!E70-'21c'!E70</f>
        <v>174286970</v>
      </c>
      <c r="F70" s="248">
        <f>'17'!F70-'21b'!F70-'21c'!F70</f>
        <v>139525861</v>
      </c>
      <c r="G70" s="248">
        <f>'17'!G70-'21b'!G70-'21c'!G70</f>
        <v>60662178</v>
      </c>
      <c r="H70" s="248">
        <f>'17'!H70-'21b'!H70-'21c'!H70</f>
        <v>141507716</v>
      </c>
    </row>
    <row r="71" spans="1:9" ht="13.5" thickBot="1" x14ac:dyDescent="0.25">
      <c r="A71" s="5">
        <v>65</v>
      </c>
      <c r="B71" s="37" t="s">
        <v>116</v>
      </c>
      <c r="C71" s="248">
        <f>'17'!C71-'21b'!C71-'21c'!C71</f>
        <v>1069619309</v>
      </c>
      <c r="D71" s="248">
        <f>'17'!D71-'21b'!D71-'21c'!D71</f>
        <v>553636584</v>
      </c>
      <c r="E71" s="248">
        <f>'17'!E71-'21b'!E71-'21c'!E71</f>
        <v>174286970</v>
      </c>
      <c r="F71" s="248">
        <f>'17'!F71-'21b'!F71-'21c'!F71</f>
        <v>139525861</v>
      </c>
      <c r="G71" s="248">
        <f>'17'!G71-'21b'!G71-'21c'!G71</f>
        <v>60662178</v>
      </c>
      <c r="H71" s="248">
        <f>'17'!H71-'21b'!H71-'21c'!H71</f>
        <v>141507716</v>
      </c>
    </row>
    <row r="72" spans="1:9" ht="14.25" thickTop="1" thickBot="1" x14ac:dyDescent="0.25">
      <c r="A72" s="241">
        <v>66</v>
      </c>
      <c r="B72" s="242" t="s">
        <v>46</v>
      </c>
      <c r="C72" s="57">
        <f>'17'!C72-'21b'!C72-'21c'!C72</f>
        <v>1810973294</v>
      </c>
      <c r="D72" s="57">
        <f>'17'!D72-'21b'!D72-'21c'!D72</f>
        <v>1221779847</v>
      </c>
      <c r="E72" s="57">
        <f>'17'!E72-'21b'!E72-'21c'!E72</f>
        <v>176236420</v>
      </c>
      <c r="F72" s="57">
        <f>'17'!F72-'21b'!F72-'21c'!F72</f>
        <v>202135705</v>
      </c>
      <c r="G72" s="57">
        <f>'17'!G72-'21b'!G72-'21c'!G72</f>
        <v>61482178</v>
      </c>
      <c r="H72" s="57">
        <f>'17'!H72-'21b'!H72-'21c'!H72</f>
        <v>149339144</v>
      </c>
      <c r="I72" s="247"/>
    </row>
    <row r="73" spans="1:9" ht="14.25" thickTop="1" thickBot="1" x14ac:dyDescent="0.25">
      <c r="A73" s="5">
        <v>67</v>
      </c>
      <c r="B73" s="249" t="s">
        <v>4</v>
      </c>
      <c r="C73" s="251">
        <f>'18'!C6-'21b'!C73-'21c'!C73</f>
        <v>355888067</v>
      </c>
      <c r="D73" s="251">
        <f>'18'!D6-'21b'!D73-'21c'!D73</f>
        <v>34203835</v>
      </c>
      <c r="E73" s="251">
        <f>'18'!E6-'21b'!E73-'21c'!E73</f>
        <v>109767524</v>
      </c>
      <c r="F73" s="251">
        <f>'18'!F6-'21b'!F73-'21c'!F73</f>
        <v>107041038</v>
      </c>
      <c r="G73" s="251">
        <f>'18'!G6-'21b'!G73-'21c'!G73</f>
        <v>23831592</v>
      </c>
      <c r="H73" s="251">
        <f>'18'!H6-'21b'!H73-'21c'!H73</f>
        <v>81044078</v>
      </c>
    </row>
    <row r="74" spans="1:9" ht="26.25" thickBot="1" x14ac:dyDescent="0.25">
      <c r="A74" s="241">
        <v>68</v>
      </c>
      <c r="B74" s="249" t="s">
        <v>5</v>
      </c>
      <c r="C74" s="251">
        <f>'18'!C7-'21b'!C74-'21c'!C74</f>
        <v>77521221</v>
      </c>
      <c r="D74" s="251">
        <f>'18'!D7-'21b'!D74-'21c'!D74</f>
        <v>8902194</v>
      </c>
      <c r="E74" s="251">
        <f>'18'!E7-'21b'!E74-'21c'!E74</f>
        <v>26620547</v>
      </c>
      <c r="F74" s="251">
        <f>'18'!F7-'21b'!F74-'21c'!F74</f>
        <v>17096042</v>
      </c>
      <c r="G74" s="251">
        <f>'18'!G7-'21b'!G74-'21c'!G74</f>
        <v>5404150</v>
      </c>
      <c r="H74" s="251">
        <f>'18'!H7-'21b'!H74-'21c'!H74</f>
        <v>19498288</v>
      </c>
    </row>
    <row r="75" spans="1:9" ht="13.5" thickBot="1" x14ac:dyDescent="0.25">
      <c r="A75" s="5">
        <v>69</v>
      </c>
      <c r="B75" s="250" t="s">
        <v>6</v>
      </c>
      <c r="C75" s="251">
        <f>'18'!C8-'21b'!C75-'21c'!C75</f>
        <v>230574911</v>
      </c>
      <c r="D75" s="251">
        <f>'18'!D8-'21b'!D75-'21c'!D75</f>
        <v>45082733</v>
      </c>
      <c r="E75" s="251">
        <f>'18'!E8-'21b'!E75-'21c'!E75</f>
        <v>33638349</v>
      </c>
      <c r="F75" s="251">
        <f>'18'!F8-'21b'!F75-'21c'!F75</f>
        <v>73706325</v>
      </c>
      <c r="G75" s="251">
        <f>'18'!G8-'21b'!G75-'21c'!G75</f>
        <v>30126726</v>
      </c>
      <c r="H75" s="251">
        <f>'18'!H8-'21b'!H75-'21c'!H75</f>
        <v>48020778</v>
      </c>
    </row>
    <row r="76" spans="1:9" ht="13.5" thickBot="1" x14ac:dyDescent="0.25">
      <c r="A76" s="241">
        <v>70</v>
      </c>
      <c r="B76" s="32" t="s">
        <v>7</v>
      </c>
      <c r="C76" s="251">
        <f>'18'!C9-'21b'!C76-'21c'!C76</f>
        <v>0</v>
      </c>
      <c r="D76" s="251">
        <f>'18'!D9-'21b'!D76-'21c'!D76</f>
        <v>0</v>
      </c>
      <c r="E76" s="251">
        <f>'18'!E9-'21b'!E76-'21c'!E76</f>
        <v>0</v>
      </c>
      <c r="F76" s="251">
        <f>'18'!F9-'21b'!F76-'21c'!F76</f>
        <v>0</v>
      </c>
      <c r="G76" s="251">
        <f>'18'!G9-'21b'!G76-'21c'!G76</f>
        <v>0</v>
      </c>
      <c r="H76" s="251">
        <f>'18'!H9-'21b'!H76-'21c'!H76</f>
        <v>0</v>
      </c>
    </row>
    <row r="77" spans="1:9" ht="26.25" thickBot="1" x14ac:dyDescent="0.25">
      <c r="A77" s="5">
        <v>71</v>
      </c>
      <c r="B77" s="32" t="s">
        <v>8</v>
      </c>
      <c r="C77" s="251">
        <f>'18'!C10-'21b'!C77-'21c'!C77</f>
        <v>0</v>
      </c>
      <c r="D77" s="251">
        <f>'18'!D10-'21b'!D77-'21c'!D77</f>
        <v>0</v>
      </c>
      <c r="E77" s="251">
        <f>'18'!E10-'21b'!E77-'21c'!E77</f>
        <v>0</v>
      </c>
      <c r="F77" s="251">
        <f>'18'!F10-'21b'!F77-'21c'!F77</f>
        <v>0</v>
      </c>
      <c r="G77" s="251">
        <f>'18'!G10-'21b'!G77-'21c'!G77</f>
        <v>0</v>
      </c>
      <c r="H77" s="251">
        <f>'18'!H10-'21b'!H77-'21c'!H77</f>
        <v>0</v>
      </c>
    </row>
    <row r="78" spans="1:9" ht="13.5" thickBot="1" x14ac:dyDescent="0.25">
      <c r="A78" s="241">
        <v>72</v>
      </c>
      <c r="B78" s="32" t="s">
        <v>9</v>
      </c>
      <c r="C78" s="251">
        <f>'18'!C11-'21b'!C78-'21c'!C78</f>
        <v>2700000</v>
      </c>
      <c r="D78" s="251">
        <f>'18'!D11-'21b'!D78-'21c'!D78</f>
        <v>2700000</v>
      </c>
      <c r="E78" s="251">
        <f>'18'!E11-'21b'!E78-'21c'!E78</f>
        <v>0</v>
      </c>
      <c r="F78" s="251">
        <f>'18'!F11-'21b'!F78-'21c'!F78</f>
        <v>0</v>
      </c>
      <c r="G78" s="251">
        <f>'18'!G11-'21b'!G78-'21c'!G78</f>
        <v>0</v>
      </c>
      <c r="H78" s="251">
        <f>'18'!H11-'21b'!H78-'21c'!H78</f>
        <v>0</v>
      </c>
    </row>
    <row r="79" spans="1:9" ht="13.5" thickBot="1" x14ac:dyDescent="0.25">
      <c r="A79" s="5">
        <v>73</v>
      </c>
      <c r="B79" s="32" t="s">
        <v>10</v>
      </c>
      <c r="C79" s="251">
        <f>'18'!C12-'21b'!C79-'21c'!C79</f>
        <v>2700000</v>
      </c>
      <c r="D79" s="251">
        <f>'18'!D12-'21b'!D79-'21c'!D79</f>
        <v>2700000</v>
      </c>
      <c r="E79" s="251">
        <f>'18'!E12-'21b'!E79-'21c'!E79</f>
        <v>0</v>
      </c>
      <c r="F79" s="251">
        <f>'18'!F12-'21b'!F79-'21c'!F79</f>
        <v>0</v>
      </c>
      <c r="G79" s="251">
        <f>'18'!G12-'21b'!G79-'21c'!G79</f>
        <v>0</v>
      </c>
      <c r="H79" s="251">
        <f>'18'!H12-'21b'!H79-'21c'!H79</f>
        <v>0</v>
      </c>
    </row>
    <row r="80" spans="1:9" ht="13.5" thickBot="1" x14ac:dyDescent="0.25">
      <c r="A80" s="241">
        <v>74</v>
      </c>
      <c r="B80" s="32" t="s">
        <v>11</v>
      </c>
      <c r="C80" s="251">
        <f>'18'!C13-'21b'!C80-'21c'!C80</f>
        <v>9300000</v>
      </c>
      <c r="D80" s="251">
        <f>'18'!D13-'21b'!D80-'21c'!D80</f>
        <v>9300000</v>
      </c>
      <c r="E80" s="251">
        <f>'18'!E13-'21b'!E80-'21c'!E80</f>
        <v>0</v>
      </c>
      <c r="F80" s="251">
        <f>'18'!F13-'21b'!F80-'21c'!F80</f>
        <v>0</v>
      </c>
      <c r="G80" s="251">
        <f>'18'!G13-'21b'!G80-'21c'!G80</f>
        <v>0</v>
      </c>
      <c r="H80" s="251">
        <f>'18'!H13-'21b'!H80-'21c'!H80</f>
        <v>0</v>
      </c>
    </row>
    <row r="81" spans="1:8" ht="13.5" thickBot="1" x14ac:dyDescent="0.25">
      <c r="A81" s="5">
        <v>75</v>
      </c>
      <c r="B81" s="32" t="s">
        <v>12</v>
      </c>
      <c r="C81" s="251">
        <f>'18'!C14-'21b'!C81-'21c'!C81</f>
        <v>900000</v>
      </c>
      <c r="D81" s="251">
        <f>'18'!D14-'21b'!D81-'21c'!D81</f>
        <v>900000</v>
      </c>
      <c r="E81" s="251">
        <f>'18'!E14-'21b'!E81-'21c'!E81</f>
        <v>0</v>
      </c>
      <c r="F81" s="251">
        <f>'18'!F14-'21b'!F81-'21c'!F81</f>
        <v>0</v>
      </c>
      <c r="G81" s="251">
        <f>'18'!G14-'21b'!G81-'21c'!G81</f>
        <v>0</v>
      </c>
      <c r="H81" s="251">
        <f>'18'!H14-'21b'!H81-'21c'!H81</f>
        <v>0</v>
      </c>
    </row>
    <row r="82" spans="1:8" ht="13.5" thickBot="1" x14ac:dyDescent="0.25">
      <c r="A82" s="241">
        <v>76</v>
      </c>
      <c r="B82" s="32" t="s">
        <v>13</v>
      </c>
      <c r="C82" s="251">
        <f>'18'!C15-'21b'!C82-'21c'!C82</f>
        <v>8400000</v>
      </c>
      <c r="D82" s="251">
        <f>'18'!D15-'21b'!D82-'21c'!D82</f>
        <v>8400000</v>
      </c>
      <c r="E82" s="251">
        <f>'18'!E15-'21b'!E82-'21c'!E82</f>
        <v>0</v>
      </c>
      <c r="F82" s="251">
        <f>'18'!F15-'21b'!F82-'21c'!F82</f>
        <v>0</v>
      </c>
      <c r="G82" s="251">
        <f>'18'!G15-'21b'!G82-'21c'!G82</f>
        <v>0</v>
      </c>
      <c r="H82" s="251">
        <f>'18'!H15-'21b'!H82-'21c'!H82</f>
        <v>0</v>
      </c>
    </row>
    <row r="83" spans="1:8" ht="13.5" thickBot="1" x14ac:dyDescent="0.25">
      <c r="A83" s="5">
        <v>77</v>
      </c>
      <c r="B83" s="32" t="s">
        <v>14</v>
      </c>
      <c r="C83" s="251">
        <f>'18'!C16-'21b'!C83-'21c'!C83</f>
        <v>0</v>
      </c>
      <c r="D83" s="251">
        <f>'18'!D16-'21b'!D83-'21c'!D83</f>
        <v>0</v>
      </c>
      <c r="E83" s="251">
        <f>'18'!E16-'21b'!E83-'21c'!E83</f>
        <v>0</v>
      </c>
      <c r="F83" s="251">
        <f>'18'!F16-'21b'!F83-'21c'!F83</f>
        <v>0</v>
      </c>
      <c r="G83" s="251">
        <f>'18'!G16-'21b'!G83-'21c'!G83</f>
        <v>0</v>
      </c>
      <c r="H83" s="251">
        <f>'18'!H16-'21b'!H83-'21c'!H83</f>
        <v>0</v>
      </c>
    </row>
    <row r="84" spans="1:8" ht="13.5" thickBot="1" x14ac:dyDescent="0.25">
      <c r="A84" s="241">
        <v>78</v>
      </c>
      <c r="B84" s="50" t="s">
        <v>15</v>
      </c>
      <c r="C84" s="251">
        <f>'18'!C17-'21b'!C84-'21c'!C84</f>
        <v>12000000</v>
      </c>
      <c r="D84" s="251">
        <f>'18'!D17-'21b'!D84-'21c'!D84</f>
        <v>12000000</v>
      </c>
      <c r="E84" s="251">
        <f>'18'!E17-'21b'!E84-'21c'!E84</f>
        <v>0</v>
      </c>
      <c r="F84" s="251">
        <f>'18'!F17-'21b'!F84-'21c'!F84</f>
        <v>0</v>
      </c>
      <c r="G84" s="251">
        <f>'18'!G17-'21b'!G84-'21c'!G84</f>
        <v>0</v>
      </c>
      <c r="H84" s="251">
        <f>'18'!H17-'21b'!H84-'21c'!H84</f>
        <v>0</v>
      </c>
    </row>
    <row r="85" spans="1:8" ht="13.5" thickBot="1" x14ac:dyDescent="0.25">
      <c r="A85" s="5">
        <v>79</v>
      </c>
      <c r="B85" s="32" t="s">
        <v>16</v>
      </c>
      <c r="C85" s="251">
        <f>'18'!C18-'21b'!C85-'21c'!C85</f>
        <v>822459</v>
      </c>
      <c r="D85" s="251">
        <f>'18'!D18-'21b'!D85-'21c'!D85</f>
        <v>822459</v>
      </c>
      <c r="E85" s="251">
        <f>'18'!E18-'21b'!E85-'21c'!E85</f>
        <v>0</v>
      </c>
      <c r="F85" s="251">
        <f>'18'!F18-'21b'!F85-'21c'!F85</f>
        <v>0</v>
      </c>
      <c r="G85" s="251">
        <f>'18'!G18-'21b'!G85-'21c'!G85</f>
        <v>0</v>
      </c>
      <c r="H85" s="251">
        <f>'18'!H18-'21b'!H85-'21c'!H85</f>
        <v>0</v>
      </c>
    </row>
    <row r="86" spans="1:8" ht="26.25" thickBot="1" x14ac:dyDescent="0.25">
      <c r="A86" s="241">
        <v>80</v>
      </c>
      <c r="B86" s="32" t="s">
        <v>17</v>
      </c>
      <c r="C86" s="251">
        <f>'18'!C19-'21b'!C86-'21c'!C86</f>
        <v>155243980</v>
      </c>
      <c r="D86" s="251">
        <f>'18'!D19-'21b'!D86-'21c'!D86</f>
        <v>154501280</v>
      </c>
      <c r="E86" s="251">
        <f>'18'!E19-'21b'!E86-'21c'!E86</f>
        <v>0</v>
      </c>
      <c r="F86" s="251">
        <f>'18'!F19-'21b'!F86-'21c'!F86</f>
        <v>742700</v>
      </c>
      <c r="G86" s="251">
        <f>'18'!G19-'21b'!G86-'21c'!G86</f>
        <v>0</v>
      </c>
      <c r="H86" s="251">
        <f>'18'!H19-'21b'!H86-'21c'!H86</f>
        <v>0</v>
      </c>
    </row>
    <row r="87" spans="1:8" ht="13.5" thickBot="1" x14ac:dyDescent="0.25">
      <c r="A87" s="5">
        <v>81</v>
      </c>
      <c r="B87" s="32" t="s">
        <v>18</v>
      </c>
      <c r="C87" s="251">
        <f>'18'!C20-'21b'!C87-'21c'!C87</f>
        <v>500000</v>
      </c>
      <c r="D87" s="251">
        <f>'18'!D20-'21b'!D87-'21c'!D87</f>
        <v>500000</v>
      </c>
      <c r="E87" s="251">
        <f>'18'!E20-'21b'!E87-'21c'!E87</f>
        <v>0</v>
      </c>
      <c r="F87" s="251">
        <f>'18'!F20-'21b'!F87-'21c'!F87</f>
        <v>0</v>
      </c>
      <c r="G87" s="251">
        <f>'18'!G20-'21b'!G87-'21c'!G87</f>
        <v>0</v>
      </c>
      <c r="H87" s="251">
        <f>'18'!H20-'21b'!H87-'21c'!H87</f>
        <v>0</v>
      </c>
    </row>
    <row r="88" spans="1:8" ht="13.5" thickBot="1" x14ac:dyDescent="0.25">
      <c r="A88" s="241">
        <v>82</v>
      </c>
      <c r="B88" s="32" t="s">
        <v>19</v>
      </c>
      <c r="C88" s="251">
        <f>'18'!C21-'21b'!C88-'21c'!C88</f>
        <v>742700</v>
      </c>
      <c r="D88" s="251">
        <f>'18'!D21-'21b'!D88-'21c'!D88</f>
        <v>0</v>
      </c>
      <c r="E88" s="251">
        <f>'18'!E21-'21b'!E88-'21c'!E88</f>
        <v>0</v>
      </c>
      <c r="F88" s="251">
        <f>'18'!F21-'21b'!F88-'21c'!F88</f>
        <v>742700</v>
      </c>
      <c r="G88" s="251">
        <f>'18'!G21-'21b'!G88-'21c'!G88</f>
        <v>0</v>
      </c>
      <c r="H88" s="251">
        <f>'18'!H21-'21b'!H88-'21c'!H88</f>
        <v>0</v>
      </c>
    </row>
    <row r="89" spans="1:8" ht="13.5" thickBot="1" x14ac:dyDescent="0.25">
      <c r="A89" s="5">
        <v>83</v>
      </c>
      <c r="B89" s="32" t="s">
        <v>20</v>
      </c>
      <c r="C89" s="251">
        <f>'18'!C22-'21b'!C89-'21c'!C89</f>
        <v>0</v>
      </c>
      <c r="D89" s="251">
        <f>'18'!D22-'21b'!D89-'21c'!D89</f>
        <v>0</v>
      </c>
      <c r="E89" s="251">
        <f>'18'!E22-'21b'!E89-'21c'!E89</f>
        <v>0</v>
      </c>
      <c r="F89" s="251">
        <f>'18'!F22-'21b'!F89-'21c'!F89</f>
        <v>0</v>
      </c>
      <c r="G89" s="251">
        <f>'18'!G22-'21b'!G89-'21c'!G89</f>
        <v>0</v>
      </c>
      <c r="H89" s="251">
        <f>'18'!H22-'21b'!H89-'21c'!H89</f>
        <v>0</v>
      </c>
    </row>
    <row r="90" spans="1:8" ht="13.5" thickBot="1" x14ac:dyDescent="0.25">
      <c r="A90" s="241">
        <v>84</v>
      </c>
      <c r="B90" s="32" t="s">
        <v>21</v>
      </c>
      <c r="C90" s="251">
        <f>'18'!C23-'21b'!C90-'21c'!C90</f>
        <v>154001280</v>
      </c>
      <c r="D90" s="251">
        <f>'18'!D23-'21b'!D90-'21c'!D90</f>
        <v>154001280</v>
      </c>
      <c r="E90" s="251">
        <f>'18'!E23-'21b'!E90-'21c'!E90</f>
        <v>0</v>
      </c>
      <c r="F90" s="251">
        <f>'18'!F23-'21b'!F90-'21c'!F90</f>
        <v>0</v>
      </c>
      <c r="G90" s="251">
        <f>'18'!G23-'21b'!G90-'21c'!G90</f>
        <v>0</v>
      </c>
      <c r="H90" s="251">
        <f>'18'!H23-'21b'!H90-'21c'!H90</f>
        <v>0</v>
      </c>
    </row>
    <row r="91" spans="1:8" ht="26.25" thickBot="1" x14ac:dyDescent="0.25">
      <c r="A91" s="5">
        <v>85</v>
      </c>
      <c r="B91" s="32" t="s">
        <v>22</v>
      </c>
      <c r="C91" s="251">
        <f>'18'!C24-'21b'!C91-'21c'!C91</f>
        <v>951560</v>
      </c>
      <c r="D91" s="251">
        <f>'18'!D24-'21b'!D91-'21c'!D91</f>
        <v>951560</v>
      </c>
      <c r="E91" s="251">
        <f>'18'!E24-'21b'!E91-'21c'!E91</f>
        <v>0</v>
      </c>
      <c r="F91" s="251">
        <f>'18'!F24-'21b'!F91-'21c'!F91</f>
        <v>0</v>
      </c>
      <c r="G91" s="251">
        <f>'18'!G24-'21b'!G91-'21c'!G91</f>
        <v>0</v>
      </c>
      <c r="H91" s="251">
        <f>'18'!H24-'21b'!H91-'21c'!H91</f>
        <v>0</v>
      </c>
    </row>
    <row r="92" spans="1:8" ht="13.5" thickBot="1" x14ac:dyDescent="0.25">
      <c r="A92" s="241">
        <v>86</v>
      </c>
      <c r="B92" s="32" t="s">
        <v>23</v>
      </c>
      <c r="C92" s="251">
        <f>'18'!C25-'21b'!C92-'21c'!C92</f>
        <v>174198328</v>
      </c>
      <c r="D92" s="251">
        <f>'18'!D25-'21b'!D92-'21c'!D92</f>
        <v>174198328</v>
      </c>
      <c r="E92" s="251">
        <f>'18'!E25-'21b'!E92-'21c'!E92</f>
        <v>0</v>
      </c>
      <c r="F92" s="251">
        <f>'18'!F25-'21b'!F92-'21c'!F92</f>
        <v>0</v>
      </c>
      <c r="G92" s="251">
        <f>'18'!G25-'21b'!G92-'21c'!G92</f>
        <v>0</v>
      </c>
      <c r="H92" s="251">
        <f>'18'!H25-'21b'!H92-'21c'!H92</f>
        <v>0</v>
      </c>
    </row>
    <row r="93" spans="1:8" ht="13.5" thickBot="1" x14ac:dyDescent="0.25">
      <c r="A93" s="5">
        <v>87</v>
      </c>
      <c r="B93" s="50" t="s">
        <v>24</v>
      </c>
      <c r="C93" s="251">
        <f>'18'!C26-'21b'!C93-'21c'!C93</f>
        <v>331216327</v>
      </c>
      <c r="D93" s="251">
        <f>'18'!D26-'21b'!D93-'21c'!D93</f>
        <v>330473627</v>
      </c>
      <c r="E93" s="251">
        <f>'18'!E26-'21b'!E93-'21c'!E93</f>
        <v>0</v>
      </c>
      <c r="F93" s="251">
        <f>'18'!F26-'21b'!F93-'21c'!F93</f>
        <v>742700</v>
      </c>
      <c r="G93" s="251">
        <f>'18'!G26-'21b'!G93-'21c'!G93</f>
        <v>0</v>
      </c>
      <c r="H93" s="251">
        <f>'18'!H26-'21b'!H93-'21c'!H93</f>
        <v>0</v>
      </c>
    </row>
    <row r="94" spans="1:8" ht="13.5" thickBot="1" x14ac:dyDescent="0.25">
      <c r="A94" s="241">
        <v>88</v>
      </c>
      <c r="B94" s="32" t="s">
        <v>25</v>
      </c>
      <c r="C94" s="251">
        <f>'18'!C27-'21b'!C94-'21c'!C94</f>
        <v>2111862</v>
      </c>
      <c r="D94" s="251">
        <f>'18'!D27-'21b'!D94-'21c'!D94</f>
        <v>1181102</v>
      </c>
      <c r="E94" s="251">
        <f>'18'!E27-'21b'!E94-'21c'!E94</f>
        <v>730760</v>
      </c>
      <c r="F94" s="251">
        <f>'18'!F27-'21b'!F94-'21c'!F94</f>
        <v>200000</v>
      </c>
      <c r="G94" s="251">
        <f>'18'!G27-'21b'!G94-'21c'!G94</f>
        <v>0</v>
      </c>
      <c r="H94" s="251">
        <f>'18'!H27-'21b'!H94-'21c'!H94</f>
        <v>0</v>
      </c>
    </row>
    <row r="95" spans="1:8" ht="13.5" thickBot="1" x14ac:dyDescent="0.25">
      <c r="A95" s="5">
        <v>89</v>
      </c>
      <c r="B95" s="32" t="s">
        <v>26</v>
      </c>
      <c r="C95" s="251">
        <f>'18'!C28-'21b'!C95-'21c'!C95</f>
        <v>15996392</v>
      </c>
      <c r="D95" s="251">
        <f>'18'!D28-'21b'!D95-'21c'!D95</f>
        <v>15996392</v>
      </c>
      <c r="E95" s="251">
        <f>'18'!E28-'21b'!E95-'21c'!E95</f>
        <v>0</v>
      </c>
      <c r="F95" s="251">
        <f>'18'!F28-'21b'!F95-'21c'!F95</f>
        <v>0</v>
      </c>
      <c r="G95" s="251">
        <f>'18'!G28-'21b'!G95-'21c'!G95</f>
        <v>0</v>
      </c>
      <c r="H95" s="251">
        <f>'18'!H28-'21b'!H95-'21c'!H95</f>
        <v>0</v>
      </c>
    </row>
    <row r="96" spans="1:8" ht="13.5" thickBot="1" x14ac:dyDescent="0.25">
      <c r="A96" s="241">
        <v>90</v>
      </c>
      <c r="B96" s="32" t="s">
        <v>27</v>
      </c>
      <c r="C96" s="251">
        <f>'18'!C29-'21b'!C96-'21c'!C96</f>
        <v>2859950</v>
      </c>
      <c r="D96" s="251">
        <f>'18'!D29-'21b'!D96-'21c'!D96</f>
        <v>0</v>
      </c>
      <c r="E96" s="251">
        <f>'18'!E29-'21b'!E96-'21c'!E96</f>
        <v>2599950</v>
      </c>
      <c r="F96" s="251">
        <f>'18'!F29-'21b'!F96-'21c'!F96</f>
        <v>260000</v>
      </c>
      <c r="G96" s="251">
        <f>'18'!G29-'21b'!G96-'21c'!G96</f>
        <v>0</v>
      </c>
      <c r="H96" s="251">
        <f>'18'!H29-'21b'!H96-'21c'!H96</f>
        <v>0</v>
      </c>
    </row>
    <row r="97" spans="1:8" ht="13.5" thickBot="1" x14ac:dyDescent="0.25">
      <c r="A97" s="5">
        <v>91</v>
      </c>
      <c r="B97" s="32" t="s">
        <v>28</v>
      </c>
      <c r="C97" s="251">
        <f>'18'!C30-'21b'!C97-'21c'!C97</f>
        <v>8357460</v>
      </c>
      <c r="D97" s="251">
        <f>'18'!D30-'21b'!D97-'21c'!D97</f>
        <v>2500984</v>
      </c>
      <c r="E97" s="251">
        <f>'18'!E30-'21b'!E97-'21c'!E97</f>
        <v>1459050</v>
      </c>
      <c r="F97" s="251">
        <f>'18'!F30-'21b'!F97-'21c'!F97</f>
        <v>2134960</v>
      </c>
      <c r="G97" s="251">
        <f>'18'!G30-'21b'!G97-'21c'!G97</f>
        <v>1771442</v>
      </c>
      <c r="H97" s="251">
        <f>'18'!H30-'21b'!H97-'21c'!H97</f>
        <v>491024</v>
      </c>
    </row>
    <row r="98" spans="1:8" ht="26.25" thickBot="1" x14ac:dyDescent="0.25">
      <c r="A98" s="241">
        <v>92</v>
      </c>
      <c r="B98" s="32" t="s">
        <v>29</v>
      </c>
      <c r="C98" s="251">
        <f>'18'!C31-'21b'!C98-'21c'!C98</f>
        <v>7787914</v>
      </c>
      <c r="D98" s="251">
        <f>'18'!D31-'21b'!D98-'21c'!D98</f>
        <v>5313190</v>
      </c>
      <c r="E98" s="251">
        <f>'18'!E31-'21b'!E98-'21c'!E98</f>
        <v>1293240</v>
      </c>
      <c r="F98" s="251">
        <f>'18'!F31-'21b'!F98-'21c'!F98</f>
        <v>700640</v>
      </c>
      <c r="G98" s="251">
        <f>'18'!G31-'21b'!G98-'21c'!G98</f>
        <v>348268</v>
      </c>
      <c r="H98" s="251">
        <f>'18'!H31-'21b'!H98-'21c'!H98</f>
        <v>132576</v>
      </c>
    </row>
    <row r="99" spans="1:8" ht="13.5" thickBot="1" x14ac:dyDescent="0.25">
      <c r="A99" s="5">
        <v>93</v>
      </c>
      <c r="B99" s="50" t="s">
        <v>30</v>
      </c>
      <c r="C99" s="251">
        <f>'18'!C32-'21b'!C99-'21c'!C99</f>
        <v>37113578</v>
      </c>
      <c r="D99" s="251">
        <f>'18'!D32-'21b'!D99-'21c'!D99</f>
        <v>24991668</v>
      </c>
      <c r="E99" s="251">
        <f>'18'!E32-'21b'!E99-'21c'!E99</f>
        <v>6083000</v>
      </c>
      <c r="F99" s="251">
        <f>'18'!F32-'21b'!F99-'21c'!F99</f>
        <v>3295600</v>
      </c>
      <c r="G99" s="251">
        <f>'18'!G32-'21b'!G99-'21c'!G99</f>
        <v>2119710</v>
      </c>
      <c r="H99" s="251">
        <f>'18'!H32-'21b'!H99-'21c'!H99</f>
        <v>623600</v>
      </c>
    </row>
    <row r="100" spans="1:8" ht="13.5" thickBot="1" x14ac:dyDescent="0.25">
      <c r="A100" s="241">
        <v>94</v>
      </c>
      <c r="B100" s="32" t="s">
        <v>31</v>
      </c>
      <c r="C100" s="251">
        <f>'18'!C33-'21b'!C100-'21c'!C100</f>
        <v>209997363</v>
      </c>
      <c r="D100" s="251">
        <f>'18'!D33-'21b'!D100-'21c'!D100</f>
        <v>209997363</v>
      </c>
      <c r="E100" s="251">
        <f>'18'!E33-'21b'!E100-'21c'!E100</f>
        <v>0</v>
      </c>
      <c r="F100" s="251">
        <f>'18'!F33-'21b'!F100-'21c'!F100</f>
        <v>0</v>
      </c>
      <c r="G100" s="251">
        <f>'18'!G33-'21b'!G100-'21c'!G100</f>
        <v>0</v>
      </c>
      <c r="H100" s="251">
        <f>'18'!H33-'21b'!H100-'21c'!H100</f>
        <v>0</v>
      </c>
    </row>
    <row r="101" spans="1:8" ht="13.5" thickBot="1" x14ac:dyDescent="0.25">
      <c r="A101" s="5">
        <v>95</v>
      </c>
      <c r="B101" s="32" t="s">
        <v>32</v>
      </c>
      <c r="C101" s="251">
        <f>'18'!C34-'21b'!C101-'21c'!C101</f>
        <v>100000</v>
      </c>
      <c r="D101" s="251">
        <f>'18'!D34-'21b'!D101-'21c'!D101</f>
        <v>0</v>
      </c>
      <c r="E101" s="251">
        <f>'18'!E34-'21b'!E101-'21c'!E101</f>
        <v>100000</v>
      </c>
      <c r="F101" s="251">
        <f>'18'!F34-'21b'!F101-'21c'!F101</f>
        <v>0</v>
      </c>
      <c r="G101" s="251">
        <f>'18'!G34-'21b'!G101-'21c'!G101</f>
        <v>0</v>
      </c>
      <c r="H101" s="251">
        <f>'18'!H34-'21b'!H101-'21c'!H101</f>
        <v>0</v>
      </c>
    </row>
    <row r="102" spans="1:8" ht="13.5" thickBot="1" x14ac:dyDescent="0.25">
      <c r="A102" s="241">
        <v>96</v>
      </c>
      <c r="B102" s="32" t="s">
        <v>33</v>
      </c>
      <c r="C102" s="251">
        <f>'18'!C35-'21b'!C102-'21c'!C102</f>
        <v>320000</v>
      </c>
      <c r="D102" s="251">
        <f>'18'!D35-'21b'!D102-'21c'!D102</f>
        <v>0</v>
      </c>
      <c r="E102" s="251">
        <f>'18'!E35-'21b'!E102-'21c'!E102</f>
        <v>0</v>
      </c>
      <c r="F102" s="251">
        <f>'18'!F35-'21b'!F102-'21c'!F102</f>
        <v>200000</v>
      </c>
      <c r="G102" s="251">
        <f>'18'!G35-'21b'!G102-'21c'!G102</f>
        <v>0</v>
      </c>
      <c r="H102" s="251">
        <f>'18'!H35-'21b'!H102-'21c'!H102</f>
        <v>120000</v>
      </c>
    </row>
    <row r="103" spans="1:8" ht="26.25" thickBot="1" x14ac:dyDescent="0.25">
      <c r="A103" s="5">
        <v>97</v>
      </c>
      <c r="B103" s="32" t="s">
        <v>34</v>
      </c>
      <c r="C103" s="251">
        <f>'18'!C36-'21b'!C103-'21c'!C103</f>
        <v>56553488</v>
      </c>
      <c r="D103" s="251">
        <f>'18'!D36-'21b'!D103-'21c'!D103</f>
        <v>56440088</v>
      </c>
      <c r="E103" s="251">
        <f>'18'!E36-'21b'!E103-'21c'!E103</f>
        <v>27000</v>
      </c>
      <c r="F103" s="251">
        <f>'18'!F36-'21b'!F103-'21c'!F103</f>
        <v>54000</v>
      </c>
      <c r="G103" s="251">
        <f>'18'!G36-'21b'!G103-'21c'!G103</f>
        <v>0</v>
      </c>
      <c r="H103" s="251">
        <f>'18'!H36-'21b'!H103-'21c'!H103</f>
        <v>32400</v>
      </c>
    </row>
    <row r="104" spans="1:8" ht="13.5" thickBot="1" x14ac:dyDescent="0.25">
      <c r="A104" s="241">
        <v>98</v>
      </c>
      <c r="B104" s="50" t="s">
        <v>35</v>
      </c>
      <c r="C104" s="251">
        <f>'18'!C37-'21b'!C104-'21c'!C104</f>
        <v>266970851</v>
      </c>
      <c r="D104" s="251">
        <f>'18'!D37-'21b'!D104-'21c'!D104</f>
        <v>266437451</v>
      </c>
      <c r="E104" s="251">
        <f>'18'!E37-'21b'!E104-'21c'!E104</f>
        <v>127000</v>
      </c>
      <c r="F104" s="251">
        <f>'18'!F37-'21b'!F104-'21c'!F104</f>
        <v>254000</v>
      </c>
      <c r="G104" s="251">
        <f>'18'!G37-'21b'!G104-'21c'!G104</f>
        <v>0</v>
      </c>
      <c r="H104" s="251">
        <f>'18'!H37-'21b'!H104-'21c'!H104</f>
        <v>152400</v>
      </c>
    </row>
    <row r="105" spans="1:8" ht="26.25" thickBot="1" x14ac:dyDescent="0.25">
      <c r="A105" s="5">
        <v>99</v>
      </c>
      <c r="B105" s="32" t="s">
        <v>36</v>
      </c>
      <c r="C105" s="251">
        <f>'18'!C38-'21b'!C105-'21c'!C105</f>
        <v>1500000</v>
      </c>
      <c r="D105" s="251">
        <f>'18'!D38-'21b'!D105-'21c'!D105</f>
        <v>1500000</v>
      </c>
      <c r="E105" s="251">
        <f>'18'!E38-'21b'!E105-'21c'!E105</f>
        <v>0</v>
      </c>
      <c r="F105" s="251">
        <f>'18'!F38-'21b'!F105-'21c'!F105</f>
        <v>0</v>
      </c>
      <c r="G105" s="251">
        <f>'18'!G38-'21b'!G105-'21c'!G105</f>
        <v>0</v>
      </c>
      <c r="H105" s="251">
        <f>'18'!H38-'21b'!H105-'21c'!H105</f>
        <v>0</v>
      </c>
    </row>
    <row r="106" spans="1:8" ht="13.5" thickBot="1" x14ac:dyDescent="0.25">
      <c r="A106" s="241">
        <v>100</v>
      </c>
      <c r="B106" s="32" t="s">
        <v>37</v>
      </c>
      <c r="C106" s="251">
        <f>'18'!C39-'21b'!C106-'21c'!C106</f>
        <v>0</v>
      </c>
      <c r="D106" s="251">
        <f>'18'!D39-'21b'!D106-'21c'!D106</f>
        <v>0</v>
      </c>
      <c r="E106" s="251">
        <f>'18'!E39-'21b'!E106-'21c'!E106</f>
        <v>0</v>
      </c>
      <c r="F106" s="251">
        <f>'18'!F39-'21b'!F106-'21c'!F106</f>
        <v>0</v>
      </c>
      <c r="G106" s="251">
        <f>'18'!G39-'21b'!G106-'21c'!G106</f>
        <v>0</v>
      </c>
      <c r="H106" s="251">
        <f>'18'!H39-'21b'!H106-'21c'!H106</f>
        <v>0</v>
      </c>
    </row>
    <row r="107" spans="1:8" ht="13.5" thickBot="1" x14ac:dyDescent="0.25">
      <c r="A107" s="5">
        <v>101</v>
      </c>
      <c r="B107" s="32" t="s">
        <v>38</v>
      </c>
      <c r="C107" s="251">
        <f>'18'!C40-'21b'!C107-'21c'!C107</f>
        <v>1500000</v>
      </c>
      <c r="D107" s="251">
        <f>'18'!D40-'21b'!D107-'21c'!D107</f>
        <v>1500000</v>
      </c>
      <c r="E107" s="251">
        <f>'18'!E40-'21b'!E107-'21c'!E107</f>
        <v>0</v>
      </c>
      <c r="F107" s="251">
        <f>'18'!F40-'21b'!F107-'21c'!F107</f>
        <v>0</v>
      </c>
      <c r="G107" s="251">
        <f>'18'!G40-'21b'!G107-'21c'!G107</f>
        <v>0</v>
      </c>
      <c r="H107" s="251">
        <f>'18'!H40-'21b'!H107-'21c'!H107</f>
        <v>0</v>
      </c>
    </row>
    <row r="108" spans="1:8" ht="26.25" thickBot="1" x14ac:dyDescent="0.25">
      <c r="A108" s="241">
        <v>102</v>
      </c>
      <c r="B108" s="32" t="s">
        <v>39</v>
      </c>
      <c r="C108" s="251">
        <f>'18'!C41-'21b'!C108-'21c'!C108</f>
        <v>0</v>
      </c>
      <c r="D108" s="251">
        <f>'18'!D41-'21b'!D108-'21c'!D108</f>
        <v>0</v>
      </c>
      <c r="E108" s="251">
        <f>'18'!E41-'21b'!E108-'21c'!E108</f>
        <v>0</v>
      </c>
      <c r="F108" s="251">
        <f>'18'!F41-'21b'!F108-'21c'!F108</f>
        <v>0</v>
      </c>
      <c r="G108" s="251">
        <f>'18'!G41-'21b'!G108-'21c'!G108</f>
        <v>0</v>
      </c>
      <c r="H108" s="251">
        <f>'18'!H41-'21b'!H108-'21c'!H108</f>
        <v>0</v>
      </c>
    </row>
    <row r="109" spans="1:8" ht="13.5" thickBot="1" x14ac:dyDescent="0.25">
      <c r="A109" s="5">
        <v>103</v>
      </c>
      <c r="B109" s="50" t="s">
        <v>40</v>
      </c>
      <c r="C109" s="251">
        <f>'18'!C42-'21b'!C109-'21c'!C109</f>
        <v>1500000</v>
      </c>
      <c r="D109" s="251">
        <f>'18'!D42-'21b'!D109-'21c'!D109</f>
        <v>1500000</v>
      </c>
      <c r="E109" s="251">
        <f>'18'!E42-'21b'!E109-'21c'!E109</f>
        <v>0</v>
      </c>
      <c r="F109" s="251">
        <f>'18'!F42-'21b'!F109-'21c'!F109</f>
        <v>0</v>
      </c>
      <c r="G109" s="251">
        <f>'18'!G42-'21b'!G109-'21c'!G109</f>
        <v>0</v>
      </c>
      <c r="H109" s="251">
        <f>'18'!H42-'21b'!H109-'21c'!H109</f>
        <v>0</v>
      </c>
    </row>
    <row r="110" spans="1:8" ht="13.5" thickBot="1" x14ac:dyDescent="0.25">
      <c r="A110" s="241">
        <v>104</v>
      </c>
      <c r="B110" s="36" t="s">
        <v>41</v>
      </c>
      <c r="C110" s="251">
        <f>'18'!C43-'21b'!C110-'21c'!C110</f>
        <v>1312784955</v>
      </c>
      <c r="D110" s="251">
        <f>'18'!D43-'21b'!D110-'21c'!D110</f>
        <v>723591508</v>
      </c>
      <c r="E110" s="251">
        <f>'18'!E43-'21b'!E110-'21c'!E110</f>
        <v>176236420</v>
      </c>
      <c r="F110" s="251">
        <f>'18'!F43-'21b'!F110-'21c'!F110</f>
        <v>202135705</v>
      </c>
      <c r="G110" s="251">
        <f>'18'!G43-'21b'!G110-'21c'!G110</f>
        <v>61482178</v>
      </c>
      <c r="H110" s="251">
        <f>'18'!H43-'21b'!H110-'21c'!H110</f>
        <v>149339144</v>
      </c>
    </row>
    <row r="111" spans="1:8" ht="26.25" thickBot="1" x14ac:dyDescent="0.25">
      <c r="A111" s="5">
        <v>105</v>
      </c>
      <c r="B111" s="32" t="s">
        <v>42</v>
      </c>
      <c r="C111" s="251">
        <f>'18'!C44-'21b'!C111-'21c'!C111</f>
        <v>11433848</v>
      </c>
      <c r="D111" s="251">
        <f>'18'!D44-'21b'!D111-'21c'!D111</f>
        <v>11433848</v>
      </c>
      <c r="E111" s="251">
        <f>'18'!E44-'21b'!E111-'21c'!E111</f>
        <v>0</v>
      </c>
      <c r="F111" s="251">
        <f>'18'!F44-'21b'!F111-'21c'!F111</f>
        <v>0</v>
      </c>
      <c r="G111" s="251">
        <f>'18'!G44-'21b'!G111-'21c'!G111</f>
        <v>0</v>
      </c>
      <c r="H111" s="251">
        <f>'18'!H44-'21b'!H111-'21c'!H111</f>
        <v>0</v>
      </c>
    </row>
    <row r="112" spans="1:8" ht="13.5" thickBot="1" x14ac:dyDescent="0.25">
      <c r="A112" s="241">
        <v>106</v>
      </c>
      <c r="B112" s="32" t="s">
        <v>43</v>
      </c>
      <c r="C112" s="251">
        <f>'18'!C45-'21b'!C112-'21c'!C112</f>
        <v>486754491</v>
      </c>
      <c r="D112" s="251">
        <f>'18'!D45-'21b'!D112-'21c'!D112</f>
        <v>486754491</v>
      </c>
      <c r="E112" s="251">
        <f>'18'!E45-'21b'!E112-'21c'!E112</f>
        <v>0</v>
      </c>
      <c r="F112" s="251">
        <f>'18'!F45-'21b'!F112-'21c'!F112</f>
        <v>0</v>
      </c>
      <c r="G112" s="251">
        <f>'18'!G45-'21b'!G112-'21c'!G112</f>
        <v>0</v>
      </c>
      <c r="H112" s="251">
        <f>'18'!H45-'21b'!H112-'21c'!H112</f>
        <v>0</v>
      </c>
    </row>
    <row r="113" spans="1:9" ht="13.5" thickBot="1" x14ac:dyDescent="0.25">
      <c r="A113" s="5">
        <v>107</v>
      </c>
      <c r="B113" s="32" t="s">
        <v>44</v>
      </c>
      <c r="C113" s="251">
        <f>'18'!C46-'21b'!C113-'21c'!C113</f>
        <v>498188339</v>
      </c>
      <c r="D113" s="251">
        <f>'18'!D46-'21b'!D113-'21c'!D113</f>
        <v>498188339</v>
      </c>
      <c r="E113" s="251">
        <f>'18'!E46-'21b'!E113-'21c'!E113</f>
        <v>0</v>
      </c>
      <c r="F113" s="251">
        <f>'18'!F46-'21b'!F113-'21c'!F113</f>
        <v>0</v>
      </c>
      <c r="G113" s="251">
        <f>'18'!G46-'21b'!G113-'21c'!G113</f>
        <v>0</v>
      </c>
      <c r="H113" s="251">
        <f>'18'!H46-'21b'!H113-'21c'!H113</f>
        <v>0</v>
      </c>
    </row>
    <row r="114" spans="1:9" ht="13.5" thickBot="1" x14ac:dyDescent="0.25">
      <c r="A114" s="241">
        <v>108</v>
      </c>
      <c r="B114" s="37" t="s">
        <v>45</v>
      </c>
      <c r="C114" s="251">
        <f>'18'!C47-'21b'!C114-'21c'!C114</f>
        <v>498188339</v>
      </c>
      <c r="D114" s="251">
        <f>'18'!D47-'21b'!D114-'21c'!D114</f>
        <v>498188339</v>
      </c>
      <c r="E114" s="251">
        <f>'18'!E47-'21b'!E114-'21c'!E114</f>
        <v>0</v>
      </c>
      <c r="F114" s="251">
        <f>'18'!F47-'21b'!F114-'21c'!F114</f>
        <v>0</v>
      </c>
      <c r="G114" s="251">
        <f>'18'!G47-'21b'!G114-'21c'!G114</f>
        <v>0</v>
      </c>
      <c r="H114" s="251">
        <f>'18'!H47-'21b'!H114-'21c'!H114</f>
        <v>0</v>
      </c>
    </row>
    <row r="115" spans="1:9" ht="14.25" thickTop="1" thickBot="1" x14ac:dyDescent="0.25">
      <c r="A115" s="5">
        <v>109</v>
      </c>
      <c r="B115" s="245" t="s">
        <v>46</v>
      </c>
      <c r="C115" s="244">
        <f>'18'!C48-'21b'!C115-'21c'!C115</f>
        <v>1810973294</v>
      </c>
      <c r="D115" s="244">
        <f>'18'!D48-'21b'!D115-'21c'!D115</f>
        <v>1221779847</v>
      </c>
      <c r="E115" s="244">
        <f>'18'!E48-'21b'!E115-'21c'!E115</f>
        <v>176236420</v>
      </c>
      <c r="F115" s="244">
        <f>'18'!F48-'21b'!F115-'21c'!F115</f>
        <v>202135705</v>
      </c>
      <c r="G115" s="244">
        <f>'18'!G48-'21b'!G115-'21c'!G115</f>
        <v>61482178</v>
      </c>
      <c r="H115" s="244">
        <f>'18'!H48-'21b'!H115-'21c'!H115</f>
        <v>149339144</v>
      </c>
      <c r="I115" s="247"/>
    </row>
    <row r="116" spans="1:9" ht="13.5" thickTop="1" x14ac:dyDescent="0.2">
      <c r="I116" s="247"/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pane ySplit="7" topLeftCell="A38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141" t="s">
        <v>0</v>
      </c>
      <c r="C1" s="142" t="s">
        <v>1191</v>
      </c>
    </row>
    <row r="2" spans="1:8" ht="18.75" x14ac:dyDescent="0.3">
      <c r="B2" s="145" t="s">
        <v>169</v>
      </c>
      <c r="C2" s="231" t="s">
        <v>1488</v>
      </c>
    </row>
    <row r="3" spans="1:8" ht="18.75" x14ac:dyDescent="0.3">
      <c r="B3" s="29" t="s">
        <v>661</v>
      </c>
    </row>
    <row r="4" spans="1:8" ht="15.75" x14ac:dyDescent="0.25">
      <c r="B4" s="30" t="s">
        <v>118</v>
      </c>
      <c r="C4" t="s">
        <v>120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8">
        <f t="shared" si="0"/>
        <v>0</v>
      </c>
      <c r="D8" s="39"/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8">
        <f t="shared" si="0"/>
        <v>0</v>
      </c>
      <c r="D9" s="39"/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8">
        <f t="shared" si="0"/>
        <v>0</v>
      </c>
      <c r="D10" s="39"/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">
      <c r="A17" s="5">
        <v>11</v>
      </c>
      <c r="B17" s="32" t="s">
        <v>63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8">
        <f t="shared" si="0"/>
        <v>3198364</v>
      </c>
      <c r="D25" s="40">
        <f>SUM(D26:D27)</f>
        <v>3198364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8">
        <f t="shared" si="0"/>
        <v>3198364</v>
      </c>
      <c r="D26" s="39">
        <v>3198364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8">
        <f t="shared" si="0"/>
        <v>0</v>
      </c>
      <c r="D29" s="39"/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8">
        <f t="shared" si="0"/>
        <v>3198364</v>
      </c>
      <c r="D36" s="41">
        <f>D25+D31+D32</f>
        <v>3198364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8">
        <f t="shared" si="0"/>
        <v>100000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100000</v>
      </c>
      <c r="H37" s="19">
        <f>SUM(H38:H40)</f>
        <v>0</v>
      </c>
    </row>
    <row r="38" spans="1:8" x14ac:dyDescent="0.2">
      <c r="A38" s="5">
        <v>32</v>
      </c>
      <c r="B38" s="35" t="s">
        <v>84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">
      <c r="A39" s="5">
        <v>33</v>
      </c>
      <c r="B39" s="35" t="s">
        <v>85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">
      <c r="A40" s="5">
        <v>34</v>
      </c>
      <c r="B40" s="35" t="s">
        <v>86</v>
      </c>
      <c r="C40" s="58">
        <f t="shared" si="0"/>
        <v>100000</v>
      </c>
      <c r="D40" s="45"/>
      <c r="E40" s="8"/>
      <c r="F40" s="8"/>
      <c r="G40" s="8">
        <v>100000</v>
      </c>
      <c r="H40" s="8"/>
    </row>
    <row r="41" spans="1:8" x14ac:dyDescent="0.2">
      <c r="A41" s="5">
        <v>35</v>
      </c>
      <c r="B41" s="32" t="s">
        <v>87</v>
      </c>
      <c r="C41" s="58">
        <f t="shared" si="0"/>
        <v>1200000</v>
      </c>
      <c r="D41" s="44">
        <f>SUM(D42:D43)</f>
        <v>0</v>
      </c>
      <c r="E41" s="19">
        <f>SUM(E42:E43)</f>
        <v>0</v>
      </c>
      <c r="F41" s="19">
        <f>SUM(F42:F43)</f>
        <v>1200000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">
      <c r="A43" s="5">
        <v>37</v>
      </c>
      <c r="B43" s="32" t="s">
        <v>89</v>
      </c>
      <c r="C43" s="58">
        <f t="shared" si="0"/>
        <v>1200000</v>
      </c>
      <c r="D43" s="39"/>
      <c r="E43" s="6"/>
      <c r="F43" s="6">
        <v>1200000</v>
      </c>
      <c r="G43" s="6"/>
      <c r="H43" s="6"/>
    </row>
    <row r="44" spans="1:8" x14ac:dyDescent="0.2">
      <c r="A44" s="5">
        <v>38</v>
      </c>
      <c r="B44" s="32" t="s">
        <v>90</v>
      </c>
      <c r="C44" s="58">
        <f t="shared" si="0"/>
        <v>9589000</v>
      </c>
      <c r="D44" s="44">
        <f>SUM(D45:D49)</f>
        <v>9589000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8">
        <f t="shared" si="0"/>
        <v>0</v>
      </c>
      <c r="D45" s="39"/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8">
        <f t="shared" si="0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8">
        <f t="shared" si="0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45</v>
      </c>
      <c r="B51" s="32" t="s">
        <v>97</v>
      </c>
      <c r="C51" s="58">
        <f t="shared" si="0"/>
        <v>2913030</v>
      </c>
      <c r="D51" s="46">
        <v>2589030</v>
      </c>
      <c r="E51" s="9">
        <f>(E37+E41+E44+E50)*0.27</f>
        <v>0</v>
      </c>
      <c r="F51" s="9">
        <v>324000</v>
      </c>
      <c r="G51" s="9"/>
      <c r="H51" s="9">
        <f>(H37+H41+H44+H50)*0.27</f>
        <v>0</v>
      </c>
    </row>
    <row r="52" spans="1:8" x14ac:dyDescent="0.2">
      <c r="A52" s="5">
        <v>46</v>
      </c>
      <c r="B52" s="32" t="s">
        <v>98</v>
      </c>
      <c r="C52" s="58">
        <f t="shared" si="0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8">
        <f t="shared" si="0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104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">
      <c r="A59" s="5">
        <v>53</v>
      </c>
      <c r="B59" s="33" t="s">
        <v>105</v>
      </c>
      <c r="C59" s="58">
        <f t="shared" si="0"/>
        <v>13802030</v>
      </c>
      <c r="D59" s="41">
        <f>D37+D41+D44+D50+D51+D52+D53+D54+D55+D56+D57+D58</f>
        <v>12178030</v>
      </c>
      <c r="E59" s="7">
        <f>E37+E41+E44+E50+E51+E52+E53+E54+E55+E56+E57+E58</f>
        <v>0</v>
      </c>
      <c r="F59" s="7">
        <f>F37+F41+F44+F50+F51+F52+F53+F54+F55+F56+F57+F58</f>
        <v>1524000</v>
      </c>
      <c r="G59" s="7">
        <f>G37+G41+G44+G50+G51+G52+G53+G54+G55+G56+G57+G58</f>
        <v>100000</v>
      </c>
      <c r="H59" s="7">
        <f>H37+H41+H44+H50+H51+H52+H53+H54+H55+H56+H57+H58</f>
        <v>0</v>
      </c>
    </row>
    <row r="60" spans="1:8" s="61" customFormat="1" x14ac:dyDescent="0.2">
      <c r="A60" s="5">
        <v>54</v>
      </c>
      <c r="B60" s="32" t="s">
        <v>106</v>
      </c>
      <c r="C60" s="60">
        <f t="shared" si="0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8">
        <f t="shared" si="0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8">
        <f t="shared" si="0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8">
        <f t="shared" si="0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8">
        <f t="shared" si="0"/>
        <v>17615894</v>
      </c>
      <c r="D66" s="48">
        <f>D18+D24+D36+D59+D61+D65</f>
        <v>15991894</v>
      </c>
      <c r="E66" s="21">
        <f>E18+E24+E36+E59+E61+E65</f>
        <v>0</v>
      </c>
      <c r="F66" s="21">
        <f>F18+F24+F36+F59+F61+F65</f>
        <v>1524000</v>
      </c>
      <c r="G66" s="21">
        <f>G18+G24+G36+G59+G61+G65</f>
        <v>100000</v>
      </c>
      <c r="H66" s="21">
        <f>H18+H24+H36+H59+H61+H65</f>
        <v>0</v>
      </c>
    </row>
    <row r="67" spans="1:8" ht="25.5" x14ac:dyDescent="0.2">
      <c r="A67" s="5">
        <v>61</v>
      </c>
      <c r="B67" s="32" t="s">
        <v>113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">
      <c r="A68" s="5">
        <v>62</v>
      </c>
      <c r="B68" s="32" t="s">
        <v>114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121</v>
      </c>
      <c r="C69" s="58">
        <f t="shared" si="0"/>
        <v>3627600</v>
      </c>
      <c r="D69" s="39"/>
      <c r="E69" s="6"/>
      <c r="F69" s="6">
        <v>2457600</v>
      </c>
      <c r="G69" s="6">
        <v>1170000</v>
      </c>
      <c r="H69" s="6"/>
    </row>
    <row r="70" spans="1:8" x14ac:dyDescent="0.2">
      <c r="A70" s="5">
        <v>64</v>
      </c>
      <c r="B70" s="32" t="s">
        <v>115</v>
      </c>
      <c r="C70" s="58">
        <f t="shared" si="0"/>
        <v>3627600</v>
      </c>
      <c r="D70" s="42">
        <f>SUM(D67:D69)</f>
        <v>0</v>
      </c>
      <c r="E70" s="18">
        <f>SUM(E67:E69)</f>
        <v>0</v>
      </c>
      <c r="F70" s="18">
        <f>SUM(F67:F69)</f>
        <v>2457600</v>
      </c>
      <c r="G70" s="18">
        <f>SUM(G67:G69)</f>
        <v>1170000</v>
      </c>
      <c r="H70" s="18">
        <f>SUM(H67:H69)</f>
        <v>0</v>
      </c>
    </row>
    <row r="71" spans="1:8" ht="13.5" thickBot="1" x14ac:dyDescent="0.25">
      <c r="A71" s="5">
        <v>65</v>
      </c>
      <c r="B71" s="37" t="s">
        <v>116</v>
      </c>
      <c r="C71" s="58">
        <f>SUM(D71:H71)</f>
        <v>3627600</v>
      </c>
      <c r="D71" s="49">
        <f>D70</f>
        <v>0</v>
      </c>
      <c r="E71" s="22">
        <f>E70</f>
        <v>0</v>
      </c>
      <c r="F71" s="22">
        <f>F70</f>
        <v>2457600</v>
      </c>
      <c r="G71" s="22">
        <f>G70</f>
        <v>1170000</v>
      </c>
      <c r="H71" s="22">
        <f>H70</f>
        <v>0</v>
      </c>
    </row>
    <row r="72" spans="1:8" ht="14.25" thickTop="1" thickBot="1" x14ac:dyDescent="0.25">
      <c r="A72" s="241">
        <v>66</v>
      </c>
      <c r="B72" s="242" t="s">
        <v>46</v>
      </c>
      <c r="C72" s="59">
        <f>SUM(D72:H72)</f>
        <v>21243494</v>
      </c>
      <c r="D72" s="243">
        <f>D66+D71</f>
        <v>15991894</v>
      </c>
      <c r="E72" s="243">
        <f>E66+E71</f>
        <v>0</v>
      </c>
      <c r="F72" s="243">
        <f>F66+F71</f>
        <v>3981600</v>
      </c>
      <c r="G72" s="243">
        <f>G66+G71</f>
        <v>1270000</v>
      </c>
      <c r="H72" s="243">
        <f>H66+H71</f>
        <v>0</v>
      </c>
    </row>
    <row r="73" spans="1:8" ht="13.5" thickTop="1" x14ac:dyDescent="0.2">
      <c r="A73" s="5">
        <v>67</v>
      </c>
      <c r="B73" s="249" t="s">
        <v>4</v>
      </c>
      <c r="C73" s="251">
        <f t="shared" ref="C73:C115" si="1">SUM(D73:H73)</f>
        <v>0</v>
      </c>
      <c r="D73" s="252"/>
      <c r="E73" s="253"/>
      <c r="F73" s="253"/>
      <c r="G73" s="253"/>
      <c r="H73" s="253"/>
    </row>
    <row r="74" spans="1:8" ht="25.5" x14ac:dyDescent="0.2">
      <c r="A74" s="241">
        <v>68</v>
      </c>
      <c r="B74" s="249" t="s">
        <v>5</v>
      </c>
      <c r="C74" s="254">
        <f t="shared" si="1"/>
        <v>0</v>
      </c>
      <c r="D74" s="252"/>
      <c r="E74" s="253"/>
      <c r="F74" s="253"/>
      <c r="G74" s="253"/>
      <c r="H74" s="253"/>
    </row>
    <row r="75" spans="1:8" x14ac:dyDescent="0.2">
      <c r="A75" s="5">
        <v>69</v>
      </c>
      <c r="B75" s="250" t="s">
        <v>6</v>
      </c>
      <c r="C75" s="254">
        <f t="shared" si="1"/>
        <v>8564700</v>
      </c>
      <c r="D75" s="255">
        <v>3313100</v>
      </c>
      <c r="E75" s="256"/>
      <c r="F75" s="256">
        <v>3981600</v>
      </c>
      <c r="G75" s="256">
        <v>1270000</v>
      </c>
      <c r="H75" s="253"/>
    </row>
    <row r="76" spans="1:8" x14ac:dyDescent="0.2">
      <c r="A76" s="241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5.5" x14ac:dyDescent="0.2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">
      <c r="A78" s="241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">
      <c r="A80" s="241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">
      <c r="A82" s="241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">
      <c r="A84" s="241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5.5" x14ac:dyDescent="0.2">
      <c r="A86" s="241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">
      <c r="A88" s="241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">
      <c r="A90" s="241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5.5" x14ac:dyDescent="0.2">
      <c r="A91" s="5">
        <v>85</v>
      </c>
      <c r="B91" s="32" t="s">
        <v>22</v>
      </c>
      <c r="C91" s="58">
        <f t="shared" si="1"/>
        <v>3900000</v>
      </c>
      <c r="D91" s="39">
        <v>3900000</v>
      </c>
      <c r="E91" s="6"/>
      <c r="F91" s="6"/>
      <c r="G91" s="6"/>
      <c r="H91" s="6"/>
    </row>
    <row r="92" spans="1:8" x14ac:dyDescent="0.2">
      <c r="A92" s="241">
        <v>86</v>
      </c>
      <c r="B92" s="32" t="s">
        <v>23</v>
      </c>
      <c r="C92" s="58">
        <f t="shared" si="1"/>
        <v>5000000</v>
      </c>
      <c r="D92" s="39">
        <v>5000000</v>
      </c>
      <c r="E92" s="6"/>
      <c r="F92" s="6"/>
      <c r="G92" s="6"/>
      <c r="H92" s="6"/>
    </row>
    <row r="93" spans="1:8" x14ac:dyDescent="0.2">
      <c r="A93" s="5">
        <v>87</v>
      </c>
      <c r="B93" s="50" t="s">
        <v>24</v>
      </c>
      <c r="C93" s="58">
        <f t="shared" si="1"/>
        <v>8900000</v>
      </c>
      <c r="D93" s="53">
        <f>D85+D86+D91+D92</f>
        <v>8900000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">
      <c r="A94" s="241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">
      <c r="A96" s="241">
        <v>90</v>
      </c>
      <c r="B96" s="32" t="s">
        <v>27</v>
      </c>
      <c r="C96" s="58">
        <f t="shared" si="1"/>
        <v>90000</v>
      </c>
      <c r="D96" s="6">
        <v>90000</v>
      </c>
      <c r="E96" s="6"/>
      <c r="F96" s="6"/>
      <c r="G96" s="6"/>
      <c r="H96" s="6"/>
    </row>
    <row r="97" spans="1:8" x14ac:dyDescent="0.2">
      <c r="A97" s="5">
        <v>91</v>
      </c>
      <c r="B97" s="32" t="s">
        <v>28</v>
      </c>
      <c r="C97" s="58">
        <f t="shared" si="1"/>
        <v>29050</v>
      </c>
      <c r="D97" s="6">
        <v>29050</v>
      </c>
      <c r="E97" s="6"/>
      <c r="F97" s="6"/>
      <c r="G97" s="6"/>
      <c r="H97" s="6"/>
    </row>
    <row r="98" spans="1:8" ht="25.5" x14ac:dyDescent="0.2">
      <c r="A98" s="241">
        <v>92</v>
      </c>
      <c r="B98" s="32" t="s">
        <v>29</v>
      </c>
      <c r="C98" s="58">
        <f t="shared" si="1"/>
        <v>32144</v>
      </c>
      <c r="D98" s="39">
        <v>32144</v>
      </c>
      <c r="E98" s="6"/>
      <c r="F98" s="6"/>
      <c r="G98" s="6"/>
      <c r="H98" s="6"/>
    </row>
    <row r="99" spans="1:8" x14ac:dyDescent="0.2">
      <c r="A99" s="5">
        <v>93</v>
      </c>
      <c r="B99" s="50" t="s">
        <v>30</v>
      </c>
      <c r="C99" s="58">
        <f t="shared" si="1"/>
        <v>151194</v>
      </c>
      <c r="D99" s="53">
        <f>SUM(D94:D98)</f>
        <v>151194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">
      <c r="A100" s="241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">
      <c r="A102" s="241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5.5" x14ac:dyDescent="0.2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">
      <c r="A104" s="241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5.5" x14ac:dyDescent="0.2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">
      <c r="A106" s="241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5.5" x14ac:dyDescent="0.2">
      <c r="A108" s="241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">
      <c r="A110" s="241">
        <v>104</v>
      </c>
      <c r="B110" s="36" t="s">
        <v>41</v>
      </c>
      <c r="C110" s="58">
        <f t="shared" si="1"/>
        <v>17615894</v>
      </c>
      <c r="D110" s="55">
        <f>D73+D74+D75+D84+D93+D99+D104+D109</f>
        <v>12364294</v>
      </c>
      <c r="E110" s="11">
        <f>E73+E74+E75+E84+E93+E99+E104+E109</f>
        <v>0</v>
      </c>
      <c r="F110" s="11">
        <f>F73+F74+F75+F84+F93+F99+F104+F109</f>
        <v>3981600</v>
      </c>
      <c r="G110" s="11">
        <f>G73+G74+G75+G84+G93+G99+G104+G109</f>
        <v>1270000</v>
      </c>
      <c r="H110" s="11">
        <f>H73+H74+H75+H84+H93+H99+H104+H109</f>
        <v>0</v>
      </c>
    </row>
    <row r="111" spans="1:8" ht="25.5" x14ac:dyDescent="0.2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">
      <c r="A112" s="241">
        <v>106</v>
      </c>
      <c r="B112" s="32" t="s">
        <v>43</v>
      </c>
      <c r="C112" s="58">
        <f t="shared" si="1"/>
        <v>3627600</v>
      </c>
      <c r="D112" s="39">
        <v>3627600</v>
      </c>
      <c r="E112" s="6"/>
      <c r="F112" s="6"/>
      <c r="G112" s="6"/>
      <c r="H112" s="6"/>
    </row>
    <row r="113" spans="1:8" x14ac:dyDescent="0.2">
      <c r="A113" s="5">
        <v>107</v>
      </c>
      <c r="B113" s="32" t="s">
        <v>44</v>
      </c>
      <c r="C113" s="58">
        <f t="shared" si="1"/>
        <v>3627600</v>
      </c>
      <c r="D113" s="45">
        <f>SUM(D111:D112)</f>
        <v>3627600</v>
      </c>
      <c r="E113" s="8">
        <f>SUM(E111:E112)</f>
        <v>0</v>
      </c>
      <c r="F113" s="8">
        <f>SUM(F111:F112)</f>
        <v>0</v>
      </c>
      <c r="G113" s="8">
        <f>SUM(G111:G112)</f>
        <v>0</v>
      </c>
      <c r="H113" s="8">
        <f>SUM(H111:H112)</f>
        <v>0</v>
      </c>
    </row>
    <row r="114" spans="1:8" ht="13.5" thickBot="1" x14ac:dyDescent="0.25">
      <c r="A114" s="241">
        <v>108</v>
      </c>
      <c r="B114" s="37" t="s">
        <v>45</v>
      </c>
      <c r="C114" s="58">
        <f t="shared" si="1"/>
        <v>3627600</v>
      </c>
      <c r="D114" s="56">
        <f>D113</f>
        <v>3627600</v>
      </c>
      <c r="E114" s="12">
        <f>E113</f>
        <v>0</v>
      </c>
      <c r="F114" s="12">
        <f>F113</f>
        <v>0</v>
      </c>
      <c r="G114" s="12">
        <f>G113</f>
        <v>0</v>
      </c>
      <c r="H114" s="12">
        <f>H113</f>
        <v>0</v>
      </c>
    </row>
    <row r="115" spans="1:8" ht="14.25" thickTop="1" thickBot="1" x14ac:dyDescent="0.25">
      <c r="A115" s="5">
        <v>109</v>
      </c>
      <c r="B115" s="245" t="s">
        <v>46</v>
      </c>
      <c r="C115" s="59">
        <f t="shared" si="1"/>
        <v>21243494</v>
      </c>
      <c r="D115" s="243">
        <f>D110+D114</f>
        <v>15991894</v>
      </c>
      <c r="E115" s="246">
        <f>E110+E114</f>
        <v>0</v>
      </c>
      <c r="F115" s="246">
        <f>F110+F114</f>
        <v>3981600</v>
      </c>
      <c r="G115" s="246">
        <f>G110+G114</f>
        <v>1270000</v>
      </c>
      <c r="H115" s="246">
        <f>H110+H114</f>
        <v>0</v>
      </c>
    </row>
    <row r="116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pane ySplit="7" topLeftCell="A8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141" t="s">
        <v>0</v>
      </c>
      <c r="C1" s="142" t="s">
        <v>1192</v>
      </c>
    </row>
    <row r="2" spans="1:8" ht="18.75" x14ac:dyDescent="0.3">
      <c r="B2" s="145" t="s">
        <v>169</v>
      </c>
      <c r="C2" s="231" t="s">
        <v>1488</v>
      </c>
    </row>
    <row r="3" spans="1:8" ht="18.75" x14ac:dyDescent="0.3">
      <c r="B3" s="29" t="s">
        <v>659</v>
      </c>
    </row>
    <row r="4" spans="1:8" ht="15.75" x14ac:dyDescent="0.25">
      <c r="B4" s="30" t="s">
        <v>118</v>
      </c>
      <c r="C4" t="s">
        <v>120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8">
        <f t="shared" si="0"/>
        <v>0</v>
      </c>
      <c r="D8" s="39"/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8">
        <f t="shared" si="0"/>
        <v>0</v>
      </c>
      <c r="D9" s="39"/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8">
        <f t="shared" si="0"/>
        <v>0</v>
      </c>
      <c r="D10" s="39"/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">
      <c r="A17" s="5">
        <v>11</v>
      </c>
      <c r="B17" s="32" t="s">
        <v>63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8">
        <f t="shared" si="0"/>
        <v>0</v>
      </c>
      <c r="D25" s="40">
        <f>SUM(D26:D27)</f>
        <v>0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8">
        <f t="shared" si="0"/>
        <v>0</v>
      </c>
      <c r="D26" s="39"/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8">
        <f t="shared" si="0"/>
        <v>0</v>
      </c>
      <c r="D29" s="39"/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8">
        <f t="shared" si="0"/>
        <v>0</v>
      </c>
      <c r="D36" s="41">
        <f>D25+D31+D32</f>
        <v>0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8">
        <f t="shared" si="0"/>
        <v>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0</v>
      </c>
      <c r="H37" s="19">
        <f>SUM(H38:H40)</f>
        <v>0</v>
      </c>
    </row>
    <row r="38" spans="1:8" x14ac:dyDescent="0.2">
      <c r="A38" s="5">
        <v>32</v>
      </c>
      <c r="B38" s="35" t="s">
        <v>84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">
      <c r="A39" s="5">
        <v>33</v>
      </c>
      <c r="B39" s="35" t="s">
        <v>85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">
      <c r="A40" s="5">
        <v>34</v>
      </c>
      <c r="B40" s="35" t="s">
        <v>86</v>
      </c>
      <c r="C40" s="58">
        <f t="shared" si="0"/>
        <v>0</v>
      </c>
      <c r="D40" s="45"/>
      <c r="E40" s="8"/>
      <c r="F40" s="8"/>
      <c r="G40" s="8"/>
      <c r="H40" s="8"/>
    </row>
    <row r="41" spans="1:8" x14ac:dyDescent="0.2">
      <c r="A41" s="5">
        <v>35</v>
      </c>
      <c r="B41" s="32" t="s">
        <v>87</v>
      </c>
      <c r="C41" s="58">
        <f t="shared" si="0"/>
        <v>0</v>
      </c>
      <c r="D41" s="44">
        <f>SUM(D42:D43)</f>
        <v>0</v>
      </c>
      <c r="E41" s="19">
        <f>SUM(E42:E43)</f>
        <v>0</v>
      </c>
      <c r="F41" s="19">
        <f>SUM(F42:F43)</f>
        <v>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">
      <c r="A43" s="5">
        <v>37</v>
      </c>
      <c r="B43" s="32" t="s">
        <v>89</v>
      </c>
      <c r="C43" s="58">
        <f t="shared" si="0"/>
        <v>0</v>
      </c>
      <c r="D43" s="39"/>
      <c r="E43" s="6"/>
      <c r="F43" s="6"/>
      <c r="G43" s="6"/>
      <c r="H43" s="6"/>
    </row>
    <row r="44" spans="1:8" x14ac:dyDescent="0.2">
      <c r="A44" s="5">
        <v>38</v>
      </c>
      <c r="B44" s="32" t="s">
        <v>90</v>
      </c>
      <c r="C44" s="58">
        <f t="shared" si="0"/>
        <v>0</v>
      </c>
      <c r="D44" s="44">
        <f>SUM(D45:D49)</f>
        <v>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8">
        <f t="shared" si="0"/>
        <v>0</v>
      </c>
      <c r="D45" s="39"/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8">
        <f t="shared" si="0"/>
        <v>0</v>
      </c>
      <c r="D47" s="39"/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8">
        <f t="shared" si="0"/>
        <v>0</v>
      </c>
      <c r="D49" s="39"/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45</v>
      </c>
      <c r="B51" s="32" t="s">
        <v>97</v>
      </c>
      <c r="C51" s="58">
        <f t="shared" si="0"/>
        <v>0</v>
      </c>
      <c r="D51" s="46"/>
      <c r="E51" s="9">
        <f>(E37+E41+E44+E50)*0.27</f>
        <v>0</v>
      </c>
      <c r="F51" s="9">
        <f>(F37+F41+F44+F50)*0.27</f>
        <v>0</v>
      </c>
      <c r="G51" s="9"/>
      <c r="H51" s="9">
        <f>(H37+H41+H44+H50)*0.27</f>
        <v>0</v>
      </c>
    </row>
    <row r="52" spans="1:8" x14ac:dyDescent="0.2">
      <c r="A52" s="5">
        <v>46</v>
      </c>
      <c r="B52" s="32" t="s">
        <v>98</v>
      </c>
      <c r="C52" s="58">
        <f t="shared" si="0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8">
        <f t="shared" si="0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104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">
      <c r="A59" s="5">
        <v>53</v>
      </c>
      <c r="B59" s="33" t="s">
        <v>105</v>
      </c>
      <c r="C59" s="58">
        <f t="shared" si="0"/>
        <v>0</v>
      </c>
      <c r="D59" s="41">
        <f>D37+D41+D44+D50+D51+D52+D53+D54+D55+D56+D57+D58</f>
        <v>0</v>
      </c>
      <c r="E59" s="7">
        <f>E37+E41+E44+E50+E51+E52+E53+E54+E55+E56+E57+E58</f>
        <v>0</v>
      </c>
      <c r="F59" s="7">
        <f>F37+F41+F44+F50+F51+F52+F53+F54+F55+F56+F57+F58</f>
        <v>0</v>
      </c>
      <c r="G59" s="7">
        <f>G37+G41+G44+G50+G51+G52+G53+G54+G55+G56+G57+G58</f>
        <v>0</v>
      </c>
      <c r="H59" s="7">
        <f>H37+H41+H44+H50+H51+H52+H53+H54+H55+H56+H57+H58</f>
        <v>0</v>
      </c>
    </row>
    <row r="60" spans="1:8" s="61" customFormat="1" x14ac:dyDescent="0.2">
      <c r="A60" s="5">
        <v>54</v>
      </c>
      <c r="B60" s="32" t="s">
        <v>106</v>
      </c>
      <c r="C60" s="60">
        <f t="shared" si="0"/>
        <v>0</v>
      </c>
      <c r="D60" s="39"/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8">
        <f t="shared" si="0"/>
        <v>0</v>
      </c>
      <c r="D61" s="41">
        <f>D60</f>
        <v>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8">
        <f t="shared" si="0"/>
        <v>0</v>
      </c>
      <c r="D63" s="39"/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8">
        <f t="shared" si="0"/>
        <v>0</v>
      </c>
      <c r="D65" s="47">
        <f>SUM(D62:D64)</f>
        <v>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8">
        <f t="shared" si="0"/>
        <v>0</v>
      </c>
      <c r="D66" s="48">
        <f>D18+D24+D36+D59+D61+D65</f>
        <v>0</v>
      </c>
      <c r="E66" s="21">
        <f>E18+E24+E36+E59+E61+E65</f>
        <v>0</v>
      </c>
      <c r="F66" s="21">
        <f>F18+F24+F36+F59+F61+F65</f>
        <v>0</v>
      </c>
      <c r="G66" s="21">
        <f>G18+G24+G36+G59+G61+G65</f>
        <v>0</v>
      </c>
      <c r="H66" s="21">
        <f>H18+H24+H36+H59+H61+H65</f>
        <v>0</v>
      </c>
    </row>
    <row r="67" spans="1:8" ht="25.5" x14ac:dyDescent="0.2">
      <c r="A67" s="5">
        <v>61</v>
      </c>
      <c r="B67" s="32" t="s">
        <v>113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">
      <c r="A68" s="5">
        <v>62</v>
      </c>
      <c r="B68" s="32" t="s">
        <v>114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121</v>
      </c>
      <c r="C69" s="58">
        <f t="shared" si="0"/>
        <v>7858323</v>
      </c>
      <c r="D69" s="39"/>
      <c r="E69" s="6">
        <v>7858323</v>
      </c>
      <c r="F69" s="6"/>
      <c r="G69" s="6"/>
      <c r="H69" s="6"/>
    </row>
    <row r="70" spans="1:8" x14ac:dyDescent="0.2">
      <c r="A70" s="5">
        <v>64</v>
      </c>
      <c r="B70" s="32" t="s">
        <v>115</v>
      </c>
      <c r="C70" s="58">
        <f t="shared" si="0"/>
        <v>7858323</v>
      </c>
      <c r="D70" s="42">
        <f>SUM(D67:D69)</f>
        <v>0</v>
      </c>
      <c r="E70" s="18">
        <f>SUM(E67:E69)</f>
        <v>7858323</v>
      </c>
      <c r="F70" s="18">
        <f>SUM(F67:F69)</f>
        <v>0</v>
      </c>
      <c r="G70" s="18">
        <f>SUM(G67:G69)</f>
        <v>0</v>
      </c>
      <c r="H70" s="18">
        <f>SUM(H67:H69)</f>
        <v>0</v>
      </c>
    </row>
    <row r="71" spans="1:8" ht="13.5" thickBot="1" x14ac:dyDescent="0.25">
      <c r="A71" s="5">
        <v>65</v>
      </c>
      <c r="B71" s="37" t="s">
        <v>116</v>
      </c>
      <c r="C71" s="58">
        <f>SUM(D71:H71)</f>
        <v>7858323</v>
      </c>
      <c r="D71" s="49">
        <f>D70</f>
        <v>0</v>
      </c>
      <c r="E71" s="22">
        <f>E70</f>
        <v>7858323</v>
      </c>
      <c r="F71" s="22">
        <f>F70</f>
        <v>0</v>
      </c>
      <c r="G71" s="22">
        <f>G70</f>
        <v>0</v>
      </c>
      <c r="H71" s="22">
        <f>H70</f>
        <v>0</v>
      </c>
    </row>
    <row r="72" spans="1:8" ht="14.25" thickTop="1" thickBot="1" x14ac:dyDescent="0.25">
      <c r="A72" s="241">
        <v>66</v>
      </c>
      <c r="B72" s="242" t="s">
        <v>46</v>
      </c>
      <c r="C72" s="59">
        <f>SUM(D72:H72)</f>
        <v>7858323</v>
      </c>
      <c r="D72" s="243">
        <f>D66+D71</f>
        <v>0</v>
      </c>
      <c r="E72" s="243">
        <f>E66+E71</f>
        <v>7858323</v>
      </c>
      <c r="F72" s="243">
        <f>F66+F71</f>
        <v>0</v>
      </c>
      <c r="G72" s="243">
        <f>G66+G71</f>
        <v>0</v>
      </c>
      <c r="H72" s="243">
        <f>H66+H71</f>
        <v>0</v>
      </c>
    </row>
    <row r="73" spans="1:8" ht="13.5" thickTop="1" x14ac:dyDescent="0.2">
      <c r="A73" s="5">
        <v>67</v>
      </c>
      <c r="B73" s="249" t="s">
        <v>4</v>
      </c>
      <c r="C73" s="251">
        <f t="shared" ref="C73:C115" si="1">SUM(D73:H73)</f>
        <v>5893795</v>
      </c>
      <c r="D73" s="252"/>
      <c r="E73" s="253">
        <v>5893795</v>
      </c>
      <c r="F73" s="253"/>
      <c r="G73" s="253"/>
      <c r="H73" s="253"/>
    </row>
    <row r="74" spans="1:8" ht="25.5" x14ac:dyDescent="0.2">
      <c r="A74" s="241">
        <v>68</v>
      </c>
      <c r="B74" s="249" t="s">
        <v>5</v>
      </c>
      <c r="C74" s="254">
        <f t="shared" si="1"/>
        <v>1356368</v>
      </c>
      <c r="D74" s="252"/>
      <c r="E74" s="253">
        <v>1356368</v>
      </c>
      <c r="F74" s="253"/>
      <c r="G74" s="253"/>
      <c r="H74" s="253"/>
    </row>
    <row r="75" spans="1:8" x14ac:dyDescent="0.2">
      <c r="A75" s="5">
        <v>69</v>
      </c>
      <c r="B75" s="250" t="s">
        <v>6</v>
      </c>
      <c r="C75" s="254">
        <f t="shared" si="1"/>
        <v>608160</v>
      </c>
      <c r="D75" s="255"/>
      <c r="E75" s="256">
        <v>608160</v>
      </c>
      <c r="F75" s="256"/>
      <c r="G75" s="256"/>
      <c r="H75" s="253"/>
    </row>
    <row r="76" spans="1:8" x14ac:dyDescent="0.2">
      <c r="A76" s="241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5.5" x14ac:dyDescent="0.2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">
      <c r="A78" s="241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">
      <c r="A80" s="241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">
      <c r="A82" s="241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">
      <c r="A84" s="241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5.5" x14ac:dyDescent="0.2">
      <c r="A86" s="241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">
      <c r="A88" s="241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">
      <c r="A90" s="241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5.5" x14ac:dyDescent="0.2">
      <c r="A91" s="5">
        <v>85</v>
      </c>
      <c r="B91" s="32" t="s">
        <v>22</v>
      </c>
      <c r="C91" s="58">
        <f t="shared" si="1"/>
        <v>0</v>
      </c>
      <c r="D91" s="39"/>
      <c r="E91" s="6"/>
      <c r="F91" s="6"/>
      <c r="G91" s="6"/>
      <c r="H91" s="6"/>
    </row>
    <row r="92" spans="1:8" x14ac:dyDescent="0.2">
      <c r="A92" s="241">
        <v>86</v>
      </c>
      <c r="B92" s="32" t="s">
        <v>23</v>
      </c>
      <c r="C92" s="58">
        <f t="shared" si="1"/>
        <v>0</v>
      </c>
      <c r="D92" s="39"/>
      <c r="E92" s="6"/>
      <c r="F92" s="6"/>
      <c r="G92" s="6"/>
      <c r="H92" s="6"/>
    </row>
    <row r="93" spans="1:8" x14ac:dyDescent="0.2">
      <c r="A93" s="5">
        <v>87</v>
      </c>
      <c r="B93" s="50" t="s">
        <v>24</v>
      </c>
      <c r="C93" s="58">
        <f t="shared" si="1"/>
        <v>0</v>
      </c>
      <c r="D93" s="53">
        <f>D85+D86+D91+D92</f>
        <v>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">
      <c r="A94" s="241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">
      <c r="A96" s="241">
        <v>90</v>
      </c>
      <c r="B96" s="32" t="s">
        <v>27</v>
      </c>
      <c r="C96" s="58">
        <f t="shared" si="1"/>
        <v>0</v>
      </c>
      <c r="D96" s="39"/>
      <c r="E96" s="6"/>
      <c r="F96" s="6"/>
      <c r="G96" s="6"/>
      <c r="H96" s="6"/>
    </row>
    <row r="97" spans="1:8" x14ac:dyDescent="0.2">
      <c r="A97" s="5">
        <v>91</v>
      </c>
      <c r="B97" s="32" t="s">
        <v>28</v>
      </c>
      <c r="C97" s="58">
        <f t="shared" si="1"/>
        <v>0</v>
      </c>
      <c r="D97" s="39"/>
      <c r="E97" s="6"/>
      <c r="F97" s="6"/>
      <c r="G97" s="6"/>
      <c r="H97" s="6"/>
    </row>
    <row r="98" spans="1:8" ht="25.5" x14ac:dyDescent="0.2">
      <c r="A98" s="241">
        <v>92</v>
      </c>
      <c r="B98" s="32" t="s">
        <v>29</v>
      </c>
      <c r="C98" s="58">
        <f t="shared" si="1"/>
        <v>0</v>
      </c>
      <c r="D98" s="39"/>
      <c r="E98" s="6"/>
      <c r="F98" s="6"/>
      <c r="G98" s="6"/>
      <c r="H98" s="6"/>
    </row>
    <row r="99" spans="1:8" x14ac:dyDescent="0.2">
      <c r="A99" s="5">
        <v>93</v>
      </c>
      <c r="B99" s="50" t="s">
        <v>30</v>
      </c>
      <c r="C99" s="58">
        <f t="shared" si="1"/>
        <v>0</v>
      </c>
      <c r="D99" s="53">
        <f>SUM(D94:D98)</f>
        <v>0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">
      <c r="A100" s="241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">
      <c r="A102" s="241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5.5" x14ac:dyDescent="0.2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">
      <c r="A104" s="241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5.5" x14ac:dyDescent="0.2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">
      <c r="A106" s="241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5.5" x14ac:dyDescent="0.2">
      <c r="A108" s="241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">
      <c r="A110" s="241">
        <v>104</v>
      </c>
      <c r="B110" s="36" t="s">
        <v>41</v>
      </c>
      <c r="C110" s="58">
        <f t="shared" si="1"/>
        <v>7858323</v>
      </c>
      <c r="D110" s="55">
        <f>D73+D74+D75+D84+D93+D99+D104+D109</f>
        <v>0</v>
      </c>
      <c r="E110" s="11">
        <f>E73+E74+E75+E84+E93+E99+E104+E109</f>
        <v>7858323</v>
      </c>
      <c r="F110" s="11">
        <f>F73+F74+F75+F84+F93+F99+F104+F109</f>
        <v>0</v>
      </c>
      <c r="G110" s="11">
        <f>G73+G74+G75+G84+G93+G99+G104+G109</f>
        <v>0</v>
      </c>
      <c r="H110" s="11">
        <f>H73+H74+H75+H84+H93+H99+H104+H109</f>
        <v>0</v>
      </c>
    </row>
    <row r="111" spans="1:8" ht="25.5" x14ac:dyDescent="0.2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">
      <c r="A112" s="241">
        <v>106</v>
      </c>
      <c r="B112" s="32" t="s">
        <v>43</v>
      </c>
      <c r="C112" s="58">
        <f t="shared" si="1"/>
        <v>0</v>
      </c>
      <c r="D112" s="39">
        <f>'17'!C138</f>
        <v>0</v>
      </c>
      <c r="E112" s="6"/>
      <c r="F112" s="6"/>
      <c r="G112" s="6"/>
      <c r="H112" s="6"/>
    </row>
    <row r="113" spans="1:8" x14ac:dyDescent="0.2">
      <c r="A113" s="5">
        <v>107</v>
      </c>
      <c r="B113" s="32" t="s">
        <v>44</v>
      </c>
      <c r="C113" s="58">
        <f t="shared" si="1"/>
        <v>0</v>
      </c>
      <c r="D113" s="45">
        <f>SUM(D111:D112)</f>
        <v>0</v>
      </c>
      <c r="E113" s="8">
        <f>SUM(E111:E112)</f>
        <v>0</v>
      </c>
      <c r="F113" s="8">
        <f>SUM(F111:F112)</f>
        <v>0</v>
      </c>
      <c r="G113" s="8">
        <f>SUM(G111:G112)</f>
        <v>0</v>
      </c>
      <c r="H113" s="8">
        <f>SUM(H111:H112)</f>
        <v>0</v>
      </c>
    </row>
    <row r="114" spans="1:8" ht="13.5" thickBot="1" x14ac:dyDescent="0.25">
      <c r="A114" s="241">
        <v>108</v>
      </c>
      <c r="B114" s="37" t="s">
        <v>45</v>
      </c>
      <c r="C114" s="58">
        <f t="shared" si="1"/>
        <v>0</v>
      </c>
      <c r="D114" s="56">
        <f>D113</f>
        <v>0</v>
      </c>
      <c r="E114" s="12">
        <f>E113</f>
        <v>0</v>
      </c>
      <c r="F114" s="12">
        <f>F113</f>
        <v>0</v>
      </c>
      <c r="G114" s="12">
        <f>G113</f>
        <v>0</v>
      </c>
      <c r="H114" s="12">
        <f>H113</f>
        <v>0</v>
      </c>
    </row>
    <row r="115" spans="1:8" ht="14.25" thickTop="1" thickBot="1" x14ac:dyDescent="0.25">
      <c r="A115" s="5">
        <v>109</v>
      </c>
      <c r="B115" s="245" t="s">
        <v>46</v>
      </c>
      <c r="C115" s="59">
        <f t="shared" si="1"/>
        <v>7858323</v>
      </c>
      <c r="D115" s="243">
        <f>D110+D114</f>
        <v>0</v>
      </c>
      <c r="E115" s="246">
        <f>E110+E114</f>
        <v>7858323</v>
      </c>
      <c r="F115" s="246">
        <f>F110+F114</f>
        <v>0</v>
      </c>
      <c r="G115" s="246">
        <f>G110+G114</f>
        <v>0</v>
      </c>
      <c r="H115" s="246">
        <f>H110+H114</f>
        <v>0</v>
      </c>
    </row>
    <row r="116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opLeftCell="C1" workbookViewId="0">
      <selection activeCell="G3" sqref="G3"/>
    </sheetView>
  </sheetViews>
  <sheetFormatPr defaultColWidth="9.140625" defaultRowHeight="12.75" x14ac:dyDescent="0.2"/>
  <cols>
    <col min="1" max="1" width="4.140625" style="139" customWidth="1"/>
    <col min="2" max="2" width="51.140625" style="139" customWidth="1"/>
    <col min="3" max="3" width="14.140625" style="139" customWidth="1"/>
    <col min="4" max="15" width="12.7109375" style="192" customWidth="1"/>
    <col min="16" max="16" width="12.5703125" style="139" customWidth="1"/>
    <col min="17" max="16384" width="9.140625" style="139"/>
  </cols>
  <sheetData>
    <row r="1" spans="1:16" x14ac:dyDescent="0.2">
      <c r="B1" s="194"/>
      <c r="C1" s="161" t="s">
        <v>287</v>
      </c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</row>
    <row r="2" spans="1:16" x14ac:dyDescent="0.2">
      <c r="B2" s="195"/>
      <c r="C2" s="161" t="s">
        <v>331</v>
      </c>
      <c r="D2" s="229"/>
      <c r="E2" s="229"/>
      <c r="F2" s="229"/>
      <c r="G2" s="230" t="s">
        <v>1193</v>
      </c>
      <c r="H2" s="229"/>
      <c r="I2" s="229"/>
      <c r="J2" s="229"/>
      <c r="K2" s="229"/>
      <c r="L2" s="229"/>
      <c r="M2" s="229"/>
      <c r="N2" s="229"/>
      <c r="O2" s="229"/>
    </row>
    <row r="3" spans="1:16" x14ac:dyDescent="0.2">
      <c r="B3" s="195"/>
      <c r="C3" s="161" t="s">
        <v>297</v>
      </c>
      <c r="D3" s="229"/>
      <c r="E3" s="229"/>
      <c r="F3" s="229"/>
      <c r="G3" s="231" t="s">
        <v>1488</v>
      </c>
      <c r="H3" s="229"/>
      <c r="I3" s="229"/>
      <c r="J3" s="229"/>
      <c r="K3" s="229"/>
      <c r="L3" s="229"/>
      <c r="M3" s="229"/>
      <c r="N3" s="229"/>
      <c r="O3" s="229"/>
    </row>
    <row r="4" spans="1:16" x14ac:dyDescent="0.2">
      <c r="B4" s="194"/>
      <c r="C4" s="194"/>
      <c r="D4" s="229"/>
      <c r="E4" s="229"/>
      <c r="F4" s="229"/>
      <c r="G4" s="232" t="s">
        <v>285</v>
      </c>
      <c r="H4" s="229"/>
      <c r="I4" s="229"/>
      <c r="J4" s="229"/>
      <c r="K4" s="229"/>
      <c r="L4" s="229"/>
      <c r="M4" s="229"/>
      <c r="N4" s="229"/>
      <c r="O4" s="229"/>
    </row>
    <row r="5" spans="1:16" x14ac:dyDescent="0.2">
      <c r="B5" s="194"/>
      <c r="C5" s="194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</row>
    <row r="6" spans="1:16" x14ac:dyDescent="0.2">
      <c r="A6" s="159">
        <v>1</v>
      </c>
      <c r="B6" s="196" t="s">
        <v>298</v>
      </c>
      <c r="C6" s="196" t="s">
        <v>47</v>
      </c>
      <c r="D6" s="233" t="s">
        <v>299</v>
      </c>
      <c r="E6" s="233" t="s">
        <v>300</v>
      </c>
      <c r="F6" s="233" t="s">
        <v>301</v>
      </c>
      <c r="G6" s="233" t="s">
        <v>302</v>
      </c>
      <c r="H6" s="233" t="s">
        <v>303</v>
      </c>
      <c r="I6" s="233" t="s">
        <v>304</v>
      </c>
      <c r="J6" s="233" t="s">
        <v>305</v>
      </c>
      <c r="K6" s="233" t="s">
        <v>306</v>
      </c>
      <c r="L6" s="233" t="s">
        <v>307</v>
      </c>
      <c r="M6" s="233" t="s">
        <v>308</v>
      </c>
      <c r="N6" s="233" t="s">
        <v>309</v>
      </c>
      <c r="O6" s="233" t="s">
        <v>310</v>
      </c>
      <c r="P6" s="197" t="s">
        <v>311</v>
      </c>
    </row>
    <row r="7" spans="1:16" x14ac:dyDescent="0.2">
      <c r="A7" s="159">
        <v>2</v>
      </c>
      <c r="B7" s="198" t="s">
        <v>229</v>
      </c>
      <c r="C7" s="199">
        <f>'18'!C6</f>
        <v>361781862</v>
      </c>
      <c r="D7" s="234">
        <f t="shared" ref="D7:D13" si="0">C7/12</f>
        <v>30148488.5</v>
      </c>
      <c r="E7" s="234">
        <f t="shared" ref="E7:E13" si="1">C7/12</f>
        <v>30148488.5</v>
      </c>
      <c r="F7" s="234">
        <f t="shared" ref="F7:F13" si="2">C7/12</f>
        <v>30148488.5</v>
      </c>
      <c r="G7" s="234">
        <f t="shared" ref="G7:G13" si="3">C7/12</f>
        <v>30148488.5</v>
      </c>
      <c r="H7" s="234">
        <f t="shared" ref="H7:H13" si="4">C7/12</f>
        <v>30148488.5</v>
      </c>
      <c r="I7" s="234">
        <f t="shared" ref="I7:I13" si="5">C7/12</f>
        <v>30148488.5</v>
      </c>
      <c r="J7" s="234">
        <f t="shared" ref="J7:J13" si="6">C7/12</f>
        <v>30148488.5</v>
      </c>
      <c r="K7" s="234">
        <f t="shared" ref="K7:K13" si="7">C7/12</f>
        <v>30148488.5</v>
      </c>
      <c r="L7" s="234">
        <f t="shared" ref="L7:L13" si="8">C7/12</f>
        <v>30148488.5</v>
      </c>
      <c r="M7" s="234">
        <f t="shared" ref="M7:M13" si="9">C7/12</f>
        <v>30148488.5</v>
      </c>
      <c r="N7" s="234">
        <f t="shared" ref="N7:N13" si="10">C7/12</f>
        <v>30148488.5</v>
      </c>
      <c r="O7" s="234">
        <f t="shared" ref="O7:O13" si="11">C7/12</f>
        <v>30148488.5</v>
      </c>
      <c r="P7" s="200">
        <f t="shared" ref="P7:P29" si="12">SUM(D7:O7)</f>
        <v>361781862</v>
      </c>
    </row>
    <row r="8" spans="1:16" x14ac:dyDescent="0.2">
      <c r="A8" s="159">
        <v>3</v>
      </c>
      <c r="B8" s="198" t="s">
        <v>312</v>
      </c>
      <c r="C8" s="199">
        <f>'18'!C7</f>
        <v>78877589</v>
      </c>
      <c r="D8" s="234">
        <f t="shared" si="0"/>
        <v>6573132.416666667</v>
      </c>
      <c r="E8" s="234">
        <f t="shared" si="1"/>
        <v>6573132.416666667</v>
      </c>
      <c r="F8" s="234">
        <f t="shared" si="2"/>
        <v>6573132.416666667</v>
      </c>
      <c r="G8" s="234">
        <f t="shared" si="3"/>
        <v>6573132.416666667</v>
      </c>
      <c r="H8" s="234">
        <f t="shared" si="4"/>
        <v>6573132.416666667</v>
      </c>
      <c r="I8" s="234">
        <f t="shared" si="5"/>
        <v>6573132.416666667</v>
      </c>
      <c r="J8" s="234">
        <f t="shared" si="6"/>
        <v>6573132.416666667</v>
      </c>
      <c r="K8" s="234">
        <f t="shared" si="7"/>
        <v>6573132.416666667</v>
      </c>
      <c r="L8" s="234">
        <f t="shared" si="8"/>
        <v>6573132.416666667</v>
      </c>
      <c r="M8" s="234">
        <f t="shared" si="9"/>
        <v>6573132.416666667</v>
      </c>
      <c r="N8" s="234">
        <f t="shared" si="10"/>
        <v>6573132.416666667</v>
      </c>
      <c r="O8" s="234">
        <f t="shared" si="11"/>
        <v>6573132.416666667</v>
      </c>
      <c r="P8" s="200">
        <f t="shared" si="12"/>
        <v>78877589</v>
      </c>
    </row>
    <row r="9" spans="1:16" x14ac:dyDescent="0.2">
      <c r="A9" s="159">
        <v>4</v>
      </c>
      <c r="B9" s="198" t="s">
        <v>313</v>
      </c>
      <c r="C9" s="199">
        <f>'18'!C8</f>
        <v>239747771</v>
      </c>
      <c r="D9" s="234">
        <f t="shared" si="0"/>
        <v>19978980.916666668</v>
      </c>
      <c r="E9" s="234">
        <f t="shared" si="1"/>
        <v>19978980.916666668</v>
      </c>
      <c r="F9" s="234">
        <f t="shared" si="2"/>
        <v>19978980.916666668</v>
      </c>
      <c r="G9" s="234">
        <f t="shared" si="3"/>
        <v>19978980.916666668</v>
      </c>
      <c r="H9" s="234">
        <f t="shared" si="4"/>
        <v>19978980.916666668</v>
      </c>
      <c r="I9" s="234">
        <f t="shared" si="5"/>
        <v>19978980.916666668</v>
      </c>
      <c r="J9" s="234">
        <f t="shared" si="6"/>
        <v>19978980.916666668</v>
      </c>
      <c r="K9" s="234">
        <f t="shared" si="7"/>
        <v>19978980.916666668</v>
      </c>
      <c r="L9" s="234">
        <f t="shared" si="8"/>
        <v>19978980.916666668</v>
      </c>
      <c r="M9" s="234">
        <f t="shared" si="9"/>
        <v>19978980.916666668</v>
      </c>
      <c r="N9" s="234">
        <f t="shared" si="10"/>
        <v>19978980.916666668</v>
      </c>
      <c r="O9" s="234">
        <f t="shared" si="11"/>
        <v>19978980.916666668</v>
      </c>
      <c r="P9" s="200">
        <f t="shared" si="12"/>
        <v>239747770.99999997</v>
      </c>
    </row>
    <row r="10" spans="1:16" x14ac:dyDescent="0.2">
      <c r="A10" s="159">
        <v>5</v>
      </c>
      <c r="B10" s="198" t="s">
        <v>314</v>
      </c>
      <c r="C10" s="199">
        <f>'18'!C17</f>
        <v>12000000</v>
      </c>
      <c r="D10" s="234">
        <f t="shared" si="0"/>
        <v>1000000</v>
      </c>
      <c r="E10" s="234">
        <f t="shared" si="1"/>
        <v>1000000</v>
      </c>
      <c r="F10" s="234">
        <f t="shared" si="2"/>
        <v>1000000</v>
      </c>
      <c r="G10" s="234">
        <f t="shared" si="3"/>
        <v>1000000</v>
      </c>
      <c r="H10" s="234">
        <f t="shared" si="4"/>
        <v>1000000</v>
      </c>
      <c r="I10" s="234">
        <f t="shared" si="5"/>
        <v>1000000</v>
      </c>
      <c r="J10" s="234">
        <f t="shared" si="6"/>
        <v>1000000</v>
      </c>
      <c r="K10" s="234">
        <f t="shared" si="7"/>
        <v>1000000</v>
      </c>
      <c r="L10" s="234">
        <f t="shared" si="8"/>
        <v>1000000</v>
      </c>
      <c r="M10" s="234">
        <f t="shared" si="9"/>
        <v>1000000</v>
      </c>
      <c r="N10" s="234">
        <f t="shared" si="10"/>
        <v>1000000</v>
      </c>
      <c r="O10" s="234">
        <f t="shared" si="11"/>
        <v>1000000</v>
      </c>
      <c r="P10" s="200">
        <f t="shared" si="12"/>
        <v>12000000</v>
      </c>
    </row>
    <row r="11" spans="1:16" x14ac:dyDescent="0.2">
      <c r="A11" s="159">
        <v>7</v>
      </c>
      <c r="B11" s="201" t="s">
        <v>315</v>
      </c>
      <c r="C11" s="202">
        <f>'18'!C26</f>
        <v>340116327</v>
      </c>
      <c r="D11" s="234">
        <f t="shared" si="0"/>
        <v>28343027.25</v>
      </c>
      <c r="E11" s="234">
        <f t="shared" si="1"/>
        <v>28343027.25</v>
      </c>
      <c r="F11" s="234">
        <f t="shared" si="2"/>
        <v>28343027.25</v>
      </c>
      <c r="G11" s="234">
        <f t="shared" si="3"/>
        <v>28343027.25</v>
      </c>
      <c r="H11" s="234">
        <f t="shared" si="4"/>
        <v>28343027.25</v>
      </c>
      <c r="I11" s="234">
        <f t="shared" si="5"/>
        <v>28343027.25</v>
      </c>
      <c r="J11" s="234">
        <f t="shared" si="6"/>
        <v>28343027.25</v>
      </c>
      <c r="K11" s="234">
        <f t="shared" si="7"/>
        <v>28343027.25</v>
      </c>
      <c r="L11" s="234">
        <f t="shared" si="8"/>
        <v>28343027.25</v>
      </c>
      <c r="M11" s="234">
        <f t="shared" si="9"/>
        <v>28343027.25</v>
      </c>
      <c r="N11" s="234">
        <f t="shared" si="10"/>
        <v>28343027.25</v>
      </c>
      <c r="O11" s="234">
        <f t="shared" si="11"/>
        <v>28343027.25</v>
      </c>
      <c r="P11" s="200">
        <f t="shared" si="12"/>
        <v>340116327</v>
      </c>
    </row>
    <row r="12" spans="1:16" x14ac:dyDescent="0.2">
      <c r="A12" s="159">
        <v>16</v>
      </c>
      <c r="B12" s="201" t="s">
        <v>316</v>
      </c>
      <c r="C12" s="202">
        <f>'18'!C32</f>
        <v>37264772</v>
      </c>
      <c r="D12" s="234">
        <f t="shared" si="0"/>
        <v>3105397.6666666665</v>
      </c>
      <c r="E12" s="234">
        <f t="shared" si="1"/>
        <v>3105397.6666666665</v>
      </c>
      <c r="F12" s="234">
        <f t="shared" si="2"/>
        <v>3105397.6666666665</v>
      </c>
      <c r="G12" s="234">
        <f t="shared" si="3"/>
        <v>3105397.6666666665</v>
      </c>
      <c r="H12" s="234">
        <f t="shared" si="4"/>
        <v>3105397.6666666665</v>
      </c>
      <c r="I12" s="234">
        <f t="shared" si="5"/>
        <v>3105397.6666666665</v>
      </c>
      <c r="J12" s="234">
        <f t="shared" si="6"/>
        <v>3105397.6666666665</v>
      </c>
      <c r="K12" s="234">
        <f t="shared" si="7"/>
        <v>3105397.6666666665</v>
      </c>
      <c r="L12" s="234">
        <f t="shared" si="8"/>
        <v>3105397.6666666665</v>
      </c>
      <c r="M12" s="234">
        <f t="shared" si="9"/>
        <v>3105397.6666666665</v>
      </c>
      <c r="N12" s="234">
        <f t="shared" si="10"/>
        <v>3105397.6666666665</v>
      </c>
      <c r="O12" s="234">
        <f t="shared" si="11"/>
        <v>3105397.6666666665</v>
      </c>
      <c r="P12" s="200">
        <f t="shared" si="12"/>
        <v>37264772</v>
      </c>
    </row>
    <row r="13" spans="1:16" x14ac:dyDescent="0.2">
      <c r="A13" s="159">
        <v>17</v>
      </c>
      <c r="B13" s="201" t="s">
        <v>175</v>
      </c>
      <c r="C13" s="202">
        <f>'18'!C37</f>
        <v>266970851</v>
      </c>
      <c r="D13" s="234">
        <f t="shared" si="0"/>
        <v>22247570.916666668</v>
      </c>
      <c r="E13" s="234">
        <f t="shared" si="1"/>
        <v>22247570.916666668</v>
      </c>
      <c r="F13" s="234">
        <f t="shared" si="2"/>
        <v>22247570.916666668</v>
      </c>
      <c r="G13" s="234">
        <f t="shared" si="3"/>
        <v>22247570.916666668</v>
      </c>
      <c r="H13" s="234">
        <f t="shared" si="4"/>
        <v>22247570.916666668</v>
      </c>
      <c r="I13" s="234">
        <f t="shared" si="5"/>
        <v>22247570.916666668</v>
      </c>
      <c r="J13" s="234">
        <f t="shared" si="6"/>
        <v>22247570.916666668</v>
      </c>
      <c r="K13" s="234">
        <f t="shared" si="7"/>
        <v>22247570.916666668</v>
      </c>
      <c r="L13" s="234">
        <f t="shared" si="8"/>
        <v>22247570.916666668</v>
      </c>
      <c r="M13" s="234">
        <f t="shared" si="9"/>
        <v>22247570.916666668</v>
      </c>
      <c r="N13" s="234">
        <f t="shared" si="10"/>
        <v>22247570.916666668</v>
      </c>
      <c r="O13" s="234">
        <f t="shared" si="11"/>
        <v>22247570.916666668</v>
      </c>
      <c r="P13" s="200">
        <f t="shared" si="12"/>
        <v>266970850.99999997</v>
      </c>
    </row>
    <row r="14" spans="1:16" x14ac:dyDescent="0.2">
      <c r="A14" s="159">
        <v>19</v>
      </c>
      <c r="B14" s="198" t="s">
        <v>317</v>
      </c>
      <c r="C14" s="199">
        <f>'18'!C42</f>
        <v>1500000</v>
      </c>
      <c r="D14" s="234"/>
      <c r="E14" s="234"/>
      <c r="F14" s="234"/>
      <c r="G14" s="234"/>
      <c r="H14" s="234"/>
      <c r="I14" s="234">
        <v>1500000</v>
      </c>
      <c r="J14" s="234"/>
      <c r="K14" s="234"/>
      <c r="L14" s="234"/>
      <c r="M14" s="234"/>
      <c r="N14" s="234"/>
      <c r="O14" s="234"/>
      <c r="P14" s="200">
        <f t="shared" si="12"/>
        <v>1500000</v>
      </c>
    </row>
    <row r="15" spans="1:16" x14ac:dyDescent="0.2">
      <c r="A15" s="159">
        <v>20</v>
      </c>
      <c r="B15" s="203" t="s">
        <v>318</v>
      </c>
      <c r="C15" s="204">
        <f t="shared" ref="C15:O15" si="13">SUM(C7:C14)</f>
        <v>1338259172</v>
      </c>
      <c r="D15" s="235">
        <f t="shared" si="13"/>
        <v>111396597.66666667</v>
      </c>
      <c r="E15" s="235">
        <f t="shared" si="13"/>
        <v>111396597.66666667</v>
      </c>
      <c r="F15" s="235">
        <f t="shared" si="13"/>
        <v>111396597.66666667</v>
      </c>
      <c r="G15" s="235">
        <f t="shared" si="13"/>
        <v>111396597.66666667</v>
      </c>
      <c r="H15" s="235">
        <f t="shared" si="13"/>
        <v>111396597.66666667</v>
      </c>
      <c r="I15" s="235">
        <f t="shared" si="13"/>
        <v>112896597.66666667</v>
      </c>
      <c r="J15" s="235">
        <f t="shared" si="13"/>
        <v>111396597.66666667</v>
      </c>
      <c r="K15" s="235">
        <f t="shared" si="13"/>
        <v>111396597.66666667</v>
      </c>
      <c r="L15" s="235">
        <f t="shared" si="13"/>
        <v>111396597.66666667</v>
      </c>
      <c r="M15" s="235">
        <f t="shared" si="13"/>
        <v>111396597.66666667</v>
      </c>
      <c r="N15" s="235">
        <f t="shared" si="13"/>
        <v>111396597.66666667</v>
      </c>
      <c r="O15" s="235">
        <f t="shared" si="13"/>
        <v>111396597.66666667</v>
      </c>
      <c r="P15" s="200">
        <f t="shared" si="12"/>
        <v>1338259172</v>
      </c>
    </row>
    <row r="16" spans="1:16" x14ac:dyDescent="0.2">
      <c r="A16" s="160">
        <v>27</v>
      </c>
      <c r="B16" s="205" t="s">
        <v>319</v>
      </c>
      <c r="C16" s="206">
        <f>C17+C18</f>
        <v>501815939</v>
      </c>
      <c r="D16" s="236">
        <f t="shared" ref="D16:O16" si="14">D17+D18</f>
        <v>52299022.25</v>
      </c>
      <c r="E16" s="236">
        <f t="shared" si="14"/>
        <v>40865174.25</v>
      </c>
      <c r="F16" s="236">
        <f t="shared" si="14"/>
        <v>40865174.25</v>
      </c>
      <c r="G16" s="236">
        <f t="shared" si="14"/>
        <v>40865174.25</v>
      </c>
      <c r="H16" s="236">
        <f t="shared" si="14"/>
        <v>40865174.25</v>
      </c>
      <c r="I16" s="236">
        <f t="shared" si="14"/>
        <v>40865174.25</v>
      </c>
      <c r="J16" s="236">
        <f t="shared" si="14"/>
        <v>40865174.25</v>
      </c>
      <c r="K16" s="236">
        <f t="shared" si="14"/>
        <v>40865174.25</v>
      </c>
      <c r="L16" s="236">
        <f t="shared" si="14"/>
        <v>40865174.25</v>
      </c>
      <c r="M16" s="236">
        <f t="shared" si="14"/>
        <v>40865174.25</v>
      </c>
      <c r="N16" s="236">
        <f t="shared" si="14"/>
        <v>40865174.25</v>
      </c>
      <c r="O16" s="236">
        <f t="shared" si="14"/>
        <v>40865174.25</v>
      </c>
      <c r="P16" s="207">
        <f t="shared" si="12"/>
        <v>501815939</v>
      </c>
    </row>
    <row r="17" spans="1:16" s="212" customFormat="1" x14ac:dyDescent="0.2">
      <c r="A17" s="208"/>
      <c r="B17" s="209" t="s">
        <v>320</v>
      </c>
      <c r="C17" s="210">
        <f>'18'!C44</f>
        <v>11433848</v>
      </c>
      <c r="D17" s="237">
        <v>11433848</v>
      </c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11"/>
    </row>
    <row r="18" spans="1:16" x14ac:dyDescent="0.2">
      <c r="A18" s="160">
        <v>29</v>
      </c>
      <c r="B18" s="213" t="s">
        <v>321</v>
      </c>
      <c r="C18" s="214">
        <f>'18'!C45</f>
        <v>490382091</v>
      </c>
      <c r="D18" s="234">
        <f>C18/12</f>
        <v>40865174.25</v>
      </c>
      <c r="E18" s="234">
        <f>C18/12</f>
        <v>40865174.25</v>
      </c>
      <c r="F18" s="234">
        <f>C18/12</f>
        <v>40865174.25</v>
      </c>
      <c r="G18" s="234">
        <f>C18/12</f>
        <v>40865174.25</v>
      </c>
      <c r="H18" s="234">
        <f>C18/12</f>
        <v>40865174.25</v>
      </c>
      <c r="I18" s="234">
        <f>C18/12</f>
        <v>40865174.25</v>
      </c>
      <c r="J18" s="234">
        <f>C18/12</f>
        <v>40865174.25</v>
      </c>
      <c r="K18" s="234">
        <f>C18/12</f>
        <v>40865174.25</v>
      </c>
      <c r="L18" s="234">
        <f>C18/12</f>
        <v>40865174.25</v>
      </c>
      <c r="M18" s="234">
        <f>C18/12</f>
        <v>40865174.25</v>
      </c>
      <c r="N18" s="234">
        <f>C18/12</f>
        <v>40865174.25</v>
      </c>
      <c r="O18" s="234">
        <f>C18/12</f>
        <v>40865174.25</v>
      </c>
      <c r="P18" s="207">
        <f t="shared" si="12"/>
        <v>490382091</v>
      </c>
    </row>
    <row r="19" spans="1:16" ht="21.75" customHeight="1" x14ac:dyDescent="0.2">
      <c r="A19" s="160">
        <v>30</v>
      </c>
      <c r="B19" s="215" t="s">
        <v>322</v>
      </c>
      <c r="C19" s="216">
        <f>C15+C16</f>
        <v>1840075111</v>
      </c>
      <c r="D19" s="238">
        <f t="shared" ref="D19:O19" si="15">D15+D16</f>
        <v>163695619.91666669</v>
      </c>
      <c r="E19" s="238">
        <f t="shared" si="15"/>
        <v>152261771.91666669</v>
      </c>
      <c r="F19" s="238">
        <f t="shared" si="15"/>
        <v>152261771.91666669</v>
      </c>
      <c r="G19" s="238">
        <f t="shared" si="15"/>
        <v>152261771.91666669</v>
      </c>
      <c r="H19" s="238">
        <f t="shared" si="15"/>
        <v>152261771.91666669</v>
      </c>
      <c r="I19" s="238">
        <f t="shared" si="15"/>
        <v>153761771.91666669</v>
      </c>
      <c r="J19" s="238">
        <f t="shared" si="15"/>
        <v>152261771.91666669</v>
      </c>
      <c r="K19" s="238">
        <f t="shared" si="15"/>
        <v>152261771.91666669</v>
      </c>
      <c r="L19" s="238">
        <f t="shared" si="15"/>
        <v>152261771.91666669</v>
      </c>
      <c r="M19" s="238">
        <f t="shared" si="15"/>
        <v>152261771.91666669</v>
      </c>
      <c r="N19" s="238">
        <f t="shared" si="15"/>
        <v>152261771.91666669</v>
      </c>
      <c r="O19" s="238">
        <f t="shared" si="15"/>
        <v>152261771.91666669</v>
      </c>
      <c r="P19" s="207">
        <f t="shared" si="12"/>
        <v>1840075111.0000007</v>
      </c>
    </row>
    <row r="20" spans="1:16" x14ac:dyDescent="0.2">
      <c r="A20" s="160">
        <v>33</v>
      </c>
      <c r="B20" s="213" t="s">
        <v>323</v>
      </c>
      <c r="C20" s="199">
        <f>'17'!C18</f>
        <v>416277979</v>
      </c>
      <c r="D20" s="234">
        <f t="shared" ref="D20:D26" si="16">C20/12</f>
        <v>34689831.583333336</v>
      </c>
      <c r="E20" s="234">
        <f t="shared" ref="E20:E26" si="17">C20/12</f>
        <v>34689831.583333336</v>
      </c>
      <c r="F20" s="234">
        <f t="shared" ref="F20:F26" si="18">C20/12</f>
        <v>34689831.583333336</v>
      </c>
      <c r="G20" s="234">
        <f t="shared" ref="G20:G26" si="19">C20/12</f>
        <v>34689831.583333336</v>
      </c>
      <c r="H20" s="234">
        <f t="shared" ref="H20:H26" si="20">C20/12</f>
        <v>34689831.583333336</v>
      </c>
      <c r="I20" s="234">
        <f t="shared" ref="I20:I26" si="21">C20/12</f>
        <v>34689831.583333336</v>
      </c>
      <c r="J20" s="234">
        <f t="shared" ref="J20:J26" si="22">C20/12</f>
        <v>34689831.583333336</v>
      </c>
      <c r="K20" s="234">
        <f t="shared" ref="K20:K26" si="23">C20/12</f>
        <v>34689831.583333336</v>
      </c>
      <c r="L20" s="234">
        <f t="shared" ref="L20:L26" si="24">C20/12</f>
        <v>34689831.583333336</v>
      </c>
      <c r="M20" s="234">
        <f t="shared" ref="M20:M26" si="25">C20/12</f>
        <v>34689831.583333336</v>
      </c>
      <c r="N20" s="234">
        <f t="shared" ref="N20:N26" si="26">C20/12</f>
        <v>34689831.583333336</v>
      </c>
      <c r="O20" s="234">
        <f t="shared" ref="O20:O26" si="27">C20/12</f>
        <v>34689831.583333336</v>
      </c>
      <c r="P20" s="207">
        <f t="shared" si="12"/>
        <v>416277978.99999994</v>
      </c>
    </row>
    <row r="21" spans="1:16" x14ac:dyDescent="0.2">
      <c r="A21" s="160">
        <v>34</v>
      </c>
      <c r="B21" s="213" t="s">
        <v>324</v>
      </c>
      <c r="C21" s="199"/>
      <c r="D21" s="234">
        <f t="shared" si="16"/>
        <v>0</v>
      </c>
      <c r="E21" s="234">
        <f t="shared" si="17"/>
        <v>0</v>
      </c>
      <c r="F21" s="234">
        <f t="shared" si="18"/>
        <v>0</v>
      </c>
      <c r="G21" s="234">
        <f t="shared" si="19"/>
        <v>0</v>
      </c>
      <c r="H21" s="234">
        <f t="shared" si="20"/>
        <v>0</v>
      </c>
      <c r="I21" s="234">
        <f t="shared" si="21"/>
        <v>0</v>
      </c>
      <c r="J21" s="234">
        <f t="shared" si="22"/>
        <v>0</v>
      </c>
      <c r="K21" s="234">
        <f t="shared" si="23"/>
        <v>0</v>
      </c>
      <c r="L21" s="234">
        <f t="shared" si="24"/>
        <v>0</v>
      </c>
      <c r="M21" s="234">
        <f t="shared" si="25"/>
        <v>0</v>
      </c>
      <c r="N21" s="234">
        <f t="shared" si="26"/>
        <v>0</v>
      </c>
      <c r="O21" s="234">
        <f t="shared" si="27"/>
        <v>0</v>
      </c>
      <c r="P21" s="207">
        <f t="shared" si="12"/>
        <v>0</v>
      </c>
    </row>
    <row r="22" spans="1:16" x14ac:dyDescent="0.2">
      <c r="A22" s="160">
        <v>35</v>
      </c>
      <c r="B22" s="217" t="s">
        <v>231</v>
      </c>
      <c r="C22" s="202">
        <f>'17'!C36</f>
        <v>303204813</v>
      </c>
      <c r="D22" s="234">
        <f t="shared" si="16"/>
        <v>25267067.75</v>
      </c>
      <c r="E22" s="234">
        <f t="shared" si="17"/>
        <v>25267067.75</v>
      </c>
      <c r="F22" s="234">
        <f t="shared" si="18"/>
        <v>25267067.75</v>
      </c>
      <c r="G22" s="234">
        <f t="shared" si="19"/>
        <v>25267067.75</v>
      </c>
      <c r="H22" s="234">
        <f t="shared" si="20"/>
        <v>25267067.75</v>
      </c>
      <c r="I22" s="234">
        <f t="shared" si="21"/>
        <v>25267067.75</v>
      </c>
      <c r="J22" s="234">
        <f t="shared" si="22"/>
        <v>25267067.75</v>
      </c>
      <c r="K22" s="234">
        <f t="shared" si="23"/>
        <v>25267067.75</v>
      </c>
      <c r="L22" s="234">
        <f t="shared" si="24"/>
        <v>25267067.75</v>
      </c>
      <c r="M22" s="234">
        <f t="shared" si="25"/>
        <v>25267067.75</v>
      </c>
      <c r="N22" s="234">
        <f t="shared" si="26"/>
        <v>25267067.75</v>
      </c>
      <c r="O22" s="234">
        <f t="shared" si="27"/>
        <v>25267067.75</v>
      </c>
      <c r="P22" s="207">
        <f t="shared" si="12"/>
        <v>303204813</v>
      </c>
    </row>
    <row r="23" spans="1:16" x14ac:dyDescent="0.2">
      <c r="A23" s="160">
        <v>36</v>
      </c>
      <c r="B23" s="218" t="s">
        <v>234</v>
      </c>
      <c r="C23" s="219">
        <f>'17'!C59</f>
        <v>38871587</v>
      </c>
      <c r="D23" s="234">
        <f t="shared" si="16"/>
        <v>3239298.9166666665</v>
      </c>
      <c r="E23" s="234">
        <f t="shared" si="17"/>
        <v>3239298.9166666665</v>
      </c>
      <c r="F23" s="234">
        <f t="shared" si="18"/>
        <v>3239298.9166666665</v>
      </c>
      <c r="G23" s="234">
        <f t="shared" si="19"/>
        <v>3239298.9166666665</v>
      </c>
      <c r="H23" s="234">
        <f t="shared" si="20"/>
        <v>3239298.9166666665</v>
      </c>
      <c r="I23" s="234">
        <f t="shared" si="21"/>
        <v>3239298.9166666665</v>
      </c>
      <c r="J23" s="234">
        <f t="shared" si="22"/>
        <v>3239298.9166666665</v>
      </c>
      <c r="K23" s="234">
        <f t="shared" si="23"/>
        <v>3239298.9166666665</v>
      </c>
      <c r="L23" s="234">
        <f t="shared" si="24"/>
        <v>3239298.9166666665</v>
      </c>
      <c r="M23" s="234">
        <f t="shared" si="25"/>
        <v>3239298.9166666665</v>
      </c>
      <c r="N23" s="234">
        <f t="shared" si="26"/>
        <v>3239298.9166666665</v>
      </c>
      <c r="O23" s="234">
        <f t="shared" si="27"/>
        <v>3239298.9166666665</v>
      </c>
      <c r="P23" s="207">
        <f t="shared" si="12"/>
        <v>38871587</v>
      </c>
    </row>
    <row r="24" spans="1:16" x14ac:dyDescent="0.2">
      <c r="A24" s="160">
        <v>37</v>
      </c>
      <c r="B24" s="218" t="s">
        <v>254</v>
      </c>
      <c r="C24" s="219">
        <f>'17'!C61</f>
        <v>180000</v>
      </c>
      <c r="D24" s="234">
        <f t="shared" si="16"/>
        <v>15000</v>
      </c>
      <c r="E24" s="234">
        <f t="shared" si="17"/>
        <v>15000</v>
      </c>
      <c r="F24" s="234">
        <f t="shared" si="18"/>
        <v>15000</v>
      </c>
      <c r="G24" s="234">
        <f t="shared" si="19"/>
        <v>15000</v>
      </c>
      <c r="H24" s="234">
        <f t="shared" si="20"/>
        <v>15000</v>
      </c>
      <c r="I24" s="234">
        <f t="shared" si="21"/>
        <v>15000</v>
      </c>
      <c r="J24" s="234">
        <f t="shared" si="22"/>
        <v>15000</v>
      </c>
      <c r="K24" s="234">
        <f t="shared" si="23"/>
        <v>15000</v>
      </c>
      <c r="L24" s="234">
        <f t="shared" si="24"/>
        <v>15000</v>
      </c>
      <c r="M24" s="234">
        <f t="shared" si="25"/>
        <v>15000</v>
      </c>
      <c r="N24" s="234">
        <f t="shared" si="26"/>
        <v>15000</v>
      </c>
      <c r="O24" s="234">
        <f t="shared" si="27"/>
        <v>15000</v>
      </c>
      <c r="P24" s="207">
        <f t="shared" si="12"/>
        <v>180000</v>
      </c>
    </row>
    <row r="25" spans="1:16" x14ac:dyDescent="0.2">
      <c r="A25" s="160"/>
      <c r="B25" s="218" t="s">
        <v>325</v>
      </c>
      <c r="C25" s="219"/>
      <c r="D25" s="234">
        <f t="shared" si="16"/>
        <v>0</v>
      </c>
      <c r="E25" s="234">
        <f t="shared" si="17"/>
        <v>0</v>
      </c>
      <c r="F25" s="234">
        <f t="shared" si="18"/>
        <v>0</v>
      </c>
      <c r="G25" s="234">
        <f t="shared" si="19"/>
        <v>0</v>
      </c>
      <c r="H25" s="234">
        <f t="shared" si="20"/>
        <v>0</v>
      </c>
      <c r="I25" s="234">
        <f t="shared" si="21"/>
        <v>0</v>
      </c>
      <c r="J25" s="234">
        <f t="shared" si="22"/>
        <v>0</v>
      </c>
      <c r="K25" s="234">
        <f t="shared" si="23"/>
        <v>0</v>
      </c>
      <c r="L25" s="234">
        <f t="shared" si="24"/>
        <v>0</v>
      </c>
      <c r="M25" s="234">
        <f t="shared" si="25"/>
        <v>0</v>
      </c>
      <c r="N25" s="234">
        <f t="shared" si="26"/>
        <v>0</v>
      </c>
      <c r="O25" s="234">
        <f t="shared" si="27"/>
        <v>0</v>
      </c>
      <c r="P25" s="207">
        <f t="shared" si="12"/>
        <v>0</v>
      </c>
    </row>
    <row r="26" spans="1:16" x14ac:dyDescent="0.2">
      <c r="A26" s="160">
        <v>38</v>
      </c>
      <c r="B26" s="218" t="s">
        <v>326</v>
      </c>
      <c r="C26" s="219">
        <f>'17'!C65</f>
        <v>435500</v>
      </c>
      <c r="D26" s="234">
        <f t="shared" si="16"/>
        <v>36291.666666666664</v>
      </c>
      <c r="E26" s="234">
        <f t="shared" si="17"/>
        <v>36291.666666666664</v>
      </c>
      <c r="F26" s="234">
        <f t="shared" si="18"/>
        <v>36291.666666666664</v>
      </c>
      <c r="G26" s="234">
        <f t="shared" si="19"/>
        <v>36291.666666666664</v>
      </c>
      <c r="H26" s="234">
        <f t="shared" si="20"/>
        <v>36291.666666666664</v>
      </c>
      <c r="I26" s="234">
        <f t="shared" si="21"/>
        <v>36291.666666666664</v>
      </c>
      <c r="J26" s="234">
        <f t="shared" si="22"/>
        <v>36291.666666666664</v>
      </c>
      <c r="K26" s="234">
        <f t="shared" si="23"/>
        <v>36291.666666666664</v>
      </c>
      <c r="L26" s="234">
        <f t="shared" si="24"/>
        <v>36291.666666666664</v>
      </c>
      <c r="M26" s="234">
        <f t="shared" si="25"/>
        <v>36291.666666666664</v>
      </c>
      <c r="N26" s="234">
        <f t="shared" si="26"/>
        <v>36291.666666666664</v>
      </c>
      <c r="O26" s="234">
        <f t="shared" si="27"/>
        <v>36291.666666666664</v>
      </c>
      <c r="P26" s="207">
        <f t="shared" si="12"/>
        <v>435500.00000000006</v>
      </c>
    </row>
    <row r="27" spans="1:16" s="161" customFormat="1" x14ac:dyDescent="0.2">
      <c r="A27" s="220">
        <v>39</v>
      </c>
      <c r="B27" s="221" t="s">
        <v>327</v>
      </c>
      <c r="C27" s="222">
        <f t="shared" ref="C27:O27" si="28">SUM(C20:C26)</f>
        <v>758969879</v>
      </c>
      <c r="D27" s="239">
        <f t="shared" si="28"/>
        <v>63247489.916666664</v>
      </c>
      <c r="E27" s="239">
        <f t="shared" si="28"/>
        <v>63247489.916666664</v>
      </c>
      <c r="F27" s="239">
        <f t="shared" si="28"/>
        <v>63247489.916666664</v>
      </c>
      <c r="G27" s="239">
        <f t="shared" si="28"/>
        <v>63247489.916666664</v>
      </c>
      <c r="H27" s="239">
        <f t="shared" si="28"/>
        <v>63247489.916666664</v>
      </c>
      <c r="I27" s="239">
        <f t="shared" si="28"/>
        <v>63247489.916666664</v>
      </c>
      <c r="J27" s="239">
        <f t="shared" si="28"/>
        <v>63247489.916666664</v>
      </c>
      <c r="K27" s="239">
        <f t="shared" si="28"/>
        <v>63247489.916666664</v>
      </c>
      <c r="L27" s="239">
        <f t="shared" si="28"/>
        <v>63247489.916666664</v>
      </c>
      <c r="M27" s="239">
        <f t="shared" si="28"/>
        <v>63247489.916666664</v>
      </c>
      <c r="N27" s="239">
        <f t="shared" si="28"/>
        <v>63247489.916666664</v>
      </c>
      <c r="O27" s="239">
        <f t="shared" si="28"/>
        <v>63247489.916666664</v>
      </c>
      <c r="P27" s="223">
        <f t="shared" si="12"/>
        <v>758969878.99999988</v>
      </c>
    </row>
    <row r="28" spans="1:16" ht="16.5" customHeight="1" x14ac:dyDescent="0.2">
      <c r="A28" s="160">
        <v>55</v>
      </c>
      <c r="B28" s="205" t="s">
        <v>328</v>
      </c>
      <c r="C28" s="206">
        <f t="shared" ref="C28:O28" si="29">SUM(C29:C30)</f>
        <v>1081105232</v>
      </c>
      <c r="D28" s="236">
        <f t="shared" si="29"/>
        <v>90092102.666666657</v>
      </c>
      <c r="E28" s="236">
        <f t="shared" si="29"/>
        <v>90092102.666666657</v>
      </c>
      <c r="F28" s="236">
        <f t="shared" si="29"/>
        <v>90092102.666666657</v>
      </c>
      <c r="G28" s="236">
        <f t="shared" si="29"/>
        <v>90092102.666666657</v>
      </c>
      <c r="H28" s="236">
        <f t="shared" si="29"/>
        <v>90092102.666666657</v>
      </c>
      <c r="I28" s="236">
        <f t="shared" si="29"/>
        <v>90092102.666666657</v>
      </c>
      <c r="J28" s="236">
        <f t="shared" si="29"/>
        <v>90092102.666666657</v>
      </c>
      <c r="K28" s="236">
        <f t="shared" si="29"/>
        <v>90092102.666666657</v>
      </c>
      <c r="L28" s="236">
        <f t="shared" si="29"/>
        <v>90092102.666666657</v>
      </c>
      <c r="M28" s="236">
        <f t="shared" si="29"/>
        <v>90092102.666666657</v>
      </c>
      <c r="N28" s="236">
        <f t="shared" si="29"/>
        <v>90092102.666666657</v>
      </c>
      <c r="O28" s="236">
        <f t="shared" si="29"/>
        <v>90092102.666666657</v>
      </c>
      <c r="P28" s="207">
        <f t="shared" si="12"/>
        <v>1081105231.9999998</v>
      </c>
    </row>
    <row r="29" spans="1:16" s="225" customFormat="1" ht="16.5" customHeight="1" x14ac:dyDescent="0.2">
      <c r="A29" s="224"/>
      <c r="B29" s="218" t="s">
        <v>329</v>
      </c>
      <c r="C29" s="210">
        <f>'17'!C67</f>
        <v>590723141</v>
      </c>
      <c r="D29" s="234">
        <f>C29/12</f>
        <v>49226928.416666664</v>
      </c>
      <c r="E29" s="234">
        <f>C29/12</f>
        <v>49226928.416666664</v>
      </c>
      <c r="F29" s="234">
        <f>C29/12</f>
        <v>49226928.416666664</v>
      </c>
      <c r="G29" s="234">
        <f>C29/12</f>
        <v>49226928.416666664</v>
      </c>
      <c r="H29" s="234">
        <f>C29/12</f>
        <v>49226928.416666664</v>
      </c>
      <c r="I29" s="234">
        <f>C29/12</f>
        <v>49226928.416666664</v>
      </c>
      <c r="J29" s="234">
        <f>C29/12</f>
        <v>49226928.416666664</v>
      </c>
      <c r="K29" s="234">
        <f>C29/12</f>
        <v>49226928.416666664</v>
      </c>
      <c r="L29" s="234">
        <f>C29/12</f>
        <v>49226928.416666664</v>
      </c>
      <c r="M29" s="234">
        <f>C29/12</f>
        <v>49226928.416666664</v>
      </c>
      <c r="N29" s="234">
        <f>C29/12</f>
        <v>49226928.416666664</v>
      </c>
      <c r="O29" s="234">
        <f>C29/12</f>
        <v>49226928.416666664</v>
      </c>
      <c r="P29" s="207">
        <f t="shared" si="12"/>
        <v>590723141</v>
      </c>
    </row>
    <row r="30" spans="1:16" x14ac:dyDescent="0.2">
      <c r="A30" s="160">
        <v>56</v>
      </c>
      <c r="B30" s="213" t="s">
        <v>321</v>
      </c>
      <c r="C30" s="226">
        <f>'17'!C69</f>
        <v>490382091</v>
      </c>
      <c r="D30" s="234">
        <f>C30/12</f>
        <v>40865174.25</v>
      </c>
      <c r="E30" s="234">
        <f>C30/12</f>
        <v>40865174.25</v>
      </c>
      <c r="F30" s="234">
        <f>C30/12</f>
        <v>40865174.25</v>
      </c>
      <c r="G30" s="234">
        <f>C30/12</f>
        <v>40865174.25</v>
      </c>
      <c r="H30" s="234">
        <f>C30/12</f>
        <v>40865174.25</v>
      </c>
      <c r="I30" s="234">
        <f>C30/12</f>
        <v>40865174.25</v>
      </c>
      <c r="J30" s="234">
        <f>C30/12</f>
        <v>40865174.25</v>
      </c>
      <c r="K30" s="234">
        <f>C30/12</f>
        <v>40865174.25</v>
      </c>
      <c r="L30" s="234">
        <f>C30/12</f>
        <v>40865174.25</v>
      </c>
      <c r="M30" s="234">
        <f>C30/12</f>
        <v>40865174.25</v>
      </c>
      <c r="N30" s="234">
        <f>C30/12</f>
        <v>40865174.25</v>
      </c>
      <c r="O30" s="234">
        <f>C30/12</f>
        <v>40865174.25</v>
      </c>
      <c r="P30" s="207">
        <f>SUM(D30:O30)</f>
        <v>490382091</v>
      </c>
    </row>
    <row r="31" spans="1:16" ht="18" customHeight="1" x14ac:dyDescent="0.2">
      <c r="A31" s="160">
        <v>58</v>
      </c>
      <c r="B31" s="227" t="s">
        <v>330</v>
      </c>
      <c r="C31" s="228">
        <f t="shared" ref="C31:O31" si="30">C27+C28</f>
        <v>1840075111</v>
      </c>
      <c r="D31" s="240">
        <f t="shared" si="30"/>
        <v>153339592.58333331</v>
      </c>
      <c r="E31" s="240">
        <f t="shared" si="30"/>
        <v>153339592.58333331</v>
      </c>
      <c r="F31" s="240">
        <f t="shared" si="30"/>
        <v>153339592.58333331</v>
      </c>
      <c r="G31" s="240">
        <f t="shared" si="30"/>
        <v>153339592.58333331</v>
      </c>
      <c r="H31" s="240">
        <f t="shared" si="30"/>
        <v>153339592.58333331</v>
      </c>
      <c r="I31" s="240">
        <f t="shared" si="30"/>
        <v>153339592.58333331</v>
      </c>
      <c r="J31" s="240">
        <f t="shared" si="30"/>
        <v>153339592.58333331</v>
      </c>
      <c r="K31" s="240">
        <f t="shared" si="30"/>
        <v>153339592.58333331</v>
      </c>
      <c r="L31" s="240">
        <f t="shared" si="30"/>
        <v>153339592.58333331</v>
      </c>
      <c r="M31" s="240">
        <f t="shared" si="30"/>
        <v>153339592.58333331</v>
      </c>
      <c r="N31" s="240">
        <f t="shared" si="30"/>
        <v>153339592.58333331</v>
      </c>
      <c r="O31" s="240">
        <f t="shared" si="30"/>
        <v>153339592.58333331</v>
      </c>
      <c r="P31" s="207">
        <f>SUM(D31:O31)</f>
        <v>1840075110.9999993</v>
      </c>
    </row>
    <row r="32" spans="1:16" x14ac:dyDescent="0.2">
      <c r="B32" s="194"/>
      <c r="C32" s="194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</row>
    <row r="33" spans="2:15" x14ac:dyDescent="0.2">
      <c r="B33" s="194"/>
      <c r="C33" s="194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</row>
  </sheetData>
  <phoneticPr fontId="39" type="noConversion"/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topLeftCell="B1" workbookViewId="0">
      <selection activeCell="D2" sqref="D2"/>
    </sheetView>
  </sheetViews>
  <sheetFormatPr defaultRowHeight="15" x14ac:dyDescent="0.25"/>
  <cols>
    <col min="1" max="1" width="6.42578125" style="818" customWidth="1"/>
    <col min="2" max="2" width="66.85546875" style="818" customWidth="1"/>
    <col min="3" max="3" width="7.42578125" style="818" customWidth="1"/>
    <col min="4" max="9" width="13.7109375" style="818" customWidth="1"/>
    <col min="10" max="256" width="9.140625" style="818"/>
    <col min="257" max="257" width="6.42578125" style="818" customWidth="1"/>
    <col min="258" max="258" width="66.85546875" style="818" customWidth="1"/>
    <col min="259" max="259" width="7.42578125" style="818" customWidth="1"/>
    <col min="260" max="260" width="13.85546875" style="818" customWidth="1"/>
    <col min="261" max="261" width="11.5703125" style="818" customWidth="1"/>
    <col min="262" max="262" width="10.140625" style="818" customWidth="1"/>
    <col min="263" max="265" width="11.28515625" style="818" customWidth="1"/>
    <col min="266" max="512" width="9.140625" style="818"/>
    <col min="513" max="513" width="6.42578125" style="818" customWidth="1"/>
    <col min="514" max="514" width="66.85546875" style="818" customWidth="1"/>
    <col min="515" max="515" width="7.42578125" style="818" customWidth="1"/>
    <col min="516" max="516" width="13.85546875" style="818" customWidth="1"/>
    <col min="517" max="517" width="11.5703125" style="818" customWidth="1"/>
    <col min="518" max="518" width="10.140625" style="818" customWidth="1"/>
    <col min="519" max="521" width="11.28515625" style="818" customWidth="1"/>
    <col min="522" max="768" width="9.140625" style="818"/>
    <col min="769" max="769" width="6.42578125" style="818" customWidth="1"/>
    <col min="770" max="770" width="66.85546875" style="818" customWidth="1"/>
    <col min="771" max="771" width="7.42578125" style="818" customWidth="1"/>
    <col min="772" max="772" width="13.85546875" style="818" customWidth="1"/>
    <col min="773" max="773" width="11.5703125" style="818" customWidth="1"/>
    <col min="774" max="774" width="10.140625" style="818" customWidth="1"/>
    <col min="775" max="777" width="11.28515625" style="818" customWidth="1"/>
    <col min="778" max="1024" width="9.140625" style="818"/>
    <col min="1025" max="1025" width="6.42578125" style="818" customWidth="1"/>
    <col min="1026" max="1026" width="66.85546875" style="818" customWidth="1"/>
    <col min="1027" max="1027" width="7.42578125" style="818" customWidth="1"/>
    <col min="1028" max="1028" width="13.85546875" style="818" customWidth="1"/>
    <col min="1029" max="1029" width="11.5703125" style="818" customWidth="1"/>
    <col min="1030" max="1030" width="10.140625" style="818" customWidth="1"/>
    <col min="1031" max="1033" width="11.28515625" style="818" customWidth="1"/>
    <col min="1034" max="1280" width="9.140625" style="818"/>
    <col min="1281" max="1281" width="6.42578125" style="818" customWidth="1"/>
    <col min="1282" max="1282" width="66.85546875" style="818" customWidth="1"/>
    <col min="1283" max="1283" width="7.42578125" style="818" customWidth="1"/>
    <col min="1284" max="1284" width="13.85546875" style="818" customWidth="1"/>
    <col min="1285" max="1285" width="11.5703125" style="818" customWidth="1"/>
    <col min="1286" max="1286" width="10.140625" style="818" customWidth="1"/>
    <col min="1287" max="1289" width="11.28515625" style="818" customWidth="1"/>
    <col min="1290" max="1536" width="9.140625" style="818"/>
    <col min="1537" max="1537" width="6.42578125" style="818" customWidth="1"/>
    <col min="1538" max="1538" width="66.85546875" style="818" customWidth="1"/>
    <col min="1539" max="1539" width="7.42578125" style="818" customWidth="1"/>
    <col min="1540" max="1540" width="13.85546875" style="818" customWidth="1"/>
    <col min="1541" max="1541" width="11.5703125" style="818" customWidth="1"/>
    <col min="1542" max="1542" width="10.140625" style="818" customWidth="1"/>
    <col min="1543" max="1545" width="11.28515625" style="818" customWidth="1"/>
    <col min="1546" max="1792" width="9.140625" style="818"/>
    <col min="1793" max="1793" width="6.42578125" style="818" customWidth="1"/>
    <col min="1794" max="1794" width="66.85546875" style="818" customWidth="1"/>
    <col min="1795" max="1795" width="7.42578125" style="818" customWidth="1"/>
    <col min="1796" max="1796" width="13.85546875" style="818" customWidth="1"/>
    <col min="1797" max="1797" width="11.5703125" style="818" customWidth="1"/>
    <col min="1798" max="1798" width="10.140625" style="818" customWidth="1"/>
    <col min="1799" max="1801" width="11.28515625" style="818" customWidth="1"/>
    <col min="1802" max="2048" width="9.140625" style="818"/>
    <col min="2049" max="2049" width="6.42578125" style="818" customWidth="1"/>
    <col min="2050" max="2050" width="66.85546875" style="818" customWidth="1"/>
    <col min="2051" max="2051" width="7.42578125" style="818" customWidth="1"/>
    <col min="2052" max="2052" width="13.85546875" style="818" customWidth="1"/>
    <col min="2053" max="2053" width="11.5703125" style="818" customWidth="1"/>
    <col min="2054" max="2054" width="10.140625" style="818" customWidth="1"/>
    <col min="2055" max="2057" width="11.28515625" style="818" customWidth="1"/>
    <col min="2058" max="2304" width="9.140625" style="818"/>
    <col min="2305" max="2305" width="6.42578125" style="818" customWidth="1"/>
    <col min="2306" max="2306" width="66.85546875" style="818" customWidth="1"/>
    <col min="2307" max="2307" width="7.42578125" style="818" customWidth="1"/>
    <col min="2308" max="2308" width="13.85546875" style="818" customWidth="1"/>
    <col min="2309" max="2309" width="11.5703125" style="818" customWidth="1"/>
    <col min="2310" max="2310" width="10.140625" style="818" customWidth="1"/>
    <col min="2311" max="2313" width="11.28515625" style="818" customWidth="1"/>
    <col min="2314" max="2560" width="9.140625" style="818"/>
    <col min="2561" max="2561" width="6.42578125" style="818" customWidth="1"/>
    <col min="2562" max="2562" width="66.85546875" style="818" customWidth="1"/>
    <col min="2563" max="2563" width="7.42578125" style="818" customWidth="1"/>
    <col min="2564" max="2564" width="13.85546875" style="818" customWidth="1"/>
    <col min="2565" max="2565" width="11.5703125" style="818" customWidth="1"/>
    <col min="2566" max="2566" width="10.140625" style="818" customWidth="1"/>
    <col min="2567" max="2569" width="11.28515625" style="818" customWidth="1"/>
    <col min="2570" max="2816" width="9.140625" style="818"/>
    <col min="2817" max="2817" width="6.42578125" style="818" customWidth="1"/>
    <col min="2818" max="2818" width="66.85546875" style="818" customWidth="1"/>
    <col min="2819" max="2819" width="7.42578125" style="818" customWidth="1"/>
    <col min="2820" max="2820" width="13.85546875" style="818" customWidth="1"/>
    <col min="2821" max="2821" width="11.5703125" style="818" customWidth="1"/>
    <col min="2822" max="2822" width="10.140625" style="818" customWidth="1"/>
    <col min="2823" max="2825" width="11.28515625" style="818" customWidth="1"/>
    <col min="2826" max="3072" width="9.140625" style="818"/>
    <col min="3073" max="3073" width="6.42578125" style="818" customWidth="1"/>
    <col min="3074" max="3074" width="66.85546875" style="818" customWidth="1"/>
    <col min="3075" max="3075" width="7.42578125" style="818" customWidth="1"/>
    <col min="3076" max="3076" width="13.85546875" style="818" customWidth="1"/>
    <col min="3077" max="3077" width="11.5703125" style="818" customWidth="1"/>
    <col min="3078" max="3078" width="10.140625" style="818" customWidth="1"/>
    <col min="3079" max="3081" width="11.28515625" style="818" customWidth="1"/>
    <col min="3082" max="3328" width="9.140625" style="818"/>
    <col min="3329" max="3329" width="6.42578125" style="818" customWidth="1"/>
    <col min="3330" max="3330" width="66.85546875" style="818" customWidth="1"/>
    <col min="3331" max="3331" width="7.42578125" style="818" customWidth="1"/>
    <col min="3332" max="3332" width="13.85546875" style="818" customWidth="1"/>
    <col min="3333" max="3333" width="11.5703125" style="818" customWidth="1"/>
    <col min="3334" max="3334" width="10.140625" style="818" customWidth="1"/>
    <col min="3335" max="3337" width="11.28515625" style="818" customWidth="1"/>
    <col min="3338" max="3584" width="9.140625" style="818"/>
    <col min="3585" max="3585" width="6.42578125" style="818" customWidth="1"/>
    <col min="3586" max="3586" width="66.85546875" style="818" customWidth="1"/>
    <col min="3587" max="3587" width="7.42578125" style="818" customWidth="1"/>
    <col min="3588" max="3588" width="13.85546875" style="818" customWidth="1"/>
    <col min="3589" max="3589" width="11.5703125" style="818" customWidth="1"/>
    <col min="3590" max="3590" width="10.140625" style="818" customWidth="1"/>
    <col min="3591" max="3593" width="11.28515625" style="818" customWidth="1"/>
    <col min="3594" max="3840" width="9.140625" style="818"/>
    <col min="3841" max="3841" width="6.42578125" style="818" customWidth="1"/>
    <col min="3842" max="3842" width="66.85546875" style="818" customWidth="1"/>
    <col min="3843" max="3843" width="7.42578125" style="818" customWidth="1"/>
    <col min="3844" max="3844" width="13.85546875" style="818" customWidth="1"/>
    <col min="3845" max="3845" width="11.5703125" style="818" customWidth="1"/>
    <col min="3846" max="3846" width="10.140625" style="818" customWidth="1"/>
    <col min="3847" max="3849" width="11.28515625" style="818" customWidth="1"/>
    <col min="3850" max="4096" width="9.140625" style="818"/>
    <col min="4097" max="4097" width="6.42578125" style="818" customWidth="1"/>
    <col min="4098" max="4098" width="66.85546875" style="818" customWidth="1"/>
    <col min="4099" max="4099" width="7.42578125" style="818" customWidth="1"/>
    <col min="4100" max="4100" width="13.85546875" style="818" customWidth="1"/>
    <col min="4101" max="4101" width="11.5703125" style="818" customWidth="1"/>
    <col min="4102" max="4102" width="10.140625" style="818" customWidth="1"/>
    <col min="4103" max="4105" width="11.28515625" style="818" customWidth="1"/>
    <col min="4106" max="4352" width="9.140625" style="818"/>
    <col min="4353" max="4353" width="6.42578125" style="818" customWidth="1"/>
    <col min="4354" max="4354" width="66.85546875" style="818" customWidth="1"/>
    <col min="4355" max="4355" width="7.42578125" style="818" customWidth="1"/>
    <col min="4356" max="4356" width="13.85546875" style="818" customWidth="1"/>
    <col min="4357" max="4357" width="11.5703125" style="818" customWidth="1"/>
    <col min="4358" max="4358" width="10.140625" style="818" customWidth="1"/>
    <col min="4359" max="4361" width="11.28515625" style="818" customWidth="1"/>
    <col min="4362" max="4608" width="9.140625" style="818"/>
    <col min="4609" max="4609" width="6.42578125" style="818" customWidth="1"/>
    <col min="4610" max="4610" width="66.85546875" style="818" customWidth="1"/>
    <col min="4611" max="4611" width="7.42578125" style="818" customWidth="1"/>
    <col min="4612" max="4612" width="13.85546875" style="818" customWidth="1"/>
    <col min="4613" max="4613" width="11.5703125" style="818" customWidth="1"/>
    <col min="4614" max="4614" width="10.140625" style="818" customWidth="1"/>
    <col min="4615" max="4617" width="11.28515625" style="818" customWidth="1"/>
    <col min="4618" max="4864" width="9.140625" style="818"/>
    <col min="4865" max="4865" width="6.42578125" style="818" customWidth="1"/>
    <col min="4866" max="4866" width="66.85546875" style="818" customWidth="1"/>
    <col min="4867" max="4867" width="7.42578125" style="818" customWidth="1"/>
    <col min="4868" max="4868" width="13.85546875" style="818" customWidth="1"/>
    <col min="4869" max="4869" width="11.5703125" style="818" customWidth="1"/>
    <col min="4870" max="4870" width="10.140625" style="818" customWidth="1"/>
    <col min="4871" max="4873" width="11.28515625" style="818" customWidth="1"/>
    <col min="4874" max="5120" width="9.140625" style="818"/>
    <col min="5121" max="5121" width="6.42578125" style="818" customWidth="1"/>
    <col min="5122" max="5122" width="66.85546875" style="818" customWidth="1"/>
    <col min="5123" max="5123" width="7.42578125" style="818" customWidth="1"/>
    <col min="5124" max="5124" width="13.85546875" style="818" customWidth="1"/>
    <col min="5125" max="5125" width="11.5703125" style="818" customWidth="1"/>
    <col min="5126" max="5126" width="10.140625" style="818" customWidth="1"/>
    <col min="5127" max="5129" width="11.28515625" style="818" customWidth="1"/>
    <col min="5130" max="5376" width="9.140625" style="818"/>
    <col min="5377" max="5377" width="6.42578125" style="818" customWidth="1"/>
    <col min="5378" max="5378" width="66.85546875" style="818" customWidth="1"/>
    <col min="5379" max="5379" width="7.42578125" style="818" customWidth="1"/>
    <col min="5380" max="5380" width="13.85546875" style="818" customWidth="1"/>
    <col min="5381" max="5381" width="11.5703125" style="818" customWidth="1"/>
    <col min="5382" max="5382" width="10.140625" style="818" customWidth="1"/>
    <col min="5383" max="5385" width="11.28515625" style="818" customWidth="1"/>
    <col min="5386" max="5632" width="9.140625" style="818"/>
    <col min="5633" max="5633" width="6.42578125" style="818" customWidth="1"/>
    <col min="5634" max="5634" width="66.85546875" style="818" customWidth="1"/>
    <col min="5635" max="5635" width="7.42578125" style="818" customWidth="1"/>
    <col min="5636" max="5636" width="13.85546875" style="818" customWidth="1"/>
    <col min="5637" max="5637" width="11.5703125" style="818" customWidth="1"/>
    <col min="5638" max="5638" width="10.140625" style="818" customWidth="1"/>
    <col min="5639" max="5641" width="11.28515625" style="818" customWidth="1"/>
    <col min="5642" max="5888" width="9.140625" style="818"/>
    <col min="5889" max="5889" width="6.42578125" style="818" customWidth="1"/>
    <col min="5890" max="5890" width="66.85546875" style="818" customWidth="1"/>
    <col min="5891" max="5891" width="7.42578125" style="818" customWidth="1"/>
    <col min="5892" max="5892" width="13.85546875" style="818" customWidth="1"/>
    <col min="5893" max="5893" width="11.5703125" style="818" customWidth="1"/>
    <col min="5894" max="5894" width="10.140625" style="818" customWidth="1"/>
    <col min="5895" max="5897" width="11.28515625" style="818" customWidth="1"/>
    <col min="5898" max="6144" width="9.140625" style="818"/>
    <col min="6145" max="6145" width="6.42578125" style="818" customWidth="1"/>
    <col min="6146" max="6146" width="66.85546875" style="818" customWidth="1"/>
    <col min="6147" max="6147" width="7.42578125" style="818" customWidth="1"/>
    <col min="6148" max="6148" width="13.85546875" style="818" customWidth="1"/>
    <col min="6149" max="6149" width="11.5703125" style="818" customWidth="1"/>
    <col min="6150" max="6150" width="10.140625" style="818" customWidth="1"/>
    <col min="6151" max="6153" width="11.28515625" style="818" customWidth="1"/>
    <col min="6154" max="6400" width="9.140625" style="818"/>
    <col min="6401" max="6401" width="6.42578125" style="818" customWidth="1"/>
    <col min="6402" max="6402" width="66.85546875" style="818" customWidth="1"/>
    <col min="6403" max="6403" width="7.42578125" style="818" customWidth="1"/>
    <col min="6404" max="6404" width="13.85546875" style="818" customWidth="1"/>
    <col min="6405" max="6405" width="11.5703125" style="818" customWidth="1"/>
    <col min="6406" max="6406" width="10.140625" style="818" customWidth="1"/>
    <col min="6407" max="6409" width="11.28515625" style="818" customWidth="1"/>
    <col min="6410" max="6656" width="9.140625" style="818"/>
    <col min="6657" max="6657" width="6.42578125" style="818" customWidth="1"/>
    <col min="6658" max="6658" width="66.85546875" style="818" customWidth="1"/>
    <col min="6659" max="6659" width="7.42578125" style="818" customWidth="1"/>
    <col min="6660" max="6660" width="13.85546875" style="818" customWidth="1"/>
    <col min="6661" max="6661" width="11.5703125" style="818" customWidth="1"/>
    <col min="6662" max="6662" width="10.140625" style="818" customWidth="1"/>
    <col min="6663" max="6665" width="11.28515625" style="818" customWidth="1"/>
    <col min="6666" max="6912" width="9.140625" style="818"/>
    <col min="6913" max="6913" width="6.42578125" style="818" customWidth="1"/>
    <col min="6914" max="6914" width="66.85546875" style="818" customWidth="1"/>
    <col min="6915" max="6915" width="7.42578125" style="818" customWidth="1"/>
    <col min="6916" max="6916" width="13.85546875" style="818" customWidth="1"/>
    <col min="6917" max="6917" width="11.5703125" style="818" customWidth="1"/>
    <col min="6918" max="6918" width="10.140625" style="818" customWidth="1"/>
    <col min="6919" max="6921" width="11.28515625" style="818" customWidth="1"/>
    <col min="6922" max="7168" width="9.140625" style="818"/>
    <col min="7169" max="7169" width="6.42578125" style="818" customWidth="1"/>
    <col min="7170" max="7170" width="66.85546875" style="818" customWidth="1"/>
    <col min="7171" max="7171" width="7.42578125" style="818" customWidth="1"/>
    <col min="7172" max="7172" width="13.85546875" style="818" customWidth="1"/>
    <col min="7173" max="7173" width="11.5703125" style="818" customWidth="1"/>
    <col min="7174" max="7174" width="10.140625" style="818" customWidth="1"/>
    <col min="7175" max="7177" width="11.28515625" style="818" customWidth="1"/>
    <col min="7178" max="7424" width="9.140625" style="818"/>
    <col min="7425" max="7425" width="6.42578125" style="818" customWidth="1"/>
    <col min="7426" max="7426" width="66.85546875" style="818" customWidth="1"/>
    <col min="7427" max="7427" width="7.42578125" style="818" customWidth="1"/>
    <col min="7428" max="7428" width="13.85546875" style="818" customWidth="1"/>
    <col min="7429" max="7429" width="11.5703125" style="818" customWidth="1"/>
    <col min="7430" max="7430" width="10.140625" style="818" customWidth="1"/>
    <col min="7431" max="7433" width="11.28515625" style="818" customWidth="1"/>
    <col min="7434" max="7680" width="9.140625" style="818"/>
    <col min="7681" max="7681" width="6.42578125" style="818" customWidth="1"/>
    <col min="7682" max="7682" width="66.85546875" style="818" customWidth="1"/>
    <col min="7683" max="7683" width="7.42578125" style="818" customWidth="1"/>
    <col min="7684" max="7684" width="13.85546875" style="818" customWidth="1"/>
    <col min="7685" max="7685" width="11.5703125" style="818" customWidth="1"/>
    <col min="7686" max="7686" width="10.140625" style="818" customWidth="1"/>
    <col min="7687" max="7689" width="11.28515625" style="818" customWidth="1"/>
    <col min="7690" max="7936" width="9.140625" style="818"/>
    <col min="7937" max="7937" width="6.42578125" style="818" customWidth="1"/>
    <col min="7938" max="7938" width="66.85546875" style="818" customWidth="1"/>
    <col min="7939" max="7939" width="7.42578125" style="818" customWidth="1"/>
    <col min="7940" max="7940" width="13.85546875" style="818" customWidth="1"/>
    <col min="7941" max="7941" width="11.5703125" style="818" customWidth="1"/>
    <col min="7942" max="7942" width="10.140625" style="818" customWidth="1"/>
    <col min="7943" max="7945" width="11.28515625" style="818" customWidth="1"/>
    <col min="7946" max="8192" width="9.140625" style="818"/>
    <col min="8193" max="8193" width="6.42578125" style="818" customWidth="1"/>
    <col min="8194" max="8194" width="66.85546875" style="818" customWidth="1"/>
    <col min="8195" max="8195" width="7.42578125" style="818" customWidth="1"/>
    <col min="8196" max="8196" width="13.85546875" style="818" customWidth="1"/>
    <col min="8197" max="8197" width="11.5703125" style="818" customWidth="1"/>
    <col min="8198" max="8198" width="10.140625" style="818" customWidth="1"/>
    <col min="8199" max="8201" width="11.28515625" style="818" customWidth="1"/>
    <col min="8202" max="8448" width="9.140625" style="818"/>
    <col min="8449" max="8449" width="6.42578125" style="818" customWidth="1"/>
    <col min="8450" max="8450" width="66.85546875" style="818" customWidth="1"/>
    <col min="8451" max="8451" width="7.42578125" style="818" customWidth="1"/>
    <col min="8452" max="8452" width="13.85546875" style="818" customWidth="1"/>
    <col min="8453" max="8453" width="11.5703125" style="818" customWidth="1"/>
    <col min="8454" max="8454" width="10.140625" style="818" customWidth="1"/>
    <col min="8455" max="8457" width="11.28515625" style="818" customWidth="1"/>
    <col min="8458" max="8704" width="9.140625" style="818"/>
    <col min="8705" max="8705" width="6.42578125" style="818" customWidth="1"/>
    <col min="8706" max="8706" width="66.85546875" style="818" customWidth="1"/>
    <col min="8707" max="8707" width="7.42578125" style="818" customWidth="1"/>
    <col min="8708" max="8708" width="13.85546875" style="818" customWidth="1"/>
    <col min="8709" max="8709" width="11.5703125" style="818" customWidth="1"/>
    <col min="8710" max="8710" width="10.140625" style="818" customWidth="1"/>
    <col min="8711" max="8713" width="11.28515625" style="818" customWidth="1"/>
    <col min="8714" max="8960" width="9.140625" style="818"/>
    <col min="8961" max="8961" width="6.42578125" style="818" customWidth="1"/>
    <col min="8962" max="8962" width="66.85546875" style="818" customWidth="1"/>
    <col min="8963" max="8963" width="7.42578125" style="818" customWidth="1"/>
    <col min="8964" max="8964" width="13.85546875" style="818" customWidth="1"/>
    <col min="8965" max="8965" width="11.5703125" style="818" customWidth="1"/>
    <col min="8966" max="8966" width="10.140625" style="818" customWidth="1"/>
    <col min="8967" max="8969" width="11.28515625" style="818" customWidth="1"/>
    <col min="8970" max="9216" width="9.140625" style="818"/>
    <col min="9217" max="9217" width="6.42578125" style="818" customWidth="1"/>
    <col min="9218" max="9218" width="66.85546875" style="818" customWidth="1"/>
    <col min="9219" max="9219" width="7.42578125" style="818" customWidth="1"/>
    <col min="9220" max="9220" width="13.85546875" style="818" customWidth="1"/>
    <col min="9221" max="9221" width="11.5703125" style="818" customWidth="1"/>
    <col min="9222" max="9222" width="10.140625" style="818" customWidth="1"/>
    <col min="9223" max="9225" width="11.28515625" style="818" customWidth="1"/>
    <col min="9226" max="9472" width="9.140625" style="818"/>
    <col min="9473" max="9473" width="6.42578125" style="818" customWidth="1"/>
    <col min="9474" max="9474" width="66.85546875" style="818" customWidth="1"/>
    <col min="9475" max="9475" width="7.42578125" style="818" customWidth="1"/>
    <col min="9476" max="9476" width="13.85546875" style="818" customWidth="1"/>
    <col min="9477" max="9477" width="11.5703125" style="818" customWidth="1"/>
    <col min="9478" max="9478" width="10.140625" style="818" customWidth="1"/>
    <col min="9479" max="9481" width="11.28515625" style="818" customWidth="1"/>
    <col min="9482" max="9728" width="9.140625" style="818"/>
    <col min="9729" max="9729" width="6.42578125" style="818" customWidth="1"/>
    <col min="9730" max="9730" width="66.85546875" style="818" customWidth="1"/>
    <col min="9731" max="9731" width="7.42578125" style="818" customWidth="1"/>
    <col min="9732" max="9732" width="13.85546875" style="818" customWidth="1"/>
    <col min="9733" max="9733" width="11.5703125" style="818" customWidth="1"/>
    <col min="9734" max="9734" width="10.140625" style="818" customWidth="1"/>
    <col min="9735" max="9737" width="11.28515625" style="818" customWidth="1"/>
    <col min="9738" max="9984" width="9.140625" style="818"/>
    <col min="9985" max="9985" width="6.42578125" style="818" customWidth="1"/>
    <col min="9986" max="9986" width="66.85546875" style="818" customWidth="1"/>
    <col min="9987" max="9987" width="7.42578125" style="818" customWidth="1"/>
    <col min="9988" max="9988" width="13.85546875" style="818" customWidth="1"/>
    <col min="9989" max="9989" width="11.5703125" style="818" customWidth="1"/>
    <col min="9990" max="9990" width="10.140625" style="818" customWidth="1"/>
    <col min="9991" max="9993" width="11.28515625" style="818" customWidth="1"/>
    <col min="9994" max="10240" width="9.140625" style="818"/>
    <col min="10241" max="10241" width="6.42578125" style="818" customWidth="1"/>
    <col min="10242" max="10242" width="66.85546875" style="818" customWidth="1"/>
    <col min="10243" max="10243" width="7.42578125" style="818" customWidth="1"/>
    <col min="10244" max="10244" width="13.85546875" style="818" customWidth="1"/>
    <col min="10245" max="10245" width="11.5703125" style="818" customWidth="1"/>
    <col min="10246" max="10246" width="10.140625" style="818" customWidth="1"/>
    <col min="10247" max="10249" width="11.28515625" style="818" customWidth="1"/>
    <col min="10250" max="10496" width="9.140625" style="818"/>
    <col min="10497" max="10497" width="6.42578125" style="818" customWidth="1"/>
    <col min="10498" max="10498" width="66.85546875" style="818" customWidth="1"/>
    <col min="10499" max="10499" width="7.42578125" style="818" customWidth="1"/>
    <col min="10500" max="10500" width="13.85546875" style="818" customWidth="1"/>
    <col min="10501" max="10501" width="11.5703125" style="818" customWidth="1"/>
    <col min="10502" max="10502" width="10.140625" style="818" customWidth="1"/>
    <col min="10503" max="10505" width="11.28515625" style="818" customWidth="1"/>
    <col min="10506" max="10752" width="9.140625" style="818"/>
    <col min="10753" max="10753" width="6.42578125" style="818" customWidth="1"/>
    <col min="10754" max="10754" width="66.85546875" style="818" customWidth="1"/>
    <col min="10755" max="10755" width="7.42578125" style="818" customWidth="1"/>
    <col min="10756" max="10756" width="13.85546875" style="818" customWidth="1"/>
    <col min="10757" max="10757" width="11.5703125" style="818" customWidth="1"/>
    <col min="10758" max="10758" width="10.140625" style="818" customWidth="1"/>
    <col min="10759" max="10761" width="11.28515625" style="818" customWidth="1"/>
    <col min="10762" max="11008" width="9.140625" style="818"/>
    <col min="11009" max="11009" width="6.42578125" style="818" customWidth="1"/>
    <col min="11010" max="11010" width="66.85546875" style="818" customWidth="1"/>
    <col min="11011" max="11011" width="7.42578125" style="818" customWidth="1"/>
    <col min="11012" max="11012" width="13.85546875" style="818" customWidth="1"/>
    <col min="11013" max="11013" width="11.5703125" style="818" customWidth="1"/>
    <col min="11014" max="11014" width="10.140625" style="818" customWidth="1"/>
    <col min="11015" max="11017" width="11.28515625" style="818" customWidth="1"/>
    <col min="11018" max="11264" width="9.140625" style="818"/>
    <col min="11265" max="11265" width="6.42578125" style="818" customWidth="1"/>
    <col min="11266" max="11266" width="66.85546875" style="818" customWidth="1"/>
    <col min="11267" max="11267" width="7.42578125" style="818" customWidth="1"/>
    <col min="11268" max="11268" width="13.85546875" style="818" customWidth="1"/>
    <col min="11269" max="11269" width="11.5703125" style="818" customWidth="1"/>
    <col min="11270" max="11270" width="10.140625" style="818" customWidth="1"/>
    <col min="11271" max="11273" width="11.28515625" style="818" customWidth="1"/>
    <col min="11274" max="11520" width="9.140625" style="818"/>
    <col min="11521" max="11521" width="6.42578125" style="818" customWidth="1"/>
    <col min="11522" max="11522" width="66.85546875" style="818" customWidth="1"/>
    <col min="11523" max="11523" width="7.42578125" style="818" customWidth="1"/>
    <col min="11524" max="11524" width="13.85546875" style="818" customWidth="1"/>
    <col min="11525" max="11525" width="11.5703125" style="818" customWidth="1"/>
    <col min="11526" max="11526" width="10.140625" style="818" customWidth="1"/>
    <col min="11527" max="11529" width="11.28515625" style="818" customWidth="1"/>
    <col min="11530" max="11776" width="9.140625" style="818"/>
    <col min="11777" max="11777" width="6.42578125" style="818" customWidth="1"/>
    <col min="11778" max="11778" width="66.85546875" style="818" customWidth="1"/>
    <col min="11779" max="11779" width="7.42578125" style="818" customWidth="1"/>
    <col min="11780" max="11780" width="13.85546875" style="818" customWidth="1"/>
    <col min="11781" max="11781" width="11.5703125" style="818" customWidth="1"/>
    <col min="11782" max="11782" width="10.140625" style="818" customWidth="1"/>
    <col min="11783" max="11785" width="11.28515625" style="818" customWidth="1"/>
    <col min="11786" max="12032" width="9.140625" style="818"/>
    <col min="12033" max="12033" width="6.42578125" style="818" customWidth="1"/>
    <col min="12034" max="12034" width="66.85546875" style="818" customWidth="1"/>
    <col min="12035" max="12035" width="7.42578125" style="818" customWidth="1"/>
    <col min="12036" max="12036" width="13.85546875" style="818" customWidth="1"/>
    <col min="12037" max="12037" width="11.5703125" style="818" customWidth="1"/>
    <col min="12038" max="12038" width="10.140625" style="818" customWidth="1"/>
    <col min="12039" max="12041" width="11.28515625" style="818" customWidth="1"/>
    <col min="12042" max="12288" width="9.140625" style="818"/>
    <col min="12289" max="12289" width="6.42578125" style="818" customWidth="1"/>
    <col min="12290" max="12290" width="66.85546875" style="818" customWidth="1"/>
    <col min="12291" max="12291" width="7.42578125" style="818" customWidth="1"/>
    <col min="12292" max="12292" width="13.85546875" style="818" customWidth="1"/>
    <col min="12293" max="12293" width="11.5703125" style="818" customWidth="1"/>
    <col min="12294" max="12294" width="10.140625" style="818" customWidth="1"/>
    <col min="12295" max="12297" width="11.28515625" style="818" customWidth="1"/>
    <col min="12298" max="12544" width="9.140625" style="818"/>
    <col min="12545" max="12545" width="6.42578125" style="818" customWidth="1"/>
    <col min="12546" max="12546" width="66.85546875" style="818" customWidth="1"/>
    <col min="12547" max="12547" width="7.42578125" style="818" customWidth="1"/>
    <col min="12548" max="12548" width="13.85546875" style="818" customWidth="1"/>
    <col min="12549" max="12549" width="11.5703125" style="818" customWidth="1"/>
    <col min="12550" max="12550" width="10.140625" style="818" customWidth="1"/>
    <col min="12551" max="12553" width="11.28515625" style="818" customWidth="1"/>
    <col min="12554" max="12800" width="9.140625" style="818"/>
    <col min="12801" max="12801" width="6.42578125" style="818" customWidth="1"/>
    <col min="12802" max="12802" width="66.85546875" style="818" customWidth="1"/>
    <col min="12803" max="12803" width="7.42578125" style="818" customWidth="1"/>
    <col min="12804" max="12804" width="13.85546875" style="818" customWidth="1"/>
    <col min="12805" max="12805" width="11.5703125" style="818" customWidth="1"/>
    <col min="12806" max="12806" width="10.140625" style="818" customWidth="1"/>
    <col min="12807" max="12809" width="11.28515625" style="818" customWidth="1"/>
    <col min="12810" max="13056" width="9.140625" style="818"/>
    <col min="13057" max="13057" width="6.42578125" style="818" customWidth="1"/>
    <col min="13058" max="13058" width="66.85546875" style="818" customWidth="1"/>
    <col min="13059" max="13059" width="7.42578125" style="818" customWidth="1"/>
    <col min="13060" max="13060" width="13.85546875" style="818" customWidth="1"/>
    <col min="13061" max="13061" width="11.5703125" style="818" customWidth="1"/>
    <col min="13062" max="13062" width="10.140625" style="818" customWidth="1"/>
    <col min="13063" max="13065" width="11.28515625" style="818" customWidth="1"/>
    <col min="13066" max="13312" width="9.140625" style="818"/>
    <col min="13313" max="13313" width="6.42578125" style="818" customWidth="1"/>
    <col min="13314" max="13314" width="66.85546875" style="818" customWidth="1"/>
    <col min="13315" max="13315" width="7.42578125" style="818" customWidth="1"/>
    <col min="13316" max="13316" width="13.85546875" style="818" customWidth="1"/>
    <col min="13317" max="13317" width="11.5703125" style="818" customWidth="1"/>
    <col min="13318" max="13318" width="10.140625" style="818" customWidth="1"/>
    <col min="13319" max="13321" width="11.28515625" style="818" customWidth="1"/>
    <col min="13322" max="13568" width="9.140625" style="818"/>
    <col min="13569" max="13569" width="6.42578125" style="818" customWidth="1"/>
    <col min="13570" max="13570" width="66.85546875" style="818" customWidth="1"/>
    <col min="13571" max="13571" width="7.42578125" style="818" customWidth="1"/>
    <col min="13572" max="13572" width="13.85546875" style="818" customWidth="1"/>
    <col min="13573" max="13573" width="11.5703125" style="818" customWidth="1"/>
    <col min="13574" max="13574" width="10.140625" style="818" customWidth="1"/>
    <col min="13575" max="13577" width="11.28515625" style="818" customWidth="1"/>
    <col min="13578" max="13824" width="9.140625" style="818"/>
    <col min="13825" max="13825" width="6.42578125" style="818" customWidth="1"/>
    <col min="13826" max="13826" width="66.85546875" style="818" customWidth="1"/>
    <col min="13827" max="13827" width="7.42578125" style="818" customWidth="1"/>
    <col min="13828" max="13828" width="13.85546875" style="818" customWidth="1"/>
    <col min="13829" max="13829" width="11.5703125" style="818" customWidth="1"/>
    <col min="13830" max="13830" width="10.140625" style="818" customWidth="1"/>
    <col min="13831" max="13833" width="11.28515625" style="818" customWidth="1"/>
    <col min="13834" max="14080" width="9.140625" style="818"/>
    <col min="14081" max="14081" width="6.42578125" style="818" customWidth="1"/>
    <col min="14082" max="14082" width="66.85546875" style="818" customWidth="1"/>
    <col min="14083" max="14083" width="7.42578125" style="818" customWidth="1"/>
    <col min="14084" max="14084" width="13.85546875" style="818" customWidth="1"/>
    <col min="14085" max="14085" width="11.5703125" style="818" customWidth="1"/>
    <col min="14086" max="14086" width="10.140625" style="818" customWidth="1"/>
    <col min="14087" max="14089" width="11.28515625" style="818" customWidth="1"/>
    <col min="14090" max="14336" width="9.140625" style="818"/>
    <col min="14337" max="14337" width="6.42578125" style="818" customWidth="1"/>
    <col min="14338" max="14338" width="66.85546875" style="818" customWidth="1"/>
    <col min="14339" max="14339" width="7.42578125" style="818" customWidth="1"/>
    <col min="14340" max="14340" width="13.85546875" style="818" customWidth="1"/>
    <col min="14341" max="14341" width="11.5703125" style="818" customWidth="1"/>
    <col min="14342" max="14342" width="10.140625" style="818" customWidth="1"/>
    <col min="14343" max="14345" width="11.28515625" style="818" customWidth="1"/>
    <col min="14346" max="14592" width="9.140625" style="818"/>
    <col min="14593" max="14593" width="6.42578125" style="818" customWidth="1"/>
    <col min="14594" max="14594" width="66.85546875" style="818" customWidth="1"/>
    <col min="14595" max="14595" width="7.42578125" style="818" customWidth="1"/>
    <col min="14596" max="14596" width="13.85546875" style="818" customWidth="1"/>
    <col min="14597" max="14597" width="11.5703125" style="818" customWidth="1"/>
    <col min="14598" max="14598" width="10.140625" style="818" customWidth="1"/>
    <col min="14599" max="14601" width="11.28515625" style="818" customWidth="1"/>
    <col min="14602" max="14848" width="9.140625" style="818"/>
    <col min="14849" max="14849" width="6.42578125" style="818" customWidth="1"/>
    <col min="14850" max="14850" width="66.85546875" style="818" customWidth="1"/>
    <col min="14851" max="14851" width="7.42578125" style="818" customWidth="1"/>
    <col min="14852" max="14852" width="13.85546875" style="818" customWidth="1"/>
    <col min="14853" max="14853" width="11.5703125" style="818" customWidth="1"/>
    <col min="14854" max="14854" width="10.140625" style="818" customWidth="1"/>
    <col min="14855" max="14857" width="11.28515625" style="818" customWidth="1"/>
    <col min="14858" max="15104" width="9.140625" style="818"/>
    <col min="15105" max="15105" width="6.42578125" style="818" customWidth="1"/>
    <col min="15106" max="15106" width="66.85546875" style="818" customWidth="1"/>
    <col min="15107" max="15107" width="7.42578125" style="818" customWidth="1"/>
    <col min="15108" max="15108" width="13.85546875" style="818" customWidth="1"/>
    <col min="15109" max="15109" width="11.5703125" style="818" customWidth="1"/>
    <col min="15110" max="15110" width="10.140625" style="818" customWidth="1"/>
    <col min="15111" max="15113" width="11.28515625" style="818" customWidth="1"/>
    <col min="15114" max="15360" width="9.140625" style="818"/>
    <col min="15361" max="15361" width="6.42578125" style="818" customWidth="1"/>
    <col min="15362" max="15362" width="66.85546875" style="818" customWidth="1"/>
    <col min="15363" max="15363" width="7.42578125" style="818" customWidth="1"/>
    <col min="15364" max="15364" width="13.85546875" style="818" customWidth="1"/>
    <col min="15365" max="15365" width="11.5703125" style="818" customWidth="1"/>
    <col min="15366" max="15366" width="10.140625" style="818" customWidth="1"/>
    <col min="15367" max="15369" width="11.28515625" style="818" customWidth="1"/>
    <col min="15370" max="15616" width="9.140625" style="818"/>
    <col min="15617" max="15617" width="6.42578125" style="818" customWidth="1"/>
    <col min="15618" max="15618" width="66.85546875" style="818" customWidth="1"/>
    <col min="15619" max="15619" width="7.42578125" style="818" customWidth="1"/>
    <col min="15620" max="15620" width="13.85546875" style="818" customWidth="1"/>
    <col min="15621" max="15621" width="11.5703125" style="818" customWidth="1"/>
    <col min="15622" max="15622" width="10.140625" style="818" customWidth="1"/>
    <col min="15623" max="15625" width="11.28515625" style="818" customWidth="1"/>
    <col min="15626" max="15872" width="9.140625" style="818"/>
    <col min="15873" max="15873" width="6.42578125" style="818" customWidth="1"/>
    <col min="15874" max="15874" width="66.85546875" style="818" customWidth="1"/>
    <col min="15875" max="15875" width="7.42578125" style="818" customWidth="1"/>
    <col min="15876" max="15876" width="13.85546875" style="818" customWidth="1"/>
    <col min="15877" max="15877" width="11.5703125" style="818" customWidth="1"/>
    <col min="15878" max="15878" width="10.140625" style="818" customWidth="1"/>
    <col min="15879" max="15881" width="11.28515625" style="818" customWidth="1"/>
    <col min="15882" max="16128" width="9.140625" style="818"/>
    <col min="16129" max="16129" width="6.42578125" style="818" customWidth="1"/>
    <col min="16130" max="16130" width="66.85546875" style="818" customWidth="1"/>
    <col min="16131" max="16131" width="7.42578125" style="818" customWidth="1"/>
    <col min="16132" max="16132" width="13.85546875" style="818" customWidth="1"/>
    <col min="16133" max="16133" width="11.5703125" style="818" customWidth="1"/>
    <col min="16134" max="16134" width="10.140625" style="818" customWidth="1"/>
    <col min="16135" max="16137" width="11.28515625" style="818" customWidth="1"/>
    <col min="16138" max="16384" width="9.140625" style="818"/>
  </cols>
  <sheetData>
    <row r="1" spans="1:9" ht="15.75" x14ac:dyDescent="0.25">
      <c r="B1" s="820" t="s">
        <v>0</v>
      </c>
      <c r="D1" s="64" t="s">
        <v>1220</v>
      </c>
    </row>
    <row r="2" spans="1:9" ht="18.75" x14ac:dyDescent="0.3">
      <c r="B2" s="821" t="s">
        <v>887</v>
      </c>
      <c r="C2" s="822"/>
      <c r="D2" s="819" t="s">
        <v>1488</v>
      </c>
      <c r="E2" s="823"/>
      <c r="F2" s="823"/>
      <c r="G2" s="823"/>
      <c r="H2" s="823"/>
      <c r="I2" s="823"/>
    </row>
    <row r="3" spans="1:9" ht="18.75" x14ac:dyDescent="0.3">
      <c r="B3" s="824" t="s">
        <v>1215</v>
      </c>
      <c r="D3" s="162" t="s">
        <v>197</v>
      </c>
    </row>
    <row r="4" spans="1:9" ht="18.75" x14ac:dyDescent="0.3">
      <c r="B4" s="825" t="s">
        <v>1216</v>
      </c>
      <c r="D4" s="162"/>
    </row>
    <row r="5" spans="1:9" x14ac:dyDescent="0.25">
      <c r="B5" s="826"/>
      <c r="C5" s="826"/>
      <c r="D5" s="826" t="s">
        <v>47</v>
      </c>
      <c r="E5" s="826" t="s">
        <v>123</v>
      </c>
      <c r="F5" s="826" t="s">
        <v>49</v>
      </c>
      <c r="G5" s="826" t="s">
        <v>50</v>
      </c>
      <c r="H5" s="826" t="s">
        <v>52</v>
      </c>
      <c r="I5" s="826" t="s">
        <v>173</v>
      </c>
    </row>
    <row r="6" spans="1:9" ht="15" customHeight="1" x14ac:dyDescent="0.25">
      <c r="A6" s="827" t="s">
        <v>1</v>
      </c>
      <c r="B6" s="828" t="s">
        <v>2</v>
      </c>
      <c r="C6" s="829" t="s">
        <v>332</v>
      </c>
      <c r="D6" s="830" t="s">
        <v>895</v>
      </c>
      <c r="E6" s="830" t="s">
        <v>895</v>
      </c>
      <c r="F6" s="830" t="s">
        <v>895</v>
      </c>
      <c r="G6" s="830" t="s">
        <v>895</v>
      </c>
      <c r="H6" s="830" t="s">
        <v>895</v>
      </c>
      <c r="I6" s="830" t="s">
        <v>895</v>
      </c>
    </row>
    <row r="7" spans="1:9" x14ac:dyDescent="0.25">
      <c r="A7" s="831" t="s">
        <v>288</v>
      </c>
      <c r="B7" s="832" t="s">
        <v>289</v>
      </c>
      <c r="C7" s="832">
        <v>3</v>
      </c>
      <c r="D7" s="833">
        <v>4</v>
      </c>
      <c r="E7" s="832">
        <v>5</v>
      </c>
      <c r="F7" s="833">
        <v>6</v>
      </c>
      <c r="G7" s="832">
        <v>7</v>
      </c>
      <c r="H7" s="833">
        <v>8</v>
      </c>
      <c r="I7" s="832">
        <v>9</v>
      </c>
    </row>
    <row r="8" spans="1:9" ht="15" customHeight="1" x14ac:dyDescent="0.25">
      <c r="A8" s="834" t="s">
        <v>333</v>
      </c>
      <c r="B8" s="835" t="s">
        <v>334</v>
      </c>
      <c r="C8" s="836" t="s">
        <v>129</v>
      </c>
      <c r="D8" s="837">
        <f>'1c'!D8-'23b'!D8-'23c'!D8</f>
        <v>109410274</v>
      </c>
      <c r="E8" s="837">
        <f>'1c'!E8-'23b'!E8-'23c'!E8</f>
        <v>109410274</v>
      </c>
      <c r="F8" s="837">
        <f>'1c'!F8-'23b'!F8-'23c'!F8</f>
        <v>0</v>
      </c>
      <c r="G8" s="837">
        <f>'1c'!G8-'23b'!G8-'23c'!G8</f>
        <v>0</v>
      </c>
      <c r="H8" s="837">
        <f>'1c'!H8-'23b'!H8-'23c'!H8</f>
        <v>0</v>
      </c>
      <c r="I8" s="837">
        <f>'1c'!I8-'23b'!I8-'23c'!I8</f>
        <v>0</v>
      </c>
    </row>
    <row r="9" spans="1:9" ht="15" customHeight="1" x14ac:dyDescent="0.25">
      <c r="A9" s="834" t="s">
        <v>335</v>
      </c>
      <c r="B9" s="838" t="s">
        <v>336</v>
      </c>
      <c r="C9" s="836" t="s">
        <v>139</v>
      </c>
      <c r="D9" s="837">
        <f>'1c'!D9-'23b'!D9-'23c'!D9</f>
        <v>126620881</v>
      </c>
      <c r="E9" s="837">
        <f>'1c'!E9-'23b'!E9-'23c'!E9</f>
        <v>126620881</v>
      </c>
      <c r="F9" s="837">
        <f>'1c'!F9-'23b'!F9-'23c'!F9</f>
        <v>0</v>
      </c>
      <c r="G9" s="837">
        <f>'1c'!G9-'23b'!G9-'23c'!G9</f>
        <v>0</v>
      </c>
      <c r="H9" s="837">
        <f>'1c'!H9-'23b'!H9-'23c'!H9</f>
        <v>0</v>
      </c>
      <c r="I9" s="837">
        <f>'1c'!I9-'23b'!I9-'23c'!I9</f>
        <v>0</v>
      </c>
    </row>
    <row r="10" spans="1:9" ht="15" customHeight="1" x14ac:dyDescent="0.25">
      <c r="A10" s="834" t="s">
        <v>337</v>
      </c>
      <c r="B10" s="838" t="s">
        <v>665</v>
      </c>
      <c r="C10" s="836" t="s">
        <v>151</v>
      </c>
      <c r="D10" s="837">
        <f>'1c'!D10-'23b'!D10-'23c'!D10</f>
        <v>96316402</v>
      </c>
      <c r="E10" s="837">
        <f>'1c'!E10-'23b'!E10-'23c'!E10</f>
        <v>96316402</v>
      </c>
      <c r="F10" s="837">
        <f>'1c'!F10-'23b'!F10-'23c'!F10</f>
        <v>0</v>
      </c>
      <c r="G10" s="837">
        <f>'1c'!G10-'23b'!G10-'23c'!G10</f>
        <v>0</v>
      </c>
      <c r="H10" s="837">
        <f>'1c'!H10-'23b'!H10-'23c'!H10</f>
        <v>0</v>
      </c>
      <c r="I10" s="837">
        <f>'1c'!I10-'23b'!I10-'23c'!I10</f>
        <v>0</v>
      </c>
    </row>
    <row r="11" spans="1:9" ht="15" customHeight="1" x14ac:dyDescent="0.25">
      <c r="A11" s="834" t="s">
        <v>338</v>
      </c>
      <c r="B11" s="838" t="s">
        <v>339</v>
      </c>
      <c r="C11" s="836" t="s">
        <v>167</v>
      </c>
      <c r="D11" s="837">
        <f>'1c'!D11-'23b'!D11-'23c'!D11</f>
        <v>7205360</v>
      </c>
      <c r="E11" s="837">
        <f>'1c'!E11-'23b'!E11-'23c'!E11</f>
        <v>7205360</v>
      </c>
      <c r="F11" s="837">
        <f>'1c'!F11-'23b'!F11-'23c'!F11</f>
        <v>0</v>
      </c>
      <c r="G11" s="837">
        <f>'1c'!G11-'23b'!G11-'23c'!G11</f>
        <v>0</v>
      </c>
      <c r="H11" s="837">
        <f>'1c'!H11-'23b'!H11-'23c'!H11</f>
        <v>0</v>
      </c>
      <c r="I11" s="837">
        <f>'1c'!I11-'23b'!I11-'23c'!I11</f>
        <v>0</v>
      </c>
    </row>
    <row r="12" spans="1:9" ht="15" customHeight="1" x14ac:dyDescent="0.25">
      <c r="A12" s="834" t="s">
        <v>340</v>
      </c>
      <c r="B12" s="838" t="s">
        <v>341</v>
      </c>
      <c r="C12" s="836" t="s">
        <v>342</v>
      </c>
      <c r="D12" s="837">
        <f>'1c'!D12-'23b'!D12-'23c'!D12</f>
        <v>3107563</v>
      </c>
      <c r="E12" s="837">
        <f>'1c'!E12-'23b'!E12-'23c'!E12</f>
        <v>3107563</v>
      </c>
      <c r="F12" s="837">
        <f>'1c'!F12-'23b'!F12-'23c'!F12</f>
        <v>0</v>
      </c>
      <c r="G12" s="837">
        <f>'1c'!G12-'23b'!G12-'23c'!G12</f>
        <v>0</v>
      </c>
      <c r="H12" s="837">
        <f>'1c'!H12-'23b'!H12-'23c'!H12</f>
        <v>0</v>
      </c>
      <c r="I12" s="837">
        <f>'1c'!I12-'23b'!I12-'23c'!I12</f>
        <v>0</v>
      </c>
    </row>
    <row r="13" spans="1:9" ht="15" customHeight="1" x14ac:dyDescent="0.25">
      <c r="A13" s="834" t="s">
        <v>343</v>
      </c>
      <c r="B13" s="838" t="s">
        <v>889</v>
      </c>
      <c r="C13" s="836" t="s">
        <v>344</v>
      </c>
      <c r="D13" s="837">
        <f>'1c'!D13-'23b'!D13-'23c'!D13</f>
        <v>0</v>
      </c>
      <c r="E13" s="837">
        <f>'1c'!E13-'23b'!E13-'23c'!E13</f>
        <v>0</v>
      </c>
      <c r="F13" s="837">
        <f>'1c'!F13-'23b'!F13-'23c'!F13</f>
        <v>0</v>
      </c>
      <c r="G13" s="837">
        <f>'1c'!G13-'23b'!G13-'23c'!G13</f>
        <v>0</v>
      </c>
      <c r="H13" s="837">
        <f>'1c'!H13-'23b'!H13-'23c'!H13</f>
        <v>0</v>
      </c>
      <c r="I13" s="837">
        <f>'1c'!I13-'23b'!I13-'23c'!I13</f>
        <v>0</v>
      </c>
    </row>
    <row r="14" spans="1:9" ht="15" customHeight="1" x14ac:dyDescent="0.25">
      <c r="A14" s="839" t="s">
        <v>345</v>
      </c>
      <c r="B14" s="840" t="s">
        <v>346</v>
      </c>
      <c r="C14" s="841" t="s">
        <v>347</v>
      </c>
      <c r="D14" s="837">
        <f>'1c'!D14-'23b'!D14-'23c'!D14</f>
        <v>342660480</v>
      </c>
      <c r="E14" s="837">
        <f>'1c'!E14-'23b'!E14-'23c'!E14</f>
        <v>342660480</v>
      </c>
      <c r="F14" s="837">
        <f>'1c'!F14-'23b'!F14-'23c'!F14</f>
        <v>0</v>
      </c>
      <c r="G14" s="837">
        <f>'1c'!G14-'23b'!G14-'23c'!G14</f>
        <v>0</v>
      </c>
      <c r="H14" s="837">
        <f>'1c'!H14-'23b'!H14-'23c'!H14</f>
        <v>0</v>
      </c>
      <c r="I14" s="837">
        <f>'1c'!I14-'23b'!I14-'23c'!I14</f>
        <v>0</v>
      </c>
    </row>
    <row r="15" spans="1:9" ht="15" customHeight="1" x14ac:dyDescent="0.25">
      <c r="A15" s="834" t="s">
        <v>348</v>
      </c>
      <c r="B15" s="838" t="s">
        <v>349</v>
      </c>
      <c r="C15" s="836" t="s">
        <v>350</v>
      </c>
      <c r="D15" s="837">
        <f>'1c'!D15-'23b'!D15-'23c'!D15</f>
        <v>0</v>
      </c>
      <c r="E15" s="837">
        <f>'1c'!E15-'23b'!E15-'23c'!E15</f>
        <v>0</v>
      </c>
      <c r="F15" s="837">
        <f>'1c'!F15-'23b'!F15-'23c'!F15</f>
        <v>0</v>
      </c>
      <c r="G15" s="837">
        <f>'1c'!G15-'23b'!G15-'23c'!G15</f>
        <v>0</v>
      </c>
      <c r="H15" s="837">
        <f>'1c'!H15-'23b'!H15-'23c'!H15</f>
        <v>0</v>
      </c>
      <c r="I15" s="837">
        <f>'1c'!I15-'23b'!I15-'23c'!I15</f>
        <v>0</v>
      </c>
    </row>
    <row r="16" spans="1:9" ht="15" customHeight="1" x14ac:dyDescent="0.25">
      <c r="A16" s="834" t="s">
        <v>351</v>
      </c>
      <c r="B16" s="838" t="s">
        <v>352</v>
      </c>
      <c r="C16" s="836" t="s">
        <v>353</v>
      </c>
      <c r="D16" s="837">
        <f>'1c'!D16-'23b'!D16-'23c'!D16</f>
        <v>0</v>
      </c>
      <c r="E16" s="837">
        <f>'1c'!E16-'23b'!E16-'23c'!E16</f>
        <v>0</v>
      </c>
      <c r="F16" s="837">
        <f>'1c'!F16-'23b'!F16-'23c'!F16</f>
        <v>0</v>
      </c>
      <c r="G16" s="837">
        <f>'1c'!G16-'23b'!G16-'23c'!G16</f>
        <v>0</v>
      </c>
      <c r="H16" s="837">
        <f>'1c'!H16-'23b'!H16-'23c'!H16</f>
        <v>0</v>
      </c>
      <c r="I16" s="837">
        <f>'1c'!I16-'23b'!I16-'23c'!I16</f>
        <v>0</v>
      </c>
    </row>
    <row r="17" spans="1:9" ht="15" customHeight="1" x14ac:dyDescent="0.25">
      <c r="A17" s="834" t="s">
        <v>354</v>
      </c>
      <c r="B17" s="838" t="s">
        <v>355</v>
      </c>
      <c r="C17" s="836" t="s">
        <v>356</v>
      </c>
      <c r="D17" s="837">
        <f>'1c'!D17-'23b'!D17-'23c'!D17</f>
        <v>0</v>
      </c>
      <c r="E17" s="837">
        <f>'1c'!E17-'23b'!E17-'23c'!E17</f>
        <v>0</v>
      </c>
      <c r="F17" s="837">
        <f>'1c'!F17-'23b'!F17-'23c'!F17</f>
        <v>0</v>
      </c>
      <c r="G17" s="837">
        <f>'1c'!G17-'23b'!G17-'23c'!G17</f>
        <v>0</v>
      </c>
      <c r="H17" s="837">
        <f>'1c'!H17-'23b'!H17-'23c'!H17</f>
        <v>0</v>
      </c>
      <c r="I17" s="837">
        <f>'1c'!I17-'23b'!I17-'23c'!I17</f>
        <v>0</v>
      </c>
    </row>
    <row r="18" spans="1:9" ht="15" customHeight="1" x14ac:dyDescent="0.25">
      <c r="A18" s="834" t="s">
        <v>357</v>
      </c>
      <c r="B18" s="838" t="s">
        <v>358</v>
      </c>
      <c r="C18" s="836" t="s">
        <v>359</v>
      </c>
      <c r="D18" s="837">
        <f>'1c'!D18-'23b'!D18-'23c'!D18</f>
        <v>0</v>
      </c>
      <c r="E18" s="837">
        <f>'1c'!E18-'23b'!E18-'23c'!E18</f>
        <v>0</v>
      </c>
      <c r="F18" s="837">
        <f>'1c'!F18-'23b'!F18-'23c'!F18</f>
        <v>0</v>
      </c>
      <c r="G18" s="837">
        <f>'1c'!G18-'23b'!G18-'23c'!G18</f>
        <v>0</v>
      </c>
      <c r="H18" s="837">
        <f>'1c'!H18-'23b'!H18-'23c'!H18</f>
        <v>0</v>
      </c>
      <c r="I18" s="837">
        <f>'1c'!I18-'23b'!I18-'23c'!I18</f>
        <v>0</v>
      </c>
    </row>
    <row r="19" spans="1:9" ht="15" customHeight="1" x14ac:dyDescent="0.25">
      <c r="A19" s="834" t="s">
        <v>360</v>
      </c>
      <c r="B19" s="838" t="s">
        <v>361</v>
      </c>
      <c r="C19" s="836" t="s">
        <v>362</v>
      </c>
      <c r="D19" s="837">
        <f>'1c'!D19-'23b'!D19-'23c'!D19</f>
        <v>108495470</v>
      </c>
      <c r="E19" s="837">
        <f>'1c'!E19-'23b'!E19-'23c'!E19</f>
        <v>19696300</v>
      </c>
      <c r="F19" s="837">
        <f>'1c'!F19-'23b'!F19-'23c'!F19</f>
        <v>1415281</v>
      </c>
      <c r="G19" s="837">
        <f>'1c'!G19-'23b'!G19-'23c'!G19</f>
        <v>86382791</v>
      </c>
      <c r="H19" s="837">
        <f>'1c'!H19-'23b'!H19-'23c'!H19</f>
        <v>1001098</v>
      </c>
      <c r="I19" s="837">
        <f>'1c'!I19-'23b'!I19-'23c'!I19</f>
        <v>0</v>
      </c>
    </row>
    <row r="20" spans="1:9" ht="15" customHeight="1" x14ac:dyDescent="0.25">
      <c r="A20" s="834"/>
      <c r="B20" s="838" t="s">
        <v>363</v>
      </c>
      <c r="C20" s="836" t="s">
        <v>364</v>
      </c>
      <c r="D20" s="837">
        <f>'1c'!D20-'23b'!D20-'23c'!D20</f>
        <v>0</v>
      </c>
      <c r="E20" s="837">
        <f>'1c'!E20-'23b'!E20-'23c'!E20</f>
        <v>0</v>
      </c>
      <c r="F20" s="837">
        <f>'1c'!F20-'23b'!F20-'23c'!F20</f>
        <v>0</v>
      </c>
      <c r="G20" s="837">
        <f>'1c'!G20-'23b'!G20-'23c'!G20</f>
        <v>0</v>
      </c>
      <c r="H20" s="837">
        <f>'1c'!H20-'23b'!H20-'23c'!H20</f>
        <v>0</v>
      </c>
      <c r="I20" s="837">
        <f>'1c'!I20-'23b'!I20-'23c'!I20</f>
        <v>0</v>
      </c>
    </row>
    <row r="21" spans="1:9" ht="15" customHeight="1" x14ac:dyDescent="0.25">
      <c r="A21" s="834"/>
      <c r="B21" s="838" t="s">
        <v>365</v>
      </c>
      <c r="C21" s="836" t="s">
        <v>366</v>
      </c>
      <c r="D21" s="837">
        <f>'1c'!D21-'23b'!D21-'23c'!D21</f>
        <v>14203100</v>
      </c>
      <c r="E21" s="837">
        <f>'1c'!E21-'23b'!E21-'23c'!E21</f>
        <v>14203100</v>
      </c>
      <c r="F21" s="837">
        <f>'1c'!F21-'23b'!F21-'23c'!F21</f>
        <v>0</v>
      </c>
      <c r="G21" s="837">
        <f>'1c'!G21-'23b'!G21-'23c'!G21</f>
        <v>0</v>
      </c>
      <c r="H21" s="837">
        <f>'1c'!H21-'23b'!H21-'23c'!H21</f>
        <v>0</v>
      </c>
      <c r="I21" s="837">
        <f>'1c'!I21-'23b'!I21-'23c'!I21</f>
        <v>0</v>
      </c>
    </row>
    <row r="22" spans="1:9" ht="15" customHeight="1" x14ac:dyDescent="0.25">
      <c r="A22" s="834"/>
      <c r="B22" s="838" t="s">
        <v>570</v>
      </c>
      <c r="C22" s="836" t="s">
        <v>367</v>
      </c>
      <c r="D22" s="837">
        <f>'1c'!D22-'23b'!D22-'23c'!D22</f>
        <v>87383889</v>
      </c>
      <c r="E22" s="837">
        <f>'1c'!E22-'23b'!E22-'23c'!E22</f>
        <v>0</v>
      </c>
      <c r="F22" s="837">
        <f>'1c'!F22-'23b'!F22-'23c'!F22</f>
        <v>0</v>
      </c>
      <c r="G22" s="837">
        <f>'1c'!G22-'23b'!G22-'23c'!G22</f>
        <v>86382791</v>
      </c>
      <c r="H22" s="837">
        <f>'1c'!H22-'23b'!H22-'23c'!H22</f>
        <v>1001098</v>
      </c>
      <c r="I22" s="837">
        <f>'1c'!I22-'23b'!I22-'23c'!I22</f>
        <v>0</v>
      </c>
    </row>
    <row r="23" spans="1:9" ht="15" customHeight="1" x14ac:dyDescent="0.25">
      <c r="A23" s="834"/>
      <c r="B23" s="838" t="s">
        <v>368</v>
      </c>
      <c r="C23" s="836" t="s">
        <v>369</v>
      </c>
      <c r="D23" s="837">
        <f>'1c'!D23-'23b'!D23-'23c'!D23</f>
        <v>0</v>
      </c>
      <c r="E23" s="837">
        <f>'1c'!E23-'23b'!E23-'23c'!E23</f>
        <v>0</v>
      </c>
      <c r="F23" s="837">
        <f>'1c'!F23-'23b'!F23-'23c'!F23</f>
        <v>0</v>
      </c>
      <c r="G23" s="837">
        <f>'1c'!G23-'23b'!G23-'23c'!G23</f>
        <v>0</v>
      </c>
      <c r="H23" s="837">
        <f>'1c'!H23-'23b'!H23-'23c'!H23</f>
        <v>0</v>
      </c>
      <c r="I23" s="837">
        <f>'1c'!I23-'23b'!I23-'23c'!I23</f>
        <v>0</v>
      </c>
    </row>
    <row r="24" spans="1:9" ht="15" customHeight="1" x14ac:dyDescent="0.25">
      <c r="A24" s="834"/>
      <c r="B24" s="838" t="s">
        <v>370</v>
      </c>
      <c r="C24" s="836" t="s">
        <v>371</v>
      </c>
      <c r="D24" s="837">
        <f>'1c'!D24-'23b'!D24-'23c'!D24</f>
        <v>0</v>
      </c>
      <c r="E24" s="837">
        <f>'1c'!E24-'23b'!E24-'23c'!E24</f>
        <v>0</v>
      </c>
      <c r="F24" s="837">
        <f>'1c'!F24-'23b'!F24-'23c'!F24</f>
        <v>0</v>
      </c>
      <c r="G24" s="837">
        <f>'1c'!G24-'23b'!G24-'23c'!G24</f>
        <v>0</v>
      </c>
      <c r="H24" s="837">
        <f>'1c'!H24-'23b'!H24-'23c'!H24</f>
        <v>0</v>
      </c>
      <c r="I24" s="837">
        <f>'1c'!I24-'23b'!I24-'23c'!I24</f>
        <v>0</v>
      </c>
    </row>
    <row r="25" spans="1:9" ht="15" customHeight="1" x14ac:dyDescent="0.25">
      <c r="A25" s="834"/>
      <c r="B25" s="838" t="s">
        <v>372</v>
      </c>
      <c r="C25" s="836" t="s">
        <v>373</v>
      </c>
      <c r="D25" s="837">
        <f>'1c'!D25-'23b'!D25-'23c'!D25</f>
        <v>0</v>
      </c>
      <c r="E25" s="837">
        <f>'1c'!E25-'23b'!E25-'23c'!E25</f>
        <v>0</v>
      </c>
      <c r="F25" s="837">
        <f>'1c'!F25-'23b'!F25-'23c'!F25</f>
        <v>0</v>
      </c>
      <c r="G25" s="837">
        <f>'1c'!G25-'23b'!G25-'23c'!G25</f>
        <v>0</v>
      </c>
      <c r="H25" s="837">
        <f>'1c'!H25-'23b'!H25-'23c'!H25</f>
        <v>0</v>
      </c>
      <c r="I25" s="837">
        <f>'1c'!I25-'23b'!I25-'23c'!I25</f>
        <v>0</v>
      </c>
    </row>
    <row r="26" spans="1:9" ht="15" customHeight="1" x14ac:dyDescent="0.25">
      <c r="A26" s="834"/>
      <c r="B26" s="838" t="s">
        <v>374</v>
      </c>
      <c r="C26" s="836" t="s">
        <v>375</v>
      </c>
      <c r="D26" s="837">
        <f>'1c'!D26-'23b'!D26-'23c'!D26</f>
        <v>6908481</v>
      </c>
      <c r="E26" s="837">
        <f>'1c'!E26-'23b'!E26-'23c'!E26</f>
        <v>5493200</v>
      </c>
      <c r="F26" s="837">
        <f>'1c'!F26-'23b'!F26-'23c'!F26</f>
        <v>1415281</v>
      </c>
      <c r="G26" s="837">
        <f>'1c'!G26-'23b'!G26-'23c'!G26</f>
        <v>0</v>
      </c>
      <c r="H26" s="837">
        <f>'1c'!H26-'23b'!H26-'23c'!H26</f>
        <v>0</v>
      </c>
      <c r="I26" s="837">
        <f>'1c'!I26-'23b'!I26-'23c'!I26</f>
        <v>0</v>
      </c>
    </row>
    <row r="27" spans="1:9" ht="15" customHeight="1" x14ac:dyDescent="0.25">
      <c r="A27" s="839" t="s">
        <v>376</v>
      </c>
      <c r="B27" s="840" t="s">
        <v>377</v>
      </c>
      <c r="C27" s="841" t="s">
        <v>378</v>
      </c>
      <c r="D27" s="837">
        <f>'1c'!D27-'23b'!D27-'23c'!D27</f>
        <v>451155950</v>
      </c>
      <c r="E27" s="837">
        <f>'1c'!E27-'23b'!E27-'23c'!E27</f>
        <v>362356780</v>
      </c>
      <c r="F27" s="837">
        <f>'1c'!F27-'23b'!F27-'23c'!F27</f>
        <v>1415281</v>
      </c>
      <c r="G27" s="837">
        <f>'1c'!G27-'23b'!G27-'23c'!G27</f>
        <v>86382791</v>
      </c>
      <c r="H27" s="837">
        <f>'1c'!H27-'23b'!H27-'23c'!H27</f>
        <v>1001098</v>
      </c>
      <c r="I27" s="837">
        <f>'1c'!I27-'23b'!I27-'23c'!I27</f>
        <v>0</v>
      </c>
    </row>
    <row r="28" spans="1:9" ht="15" customHeight="1" x14ac:dyDescent="0.25">
      <c r="A28" s="834" t="s">
        <v>379</v>
      </c>
      <c r="B28" s="838" t="s">
        <v>380</v>
      </c>
      <c r="C28" s="836" t="s">
        <v>381</v>
      </c>
      <c r="D28" s="837">
        <f>'1c'!D28-'23b'!D28-'23c'!D28</f>
        <v>184222915</v>
      </c>
      <c r="E28" s="837">
        <f>'1c'!E28-'23b'!E28-'23c'!E28</f>
        <v>181210765</v>
      </c>
      <c r="F28" s="837">
        <f>'1c'!F28-'23b'!F28-'23c'!F28</f>
        <v>0</v>
      </c>
      <c r="G28" s="837">
        <f>'1c'!G28-'23b'!G28-'23c'!G28</f>
        <v>2977150</v>
      </c>
      <c r="H28" s="837">
        <f>'1c'!H28-'23b'!H28-'23c'!H28</f>
        <v>35000</v>
      </c>
      <c r="I28" s="837">
        <f>'1c'!I28-'23b'!I28-'23c'!I28</f>
        <v>0</v>
      </c>
    </row>
    <row r="29" spans="1:9" ht="15" customHeight="1" x14ac:dyDescent="0.25">
      <c r="A29" s="834" t="s">
        <v>382</v>
      </c>
      <c r="B29" s="838" t="s">
        <v>383</v>
      </c>
      <c r="C29" s="836" t="s">
        <v>384</v>
      </c>
      <c r="D29" s="837">
        <f>'1c'!D29-'23b'!D29-'23c'!D29</f>
        <v>0</v>
      </c>
      <c r="E29" s="837">
        <f>'1c'!E29-'23b'!E29-'23c'!E29</f>
        <v>0</v>
      </c>
      <c r="F29" s="837">
        <f>'1c'!F29-'23b'!F29-'23c'!F29</f>
        <v>0</v>
      </c>
      <c r="G29" s="837">
        <f>'1c'!G29-'23b'!G29-'23c'!G29</f>
        <v>0</v>
      </c>
      <c r="H29" s="837">
        <f>'1c'!H29-'23b'!H29-'23c'!H29</f>
        <v>0</v>
      </c>
      <c r="I29" s="837">
        <f>'1c'!I29-'23b'!I29-'23c'!I29</f>
        <v>0</v>
      </c>
    </row>
    <row r="30" spans="1:9" ht="15" customHeight="1" x14ac:dyDescent="0.25">
      <c r="A30" s="834" t="s">
        <v>385</v>
      </c>
      <c r="B30" s="838" t="s">
        <v>386</v>
      </c>
      <c r="C30" s="836" t="s">
        <v>387</v>
      </c>
      <c r="D30" s="837">
        <f>'1c'!D30-'23b'!D30-'23c'!D30</f>
        <v>0</v>
      </c>
      <c r="E30" s="837">
        <f>'1c'!E30-'23b'!E30-'23c'!E30</f>
        <v>0</v>
      </c>
      <c r="F30" s="837">
        <f>'1c'!F30-'23b'!F30-'23c'!F30</f>
        <v>0</v>
      </c>
      <c r="G30" s="837">
        <f>'1c'!G30-'23b'!G30-'23c'!G30</f>
        <v>0</v>
      </c>
      <c r="H30" s="837">
        <f>'1c'!H30-'23b'!H30-'23c'!H30</f>
        <v>0</v>
      </c>
      <c r="I30" s="837">
        <f>'1c'!I30-'23b'!I30-'23c'!I30</f>
        <v>0</v>
      </c>
    </row>
    <row r="31" spans="1:9" ht="15" customHeight="1" x14ac:dyDescent="0.25">
      <c r="A31" s="834" t="s">
        <v>388</v>
      </c>
      <c r="B31" s="838" t="s">
        <v>389</v>
      </c>
      <c r="C31" s="836" t="s">
        <v>390</v>
      </c>
      <c r="D31" s="837">
        <f>'1c'!D31-'23b'!D31-'23c'!D31</f>
        <v>0</v>
      </c>
      <c r="E31" s="837">
        <f>'1c'!E31-'23b'!E31-'23c'!E31</f>
        <v>0</v>
      </c>
      <c r="F31" s="837">
        <f>'1c'!F31-'23b'!F31-'23c'!F31</f>
        <v>0</v>
      </c>
      <c r="G31" s="837">
        <f>'1c'!G31-'23b'!G31-'23c'!G31</f>
        <v>0</v>
      </c>
      <c r="H31" s="837">
        <f>'1c'!H31-'23b'!H31-'23c'!H31</f>
        <v>0</v>
      </c>
      <c r="I31" s="837">
        <f>'1c'!I31-'23b'!I31-'23c'!I31</f>
        <v>0</v>
      </c>
    </row>
    <row r="32" spans="1:9" ht="15" customHeight="1" x14ac:dyDescent="0.25">
      <c r="A32" s="834" t="s">
        <v>391</v>
      </c>
      <c r="B32" s="838" t="s">
        <v>392</v>
      </c>
      <c r="C32" s="836" t="s">
        <v>393</v>
      </c>
      <c r="D32" s="837">
        <f>'1c'!D32-'23b'!D32-'23c'!D32</f>
        <v>0</v>
      </c>
      <c r="E32" s="837">
        <f>'1c'!E32-'23b'!E32-'23c'!E32</f>
        <v>0</v>
      </c>
      <c r="F32" s="837">
        <f>'1c'!F32-'23b'!F32-'23c'!F32</f>
        <v>0</v>
      </c>
      <c r="G32" s="837">
        <f>'1c'!G32-'23b'!G32-'23c'!G32</f>
        <v>0</v>
      </c>
      <c r="H32" s="837">
        <f>'1c'!H32-'23b'!H32-'23c'!H32</f>
        <v>0</v>
      </c>
      <c r="I32" s="837">
        <f>'1c'!I32-'23b'!I32-'23c'!I32</f>
        <v>0</v>
      </c>
    </row>
    <row r="33" spans="1:9" ht="15" customHeight="1" x14ac:dyDescent="0.25">
      <c r="A33" s="839" t="s">
        <v>394</v>
      </c>
      <c r="B33" s="840" t="s">
        <v>395</v>
      </c>
      <c r="C33" s="841" t="s">
        <v>396</v>
      </c>
      <c r="D33" s="837">
        <f>'1c'!D33-'23b'!D33-'23c'!D33</f>
        <v>184222915</v>
      </c>
      <c r="E33" s="837">
        <f>'1c'!E33-'23b'!E33-'23c'!E33</f>
        <v>181210765</v>
      </c>
      <c r="F33" s="837">
        <f>'1c'!F33-'23b'!F33-'23c'!F33</f>
        <v>0</v>
      </c>
      <c r="G33" s="837">
        <f>'1c'!G33-'23b'!G33-'23c'!G33</f>
        <v>2977150</v>
      </c>
      <c r="H33" s="837">
        <f>'1c'!H33-'23b'!H33-'23c'!H33</f>
        <v>35000</v>
      </c>
      <c r="I33" s="837">
        <f>'1c'!I33-'23b'!I33-'23c'!I33</f>
        <v>0</v>
      </c>
    </row>
    <row r="34" spans="1:9" ht="15" customHeight="1" x14ac:dyDescent="0.25">
      <c r="A34" s="834" t="s">
        <v>397</v>
      </c>
      <c r="B34" s="838" t="s">
        <v>398</v>
      </c>
      <c r="C34" s="836" t="s">
        <v>399</v>
      </c>
      <c r="D34" s="837">
        <f>'1c'!D34-'23b'!D34-'23c'!D34</f>
        <v>0</v>
      </c>
      <c r="E34" s="837">
        <f>'1c'!E34-'23b'!E34-'23c'!E34</f>
        <v>0</v>
      </c>
      <c r="F34" s="837">
        <f>'1c'!F34-'23b'!F34-'23c'!F34</f>
        <v>0</v>
      </c>
      <c r="G34" s="837">
        <f>'1c'!G34-'23b'!G34-'23c'!G34</f>
        <v>0</v>
      </c>
      <c r="H34" s="837">
        <f>'1c'!H34-'23b'!H34-'23c'!H34</f>
        <v>0</v>
      </c>
      <c r="I34" s="837">
        <f>'1c'!I34-'23b'!I34-'23c'!I34</f>
        <v>0</v>
      </c>
    </row>
    <row r="35" spans="1:9" ht="15" customHeight="1" x14ac:dyDescent="0.25">
      <c r="A35" s="834" t="s">
        <v>400</v>
      </c>
      <c r="B35" s="838" t="s">
        <v>401</v>
      </c>
      <c r="C35" s="836" t="s">
        <v>402</v>
      </c>
      <c r="D35" s="837">
        <f>'1c'!D35-'23b'!D35-'23c'!D35</f>
        <v>0</v>
      </c>
      <c r="E35" s="837">
        <f>'1c'!E35-'23b'!E35-'23c'!E35</f>
        <v>0</v>
      </c>
      <c r="F35" s="837">
        <f>'1c'!F35-'23b'!F35-'23c'!F35</f>
        <v>0</v>
      </c>
      <c r="G35" s="837">
        <f>'1c'!G35-'23b'!G35-'23c'!G35</f>
        <v>0</v>
      </c>
      <c r="H35" s="837">
        <f>'1c'!H35-'23b'!H35-'23c'!H35</f>
        <v>0</v>
      </c>
      <c r="I35" s="837">
        <f>'1c'!I35-'23b'!I35-'23c'!I35</f>
        <v>0</v>
      </c>
    </row>
    <row r="36" spans="1:9" ht="15" customHeight="1" x14ac:dyDescent="0.25">
      <c r="A36" s="839" t="s">
        <v>403</v>
      </c>
      <c r="B36" s="840" t="s">
        <v>404</v>
      </c>
      <c r="C36" s="841" t="s">
        <v>405</v>
      </c>
      <c r="D36" s="837">
        <f>'1c'!D36-'23b'!D36-'23c'!D36</f>
        <v>0</v>
      </c>
      <c r="E36" s="837">
        <f>'1c'!E36-'23b'!E36-'23c'!E36</f>
        <v>0</v>
      </c>
      <c r="F36" s="837">
        <f>'1c'!F36-'23b'!F36-'23c'!F36</f>
        <v>0</v>
      </c>
      <c r="G36" s="837">
        <f>'1c'!G36-'23b'!G36-'23c'!G36</f>
        <v>0</v>
      </c>
      <c r="H36" s="837">
        <f>'1c'!H36-'23b'!H36-'23c'!H36</f>
        <v>0</v>
      </c>
      <c r="I36" s="837">
        <f>'1c'!I36-'23b'!I36-'23c'!I36</f>
        <v>0</v>
      </c>
    </row>
    <row r="37" spans="1:9" ht="15" customHeight="1" x14ac:dyDescent="0.25">
      <c r="A37" s="834" t="s">
        <v>406</v>
      </c>
      <c r="B37" s="838" t="s">
        <v>407</v>
      </c>
      <c r="C37" s="836" t="s">
        <v>408</v>
      </c>
      <c r="D37" s="837">
        <f>'1c'!D37-'23b'!D37-'23c'!D37</f>
        <v>0</v>
      </c>
      <c r="E37" s="837">
        <f>'1c'!E37-'23b'!E37-'23c'!E37</f>
        <v>0</v>
      </c>
      <c r="F37" s="837">
        <f>'1c'!F37-'23b'!F37-'23c'!F37</f>
        <v>0</v>
      </c>
      <c r="G37" s="837">
        <f>'1c'!G37-'23b'!G37-'23c'!G37</f>
        <v>0</v>
      </c>
      <c r="H37" s="837">
        <f>'1c'!H37-'23b'!H37-'23c'!H37</f>
        <v>0</v>
      </c>
      <c r="I37" s="837">
        <f>'1c'!I37-'23b'!I37-'23c'!I37</f>
        <v>0</v>
      </c>
    </row>
    <row r="38" spans="1:9" ht="15" customHeight="1" x14ac:dyDescent="0.25">
      <c r="A38" s="834" t="s">
        <v>409</v>
      </c>
      <c r="B38" s="838" t="s">
        <v>410</v>
      </c>
      <c r="C38" s="836" t="s">
        <v>411</v>
      </c>
      <c r="D38" s="837">
        <f>'1c'!D38-'23b'!D38-'23c'!D38</f>
        <v>0</v>
      </c>
      <c r="E38" s="837">
        <f>'1c'!E38-'23b'!E38-'23c'!E38</f>
        <v>0</v>
      </c>
      <c r="F38" s="837">
        <f>'1c'!F38-'23b'!F38-'23c'!F38</f>
        <v>0</v>
      </c>
      <c r="G38" s="837">
        <f>'1c'!G38-'23b'!G38-'23c'!G38</f>
        <v>0</v>
      </c>
      <c r="H38" s="837">
        <f>'1c'!H38-'23b'!H38-'23c'!H38</f>
        <v>0</v>
      </c>
      <c r="I38" s="837">
        <f>'1c'!I38-'23b'!I38-'23c'!I38</f>
        <v>0</v>
      </c>
    </row>
    <row r="39" spans="1:9" ht="15" customHeight="1" x14ac:dyDescent="0.25">
      <c r="A39" s="834" t="s">
        <v>412</v>
      </c>
      <c r="B39" s="838" t="s">
        <v>413</v>
      </c>
      <c r="C39" s="836" t="s">
        <v>414</v>
      </c>
      <c r="D39" s="837">
        <f>'1c'!D39-'23b'!D39-'23c'!D39</f>
        <v>94360011</v>
      </c>
      <c r="E39" s="837">
        <f>'1c'!E39-'23b'!E39-'23c'!E39</f>
        <v>94360011</v>
      </c>
      <c r="F39" s="837">
        <f>'1c'!F39-'23b'!F39-'23c'!F39</f>
        <v>0</v>
      </c>
      <c r="G39" s="837">
        <f>'1c'!G39-'23b'!G39-'23c'!G39</f>
        <v>0</v>
      </c>
      <c r="H39" s="837">
        <f>'1c'!H39-'23b'!H39-'23c'!H39</f>
        <v>0</v>
      </c>
      <c r="I39" s="837">
        <f>'1c'!I39-'23b'!I39-'23c'!I39</f>
        <v>0</v>
      </c>
    </row>
    <row r="40" spans="1:9" ht="15" customHeight="1" x14ac:dyDescent="0.25">
      <c r="A40" s="834" t="s">
        <v>415</v>
      </c>
      <c r="B40" s="838" t="s">
        <v>416</v>
      </c>
      <c r="C40" s="836" t="s">
        <v>417</v>
      </c>
      <c r="D40" s="837">
        <f>'1c'!D40-'23b'!D40-'23c'!D40</f>
        <v>196139163</v>
      </c>
      <c r="E40" s="837">
        <f>'1c'!E40-'23b'!E40-'23c'!E40</f>
        <v>196139163</v>
      </c>
      <c r="F40" s="837">
        <f>'1c'!F40-'23b'!F40-'23c'!F40</f>
        <v>0</v>
      </c>
      <c r="G40" s="837">
        <f>'1c'!G40-'23b'!G40-'23c'!G40</f>
        <v>0</v>
      </c>
      <c r="H40" s="837">
        <f>'1c'!H40-'23b'!H40-'23c'!H40</f>
        <v>0</v>
      </c>
      <c r="I40" s="837">
        <f>'1c'!I40-'23b'!I40-'23c'!I40</f>
        <v>0</v>
      </c>
    </row>
    <row r="41" spans="1:9" ht="15" customHeight="1" x14ac:dyDescent="0.25">
      <c r="A41" s="834" t="s">
        <v>418</v>
      </c>
      <c r="B41" s="838" t="s">
        <v>419</v>
      </c>
      <c r="C41" s="836" t="s">
        <v>420</v>
      </c>
      <c r="D41" s="837">
        <f>'1c'!D41-'23b'!D41-'23c'!D41</f>
        <v>0</v>
      </c>
      <c r="E41" s="837">
        <f>'1c'!E41-'23b'!E41-'23c'!E41</f>
        <v>0</v>
      </c>
      <c r="F41" s="837">
        <f>'1c'!F41-'23b'!F41-'23c'!F41</f>
        <v>0</v>
      </c>
      <c r="G41" s="837">
        <f>'1c'!G41-'23b'!G41-'23c'!G41</f>
        <v>0</v>
      </c>
      <c r="H41" s="837">
        <f>'1c'!H41-'23b'!H41-'23c'!H41</f>
        <v>0</v>
      </c>
      <c r="I41" s="837">
        <f>'1c'!I41-'23b'!I41-'23c'!I41</f>
        <v>0</v>
      </c>
    </row>
    <row r="42" spans="1:9" ht="15" customHeight="1" x14ac:dyDescent="0.25">
      <c r="A42" s="834" t="s">
        <v>421</v>
      </c>
      <c r="B42" s="838" t="s">
        <v>422</v>
      </c>
      <c r="C42" s="836" t="s">
        <v>423</v>
      </c>
      <c r="D42" s="837">
        <f>'1c'!D42-'23b'!D42-'23c'!D42</f>
        <v>0</v>
      </c>
      <c r="E42" s="837">
        <f>'1c'!E42-'23b'!E42-'23c'!E42</f>
        <v>0</v>
      </c>
      <c r="F42" s="837">
        <f>'1c'!F42-'23b'!F42-'23c'!F42</f>
        <v>0</v>
      </c>
      <c r="G42" s="837">
        <f>'1c'!G42-'23b'!G42-'23c'!G42</f>
        <v>0</v>
      </c>
      <c r="H42" s="837">
        <f>'1c'!H42-'23b'!H42-'23c'!H42</f>
        <v>0</v>
      </c>
      <c r="I42" s="837">
        <f>'1c'!I42-'23b'!I42-'23c'!I42</f>
        <v>0</v>
      </c>
    </row>
    <row r="43" spans="1:9" ht="15" customHeight="1" x14ac:dyDescent="0.25">
      <c r="A43" s="834" t="s">
        <v>424</v>
      </c>
      <c r="B43" s="838" t="s">
        <v>425</v>
      </c>
      <c r="C43" s="836" t="s">
        <v>426</v>
      </c>
      <c r="D43" s="837">
        <f>'1c'!D43-'23b'!D43-'23c'!D43</f>
        <v>11606615</v>
      </c>
      <c r="E43" s="837">
        <f>'1c'!E43-'23b'!E43-'23c'!E43</f>
        <v>11606615</v>
      </c>
      <c r="F43" s="837">
        <f>'1c'!F43-'23b'!F43-'23c'!F43</f>
        <v>0</v>
      </c>
      <c r="G43" s="837">
        <f>'1c'!G43-'23b'!G43-'23c'!G43</f>
        <v>0</v>
      </c>
      <c r="H43" s="837">
        <f>'1c'!H43-'23b'!H43-'23c'!H43</f>
        <v>0</v>
      </c>
      <c r="I43" s="837">
        <f>'1c'!I43-'23b'!I43-'23c'!I43</f>
        <v>0</v>
      </c>
    </row>
    <row r="44" spans="1:9" ht="15" customHeight="1" x14ac:dyDescent="0.25">
      <c r="A44" s="834" t="s">
        <v>427</v>
      </c>
      <c r="B44" s="838" t="s">
        <v>428</v>
      </c>
      <c r="C44" s="836" t="s">
        <v>429</v>
      </c>
      <c r="D44" s="837">
        <f>'1c'!D44-'23b'!D44-'23c'!D44</f>
        <v>0</v>
      </c>
      <c r="E44" s="837">
        <f>'1c'!E44-'23b'!E44-'23c'!E44</f>
        <v>0</v>
      </c>
      <c r="F44" s="837">
        <f>'1c'!F44-'23b'!F44-'23c'!F44</f>
        <v>0</v>
      </c>
      <c r="G44" s="837">
        <f>'1c'!G44-'23b'!G44-'23c'!G44</f>
        <v>0</v>
      </c>
      <c r="H44" s="837">
        <f>'1c'!H44-'23b'!H44-'23c'!H44</f>
        <v>0</v>
      </c>
      <c r="I44" s="837">
        <f>'1c'!I44-'23b'!I44-'23c'!I44</f>
        <v>0</v>
      </c>
    </row>
    <row r="45" spans="1:9" ht="15" customHeight="1" x14ac:dyDescent="0.25">
      <c r="A45" s="839" t="s">
        <v>430</v>
      </c>
      <c r="B45" s="840" t="s">
        <v>431</v>
      </c>
      <c r="C45" s="841" t="s">
        <v>432</v>
      </c>
      <c r="D45" s="837">
        <f>'1c'!D45-'23b'!D45-'23c'!D45</f>
        <v>207745778</v>
      </c>
      <c r="E45" s="837">
        <f>'1c'!E45-'23b'!E45-'23c'!E45</f>
        <v>207745778</v>
      </c>
      <c r="F45" s="837">
        <f>'1c'!F45-'23b'!F45-'23c'!F45</f>
        <v>0</v>
      </c>
      <c r="G45" s="837">
        <f>'1c'!G45-'23b'!G45-'23c'!G45</f>
        <v>0</v>
      </c>
      <c r="H45" s="837">
        <f>'1c'!H45-'23b'!H45-'23c'!H45</f>
        <v>0</v>
      </c>
      <c r="I45" s="837">
        <f>'1c'!I45-'23b'!I45-'23c'!I45</f>
        <v>0</v>
      </c>
    </row>
    <row r="46" spans="1:9" ht="15" customHeight="1" x14ac:dyDescent="0.25">
      <c r="A46" s="834" t="s">
        <v>433</v>
      </c>
      <c r="B46" s="838" t="s">
        <v>434</v>
      </c>
      <c r="C46" s="836" t="s">
        <v>435</v>
      </c>
      <c r="D46" s="837">
        <f>'1c'!D46-'23b'!D46-'23c'!D46</f>
        <v>2872929</v>
      </c>
      <c r="E46" s="837">
        <f>'1c'!E46-'23b'!E46-'23c'!E46</f>
        <v>2713577</v>
      </c>
      <c r="F46" s="837">
        <f>'1c'!F46-'23b'!F46-'23c'!F46</f>
        <v>159352</v>
      </c>
      <c r="G46" s="837">
        <f>'1c'!G46-'23b'!G46-'23c'!G46</f>
        <v>0</v>
      </c>
      <c r="H46" s="837">
        <f>'1c'!H46-'23b'!H46-'23c'!H46</f>
        <v>0</v>
      </c>
      <c r="I46" s="837">
        <f>'1c'!I46-'23b'!I46-'23c'!I46</f>
        <v>0</v>
      </c>
    </row>
    <row r="47" spans="1:9" ht="15" customHeight="1" x14ac:dyDescent="0.25">
      <c r="A47" s="839" t="s">
        <v>436</v>
      </c>
      <c r="B47" s="840" t="s">
        <v>437</v>
      </c>
      <c r="C47" s="841" t="s">
        <v>438</v>
      </c>
      <c r="D47" s="837">
        <f>'1c'!D47-'23b'!D47-'23c'!D47</f>
        <v>304978718</v>
      </c>
      <c r="E47" s="837">
        <f>'1c'!E47-'23b'!E47-'23c'!E47</f>
        <v>304819366</v>
      </c>
      <c r="F47" s="837">
        <f>'1c'!F47-'23b'!F47-'23c'!F47</f>
        <v>159352</v>
      </c>
      <c r="G47" s="837">
        <f>'1c'!G47-'23b'!G47-'23c'!G47</f>
        <v>0</v>
      </c>
      <c r="H47" s="837">
        <f>'1c'!H47-'23b'!H47-'23c'!H47</f>
        <v>0</v>
      </c>
      <c r="I47" s="837">
        <f>'1c'!I47-'23b'!I47-'23c'!I47</f>
        <v>0</v>
      </c>
    </row>
    <row r="48" spans="1:9" ht="15" customHeight="1" x14ac:dyDescent="0.25">
      <c r="A48" s="834" t="s">
        <v>439</v>
      </c>
      <c r="B48" s="842" t="s">
        <v>440</v>
      </c>
      <c r="C48" s="836" t="s">
        <v>441</v>
      </c>
      <c r="D48" s="837">
        <f>'1c'!D48-'23b'!D48-'23c'!D48</f>
        <v>39200</v>
      </c>
      <c r="E48" s="837">
        <f>'1c'!E48-'23b'!E48-'23c'!E48</f>
        <v>0</v>
      </c>
      <c r="F48" s="837">
        <f>'1c'!F48-'23b'!F48-'23c'!F48</f>
        <v>0</v>
      </c>
      <c r="G48" s="837">
        <f>'1c'!G48-'23b'!G48-'23c'!G48</f>
        <v>6200</v>
      </c>
      <c r="H48" s="837">
        <f>'1c'!H48-'23b'!H48-'23c'!H48</f>
        <v>0</v>
      </c>
      <c r="I48" s="837">
        <f>'1c'!I48-'23b'!I48-'23c'!I48</f>
        <v>33000</v>
      </c>
    </row>
    <row r="49" spans="1:9" ht="15" customHeight="1" x14ac:dyDescent="0.25">
      <c r="A49" s="834" t="s">
        <v>442</v>
      </c>
      <c r="B49" s="842" t="s">
        <v>443</v>
      </c>
      <c r="C49" s="836" t="s">
        <v>444</v>
      </c>
      <c r="D49" s="837">
        <f>'1c'!D49-'23b'!D49-'23c'!D49</f>
        <v>10196081</v>
      </c>
      <c r="E49" s="837">
        <f>'1c'!E49-'23b'!E49-'23c'!E49</f>
        <v>0</v>
      </c>
      <c r="F49" s="837">
        <f>'1c'!F49-'23b'!F49-'23c'!F49</f>
        <v>571721</v>
      </c>
      <c r="G49" s="837">
        <f>'1c'!G49-'23b'!G49-'23c'!G49</f>
        <v>1134279</v>
      </c>
      <c r="H49" s="837">
        <f>'1c'!H49-'23b'!H49-'23c'!H49</f>
        <v>6944681</v>
      </c>
      <c r="I49" s="837">
        <f>'1c'!I49-'23b'!I49-'23c'!I49</f>
        <v>1545400</v>
      </c>
    </row>
    <row r="50" spans="1:9" ht="15" customHeight="1" x14ac:dyDescent="0.25">
      <c r="A50" s="834" t="s">
        <v>445</v>
      </c>
      <c r="B50" s="842" t="s">
        <v>446</v>
      </c>
      <c r="C50" s="836" t="s">
        <v>447</v>
      </c>
      <c r="D50" s="837">
        <f>'1c'!D50-'23b'!D50-'23c'!D50</f>
        <v>1653443</v>
      </c>
      <c r="E50" s="837">
        <f>'1c'!E50-'23b'!E50-'23c'!E50</f>
        <v>119695</v>
      </c>
      <c r="F50" s="837">
        <f>'1c'!F50-'23b'!F50-'23c'!F50</f>
        <v>1530600</v>
      </c>
      <c r="G50" s="837">
        <f>'1c'!G50-'23b'!G50-'23c'!G50</f>
        <v>3148</v>
      </c>
      <c r="H50" s="837">
        <f>'1c'!H50-'23b'!H50-'23c'!H50</f>
        <v>0</v>
      </c>
      <c r="I50" s="837">
        <f>'1c'!I50-'23b'!I50-'23c'!I50</f>
        <v>0</v>
      </c>
    </row>
    <row r="51" spans="1:9" ht="15" customHeight="1" x14ac:dyDescent="0.25">
      <c r="A51" s="834"/>
      <c r="B51" s="843" t="s">
        <v>448</v>
      </c>
      <c r="C51" s="836" t="s">
        <v>449</v>
      </c>
      <c r="D51" s="837">
        <f>'1c'!D51-'23b'!D51-'23c'!D51</f>
        <v>2620995</v>
      </c>
      <c r="E51" s="837">
        <f>'1c'!E51-'23b'!E51-'23c'!E51</f>
        <v>119695</v>
      </c>
      <c r="F51" s="837">
        <f>'1c'!F51-'23b'!F51-'23c'!F51</f>
        <v>1530600</v>
      </c>
      <c r="G51" s="837">
        <f>'1c'!G51-'23b'!G51-'23c'!G51</f>
        <v>970700</v>
      </c>
      <c r="H51" s="837">
        <f>'1c'!H51-'23b'!H51-'23c'!H51</f>
        <v>0</v>
      </c>
      <c r="I51" s="837">
        <f>'1c'!I51-'23b'!I51-'23c'!I51</f>
        <v>0</v>
      </c>
    </row>
    <row r="52" spans="1:9" ht="15" customHeight="1" x14ac:dyDescent="0.25">
      <c r="A52" s="834"/>
      <c r="B52" s="843" t="s">
        <v>450</v>
      </c>
      <c r="C52" s="836" t="s">
        <v>451</v>
      </c>
      <c r="D52" s="837">
        <f>'1c'!D52-'23b'!D52-'23c'!D52</f>
        <v>-967552</v>
      </c>
      <c r="E52" s="837">
        <f>'1c'!E52-'23b'!E52-'23c'!E52</f>
        <v>0</v>
      </c>
      <c r="F52" s="837">
        <f>'1c'!F52-'23b'!F52-'23c'!F52</f>
        <v>0</v>
      </c>
      <c r="G52" s="837">
        <f>'1c'!G52-'23b'!G52-'23c'!G52</f>
        <v>-967552</v>
      </c>
      <c r="H52" s="837">
        <f>'1c'!H52-'23b'!H52-'23c'!H52</f>
        <v>0</v>
      </c>
      <c r="I52" s="837">
        <f>'1c'!I52-'23b'!I52-'23c'!I52</f>
        <v>0</v>
      </c>
    </row>
    <row r="53" spans="1:9" ht="15" customHeight="1" x14ac:dyDescent="0.25">
      <c r="A53" s="834" t="s">
        <v>452</v>
      </c>
      <c r="B53" s="842" t="s">
        <v>453</v>
      </c>
      <c r="C53" s="836" t="s">
        <v>454</v>
      </c>
      <c r="D53" s="837">
        <f>'1c'!D53-'23b'!D53-'23c'!D53</f>
        <v>10390225</v>
      </c>
      <c r="E53" s="837">
        <f>'1c'!E53-'23b'!E53-'23c'!E53</f>
        <v>10390225</v>
      </c>
      <c r="F53" s="837">
        <f>'1c'!F53-'23b'!F53-'23c'!F53</f>
        <v>0</v>
      </c>
      <c r="G53" s="837">
        <f>'1c'!G53-'23b'!G53-'23c'!G53</f>
        <v>0</v>
      </c>
      <c r="H53" s="837">
        <f>'1c'!H53-'23b'!H53-'23c'!H53</f>
        <v>0</v>
      </c>
      <c r="I53" s="837">
        <f>'1c'!I53-'23b'!I53-'23c'!I53</f>
        <v>0</v>
      </c>
    </row>
    <row r="54" spans="1:9" ht="15" customHeight="1" x14ac:dyDescent="0.25">
      <c r="A54" s="834" t="s">
        <v>455</v>
      </c>
      <c r="B54" s="842" t="s">
        <v>456</v>
      </c>
      <c r="C54" s="836" t="s">
        <v>457</v>
      </c>
      <c r="D54" s="837">
        <f>'1c'!D54-'23b'!D54-'23c'!D54</f>
        <v>12126909</v>
      </c>
      <c r="E54" s="837">
        <f>'1c'!E54-'23b'!E54-'23c'!E54</f>
        <v>3974083</v>
      </c>
      <c r="F54" s="837">
        <f>'1c'!F54-'23b'!F54-'23c'!F54</f>
        <v>0</v>
      </c>
      <c r="G54" s="837">
        <f>'1c'!G54-'23b'!G54-'23c'!G54</f>
        <v>0</v>
      </c>
      <c r="H54" s="837">
        <f>'1c'!H54-'23b'!H54-'23c'!H54</f>
        <v>8152826</v>
      </c>
      <c r="I54" s="837">
        <f>'1c'!I54-'23b'!I54-'23c'!I54</f>
        <v>0</v>
      </c>
    </row>
    <row r="55" spans="1:9" ht="15" customHeight="1" x14ac:dyDescent="0.25">
      <c r="A55" s="834" t="s">
        <v>458</v>
      </c>
      <c r="B55" s="842" t="s">
        <v>459</v>
      </c>
      <c r="C55" s="836" t="s">
        <v>460</v>
      </c>
      <c r="D55" s="837">
        <f>'1c'!D55-'23b'!D55-'23c'!D55</f>
        <v>8842550</v>
      </c>
      <c r="E55" s="837">
        <f>'1c'!E55-'23b'!E55-'23c'!E55</f>
        <v>3866610</v>
      </c>
      <c r="F55" s="837">
        <f>'1c'!F55-'23b'!F55-'23c'!F55</f>
        <v>592499</v>
      </c>
      <c r="G55" s="837">
        <f>'1c'!G55-'23b'!G55-'23c'!G55</f>
        <v>307106</v>
      </c>
      <c r="H55" s="837">
        <f>'1c'!H55-'23b'!H55-'23c'!H55</f>
        <v>4076335</v>
      </c>
      <c r="I55" s="837">
        <f>'1c'!I55-'23b'!I55-'23c'!I55</f>
        <v>0</v>
      </c>
    </row>
    <row r="56" spans="1:9" ht="15" customHeight="1" x14ac:dyDescent="0.25">
      <c r="A56" s="834" t="s">
        <v>461</v>
      </c>
      <c r="B56" s="842" t="s">
        <v>462</v>
      </c>
      <c r="C56" s="836" t="s">
        <v>463</v>
      </c>
      <c r="D56" s="837">
        <f>'1c'!D56-'23b'!D56-'23c'!D56</f>
        <v>255000</v>
      </c>
      <c r="E56" s="837">
        <f>'1c'!E56-'23b'!E56-'23c'!E56</f>
        <v>0</v>
      </c>
      <c r="F56" s="837">
        <f>'1c'!F56-'23b'!F56-'23c'!F56</f>
        <v>0</v>
      </c>
      <c r="G56" s="837">
        <f>'1c'!G56-'23b'!G56-'23c'!G56</f>
        <v>0</v>
      </c>
      <c r="H56" s="837">
        <f>'1c'!H56-'23b'!H56-'23c'!H56</f>
        <v>255000</v>
      </c>
      <c r="I56" s="837">
        <f>'1c'!I56-'23b'!I56-'23c'!I56</f>
        <v>0</v>
      </c>
    </row>
    <row r="57" spans="1:9" ht="15" customHeight="1" x14ac:dyDescent="0.25">
      <c r="A57" s="834" t="s">
        <v>464</v>
      </c>
      <c r="B57" s="842" t="s">
        <v>465</v>
      </c>
      <c r="C57" s="836" t="s">
        <v>466</v>
      </c>
      <c r="D57" s="837">
        <f>'1c'!D57-'23b'!D57-'23c'!D57</f>
        <v>94520</v>
      </c>
      <c r="E57" s="837">
        <f>'1c'!E57-'23b'!E57-'23c'!E57</f>
        <v>49358</v>
      </c>
      <c r="F57" s="837">
        <f>'1c'!F57-'23b'!F57-'23c'!F57</f>
        <v>9386</v>
      </c>
      <c r="G57" s="837">
        <f>'1c'!G57-'23b'!G57-'23c'!G57</f>
        <v>34322</v>
      </c>
      <c r="H57" s="837">
        <f>'1c'!H57-'23b'!H57-'23c'!H57</f>
        <v>0</v>
      </c>
      <c r="I57" s="837">
        <f>'1c'!I57-'23b'!I57-'23c'!I57</f>
        <v>1454</v>
      </c>
    </row>
    <row r="58" spans="1:9" ht="15" customHeight="1" x14ac:dyDescent="0.25">
      <c r="A58" s="834" t="s">
        <v>467</v>
      </c>
      <c r="B58" s="842" t="s">
        <v>468</v>
      </c>
      <c r="C58" s="836" t="s">
        <v>469</v>
      </c>
      <c r="D58" s="837">
        <f>'1c'!D58-'23b'!D58-'23c'!D58</f>
        <v>916</v>
      </c>
      <c r="E58" s="837">
        <f>'1c'!E58-'23b'!E58-'23c'!E58</f>
        <v>600</v>
      </c>
      <c r="F58" s="837">
        <f>'1c'!F58-'23b'!F58-'23c'!F58</f>
        <v>0</v>
      </c>
      <c r="G58" s="837">
        <f>'1c'!G58-'23b'!G58-'23c'!G58</f>
        <v>0</v>
      </c>
      <c r="H58" s="837">
        <f>'1c'!H58-'23b'!H58-'23c'!H58</f>
        <v>316</v>
      </c>
      <c r="I58" s="837">
        <f>'1c'!I58-'23b'!I58-'23c'!I58</f>
        <v>0</v>
      </c>
    </row>
    <row r="59" spans="1:9" ht="15" customHeight="1" x14ac:dyDescent="0.25">
      <c r="A59" s="834" t="s">
        <v>470</v>
      </c>
      <c r="B59" s="842" t="s">
        <v>471</v>
      </c>
      <c r="C59" s="836" t="s">
        <v>472</v>
      </c>
      <c r="D59" s="837">
        <f>'1c'!D59-'23b'!D59-'23c'!D59</f>
        <v>1110921</v>
      </c>
      <c r="E59" s="837">
        <f>'1c'!E59-'23b'!E59-'23c'!E59</f>
        <v>1043662</v>
      </c>
      <c r="F59" s="837">
        <f>'1c'!F59-'23b'!F59-'23c'!F59</f>
        <v>61757</v>
      </c>
      <c r="G59" s="837">
        <f>'1c'!G59-'23b'!G59-'23c'!G59</f>
        <v>5458</v>
      </c>
      <c r="H59" s="837">
        <f>'1c'!H59-'23b'!H59-'23c'!H59</f>
        <v>10</v>
      </c>
      <c r="I59" s="837">
        <f>'1c'!I59-'23b'!I59-'23c'!I59</f>
        <v>34</v>
      </c>
    </row>
    <row r="60" spans="1:9" ht="15" customHeight="1" x14ac:dyDescent="0.25">
      <c r="A60" s="839" t="s">
        <v>473</v>
      </c>
      <c r="B60" s="844" t="s">
        <v>234</v>
      </c>
      <c r="C60" s="841" t="s">
        <v>474</v>
      </c>
      <c r="D60" s="837">
        <f>'1c'!D60-'23b'!D60-'23c'!D60</f>
        <v>44709765</v>
      </c>
      <c r="E60" s="837">
        <f>'1c'!E60-'23b'!E60-'23c'!E60</f>
        <v>19444233</v>
      </c>
      <c r="F60" s="837">
        <f>'1c'!F60-'23b'!F60-'23c'!F60</f>
        <v>2765963</v>
      </c>
      <c r="G60" s="837">
        <f>'1c'!G60-'23b'!G60-'23c'!G60</f>
        <v>1490513</v>
      </c>
      <c r="H60" s="837">
        <f>'1c'!H60-'23b'!H60-'23c'!H60</f>
        <v>19429168</v>
      </c>
      <c r="I60" s="837">
        <f>'1c'!I60-'23b'!I60-'23c'!I60</f>
        <v>1579888</v>
      </c>
    </row>
    <row r="61" spans="1:9" ht="15" customHeight="1" x14ac:dyDescent="0.25">
      <c r="A61" s="834">
        <v>45</v>
      </c>
      <c r="B61" s="842" t="s">
        <v>475</v>
      </c>
      <c r="C61" s="836" t="s">
        <v>476</v>
      </c>
      <c r="D61" s="837">
        <f>'1c'!D61-'23b'!D61-'23c'!D61</f>
        <v>0</v>
      </c>
      <c r="E61" s="837">
        <f>'1c'!E61-'23b'!E61-'23c'!E61</f>
        <v>0</v>
      </c>
      <c r="F61" s="837">
        <f>'1c'!F61-'23b'!F61-'23c'!F61</f>
        <v>0</v>
      </c>
      <c r="G61" s="837">
        <f>'1c'!G61-'23b'!G61-'23c'!G61</f>
        <v>0</v>
      </c>
      <c r="H61" s="837">
        <f>'1c'!H61-'23b'!H61-'23c'!H61</f>
        <v>0</v>
      </c>
      <c r="I61" s="837">
        <f>'1c'!I61-'23b'!I61-'23c'!I61</f>
        <v>0</v>
      </c>
    </row>
    <row r="62" spans="1:9" ht="15" customHeight="1" x14ac:dyDescent="0.25">
      <c r="A62" s="834">
        <v>46</v>
      </c>
      <c r="B62" s="842" t="s">
        <v>477</v>
      </c>
      <c r="C62" s="836" t="s">
        <v>478</v>
      </c>
      <c r="D62" s="837">
        <f>'1c'!D62-'23b'!D62-'23c'!D62</f>
        <v>0</v>
      </c>
      <c r="E62" s="837">
        <f>'1c'!E62-'23b'!E62-'23c'!E62</f>
        <v>0</v>
      </c>
      <c r="F62" s="837">
        <f>'1c'!F62-'23b'!F62-'23c'!F62</f>
        <v>0</v>
      </c>
      <c r="G62" s="837">
        <f>'1c'!G62-'23b'!G62-'23c'!G62</f>
        <v>0</v>
      </c>
      <c r="H62" s="837">
        <f>'1c'!H62-'23b'!H62-'23c'!H62</f>
        <v>0</v>
      </c>
      <c r="I62" s="837">
        <f>'1c'!I62-'23b'!I62-'23c'!I62</f>
        <v>0</v>
      </c>
    </row>
    <row r="63" spans="1:9" ht="15" customHeight="1" x14ac:dyDescent="0.25">
      <c r="A63" s="834">
        <v>47</v>
      </c>
      <c r="B63" s="842" t="s">
        <v>479</v>
      </c>
      <c r="C63" s="836" t="s">
        <v>480</v>
      </c>
      <c r="D63" s="837">
        <f>'1c'!D63-'23b'!D63-'23c'!D63</f>
        <v>225000</v>
      </c>
      <c r="E63" s="837">
        <f>'1c'!E63-'23b'!E63-'23c'!E63</f>
        <v>0</v>
      </c>
      <c r="F63" s="837">
        <f>'1c'!F63-'23b'!F63-'23c'!F63</f>
        <v>225000</v>
      </c>
      <c r="G63" s="837">
        <f>'1c'!G63-'23b'!G63-'23c'!G63</f>
        <v>0</v>
      </c>
      <c r="H63" s="837">
        <f>'1c'!H63-'23b'!H63-'23c'!H63</f>
        <v>0</v>
      </c>
      <c r="I63" s="837">
        <f>'1c'!I63-'23b'!I63-'23c'!I63</f>
        <v>0</v>
      </c>
    </row>
    <row r="64" spans="1:9" ht="15" customHeight="1" x14ac:dyDescent="0.25">
      <c r="A64" s="834">
        <v>48</v>
      </c>
      <c r="B64" s="842" t="s">
        <v>481</v>
      </c>
      <c r="C64" s="836" t="s">
        <v>482</v>
      </c>
      <c r="D64" s="837">
        <f>'1c'!D64-'23b'!D64-'23c'!D64</f>
        <v>0</v>
      </c>
      <c r="E64" s="837">
        <f>'1c'!E64-'23b'!E64-'23c'!E64</f>
        <v>0</v>
      </c>
      <c r="F64" s="837">
        <f>'1c'!F64-'23b'!F64-'23c'!F64</f>
        <v>0</v>
      </c>
      <c r="G64" s="837">
        <f>'1c'!G64-'23b'!G64-'23c'!G64</f>
        <v>0</v>
      </c>
      <c r="H64" s="837">
        <f>'1c'!H64-'23b'!H64-'23c'!H64</f>
        <v>0</v>
      </c>
      <c r="I64" s="837">
        <f>'1c'!I64-'23b'!I64-'23c'!I64</f>
        <v>0</v>
      </c>
    </row>
    <row r="65" spans="1:9" ht="15" customHeight="1" x14ac:dyDescent="0.25">
      <c r="A65" s="834">
        <v>49</v>
      </c>
      <c r="B65" s="842" t="s">
        <v>483</v>
      </c>
      <c r="C65" s="836" t="s">
        <v>484</v>
      </c>
      <c r="D65" s="837">
        <f>'1c'!D65-'23b'!D65-'23c'!D65</f>
        <v>0</v>
      </c>
      <c r="E65" s="837">
        <f>'1c'!E65-'23b'!E65-'23c'!E65</f>
        <v>0</v>
      </c>
      <c r="F65" s="837">
        <f>'1c'!F65-'23b'!F65-'23c'!F65</f>
        <v>0</v>
      </c>
      <c r="G65" s="837">
        <f>'1c'!G65-'23b'!G65-'23c'!G65</f>
        <v>0</v>
      </c>
      <c r="H65" s="837">
        <f>'1c'!H65-'23b'!H65-'23c'!H65</f>
        <v>0</v>
      </c>
      <c r="I65" s="837">
        <f>'1c'!I65-'23b'!I65-'23c'!I65</f>
        <v>0</v>
      </c>
    </row>
    <row r="66" spans="1:9" ht="15" customHeight="1" x14ac:dyDescent="0.25">
      <c r="A66" s="839">
        <v>50</v>
      </c>
      <c r="B66" s="840" t="s">
        <v>485</v>
      </c>
      <c r="C66" s="841" t="s">
        <v>486</v>
      </c>
      <c r="D66" s="837">
        <f>'1c'!D66-'23b'!D66-'23c'!D66</f>
        <v>225000</v>
      </c>
      <c r="E66" s="837">
        <f>'1c'!E66-'23b'!E66-'23c'!E66</f>
        <v>0</v>
      </c>
      <c r="F66" s="837">
        <f>'1c'!F66-'23b'!F66-'23c'!F66</f>
        <v>225000</v>
      </c>
      <c r="G66" s="837">
        <f>'1c'!G66-'23b'!G66-'23c'!G66</f>
        <v>0</v>
      </c>
      <c r="H66" s="837">
        <f>'1c'!H66-'23b'!H66-'23c'!H66</f>
        <v>0</v>
      </c>
      <c r="I66" s="837">
        <f>'1c'!I66-'23b'!I66-'23c'!I66</f>
        <v>0</v>
      </c>
    </row>
    <row r="67" spans="1:9" ht="15" customHeight="1" x14ac:dyDescent="0.25">
      <c r="A67" s="834">
        <v>51</v>
      </c>
      <c r="B67" s="842" t="s">
        <v>487</v>
      </c>
      <c r="C67" s="836" t="s">
        <v>488</v>
      </c>
      <c r="D67" s="837">
        <f>'1c'!D67-'23b'!D67-'23c'!D67</f>
        <v>0</v>
      </c>
      <c r="E67" s="837">
        <f>'1c'!E67-'23b'!E67-'23c'!E67</f>
        <v>0</v>
      </c>
      <c r="F67" s="837">
        <f>'1c'!F67-'23b'!F67-'23c'!F67</f>
        <v>0</v>
      </c>
      <c r="G67" s="837">
        <f>'1c'!G67-'23b'!G67-'23c'!G67</f>
        <v>0</v>
      </c>
      <c r="H67" s="837">
        <f>'1c'!H67-'23b'!H67-'23c'!H67</f>
        <v>0</v>
      </c>
      <c r="I67" s="837">
        <f>'1c'!I67-'23b'!I67-'23c'!I67</f>
        <v>0</v>
      </c>
    </row>
    <row r="68" spans="1:9" ht="15" customHeight="1" x14ac:dyDescent="0.25">
      <c r="A68" s="834">
        <v>52</v>
      </c>
      <c r="B68" s="838" t="s">
        <v>489</v>
      </c>
      <c r="C68" s="836" t="s">
        <v>490</v>
      </c>
      <c r="D68" s="837">
        <f>'1c'!D68-'23b'!D68-'23c'!D68</f>
        <v>0</v>
      </c>
      <c r="E68" s="837">
        <f>'1c'!E68-'23b'!E68-'23c'!E68</f>
        <v>0</v>
      </c>
      <c r="F68" s="837">
        <f>'1c'!F68-'23b'!F68-'23c'!F68</f>
        <v>0</v>
      </c>
      <c r="G68" s="837">
        <f>'1c'!G68-'23b'!G68-'23c'!G68</f>
        <v>0</v>
      </c>
      <c r="H68" s="837">
        <f>'1c'!H68-'23b'!H68-'23c'!H68</f>
        <v>0</v>
      </c>
      <c r="I68" s="837">
        <f>'1c'!I68-'23b'!I68-'23c'!I68</f>
        <v>0</v>
      </c>
    </row>
    <row r="69" spans="1:9" ht="15" customHeight="1" x14ac:dyDescent="0.25">
      <c r="A69" s="834">
        <v>53</v>
      </c>
      <c r="B69" s="842" t="s">
        <v>491</v>
      </c>
      <c r="C69" s="836" t="s">
        <v>492</v>
      </c>
      <c r="D69" s="837">
        <f>'1c'!D69-'23b'!D69-'23c'!D69</f>
        <v>315000</v>
      </c>
      <c r="E69" s="837">
        <f>'1c'!E69-'23b'!E69-'23c'!E69</f>
        <v>0</v>
      </c>
      <c r="F69" s="837">
        <f>'1c'!F69-'23b'!F69-'23c'!F69</f>
        <v>0</v>
      </c>
      <c r="G69" s="837">
        <f>'1c'!G69-'23b'!G69-'23c'!G69</f>
        <v>0</v>
      </c>
      <c r="H69" s="837">
        <f>'1c'!H69-'23b'!H69-'23c'!H69</f>
        <v>0</v>
      </c>
      <c r="I69" s="837">
        <f>'1c'!I69-'23b'!I69-'23c'!I69</f>
        <v>315000</v>
      </c>
    </row>
    <row r="70" spans="1:9" ht="15" customHeight="1" x14ac:dyDescent="0.25">
      <c r="A70" s="839">
        <v>54</v>
      </c>
      <c r="B70" s="840" t="s">
        <v>493</v>
      </c>
      <c r="C70" s="841" t="s">
        <v>494</v>
      </c>
      <c r="D70" s="837">
        <f>'1c'!D70-'23b'!D70-'23c'!D70</f>
        <v>315000</v>
      </c>
      <c r="E70" s="837">
        <f>'1c'!E70-'23b'!E70-'23c'!E70</f>
        <v>0</v>
      </c>
      <c r="F70" s="837">
        <f>'1c'!F70-'23b'!F70-'23c'!F70</f>
        <v>0</v>
      </c>
      <c r="G70" s="837">
        <f>'1c'!G70-'23b'!G70-'23c'!G70</f>
        <v>0</v>
      </c>
      <c r="H70" s="837">
        <f>'1c'!H70-'23b'!H70-'23c'!H70</f>
        <v>0</v>
      </c>
      <c r="I70" s="837">
        <f>'1c'!I70-'23b'!I70-'23c'!I70</f>
        <v>315000</v>
      </c>
    </row>
    <row r="71" spans="1:9" ht="15" customHeight="1" x14ac:dyDescent="0.25">
      <c r="A71" s="834">
        <v>55</v>
      </c>
      <c r="B71" s="842" t="s">
        <v>495</v>
      </c>
      <c r="C71" s="836" t="s">
        <v>496</v>
      </c>
      <c r="D71" s="837">
        <f>'1c'!D71-'23b'!D71-'23c'!D71</f>
        <v>0</v>
      </c>
      <c r="E71" s="837">
        <f>'1c'!E71-'23b'!E71-'23c'!E71</f>
        <v>0</v>
      </c>
      <c r="F71" s="837">
        <f>'1c'!F71-'23b'!F71-'23c'!F71</f>
        <v>0</v>
      </c>
      <c r="G71" s="837">
        <f>'1c'!G71-'23b'!G71-'23c'!G71</f>
        <v>0</v>
      </c>
      <c r="H71" s="837">
        <f>'1c'!H71-'23b'!H71-'23c'!H71</f>
        <v>0</v>
      </c>
      <c r="I71" s="837">
        <f>'1c'!I71-'23b'!I71-'23c'!I71</f>
        <v>0</v>
      </c>
    </row>
    <row r="72" spans="1:9" ht="15" customHeight="1" x14ac:dyDescent="0.25">
      <c r="A72" s="834">
        <v>56</v>
      </c>
      <c r="B72" s="838" t="s">
        <v>497</v>
      </c>
      <c r="C72" s="836" t="s">
        <v>498</v>
      </c>
      <c r="D72" s="837">
        <f>'1c'!D72-'23b'!D72-'23c'!D72</f>
        <v>0</v>
      </c>
      <c r="E72" s="837">
        <f>'1c'!E72-'23b'!E72-'23c'!E72</f>
        <v>0</v>
      </c>
      <c r="F72" s="837">
        <f>'1c'!F72-'23b'!F72-'23c'!F72</f>
        <v>0</v>
      </c>
      <c r="G72" s="837">
        <f>'1c'!G72-'23b'!G72-'23c'!G72</f>
        <v>0</v>
      </c>
      <c r="H72" s="837">
        <f>'1c'!H72-'23b'!H72-'23c'!H72</f>
        <v>0</v>
      </c>
      <c r="I72" s="837">
        <f>'1c'!I72-'23b'!I72-'23c'!I72</f>
        <v>0</v>
      </c>
    </row>
    <row r="73" spans="1:9" ht="15" customHeight="1" x14ac:dyDescent="0.25">
      <c r="A73" s="834">
        <v>57</v>
      </c>
      <c r="B73" s="842" t="s">
        <v>499</v>
      </c>
      <c r="C73" s="836" t="s">
        <v>500</v>
      </c>
      <c r="D73" s="837">
        <f>'1c'!D73-'23b'!D73-'23c'!D73</f>
        <v>0</v>
      </c>
      <c r="E73" s="837">
        <f>'1c'!E73-'23b'!E73-'23c'!E73</f>
        <v>0</v>
      </c>
      <c r="F73" s="837">
        <f>'1c'!F73-'23b'!F73-'23c'!F73</f>
        <v>0</v>
      </c>
      <c r="G73" s="837">
        <f>'1c'!G73-'23b'!G73-'23c'!G73</f>
        <v>0</v>
      </c>
      <c r="H73" s="837">
        <f>'1c'!H73-'23b'!H73-'23c'!H73</f>
        <v>0</v>
      </c>
      <c r="I73" s="837">
        <f>'1c'!I73-'23b'!I73-'23c'!I73</f>
        <v>0</v>
      </c>
    </row>
    <row r="74" spans="1:9" ht="15" customHeight="1" thickBot="1" x14ac:dyDescent="0.3">
      <c r="A74" s="845">
        <v>58</v>
      </c>
      <c r="B74" s="846" t="s">
        <v>501</v>
      </c>
      <c r="C74" s="847" t="s">
        <v>502</v>
      </c>
      <c r="D74" s="837">
        <f>'1c'!D74-'23b'!D74-'23c'!D74</f>
        <v>0</v>
      </c>
      <c r="E74" s="837">
        <f>'1c'!E74-'23b'!E74-'23c'!E74</f>
        <v>0</v>
      </c>
      <c r="F74" s="837">
        <f>'1c'!F74-'23b'!F74-'23c'!F74</f>
        <v>0</v>
      </c>
      <c r="G74" s="837">
        <f>'1c'!G74-'23b'!G74-'23c'!G74</f>
        <v>0</v>
      </c>
      <c r="H74" s="837">
        <f>'1c'!H74-'23b'!H74-'23c'!H74</f>
        <v>0</v>
      </c>
      <c r="I74" s="837">
        <f>'1c'!I74-'23b'!I74-'23c'!I74</f>
        <v>0</v>
      </c>
    </row>
    <row r="75" spans="1:9" ht="15" customHeight="1" thickBot="1" x14ac:dyDescent="0.3">
      <c r="A75" s="848">
        <v>59</v>
      </c>
      <c r="B75" s="849" t="s">
        <v>503</v>
      </c>
      <c r="C75" s="850" t="s">
        <v>504</v>
      </c>
      <c r="D75" s="837">
        <f>'1c'!D75-'23b'!D75-'23c'!D75</f>
        <v>985607348</v>
      </c>
      <c r="E75" s="837">
        <f>'1c'!E75-'23b'!E75-'23c'!E75</f>
        <v>867831144</v>
      </c>
      <c r="F75" s="837">
        <f>'1c'!F75-'23b'!F75-'23c'!F75</f>
        <v>4565596</v>
      </c>
      <c r="G75" s="837">
        <f>'1c'!G75-'23b'!G75-'23c'!G75</f>
        <v>90850454</v>
      </c>
      <c r="H75" s="837">
        <f>'1c'!H75-'23b'!H75-'23c'!H75</f>
        <v>20465266</v>
      </c>
      <c r="I75" s="837">
        <f>'1c'!I75-'23b'!I75-'23c'!I75</f>
        <v>1894888</v>
      </c>
    </row>
    <row r="76" spans="1:9" x14ac:dyDescent="0.25">
      <c r="A76" s="851">
        <v>60</v>
      </c>
      <c r="B76" s="852" t="s">
        <v>505</v>
      </c>
      <c r="C76" s="853" t="s">
        <v>506</v>
      </c>
      <c r="D76" s="837">
        <f>'1c'!D76-'23b'!D76-'23c'!D76</f>
        <v>0</v>
      </c>
      <c r="E76" s="837">
        <f>'1c'!E76-'23b'!E76-'23c'!E76</f>
        <v>0</v>
      </c>
      <c r="F76" s="837">
        <f>'1c'!F76-'23b'!F76-'23c'!F76</f>
        <v>0</v>
      </c>
      <c r="G76" s="837">
        <f>'1c'!G76-'23b'!G76-'23c'!G76</f>
        <v>0</v>
      </c>
      <c r="H76" s="837">
        <f>'1c'!H76-'23b'!H76-'23c'!H76</f>
        <v>0</v>
      </c>
      <c r="I76" s="837">
        <f>'1c'!I76-'23b'!I76-'23c'!I76</f>
        <v>0</v>
      </c>
    </row>
    <row r="77" spans="1:9" x14ac:dyDescent="0.25">
      <c r="A77" s="839">
        <v>61</v>
      </c>
      <c r="B77" s="854" t="s">
        <v>507</v>
      </c>
      <c r="C77" s="855" t="s">
        <v>508</v>
      </c>
      <c r="D77" s="837">
        <f>'1c'!D77-'23b'!D77-'23c'!D77</f>
        <v>0</v>
      </c>
      <c r="E77" s="837">
        <f>'1c'!E77-'23b'!E77-'23c'!E77</f>
        <v>0</v>
      </c>
      <c r="F77" s="837">
        <f>'1c'!F77-'23b'!F77-'23c'!F77</f>
        <v>0</v>
      </c>
      <c r="G77" s="837">
        <f>'1c'!G77-'23b'!G77-'23c'!G77</f>
        <v>0</v>
      </c>
      <c r="H77" s="837">
        <f>'1c'!H77-'23b'!H77-'23c'!H77</f>
        <v>0</v>
      </c>
      <c r="I77" s="837">
        <f>'1c'!I77-'23b'!I77-'23c'!I77</f>
        <v>0</v>
      </c>
    </row>
    <row r="78" spans="1:9" x14ac:dyDescent="0.25">
      <c r="A78" s="839">
        <v>62</v>
      </c>
      <c r="B78" s="838" t="s">
        <v>509</v>
      </c>
      <c r="C78" s="855" t="s">
        <v>510</v>
      </c>
      <c r="D78" s="837">
        <f>'1c'!D78-'23b'!D78-'23c'!D78</f>
        <v>565881621</v>
      </c>
      <c r="E78" s="837">
        <f>'1c'!E78-'23b'!E78-'23c'!E78</f>
        <v>530547080</v>
      </c>
      <c r="F78" s="837">
        <f>'1c'!F78-'23b'!F78-'23c'!F78</f>
        <v>8680504</v>
      </c>
      <c r="G78" s="837">
        <f>'1c'!G78-'23b'!G78-'23c'!G78</f>
        <v>20933084</v>
      </c>
      <c r="H78" s="837">
        <f>'1c'!H78-'23b'!H78-'23c'!H78</f>
        <v>4152888</v>
      </c>
      <c r="I78" s="837">
        <f>'1c'!I78-'23b'!I78-'23c'!I78</f>
        <v>1568065</v>
      </c>
    </row>
    <row r="79" spans="1:9" x14ac:dyDescent="0.25">
      <c r="A79" s="839">
        <v>63</v>
      </c>
      <c r="B79" s="838" t="s">
        <v>511</v>
      </c>
      <c r="C79" s="855" t="s">
        <v>512</v>
      </c>
      <c r="D79" s="837">
        <f>'1c'!D79-'23b'!D79-'23c'!D79</f>
        <v>0</v>
      </c>
      <c r="E79" s="837">
        <f>'1c'!E79-'23b'!E79-'23c'!E79</f>
        <v>0</v>
      </c>
      <c r="F79" s="837">
        <f>'1c'!F79-'23b'!F79-'23c'!F79</f>
        <v>0</v>
      </c>
      <c r="G79" s="837">
        <f>'1c'!G79-'23b'!G79-'23c'!G79</f>
        <v>0</v>
      </c>
      <c r="H79" s="837">
        <f>'1c'!H79-'23b'!H79-'23c'!H79</f>
        <v>0</v>
      </c>
      <c r="I79" s="837">
        <f>'1c'!I79-'23b'!I79-'23c'!I79</f>
        <v>0</v>
      </c>
    </row>
    <row r="80" spans="1:9" x14ac:dyDescent="0.25">
      <c r="A80" s="839">
        <v>64</v>
      </c>
      <c r="B80" s="840" t="s">
        <v>513</v>
      </c>
      <c r="C80" s="855" t="s">
        <v>514</v>
      </c>
      <c r="D80" s="837">
        <f>'1c'!D80-'23b'!D80-'23c'!D80</f>
        <v>565881621</v>
      </c>
      <c r="E80" s="837">
        <f>'1c'!E80-'23b'!E80-'23c'!E80</f>
        <v>530547080</v>
      </c>
      <c r="F80" s="837">
        <f>'1c'!F80-'23b'!F80-'23c'!F80</f>
        <v>8680504</v>
      </c>
      <c r="G80" s="837">
        <f>'1c'!G80-'23b'!G80-'23c'!G80</f>
        <v>20933084</v>
      </c>
      <c r="H80" s="837">
        <f>'1c'!H80-'23b'!H80-'23c'!H80</f>
        <v>4152888</v>
      </c>
      <c r="I80" s="837">
        <f>'1c'!I80-'23b'!I80-'23c'!I80</f>
        <v>1568065</v>
      </c>
    </row>
    <row r="81" spans="1:9" x14ac:dyDescent="0.25">
      <c r="A81" s="839">
        <v>65</v>
      </c>
      <c r="B81" s="856" t="s">
        <v>515</v>
      </c>
      <c r="C81" s="855" t="s">
        <v>516</v>
      </c>
      <c r="D81" s="837">
        <f>'1c'!D81-'23b'!D81-'23c'!D81</f>
        <v>41241348</v>
      </c>
      <c r="E81" s="837">
        <f>'1c'!E81-'23b'!E81-'23c'!E81</f>
        <v>41241348</v>
      </c>
      <c r="F81" s="837">
        <f>'1c'!F81-'23b'!F81-'23c'!F81</f>
        <v>0</v>
      </c>
      <c r="G81" s="837">
        <f>'1c'!G81-'23b'!G81-'23c'!G81</f>
        <v>0</v>
      </c>
      <c r="H81" s="837">
        <f>'1c'!H81-'23b'!H81-'23c'!H81</f>
        <v>0</v>
      </c>
      <c r="I81" s="837">
        <f>'1c'!I81-'23b'!I81-'23c'!I81</f>
        <v>0</v>
      </c>
    </row>
    <row r="82" spans="1:9" x14ac:dyDescent="0.25">
      <c r="A82" s="839">
        <v>66</v>
      </c>
      <c r="B82" s="856" t="s">
        <v>517</v>
      </c>
      <c r="C82" s="855" t="s">
        <v>518</v>
      </c>
      <c r="D82" s="837">
        <f>'1c'!D82-'23b'!D82-'23c'!D82</f>
        <v>0</v>
      </c>
      <c r="E82" s="837">
        <f>'1c'!E82-'23b'!E82-'23c'!E82</f>
        <v>0</v>
      </c>
      <c r="F82" s="837">
        <f>'1c'!F82-'23b'!F82-'23c'!F82</f>
        <v>0</v>
      </c>
      <c r="G82" s="837">
        <f>'1c'!G82-'23b'!G82-'23c'!G82</f>
        <v>0</v>
      </c>
      <c r="H82" s="837">
        <f>'1c'!H82-'23b'!H82-'23c'!H82</f>
        <v>0</v>
      </c>
      <c r="I82" s="837">
        <f>'1c'!I82-'23b'!I82-'23c'!I82</f>
        <v>0</v>
      </c>
    </row>
    <row r="83" spans="1:9" x14ac:dyDescent="0.25">
      <c r="A83" s="839">
        <v>67</v>
      </c>
      <c r="B83" s="856" t="s">
        <v>519</v>
      </c>
      <c r="C83" s="855" t="s">
        <v>520</v>
      </c>
      <c r="D83" s="837">
        <f>'1c'!D83-'23b'!D83-'23c'!D83</f>
        <v>429206337</v>
      </c>
      <c r="E83" s="837">
        <f>'1c'!E83-'23b'!E83-'23c'!E83</f>
        <v>0</v>
      </c>
      <c r="F83" s="837">
        <f>'1c'!F83-'23b'!F83-'23c'!F83</f>
        <v>150230654</v>
      </c>
      <c r="G83" s="837">
        <f>'1c'!G83-'23b'!G83-'23c'!G83</f>
        <v>122788765</v>
      </c>
      <c r="H83" s="837">
        <f>'1c'!H83-'23b'!H83-'23c'!H83</f>
        <v>104932526</v>
      </c>
      <c r="I83" s="837">
        <f>'1c'!I83-'23b'!I83-'23c'!I83</f>
        <v>51254392</v>
      </c>
    </row>
    <row r="84" spans="1:9" x14ac:dyDescent="0.25">
      <c r="A84" s="839">
        <v>68</v>
      </c>
      <c r="B84" s="856" t="s">
        <v>521</v>
      </c>
      <c r="C84" s="855" t="s">
        <v>522</v>
      </c>
      <c r="D84" s="837">
        <f>'1c'!D84-'23b'!D84-'23c'!D84</f>
        <v>0</v>
      </c>
      <c r="E84" s="837">
        <f>'1c'!E84-'23b'!E84-'23c'!E84</f>
        <v>0</v>
      </c>
      <c r="F84" s="837">
        <f>'1c'!F84-'23b'!F84-'23c'!F84</f>
        <v>0</v>
      </c>
      <c r="G84" s="837">
        <f>'1c'!G84-'23b'!G84-'23c'!G84</f>
        <v>0</v>
      </c>
      <c r="H84" s="837">
        <f>'1c'!H84-'23b'!H84-'23c'!H84</f>
        <v>0</v>
      </c>
      <c r="I84" s="837">
        <f>'1c'!I84-'23b'!I84-'23c'!I84</f>
        <v>0</v>
      </c>
    </row>
    <row r="85" spans="1:9" x14ac:dyDescent="0.25">
      <c r="A85" s="839">
        <v>69</v>
      </c>
      <c r="B85" s="842" t="s">
        <v>523</v>
      </c>
      <c r="C85" s="855" t="s">
        <v>524</v>
      </c>
      <c r="D85" s="837">
        <f>'1c'!D85-'23b'!D85-'23c'!D85</f>
        <v>0</v>
      </c>
      <c r="E85" s="837">
        <f>'1c'!E85-'23b'!E85-'23c'!E85</f>
        <v>0</v>
      </c>
      <c r="F85" s="837">
        <f>'1c'!F85-'23b'!F85-'23c'!F85</f>
        <v>0</v>
      </c>
      <c r="G85" s="837">
        <f>'1c'!G85-'23b'!G85-'23c'!G85</f>
        <v>0</v>
      </c>
      <c r="H85" s="837">
        <f>'1c'!H85-'23b'!H85-'23c'!H85</f>
        <v>0</v>
      </c>
      <c r="I85" s="837">
        <f>'1c'!I85-'23b'!I85-'23c'!I85</f>
        <v>0</v>
      </c>
    </row>
    <row r="86" spans="1:9" x14ac:dyDescent="0.25">
      <c r="A86" s="839">
        <v>70</v>
      </c>
      <c r="B86" s="844" t="s">
        <v>525</v>
      </c>
      <c r="C86" s="855" t="s">
        <v>526</v>
      </c>
      <c r="D86" s="837">
        <f>'1c'!D86-'23b'!D86-'23c'!D86</f>
        <v>1028926835</v>
      </c>
      <c r="E86" s="837">
        <f>'1c'!E86-'23b'!E86-'23c'!E86</f>
        <v>571788428</v>
      </c>
      <c r="F86" s="837">
        <f>'1c'!F86-'23b'!F86-'23c'!F86</f>
        <v>151508687</v>
      </c>
      <c r="G86" s="837">
        <f>'1c'!G86-'23b'!G86-'23c'!G86</f>
        <v>143721849</v>
      </c>
      <c r="H86" s="837">
        <f>'1c'!H86-'23b'!H86-'23c'!H86</f>
        <v>109085414</v>
      </c>
      <c r="I86" s="837">
        <f>'1c'!I86-'23b'!I86-'23c'!I86</f>
        <v>52822457</v>
      </c>
    </row>
    <row r="87" spans="1:9" x14ac:dyDescent="0.25">
      <c r="A87" s="839">
        <v>71</v>
      </c>
      <c r="B87" s="854" t="s">
        <v>527</v>
      </c>
      <c r="C87" s="855" t="s">
        <v>528</v>
      </c>
      <c r="D87" s="837">
        <f>'1c'!D87-'23b'!D87-'23c'!D87</f>
        <v>0</v>
      </c>
      <c r="E87" s="837">
        <f>'1c'!E87-'23b'!E87-'23c'!E87</f>
        <v>0</v>
      </c>
      <c r="F87" s="837">
        <f>'1c'!F87-'23b'!F87-'23c'!F87</f>
        <v>0</v>
      </c>
      <c r="G87" s="837">
        <f>'1c'!G87-'23b'!G87-'23c'!G87</f>
        <v>0</v>
      </c>
      <c r="H87" s="837">
        <f>'1c'!H87-'23b'!H87-'23c'!H87</f>
        <v>0</v>
      </c>
      <c r="I87" s="837">
        <f>'1c'!I87-'23b'!I87-'23c'!I87</f>
        <v>0</v>
      </c>
    </row>
    <row r="88" spans="1:9" x14ac:dyDescent="0.25">
      <c r="A88" s="839">
        <v>72</v>
      </c>
      <c r="B88" s="854" t="s">
        <v>529</v>
      </c>
      <c r="C88" s="855" t="s">
        <v>530</v>
      </c>
      <c r="D88" s="837">
        <f>'1c'!D88-'23b'!D88-'23c'!D88</f>
        <v>1028926835</v>
      </c>
      <c r="E88" s="837">
        <f>'1c'!E88-'23b'!E88-'23c'!E88</f>
        <v>571788428</v>
      </c>
      <c r="F88" s="837">
        <f>'1c'!F88-'23b'!F88-'23c'!F88</f>
        <v>151508687</v>
      </c>
      <c r="G88" s="837">
        <f>'1c'!G88-'23b'!G88-'23c'!G88</f>
        <v>143721849</v>
      </c>
      <c r="H88" s="837">
        <f>'1c'!H88-'23b'!H88-'23c'!H88</f>
        <v>109085414</v>
      </c>
      <c r="I88" s="837">
        <f>'1c'!I88-'23b'!I88-'23c'!I88</f>
        <v>52822457</v>
      </c>
    </row>
    <row r="89" spans="1:9" ht="15.75" thickBot="1" x14ac:dyDescent="0.3">
      <c r="A89" s="857">
        <v>73</v>
      </c>
      <c r="B89" s="858" t="s">
        <v>531</v>
      </c>
      <c r="C89" s="858"/>
      <c r="D89" s="901">
        <f>'1c'!D89-'23b'!D89-'23c'!D89</f>
        <v>2014534183</v>
      </c>
      <c r="E89" s="901">
        <f>'1c'!E89-'23b'!E89-'23c'!E89</f>
        <v>1439619572</v>
      </c>
      <c r="F89" s="901">
        <f>'1c'!F89-'23b'!F89-'23c'!F89</f>
        <v>156074283</v>
      </c>
      <c r="G89" s="901">
        <f>'1c'!G89-'23b'!G89-'23c'!G89</f>
        <v>234572303</v>
      </c>
      <c r="H89" s="901">
        <f>'1c'!H89-'23b'!H89-'23c'!H89</f>
        <v>129550680</v>
      </c>
      <c r="I89" s="901">
        <f>'1c'!I89-'23b'!I89-'23c'!I89</f>
        <v>54717345</v>
      </c>
    </row>
    <row r="90" spans="1:9" ht="15.75" thickTop="1" x14ac:dyDescent="0.25">
      <c r="A90" s="859">
        <v>1</v>
      </c>
      <c r="B90" s="860" t="s">
        <v>533</v>
      </c>
      <c r="C90" s="861" t="s">
        <v>534</v>
      </c>
      <c r="D90" s="862">
        <f>'2e'!D8-'23b'!D90-'23c'!D90</f>
        <v>326105981</v>
      </c>
      <c r="E90" s="862">
        <f>'2e'!E8-'23b'!E90-'23c'!E90</f>
        <v>28592978</v>
      </c>
      <c r="F90" s="862">
        <f>'2e'!F8-'23b'!F90-'23c'!F90</f>
        <v>95301828</v>
      </c>
      <c r="G90" s="862">
        <f>'2e'!G8-'23b'!G90-'23c'!G90</f>
        <v>115284900</v>
      </c>
      <c r="H90" s="862">
        <f>'2e'!H8-'23b'!H90-'23c'!H90</f>
        <v>68480592</v>
      </c>
      <c r="I90" s="862">
        <f>'2e'!I8-'23b'!I90-'23c'!I90</f>
        <v>18445683</v>
      </c>
    </row>
    <row r="91" spans="1:9" x14ac:dyDescent="0.25">
      <c r="A91" s="859">
        <v>2</v>
      </c>
      <c r="B91" s="840" t="s">
        <v>535</v>
      </c>
      <c r="C91" s="861" t="s">
        <v>536</v>
      </c>
      <c r="D91" s="862">
        <f>'2e'!D9-'23b'!D91-'23c'!D91</f>
        <v>81594773</v>
      </c>
      <c r="E91" s="862">
        <f>'2e'!E9-'23b'!E91-'23c'!E91</f>
        <v>8063905</v>
      </c>
      <c r="F91" s="862">
        <f>'2e'!F9-'23b'!F91-'23c'!F91</f>
        <v>26160854</v>
      </c>
      <c r="G91" s="862">
        <f>'2e'!G9-'23b'!G91-'23c'!G91</f>
        <v>22354731</v>
      </c>
      <c r="H91" s="862">
        <f>'2e'!H9-'23b'!H91-'23c'!H91</f>
        <v>19918815</v>
      </c>
      <c r="I91" s="862">
        <f>'2e'!I9-'23b'!I91-'23c'!I91</f>
        <v>5096468</v>
      </c>
    </row>
    <row r="92" spans="1:9" x14ac:dyDescent="0.25">
      <c r="A92" s="859">
        <v>3</v>
      </c>
      <c r="B92" s="840" t="s">
        <v>313</v>
      </c>
      <c r="C92" s="861" t="s">
        <v>537</v>
      </c>
      <c r="D92" s="862">
        <f>'2e'!D10-'23b'!D92-'23c'!D92</f>
        <v>200466425</v>
      </c>
      <c r="E92" s="862">
        <f>'2e'!E10-'23b'!E92-'23c'!E92</f>
        <v>52464609</v>
      </c>
      <c r="F92" s="862">
        <f>'2e'!F10-'23b'!F92-'23c'!F92</f>
        <v>19847717</v>
      </c>
      <c r="G92" s="862">
        <f>'2e'!G10-'23b'!G92-'23c'!G92</f>
        <v>68211661</v>
      </c>
      <c r="H92" s="862">
        <f>'2e'!H10-'23b'!H92-'23c'!H92</f>
        <v>34518915</v>
      </c>
      <c r="I92" s="862">
        <f>'2e'!I10-'23b'!I92-'23c'!I92</f>
        <v>25423523</v>
      </c>
    </row>
    <row r="93" spans="1:9" x14ac:dyDescent="0.25">
      <c r="A93" s="859">
        <v>4</v>
      </c>
      <c r="B93" s="842" t="s">
        <v>538</v>
      </c>
      <c r="C93" s="863" t="s">
        <v>539</v>
      </c>
      <c r="D93" s="862">
        <f>'2e'!D11-'23b'!D93-'23c'!D93</f>
        <v>0</v>
      </c>
      <c r="E93" s="862">
        <f>'2e'!E11-'23b'!E93-'23c'!E93</f>
        <v>0</v>
      </c>
      <c r="F93" s="862">
        <f>'2e'!F11-'23b'!F93-'23c'!F93</f>
        <v>0</v>
      </c>
      <c r="G93" s="862">
        <f>'2e'!G11-'23b'!G93-'23c'!G93</f>
        <v>0</v>
      </c>
      <c r="H93" s="862">
        <f>'2e'!H11-'23b'!H93-'23c'!H93</f>
        <v>0</v>
      </c>
      <c r="I93" s="862">
        <f>'2e'!I11-'23b'!I93-'23c'!I93</f>
        <v>0</v>
      </c>
    </row>
    <row r="94" spans="1:9" x14ac:dyDescent="0.25">
      <c r="A94" s="859">
        <v>5</v>
      </c>
      <c r="B94" s="842" t="s">
        <v>540</v>
      </c>
      <c r="C94" s="863" t="s">
        <v>541</v>
      </c>
      <c r="D94" s="862">
        <f>'2e'!D12-'23b'!D94-'23c'!D94</f>
        <v>5492600</v>
      </c>
      <c r="E94" s="862">
        <f>'2e'!E12-'23b'!E94-'23c'!E94</f>
        <v>5492600</v>
      </c>
      <c r="F94" s="862">
        <f>'2e'!F12-'23b'!F94-'23c'!F94</f>
        <v>0</v>
      </c>
      <c r="G94" s="862">
        <f>'2e'!G12-'23b'!G94-'23c'!G94</f>
        <v>0</v>
      </c>
      <c r="H94" s="862">
        <f>'2e'!H12-'23b'!H94-'23c'!H94</f>
        <v>0</v>
      </c>
      <c r="I94" s="862">
        <f>'2e'!I12-'23b'!I94-'23c'!I94</f>
        <v>0</v>
      </c>
    </row>
    <row r="95" spans="1:9" x14ac:dyDescent="0.25">
      <c r="A95" s="859">
        <v>6</v>
      </c>
      <c r="B95" s="864" t="s">
        <v>542</v>
      </c>
      <c r="C95" s="863" t="s">
        <v>543</v>
      </c>
      <c r="D95" s="862">
        <f>'2e'!D13-'23b'!D95-'23c'!D95</f>
        <v>0</v>
      </c>
      <c r="E95" s="862">
        <f>'2e'!E13-'23b'!E95-'23c'!E95</f>
        <v>0</v>
      </c>
      <c r="F95" s="862">
        <f>'2e'!F13-'23b'!F95-'23c'!F95</f>
        <v>0</v>
      </c>
      <c r="G95" s="862">
        <f>'2e'!G13-'23b'!G95-'23c'!G95</f>
        <v>0</v>
      </c>
      <c r="H95" s="862">
        <f>'2e'!H13-'23b'!H95-'23c'!H95</f>
        <v>0</v>
      </c>
      <c r="I95" s="862">
        <f>'2e'!I13-'23b'!I95-'23c'!I95</f>
        <v>0</v>
      </c>
    </row>
    <row r="96" spans="1:9" x14ac:dyDescent="0.25">
      <c r="A96" s="859">
        <v>7</v>
      </c>
      <c r="B96" s="864" t="s">
        <v>544</v>
      </c>
      <c r="C96" s="863" t="s">
        <v>545</v>
      </c>
      <c r="D96" s="862">
        <f>'2e'!D14-'23b'!D96-'23c'!D96</f>
        <v>0</v>
      </c>
      <c r="E96" s="862">
        <f>'2e'!E14-'23b'!E96-'23c'!E96</f>
        <v>0</v>
      </c>
      <c r="F96" s="862">
        <f>'2e'!F14-'23b'!F96-'23c'!F96</f>
        <v>0</v>
      </c>
      <c r="G96" s="862">
        <f>'2e'!G14-'23b'!G96-'23c'!G96</f>
        <v>0</v>
      </c>
      <c r="H96" s="862">
        <f>'2e'!H14-'23b'!H96-'23c'!H96</f>
        <v>0</v>
      </c>
      <c r="I96" s="862">
        <f>'2e'!I14-'23b'!I96-'23c'!I96</f>
        <v>0</v>
      </c>
    </row>
    <row r="97" spans="1:9" x14ac:dyDescent="0.25">
      <c r="A97" s="859">
        <v>8</v>
      </c>
      <c r="B97" s="864" t="s">
        <v>546</v>
      </c>
      <c r="C97" s="863" t="s">
        <v>547</v>
      </c>
      <c r="D97" s="862">
        <f>'2e'!D15-'23b'!D97-'23c'!D97</f>
        <v>0</v>
      </c>
      <c r="E97" s="862">
        <f>'2e'!E15-'23b'!E97-'23c'!E97</f>
        <v>0</v>
      </c>
      <c r="F97" s="862">
        <f>'2e'!F15-'23b'!F97-'23c'!F97</f>
        <v>0</v>
      </c>
      <c r="G97" s="862">
        <f>'2e'!G15-'23b'!G97-'23c'!G97</f>
        <v>0</v>
      </c>
      <c r="H97" s="862">
        <f>'2e'!H15-'23b'!H97-'23c'!H97</f>
        <v>0</v>
      </c>
      <c r="I97" s="862">
        <f>'2e'!I15-'23b'!I97-'23c'!I97</f>
        <v>0</v>
      </c>
    </row>
    <row r="98" spans="1:9" x14ac:dyDescent="0.25">
      <c r="A98" s="859">
        <v>9</v>
      </c>
      <c r="B98" s="842" t="s">
        <v>548</v>
      </c>
      <c r="C98" s="863" t="s">
        <v>549</v>
      </c>
      <c r="D98" s="862">
        <f>'2e'!D16-'23b'!D98-'23c'!D98</f>
        <v>0</v>
      </c>
      <c r="E98" s="862">
        <f>'2e'!E16-'23b'!E98-'23c'!E98</f>
        <v>0</v>
      </c>
      <c r="F98" s="862">
        <f>'2e'!F16-'23b'!F98-'23c'!F98</f>
        <v>0</v>
      </c>
      <c r="G98" s="862">
        <f>'2e'!G16-'23b'!G98-'23c'!G98</f>
        <v>0</v>
      </c>
      <c r="H98" s="862">
        <f>'2e'!H16-'23b'!H98-'23c'!H98</f>
        <v>0</v>
      </c>
      <c r="I98" s="862">
        <f>'2e'!I16-'23b'!I98-'23c'!I98</f>
        <v>0</v>
      </c>
    </row>
    <row r="99" spans="1:9" x14ac:dyDescent="0.25">
      <c r="A99" s="859">
        <v>10</v>
      </c>
      <c r="B99" s="842" t="s">
        <v>550</v>
      </c>
      <c r="C99" s="863" t="s">
        <v>551</v>
      </c>
      <c r="D99" s="862">
        <f>'2e'!D17-'23b'!D99-'23c'!D99</f>
        <v>1859000</v>
      </c>
      <c r="E99" s="862">
        <f>'2e'!E17-'23b'!E99-'23c'!E99</f>
        <v>1859000</v>
      </c>
      <c r="F99" s="862">
        <f>'2e'!F17-'23b'!F99-'23c'!F99</f>
        <v>0</v>
      </c>
      <c r="G99" s="862">
        <f>'2e'!G17-'23b'!G99-'23c'!G99</f>
        <v>0</v>
      </c>
      <c r="H99" s="862">
        <f>'2e'!H17-'23b'!H99-'23c'!H99</f>
        <v>0</v>
      </c>
      <c r="I99" s="862">
        <f>'2e'!I17-'23b'!I99-'23c'!I99</f>
        <v>0</v>
      </c>
    </row>
    <row r="100" spans="1:9" x14ac:dyDescent="0.25">
      <c r="A100" s="859">
        <v>11</v>
      </c>
      <c r="B100" s="842" t="s">
        <v>552</v>
      </c>
      <c r="C100" s="863" t="s">
        <v>553</v>
      </c>
      <c r="D100" s="862">
        <f>'2e'!D18-'23b'!D100-'23c'!D100</f>
        <v>6179123</v>
      </c>
      <c r="E100" s="862">
        <f>'2e'!E18-'23b'!E100-'23c'!E100</f>
        <v>6179123</v>
      </c>
      <c r="F100" s="862">
        <f>'2e'!F18-'23b'!F100-'23c'!F100</f>
        <v>0</v>
      </c>
      <c r="G100" s="862">
        <f>'2e'!G18-'23b'!G100-'23c'!G100</f>
        <v>0</v>
      </c>
      <c r="H100" s="862">
        <f>'2e'!H18-'23b'!H100-'23c'!H100</f>
        <v>0</v>
      </c>
      <c r="I100" s="862">
        <f>'2e'!I18-'23b'!I100-'23c'!I100</f>
        <v>0</v>
      </c>
    </row>
    <row r="101" spans="1:9" x14ac:dyDescent="0.25">
      <c r="A101" s="859">
        <v>12</v>
      </c>
      <c r="B101" s="844" t="s">
        <v>554</v>
      </c>
      <c r="C101" s="861" t="s">
        <v>555</v>
      </c>
      <c r="D101" s="862">
        <f>'2e'!D19-'23b'!D101-'23c'!D101</f>
        <v>13530723</v>
      </c>
      <c r="E101" s="862">
        <f>'2e'!E19-'23b'!E101-'23c'!E101</f>
        <v>13530723</v>
      </c>
      <c r="F101" s="862">
        <f>'2e'!F19-'23b'!F101-'23c'!F101</f>
        <v>0</v>
      </c>
      <c r="G101" s="862">
        <f>'2e'!G19-'23b'!G101-'23c'!G101</f>
        <v>0</v>
      </c>
      <c r="H101" s="862">
        <f>'2e'!H19-'23b'!H101-'23c'!H101</f>
        <v>0</v>
      </c>
      <c r="I101" s="862">
        <f>'2e'!I19-'23b'!I101-'23c'!I101</f>
        <v>0</v>
      </c>
    </row>
    <row r="102" spans="1:9" x14ac:dyDescent="0.25">
      <c r="A102" s="859">
        <v>13</v>
      </c>
      <c r="B102" s="865" t="s">
        <v>556</v>
      </c>
      <c r="C102" s="863" t="s">
        <v>557</v>
      </c>
      <c r="D102" s="862">
        <f>'2e'!D20-'23b'!D102-'23c'!D102</f>
        <v>0</v>
      </c>
      <c r="E102" s="862">
        <f>'2e'!E20-'23b'!E102-'23c'!E102</f>
        <v>0</v>
      </c>
      <c r="F102" s="862">
        <f>'2e'!F20-'23b'!F102-'23c'!F102</f>
        <v>0</v>
      </c>
      <c r="G102" s="862">
        <f>'2e'!G20-'23b'!G102-'23c'!G102</f>
        <v>0</v>
      </c>
      <c r="H102" s="862">
        <f>'2e'!H20-'23b'!H102-'23c'!H102</f>
        <v>0</v>
      </c>
      <c r="I102" s="862">
        <f>'2e'!I20-'23b'!I102-'23c'!I102</f>
        <v>0</v>
      </c>
    </row>
    <row r="103" spans="1:9" x14ac:dyDescent="0.25">
      <c r="A103" s="859">
        <v>14</v>
      </c>
      <c r="B103" s="865" t="s">
        <v>558</v>
      </c>
      <c r="C103" s="863" t="s">
        <v>559</v>
      </c>
      <c r="D103" s="862">
        <f>'2e'!D21-'23b'!D103-'23c'!D103</f>
        <v>64660</v>
      </c>
      <c r="E103" s="862">
        <f>'2e'!E21-'23b'!E103-'23c'!E103</f>
        <v>64660</v>
      </c>
      <c r="F103" s="862">
        <f>'2e'!F21-'23b'!F103-'23c'!F103</f>
        <v>0</v>
      </c>
      <c r="G103" s="862">
        <f>'2e'!G21-'23b'!G103-'23c'!G103</f>
        <v>0</v>
      </c>
      <c r="H103" s="862">
        <f>'2e'!H21-'23b'!H103-'23c'!H103</f>
        <v>0</v>
      </c>
      <c r="I103" s="862">
        <f>'2e'!I21-'23b'!I103-'23c'!I103</f>
        <v>0</v>
      </c>
    </row>
    <row r="104" spans="1:9" ht="25.5" x14ac:dyDescent="0.25">
      <c r="A104" s="859">
        <v>15</v>
      </c>
      <c r="B104" s="865" t="s">
        <v>560</v>
      </c>
      <c r="C104" s="863" t="s">
        <v>561</v>
      </c>
      <c r="D104" s="862">
        <f>'2e'!D22-'23b'!D104-'23c'!D104</f>
        <v>0</v>
      </c>
      <c r="E104" s="862">
        <f>'2e'!E22-'23b'!E104-'23c'!E104</f>
        <v>0</v>
      </c>
      <c r="F104" s="862">
        <f>'2e'!F22-'23b'!F104-'23c'!F104</f>
        <v>0</v>
      </c>
      <c r="G104" s="862">
        <f>'2e'!G22-'23b'!G104-'23c'!G104</f>
        <v>0</v>
      </c>
      <c r="H104" s="862">
        <f>'2e'!H22-'23b'!H104-'23c'!H104</f>
        <v>0</v>
      </c>
      <c r="I104" s="862">
        <f>'2e'!I22-'23b'!I104-'23c'!I104</f>
        <v>0</v>
      </c>
    </row>
    <row r="105" spans="1:9" ht="25.5" x14ac:dyDescent="0.25">
      <c r="A105" s="859">
        <v>16</v>
      </c>
      <c r="B105" s="865" t="s">
        <v>562</v>
      </c>
      <c r="C105" s="863" t="s">
        <v>563</v>
      </c>
      <c r="D105" s="862">
        <f>'2e'!D23-'23b'!D105-'23c'!D105</f>
        <v>0</v>
      </c>
      <c r="E105" s="862">
        <f>'2e'!E23-'23b'!E105-'23c'!E105</f>
        <v>0</v>
      </c>
      <c r="F105" s="862">
        <f>'2e'!F23-'23b'!F105-'23c'!F105</f>
        <v>0</v>
      </c>
      <c r="G105" s="862">
        <f>'2e'!G23-'23b'!G105-'23c'!G105</f>
        <v>0</v>
      </c>
      <c r="H105" s="862">
        <f>'2e'!H23-'23b'!H105-'23c'!H105</f>
        <v>0</v>
      </c>
      <c r="I105" s="862">
        <f>'2e'!I23-'23b'!I105-'23c'!I105</f>
        <v>0</v>
      </c>
    </row>
    <row r="106" spans="1:9" ht="25.5" x14ac:dyDescent="0.25">
      <c r="A106" s="859">
        <v>17</v>
      </c>
      <c r="B106" s="865" t="s">
        <v>564</v>
      </c>
      <c r="C106" s="863" t="s">
        <v>565</v>
      </c>
      <c r="D106" s="862">
        <f>'2e'!D24-'23b'!D106-'23c'!D106</f>
        <v>0</v>
      </c>
      <c r="E106" s="862">
        <f>'2e'!E24-'23b'!E106-'23c'!E106</f>
        <v>0</v>
      </c>
      <c r="F106" s="862">
        <f>'2e'!F24-'23b'!F106-'23c'!F106</f>
        <v>0</v>
      </c>
      <c r="G106" s="862">
        <f>'2e'!G24-'23b'!G106-'23c'!G106</f>
        <v>0</v>
      </c>
      <c r="H106" s="862">
        <f>'2e'!H24-'23b'!H106-'23c'!H106</f>
        <v>0</v>
      </c>
      <c r="I106" s="862">
        <f>'2e'!I24-'23b'!I106-'23c'!I106</f>
        <v>0</v>
      </c>
    </row>
    <row r="107" spans="1:9" x14ac:dyDescent="0.25">
      <c r="A107" s="859">
        <v>18</v>
      </c>
      <c r="B107" s="865" t="s">
        <v>566</v>
      </c>
      <c r="C107" s="863" t="s">
        <v>567</v>
      </c>
      <c r="D107" s="862">
        <f>'2e'!D25-'23b'!D107-'23c'!D107</f>
        <v>117156890</v>
      </c>
      <c r="E107" s="862">
        <f>'2e'!E25-'23b'!E107-'23c'!E107</f>
        <v>117156890</v>
      </c>
      <c r="F107" s="862">
        <f>'2e'!F25-'23b'!F107-'23c'!F107</f>
        <v>0</v>
      </c>
      <c r="G107" s="862">
        <f>'2e'!G25-'23b'!G107-'23c'!G107</f>
        <v>0</v>
      </c>
      <c r="H107" s="862">
        <f>'2e'!H25-'23b'!H107-'23c'!H107</f>
        <v>0</v>
      </c>
      <c r="I107" s="862">
        <f>'2e'!I25-'23b'!I107-'23c'!I107</f>
        <v>0</v>
      </c>
    </row>
    <row r="108" spans="1:9" x14ac:dyDescent="0.25">
      <c r="A108" s="866"/>
      <c r="B108" s="838" t="s">
        <v>363</v>
      </c>
      <c r="C108" s="863" t="s">
        <v>568</v>
      </c>
      <c r="D108" s="862">
        <f>'2e'!D26-'23b'!D108-'23c'!D108</f>
        <v>0</v>
      </c>
      <c r="E108" s="862">
        <f>'2e'!E26-'23b'!E108-'23c'!E108</f>
        <v>0</v>
      </c>
      <c r="F108" s="862">
        <f>'2e'!F26-'23b'!F108-'23c'!F108</f>
        <v>0</v>
      </c>
      <c r="G108" s="862">
        <f>'2e'!G26-'23b'!G108-'23c'!G108</f>
        <v>0</v>
      </c>
      <c r="H108" s="862">
        <f>'2e'!H26-'23b'!H108-'23c'!H108</f>
        <v>0</v>
      </c>
      <c r="I108" s="862">
        <f>'2e'!I26-'23b'!I108-'23c'!I108</f>
        <v>0</v>
      </c>
    </row>
    <row r="109" spans="1:9" x14ac:dyDescent="0.25">
      <c r="A109" s="866"/>
      <c r="B109" s="838" t="s">
        <v>365</v>
      </c>
      <c r="C109" s="863" t="s">
        <v>569</v>
      </c>
      <c r="D109" s="862">
        <f>'2e'!D27-'23b'!D109-'23c'!D109</f>
        <v>0</v>
      </c>
      <c r="E109" s="862">
        <f>'2e'!E27-'23b'!E109-'23c'!E109</f>
        <v>0</v>
      </c>
      <c r="F109" s="862">
        <f>'2e'!F27-'23b'!F109-'23c'!F109</f>
        <v>0</v>
      </c>
      <c r="G109" s="862">
        <f>'2e'!G27-'23b'!G109-'23c'!G109</f>
        <v>0</v>
      </c>
      <c r="H109" s="862">
        <f>'2e'!H27-'23b'!H109-'23c'!H109</f>
        <v>0</v>
      </c>
      <c r="I109" s="862">
        <f>'2e'!I27-'23b'!I109-'23c'!I109</f>
        <v>0</v>
      </c>
    </row>
    <row r="110" spans="1:9" x14ac:dyDescent="0.25">
      <c r="A110" s="866"/>
      <c r="B110" s="838" t="s">
        <v>570</v>
      </c>
      <c r="C110" s="863" t="s">
        <v>571</v>
      </c>
      <c r="D110" s="862">
        <f>'2e'!D28-'23b'!D110-'23c'!D110</f>
        <v>0</v>
      </c>
      <c r="E110" s="862">
        <f>'2e'!E28-'23b'!E110-'23c'!E110</f>
        <v>0</v>
      </c>
      <c r="F110" s="862">
        <f>'2e'!F28-'23b'!F110-'23c'!F110</f>
        <v>0</v>
      </c>
      <c r="G110" s="862">
        <f>'2e'!G28-'23b'!G110-'23c'!G110</f>
        <v>0</v>
      </c>
      <c r="H110" s="862">
        <f>'2e'!H28-'23b'!H110-'23c'!H110</f>
        <v>0</v>
      </c>
      <c r="I110" s="862">
        <f>'2e'!I28-'23b'!I110-'23c'!I110</f>
        <v>0</v>
      </c>
    </row>
    <row r="111" spans="1:9" x14ac:dyDescent="0.25">
      <c r="A111" s="866"/>
      <c r="B111" s="838" t="s">
        <v>368</v>
      </c>
      <c r="C111" s="863" t="s">
        <v>572</v>
      </c>
      <c r="D111" s="862">
        <f>'2e'!D29-'23b'!D111-'23c'!D111</f>
        <v>0</v>
      </c>
      <c r="E111" s="862">
        <f>'2e'!E29-'23b'!E111-'23c'!E111</f>
        <v>0</v>
      </c>
      <c r="F111" s="862">
        <f>'2e'!F29-'23b'!F111-'23c'!F111</f>
        <v>0</v>
      </c>
      <c r="G111" s="862">
        <f>'2e'!G29-'23b'!G111-'23c'!G111</f>
        <v>0</v>
      </c>
      <c r="H111" s="862">
        <f>'2e'!H29-'23b'!H111-'23c'!H111</f>
        <v>0</v>
      </c>
      <c r="I111" s="862">
        <f>'2e'!I29-'23b'!I111-'23c'!I111</f>
        <v>0</v>
      </c>
    </row>
    <row r="112" spans="1:9" x14ac:dyDescent="0.25">
      <c r="A112" s="866"/>
      <c r="B112" s="838" t="s">
        <v>370</v>
      </c>
      <c r="C112" s="863" t="s">
        <v>573</v>
      </c>
      <c r="D112" s="862">
        <f>'2e'!D30-'23b'!D112-'23c'!D112</f>
        <v>1801182</v>
      </c>
      <c r="E112" s="862">
        <f>'2e'!E30-'23b'!E112-'23c'!E112</f>
        <v>1801182</v>
      </c>
      <c r="F112" s="862">
        <f>'2e'!F30-'23b'!F112-'23c'!F112</f>
        <v>0</v>
      </c>
      <c r="G112" s="862">
        <f>'2e'!G30-'23b'!G112-'23c'!G112</f>
        <v>0</v>
      </c>
      <c r="H112" s="862">
        <f>'2e'!H30-'23b'!H112-'23c'!H112</f>
        <v>0</v>
      </c>
      <c r="I112" s="862">
        <f>'2e'!I30-'23b'!I112-'23c'!I112</f>
        <v>0</v>
      </c>
    </row>
    <row r="113" spans="1:9" x14ac:dyDescent="0.25">
      <c r="A113" s="866"/>
      <c r="B113" s="838" t="s">
        <v>574</v>
      </c>
      <c r="C113" s="863" t="s">
        <v>575</v>
      </c>
      <c r="D113" s="862">
        <f>'2e'!D31-'23b'!D113-'23c'!D113</f>
        <v>84557060</v>
      </c>
      <c r="E113" s="862">
        <f>'2e'!E31-'23b'!E113-'23c'!E113</f>
        <v>84557060</v>
      </c>
      <c r="F113" s="862">
        <f>'2e'!F31-'23b'!F113-'23c'!F113</f>
        <v>0</v>
      </c>
      <c r="G113" s="862">
        <f>'2e'!G31-'23b'!G113-'23c'!G113</f>
        <v>0</v>
      </c>
      <c r="H113" s="862">
        <f>'2e'!H31-'23b'!H113-'23c'!H113</f>
        <v>0</v>
      </c>
      <c r="I113" s="862">
        <f>'2e'!I31-'23b'!I113-'23c'!I113</f>
        <v>0</v>
      </c>
    </row>
    <row r="114" spans="1:9" x14ac:dyDescent="0.25">
      <c r="A114" s="866"/>
      <c r="B114" s="838" t="s">
        <v>576</v>
      </c>
      <c r="C114" s="863" t="s">
        <v>577</v>
      </c>
      <c r="D114" s="862">
        <f>'2e'!D32-'23b'!D114-'23c'!D114</f>
        <v>30298648</v>
      </c>
      <c r="E114" s="862">
        <f>'2e'!E32-'23b'!E114-'23c'!E114</f>
        <v>30298648</v>
      </c>
      <c r="F114" s="862">
        <f>'2e'!F32-'23b'!F114-'23c'!F114</f>
        <v>0</v>
      </c>
      <c r="G114" s="862">
        <f>'2e'!G32-'23b'!G114-'23c'!G114</f>
        <v>0</v>
      </c>
      <c r="H114" s="862">
        <f>'2e'!H32-'23b'!H114-'23c'!H114</f>
        <v>0</v>
      </c>
      <c r="I114" s="862">
        <f>'2e'!I32-'23b'!I114-'23c'!I114</f>
        <v>0</v>
      </c>
    </row>
    <row r="115" spans="1:9" x14ac:dyDescent="0.25">
      <c r="A115" s="866"/>
      <c r="B115" s="843" t="s">
        <v>896</v>
      </c>
      <c r="C115" s="863" t="s">
        <v>578</v>
      </c>
      <c r="D115" s="862">
        <f>'2e'!D33-'23b'!D115-'23c'!D115</f>
        <v>500000</v>
      </c>
      <c r="E115" s="862">
        <f>'2e'!E33-'23b'!E115-'23c'!E115</f>
        <v>500000</v>
      </c>
      <c r="F115" s="862">
        <f>'2e'!F33-'23b'!F115-'23c'!F115</f>
        <v>0</v>
      </c>
      <c r="G115" s="862">
        <f>'2e'!G33-'23b'!G115-'23c'!G115</f>
        <v>0</v>
      </c>
      <c r="H115" s="862">
        <f>'2e'!H33-'23b'!H115-'23c'!H115</f>
        <v>0</v>
      </c>
      <c r="I115" s="862">
        <f>'2e'!I33-'23b'!I115-'23c'!I115</f>
        <v>0</v>
      </c>
    </row>
    <row r="116" spans="1:9" ht="25.5" x14ac:dyDescent="0.25">
      <c r="A116" s="866">
        <v>19</v>
      </c>
      <c r="B116" s="865" t="s">
        <v>579</v>
      </c>
      <c r="C116" s="863" t="s">
        <v>580</v>
      </c>
      <c r="D116" s="862">
        <f>'2e'!D34-'23b'!D116-'23c'!D116</f>
        <v>0</v>
      </c>
      <c r="E116" s="862">
        <f>'2e'!E34-'23b'!E116-'23c'!E116</f>
        <v>0</v>
      </c>
      <c r="F116" s="862">
        <f>'2e'!F34-'23b'!F116-'23c'!F116</f>
        <v>0</v>
      </c>
      <c r="G116" s="862">
        <f>'2e'!G34-'23b'!G116-'23c'!G116</f>
        <v>0</v>
      </c>
      <c r="H116" s="862">
        <f>'2e'!H34-'23b'!H116-'23c'!H116</f>
        <v>0</v>
      </c>
      <c r="I116" s="862">
        <f>'2e'!I34-'23b'!I116-'23c'!I116</f>
        <v>0</v>
      </c>
    </row>
    <row r="117" spans="1:9" ht="25.5" x14ac:dyDescent="0.25">
      <c r="A117" s="866">
        <v>20</v>
      </c>
      <c r="B117" s="865" t="s">
        <v>581</v>
      </c>
      <c r="C117" s="863" t="s">
        <v>582</v>
      </c>
      <c r="D117" s="862">
        <f>'2e'!D35-'23b'!D117-'23c'!D117</f>
        <v>0</v>
      </c>
      <c r="E117" s="862">
        <f>'2e'!E35-'23b'!E117-'23c'!E117</f>
        <v>0</v>
      </c>
      <c r="F117" s="862">
        <f>'2e'!F35-'23b'!F117-'23c'!F117</f>
        <v>0</v>
      </c>
      <c r="G117" s="862">
        <f>'2e'!G35-'23b'!G117-'23c'!G117</f>
        <v>0</v>
      </c>
      <c r="H117" s="862">
        <f>'2e'!H35-'23b'!H117-'23c'!H117</f>
        <v>0</v>
      </c>
      <c r="I117" s="862">
        <f>'2e'!I35-'23b'!I117-'23c'!I117</f>
        <v>0</v>
      </c>
    </row>
    <row r="118" spans="1:9" x14ac:dyDescent="0.25">
      <c r="A118" s="866">
        <v>21</v>
      </c>
      <c r="B118" s="865" t="s">
        <v>583</v>
      </c>
      <c r="C118" s="863" t="s">
        <v>584</v>
      </c>
      <c r="D118" s="862">
        <f>'2e'!D36-'23b'!D118-'23c'!D118</f>
        <v>0</v>
      </c>
      <c r="E118" s="862">
        <f>'2e'!E36-'23b'!E118-'23c'!E118</f>
        <v>0</v>
      </c>
      <c r="F118" s="862">
        <f>'2e'!F36-'23b'!F118-'23c'!F118</f>
        <v>0</v>
      </c>
      <c r="G118" s="862">
        <f>'2e'!G36-'23b'!G118-'23c'!G118</f>
        <v>0</v>
      </c>
      <c r="H118" s="862">
        <f>'2e'!H36-'23b'!H118-'23c'!H118</f>
        <v>0</v>
      </c>
      <c r="I118" s="862">
        <f>'2e'!I36-'23b'!I118-'23c'!I118</f>
        <v>0</v>
      </c>
    </row>
    <row r="119" spans="1:9" x14ac:dyDescent="0.25">
      <c r="A119" s="866">
        <v>22</v>
      </c>
      <c r="B119" s="867" t="s">
        <v>585</v>
      </c>
      <c r="C119" s="863" t="s">
        <v>586</v>
      </c>
      <c r="D119" s="862">
        <f>'2e'!D37-'23b'!D119-'23c'!D119</f>
        <v>0</v>
      </c>
      <c r="E119" s="862">
        <f>'2e'!E37-'23b'!E119-'23c'!E119</f>
        <v>0</v>
      </c>
      <c r="F119" s="862">
        <f>'2e'!F37-'23b'!F119-'23c'!F119</f>
        <v>0</v>
      </c>
      <c r="G119" s="862">
        <f>'2e'!G37-'23b'!G119-'23c'!G119</f>
        <v>0</v>
      </c>
      <c r="H119" s="862">
        <f>'2e'!H37-'23b'!H119-'23c'!H119</f>
        <v>0</v>
      </c>
      <c r="I119" s="862">
        <f>'2e'!I37-'23b'!I119-'23c'!I119</f>
        <v>0</v>
      </c>
    </row>
    <row r="120" spans="1:9" x14ac:dyDescent="0.25">
      <c r="A120" s="866">
        <v>23</v>
      </c>
      <c r="B120" s="865" t="s">
        <v>587</v>
      </c>
      <c r="C120" s="863" t="s">
        <v>588</v>
      </c>
      <c r="D120" s="862">
        <f>'2e'!D38-'23b'!D120-'23c'!D120</f>
        <v>0</v>
      </c>
      <c r="E120" s="862">
        <f>'2e'!E38-'23b'!E120-'23c'!E120</f>
        <v>0</v>
      </c>
      <c r="F120" s="862">
        <f>'2e'!F38-'23b'!F120-'23c'!F120</f>
        <v>0</v>
      </c>
      <c r="G120" s="862">
        <f>'2e'!G38-'23b'!G120-'23c'!G120</f>
        <v>0</v>
      </c>
      <c r="H120" s="862">
        <f>'2e'!H38-'23b'!H120-'23c'!H120</f>
        <v>0</v>
      </c>
      <c r="I120" s="862">
        <f>'2e'!I38-'23b'!I120-'23c'!I120</f>
        <v>0</v>
      </c>
    </row>
    <row r="121" spans="1:9" x14ac:dyDescent="0.25">
      <c r="A121" s="866">
        <v>24</v>
      </c>
      <c r="B121" s="867" t="s">
        <v>589</v>
      </c>
      <c r="C121" s="863" t="s">
        <v>590</v>
      </c>
      <c r="D121" s="862">
        <f>'2e'!D39-'23b'!D121-'23c'!D121</f>
        <v>0</v>
      </c>
      <c r="E121" s="862">
        <f>'2e'!E39-'23b'!E121-'23c'!E121</f>
        <v>0</v>
      </c>
      <c r="F121" s="862">
        <f>'2e'!F39-'23b'!F121-'23c'!F121</f>
        <v>0</v>
      </c>
      <c r="G121" s="862">
        <f>'2e'!G39-'23b'!G121-'23c'!G121</f>
        <v>0</v>
      </c>
      <c r="H121" s="862">
        <f>'2e'!H39-'23b'!H121-'23c'!H121</f>
        <v>0</v>
      </c>
      <c r="I121" s="862">
        <f>'2e'!I39-'23b'!I121-'23c'!I121</f>
        <v>0</v>
      </c>
    </row>
    <row r="122" spans="1:9" x14ac:dyDescent="0.25">
      <c r="A122" s="866">
        <v>25</v>
      </c>
      <c r="B122" s="844" t="s">
        <v>591</v>
      </c>
      <c r="C122" s="861" t="s">
        <v>592</v>
      </c>
      <c r="D122" s="862">
        <f>'2e'!D40-'23b'!D122-'23c'!D122</f>
        <v>117221550</v>
      </c>
      <c r="E122" s="862">
        <f>'2e'!E40-'23b'!E122-'23c'!E122</f>
        <v>117221550</v>
      </c>
      <c r="F122" s="862">
        <f>'2e'!F40-'23b'!F122-'23c'!F122</f>
        <v>0</v>
      </c>
      <c r="G122" s="862">
        <f>'2e'!G40-'23b'!G122-'23c'!G122</f>
        <v>0</v>
      </c>
      <c r="H122" s="862">
        <f>'2e'!H40-'23b'!H122-'23c'!H122</f>
        <v>0</v>
      </c>
      <c r="I122" s="862">
        <f>'2e'!I40-'23b'!I122-'23c'!I122</f>
        <v>0</v>
      </c>
    </row>
    <row r="123" spans="1:9" x14ac:dyDescent="0.25">
      <c r="A123" s="866">
        <v>26</v>
      </c>
      <c r="B123" s="868" t="s">
        <v>671</v>
      </c>
      <c r="C123" s="863" t="s">
        <v>594</v>
      </c>
      <c r="D123" s="862">
        <f>'2e'!D41-'23b'!D123-'23c'!D123</f>
        <v>3356320</v>
      </c>
      <c r="E123" s="862">
        <f>'2e'!E41-'23b'!E123-'23c'!E123</f>
        <v>2260000</v>
      </c>
      <c r="F123" s="862">
        <f>'2e'!F41-'23b'!F123-'23c'!F123</f>
        <v>1061330</v>
      </c>
      <c r="G123" s="862">
        <f>'2e'!G41-'23b'!G123-'23c'!G123</f>
        <v>0</v>
      </c>
      <c r="H123" s="862">
        <f>'2e'!H41-'23b'!H123-'23c'!H123</f>
        <v>0</v>
      </c>
      <c r="I123" s="862">
        <f>'2e'!I41-'23b'!I123-'23c'!I123</f>
        <v>34990</v>
      </c>
    </row>
    <row r="124" spans="1:9" x14ac:dyDescent="0.25">
      <c r="A124" s="866">
        <v>27</v>
      </c>
      <c r="B124" s="868" t="s">
        <v>595</v>
      </c>
      <c r="C124" s="863" t="s">
        <v>596</v>
      </c>
      <c r="D124" s="862">
        <f>'2e'!D42-'23b'!D124-'23c'!D124</f>
        <v>44375003</v>
      </c>
      <c r="E124" s="862">
        <f>'2e'!E42-'23b'!E124-'23c'!E124</f>
        <v>44375003</v>
      </c>
      <c r="F124" s="862">
        <f>'2e'!F42-'23b'!F124-'23c'!F124</f>
        <v>0</v>
      </c>
      <c r="G124" s="862">
        <f>'2e'!G42-'23b'!G124-'23c'!G124</f>
        <v>0</v>
      </c>
      <c r="H124" s="862">
        <f>'2e'!H42-'23b'!H124-'23c'!H124</f>
        <v>0</v>
      </c>
      <c r="I124" s="862">
        <f>'2e'!I42-'23b'!I124-'23c'!I124</f>
        <v>0</v>
      </c>
    </row>
    <row r="125" spans="1:9" x14ac:dyDescent="0.25">
      <c r="A125" s="866">
        <v>28</v>
      </c>
      <c r="B125" s="868" t="s">
        <v>597</v>
      </c>
      <c r="C125" s="863" t="s">
        <v>598</v>
      </c>
      <c r="D125" s="862">
        <f>'2e'!D43-'23b'!D125-'23c'!D125</f>
        <v>1171789</v>
      </c>
      <c r="E125" s="862">
        <f>'2e'!E43-'23b'!E125-'23c'!E125</f>
        <v>0</v>
      </c>
      <c r="F125" s="862">
        <f>'2e'!F43-'23b'!F125-'23c'!F125</f>
        <v>735185</v>
      </c>
      <c r="G125" s="862">
        <f>'2e'!G43-'23b'!G125-'23c'!G125</f>
        <v>44900</v>
      </c>
      <c r="H125" s="862">
        <f>'2e'!H43-'23b'!H125-'23c'!H125</f>
        <v>31495</v>
      </c>
      <c r="I125" s="862">
        <f>'2e'!I43-'23b'!I125-'23c'!I125</f>
        <v>360209</v>
      </c>
    </row>
    <row r="126" spans="1:9" x14ac:dyDescent="0.25">
      <c r="A126" s="866">
        <v>29</v>
      </c>
      <c r="B126" s="868" t="s">
        <v>599</v>
      </c>
      <c r="C126" s="863" t="s">
        <v>600</v>
      </c>
      <c r="D126" s="862">
        <f>'2e'!D44-'23b'!D126-'23c'!D126</f>
        <v>20494729</v>
      </c>
      <c r="E126" s="862">
        <f>'2e'!E44-'23b'!E126-'23c'!E126</f>
        <v>7963890</v>
      </c>
      <c r="F126" s="862">
        <f>'2e'!F44-'23b'!F126-'23c'!F126</f>
        <v>557231</v>
      </c>
      <c r="G126" s="862">
        <f>'2e'!G44-'23b'!G126-'23c'!G126</f>
        <v>7841152</v>
      </c>
      <c r="H126" s="862">
        <f>'2e'!H44-'23b'!H126-'23c'!H126</f>
        <v>1192820</v>
      </c>
      <c r="I126" s="862">
        <f>'2e'!I44-'23b'!I126-'23c'!I126</f>
        <v>2939636</v>
      </c>
    </row>
    <row r="127" spans="1:9" x14ac:dyDescent="0.25">
      <c r="A127" s="866">
        <v>30</v>
      </c>
      <c r="B127" s="836" t="s">
        <v>601</v>
      </c>
      <c r="C127" s="863" t="s">
        <v>602</v>
      </c>
      <c r="D127" s="862">
        <f>'2e'!D45-'23b'!D127-'23c'!D127</f>
        <v>0</v>
      </c>
      <c r="E127" s="862">
        <f>'2e'!E45-'23b'!E127-'23c'!E127</f>
        <v>0</v>
      </c>
      <c r="F127" s="862">
        <f>'2e'!F45-'23b'!F127-'23c'!F127</f>
        <v>0</v>
      </c>
      <c r="G127" s="862">
        <f>'2e'!G45-'23b'!G127-'23c'!G127</f>
        <v>0</v>
      </c>
      <c r="H127" s="862">
        <f>'2e'!H45-'23b'!H127-'23c'!H127</f>
        <v>0</v>
      </c>
      <c r="I127" s="862">
        <f>'2e'!I45-'23b'!I127-'23c'!I127</f>
        <v>0</v>
      </c>
    </row>
    <row r="128" spans="1:9" x14ac:dyDescent="0.25">
      <c r="A128" s="866">
        <v>31</v>
      </c>
      <c r="B128" s="836" t="s">
        <v>603</v>
      </c>
      <c r="C128" s="863" t="s">
        <v>604</v>
      </c>
      <c r="D128" s="862">
        <f>'2e'!D46-'23b'!D128-'23c'!D128</f>
        <v>0</v>
      </c>
      <c r="E128" s="862">
        <f>'2e'!E46-'23b'!E128-'23c'!E128</f>
        <v>0</v>
      </c>
      <c r="F128" s="862">
        <f>'2e'!F46-'23b'!F128-'23c'!F128</f>
        <v>0</v>
      </c>
      <c r="G128" s="862">
        <f>'2e'!G46-'23b'!G128-'23c'!G128</f>
        <v>0</v>
      </c>
      <c r="H128" s="862">
        <f>'2e'!H46-'23b'!H128-'23c'!H128</f>
        <v>0</v>
      </c>
      <c r="I128" s="862">
        <f>'2e'!I46-'23b'!I128-'23c'!I128</f>
        <v>0</v>
      </c>
    </row>
    <row r="129" spans="1:9" x14ac:dyDescent="0.25">
      <c r="A129" s="866">
        <v>32</v>
      </c>
      <c r="B129" s="836" t="s">
        <v>605</v>
      </c>
      <c r="C129" s="863" t="s">
        <v>606</v>
      </c>
      <c r="D129" s="862">
        <f>'2e'!D47-'23b'!D129-'23c'!D129</f>
        <v>7816796</v>
      </c>
      <c r="E129" s="862">
        <f>'2e'!E47-'23b'!E129-'23c'!E129</f>
        <v>4030542</v>
      </c>
      <c r="F129" s="862">
        <f>'2e'!F47-'23b'!F129-'23c'!F129</f>
        <v>635514</v>
      </c>
      <c r="G129" s="862">
        <f>'2e'!G47-'23b'!G129-'23c'!G129</f>
        <v>2129235</v>
      </c>
      <c r="H129" s="862">
        <f>'2e'!H47-'23b'!H129-'23c'!H129</f>
        <v>330152</v>
      </c>
      <c r="I129" s="862">
        <f>'2e'!I47-'23b'!I129-'23c'!I129</f>
        <v>691353</v>
      </c>
    </row>
    <row r="130" spans="1:9" x14ac:dyDescent="0.25">
      <c r="A130" s="866">
        <v>33</v>
      </c>
      <c r="B130" s="841" t="s">
        <v>182</v>
      </c>
      <c r="C130" s="861" t="s">
        <v>607</v>
      </c>
      <c r="D130" s="862">
        <f>'2e'!D48-'23b'!D130-'23c'!D130</f>
        <v>77214637</v>
      </c>
      <c r="E130" s="862">
        <f>'2e'!E48-'23b'!E130-'23c'!E130</f>
        <v>58629435</v>
      </c>
      <c r="F130" s="862">
        <f>'2e'!F48-'23b'!F130-'23c'!F130</f>
        <v>2989260</v>
      </c>
      <c r="G130" s="862">
        <f>'2e'!G48-'23b'!G130-'23c'!G130</f>
        <v>10015287</v>
      </c>
      <c r="H130" s="862">
        <f>'2e'!H48-'23b'!H130-'23c'!H130</f>
        <v>1554467</v>
      </c>
      <c r="I130" s="862">
        <f>'2e'!I48-'23b'!I130-'23c'!I130</f>
        <v>4026188</v>
      </c>
    </row>
    <row r="131" spans="1:9" x14ac:dyDescent="0.25">
      <c r="A131" s="866">
        <v>34</v>
      </c>
      <c r="B131" s="842" t="s">
        <v>608</v>
      </c>
      <c r="C131" s="863" t="s">
        <v>609</v>
      </c>
      <c r="D131" s="862">
        <f>'2e'!D49-'23b'!D131-'23c'!D131</f>
        <v>111647527</v>
      </c>
      <c r="E131" s="862">
        <f>'2e'!E49-'23b'!E131-'23c'!E131</f>
        <v>111647527</v>
      </c>
      <c r="F131" s="862">
        <f>'2e'!F49-'23b'!F131-'23c'!F131</f>
        <v>0</v>
      </c>
      <c r="G131" s="862">
        <f>'2e'!G49-'23b'!G131-'23c'!G131</f>
        <v>0</v>
      </c>
      <c r="H131" s="862">
        <f>'2e'!H49-'23b'!H131-'23c'!H131</f>
        <v>0</v>
      </c>
      <c r="I131" s="862">
        <f>'2e'!I49-'23b'!I131-'23c'!I131</f>
        <v>0</v>
      </c>
    </row>
    <row r="132" spans="1:9" x14ac:dyDescent="0.25">
      <c r="A132" s="866">
        <v>35</v>
      </c>
      <c r="B132" s="842" t="s">
        <v>610</v>
      </c>
      <c r="C132" s="863" t="s">
        <v>611</v>
      </c>
      <c r="D132" s="862">
        <f>'2e'!D50-'23b'!D132-'23c'!D132</f>
        <v>33571</v>
      </c>
      <c r="E132" s="862">
        <f>'2e'!E50-'23b'!E132-'23c'!E132</f>
        <v>0</v>
      </c>
      <c r="F132" s="862">
        <f>'2e'!F50-'23b'!F132-'23c'!F132</f>
        <v>33571</v>
      </c>
      <c r="G132" s="862">
        <f>'2e'!G50-'23b'!G132-'23c'!G132</f>
        <v>0</v>
      </c>
      <c r="H132" s="862">
        <f>'2e'!H50-'23b'!H132-'23c'!H132</f>
        <v>0</v>
      </c>
      <c r="I132" s="862">
        <f>'2e'!I50-'23b'!I132-'23c'!I132</f>
        <v>0</v>
      </c>
    </row>
    <row r="133" spans="1:9" x14ac:dyDescent="0.25">
      <c r="A133" s="866">
        <v>36</v>
      </c>
      <c r="B133" s="842" t="s">
        <v>612</v>
      </c>
      <c r="C133" s="863" t="s">
        <v>613</v>
      </c>
      <c r="D133" s="862">
        <f>'2e'!D51-'23b'!D133-'23c'!D133</f>
        <v>121677</v>
      </c>
      <c r="E133" s="862">
        <f>'2e'!E51-'23b'!E133-'23c'!E133</f>
        <v>0</v>
      </c>
      <c r="F133" s="862">
        <f>'2e'!F51-'23b'!F133-'23c'!F133</f>
        <v>0</v>
      </c>
      <c r="G133" s="862">
        <f>'2e'!G51-'23b'!G133-'23c'!G133</f>
        <v>121677</v>
      </c>
      <c r="H133" s="862">
        <f>'2e'!H51-'23b'!H133-'23c'!H133</f>
        <v>0</v>
      </c>
      <c r="I133" s="862">
        <f>'2e'!I51-'23b'!I133-'23c'!I133</f>
        <v>0</v>
      </c>
    </row>
    <row r="134" spans="1:9" x14ac:dyDescent="0.25">
      <c r="A134" s="866">
        <v>37</v>
      </c>
      <c r="B134" s="842" t="s">
        <v>614</v>
      </c>
      <c r="C134" s="863" t="s">
        <v>615</v>
      </c>
      <c r="D134" s="862">
        <f>'2e'!D52-'23b'!D134-'23c'!D134</f>
        <v>29583526</v>
      </c>
      <c r="E134" s="862">
        <f>'2e'!E52-'23b'!E134-'23c'!E134</f>
        <v>29541609</v>
      </c>
      <c r="F134" s="862">
        <f>'2e'!F52-'23b'!F134-'23c'!F134</f>
        <v>9064</v>
      </c>
      <c r="G134" s="862">
        <f>'2e'!G52-'23b'!G134-'23c'!G134</f>
        <v>32853</v>
      </c>
      <c r="H134" s="862">
        <f>'2e'!H52-'23b'!H134-'23c'!H134</f>
        <v>0</v>
      </c>
      <c r="I134" s="862">
        <f>'2e'!I52-'23b'!I134-'23c'!I134</f>
        <v>0</v>
      </c>
    </row>
    <row r="135" spans="1:9" x14ac:dyDescent="0.25">
      <c r="A135" s="866">
        <v>38</v>
      </c>
      <c r="B135" s="844" t="s">
        <v>616</v>
      </c>
      <c r="C135" s="861" t="s">
        <v>617</v>
      </c>
      <c r="D135" s="862">
        <f>'2e'!D53-'23b'!D135-'23c'!D135</f>
        <v>141386301</v>
      </c>
      <c r="E135" s="862">
        <f>'2e'!E53-'23b'!E135-'23c'!E135</f>
        <v>141189136</v>
      </c>
      <c r="F135" s="862">
        <f>'2e'!F53-'23b'!F135-'23c'!F135</f>
        <v>42635</v>
      </c>
      <c r="G135" s="862">
        <f>'2e'!G53-'23b'!G135-'23c'!G135</f>
        <v>154530</v>
      </c>
      <c r="H135" s="862">
        <f>'2e'!H53-'23b'!H135-'23c'!H135</f>
        <v>0</v>
      </c>
      <c r="I135" s="862">
        <f>'2e'!I53-'23b'!I135-'23c'!I135</f>
        <v>0</v>
      </c>
    </row>
    <row r="136" spans="1:9" ht="25.5" x14ac:dyDescent="0.25">
      <c r="A136" s="866">
        <v>39</v>
      </c>
      <c r="B136" s="842" t="s">
        <v>618</v>
      </c>
      <c r="C136" s="863" t="s">
        <v>619</v>
      </c>
      <c r="D136" s="862">
        <f>'2e'!D54-'23b'!D136-'23c'!D136</f>
        <v>0</v>
      </c>
      <c r="E136" s="862">
        <f>'2e'!E54-'23b'!E136-'23c'!E136</f>
        <v>0</v>
      </c>
      <c r="F136" s="862">
        <f>'2e'!F54-'23b'!F136-'23c'!F136</f>
        <v>0</v>
      </c>
      <c r="G136" s="862">
        <f>'2e'!G54-'23b'!G136-'23c'!G136</f>
        <v>0</v>
      </c>
      <c r="H136" s="862">
        <f>'2e'!H54-'23b'!H136-'23c'!H136</f>
        <v>0</v>
      </c>
      <c r="I136" s="862">
        <f>'2e'!I54-'23b'!I136-'23c'!I136</f>
        <v>0</v>
      </c>
    </row>
    <row r="137" spans="1:9" ht="25.5" x14ac:dyDescent="0.25">
      <c r="A137" s="866">
        <v>40</v>
      </c>
      <c r="B137" s="842" t="s">
        <v>620</v>
      </c>
      <c r="C137" s="863" t="s">
        <v>621</v>
      </c>
      <c r="D137" s="862">
        <f>'2e'!D55-'23b'!D137-'23c'!D137</f>
        <v>0</v>
      </c>
      <c r="E137" s="862">
        <f>'2e'!E55-'23b'!E137-'23c'!E137</f>
        <v>0</v>
      </c>
      <c r="F137" s="862">
        <f>'2e'!F55-'23b'!F137-'23c'!F137</f>
        <v>0</v>
      </c>
      <c r="G137" s="862">
        <f>'2e'!G55-'23b'!G137-'23c'!G137</f>
        <v>0</v>
      </c>
      <c r="H137" s="862">
        <f>'2e'!H55-'23b'!H137-'23c'!H137</f>
        <v>0</v>
      </c>
      <c r="I137" s="862">
        <f>'2e'!I55-'23b'!I137-'23c'!I137</f>
        <v>0</v>
      </c>
    </row>
    <row r="138" spans="1:9" ht="25.5" x14ac:dyDescent="0.25">
      <c r="A138" s="866">
        <v>41</v>
      </c>
      <c r="B138" s="842" t="s">
        <v>622</v>
      </c>
      <c r="C138" s="863" t="s">
        <v>623</v>
      </c>
      <c r="D138" s="862">
        <f>'2e'!D56-'23b'!D138-'23c'!D138</f>
        <v>0</v>
      </c>
      <c r="E138" s="862">
        <f>'2e'!E56-'23b'!E138-'23c'!E138</f>
        <v>0</v>
      </c>
      <c r="F138" s="862">
        <f>'2e'!F56-'23b'!F138-'23c'!F138</f>
        <v>0</v>
      </c>
      <c r="G138" s="862">
        <f>'2e'!G56-'23b'!G138-'23c'!G138</f>
        <v>0</v>
      </c>
      <c r="H138" s="862">
        <f>'2e'!H56-'23b'!H138-'23c'!H138</f>
        <v>0</v>
      </c>
      <c r="I138" s="862">
        <f>'2e'!I56-'23b'!I138-'23c'!I138</f>
        <v>0</v>
      </c>
    </row>
    <row r="139" spans="1:9" x14ac:dyDescent="0.25">
      <c r="A139" s="866">
        <v>42</v>
      </c>
      <c r="B139" s="842" t="s">
        <v>624</v>
      </c>
      <c r="C139" s="863" t="s">
        <v>625</v>
      </c>
      <c r="D139" s="862">
        <f>'2e'!D57-'23b'!D139-'23c'!D139</f>
        <v>1755280</v>
      </c>
      <c r="E139" s="862">
        <f>'2e'!E57-'23b'!E139-'23c'!E139</f>
        <v>1755280</v>
      </c>
      <c r="F139" s="862">
        <f>'2e'!F57-'23b'!F139-'23c'!F139</f>
        <v>0</v>
      </c>
      <c r="G139" s="862">
        <f>'2e'!G57-'23b'!G139-'23c'!G139</f>
        <v>0</v>
      </c>
      <c r="H139" s="862">
        <f>'2e'!H57-'23b'!H139-'23c'!H139</f>
        <v>0</v>
      </c>
      <c r="I139" s="862">
        <f>'2e'!I57-'23b'!I139-'23c'!I139</f>
        <v>0</v>
      </c>
    </row>
    <row r="140" spans="1:9" ht="25.5" x14ac:dyDescent="0.25">
      <c r="A140" s="866">
        <v>43</v>
      </c>
      <c r="B140" s="842" t="s">
        <v>626</v>
      </c>
      <c r="C140" s="863" t="s">
        <v>627</v>
      </c>
      <c r="D140" s="862">
        <f>'2e'!D58-'23b'!D140-'23c'!D140</f>
        <v>0</v>
      </c>
      <c r="E140" s="862">
        <f>'2e'!E58-'23b'!E140-'23c'!E140</f>
        <v>0</v>
      </c>
      <c r="F140" s="862">
        <f>'2e'!F58-'23b'!F140-'23c'!F140</f>
        <v>0</v>
      </c>
      <c r="G140" s="862">
        <f>'2e'!G58-'23b'!G140-'23c'!G140</f>
        <v>0</v>
      </c>
      <c r="H140" s="862">
        <f>'2e'!H58-'23b'!H140-'23c'!H140</f>
        <v>0</v>
      </c>
      <c r="I140" s="862">
        <f>'2e'!I58-'23b'!I140-'23c'!I140</f>
        <v>0</v>
      </c>
    </row>
    <row r="141" spans="1:9" ht="25.5" x14ac:dyDescent="0.25">
      <c r="A141" s="866">
        <v>44</v>
      </c>
      <c r="B141" s="842" t="s">
        <v>628</v>
      </c>
      <c r="C141" s="863" t="s">
        <v>629</v>
      </c>
      <c r="D141" s="862">
        <f>'2e'!D59-'23b'!D141-'23c'!D141</f>
        <v>0</v>
      </c>
      <c r="E141" s="862">
        <f>'2e'!E59-'23b'!E141-'23c'!E141</f>
        <v>0</v>
      </c>
      <c r="F141" s="862">
        <f>'2e'!F59-'23b'!F141-'23c'!F141</f>
        <v>0</v>
      </c>
      <c r="G141" s="862">
        <f>'2e'!G59-'23b'!G141-'23c'!G141</f>
        <v>0</v>
      </c>
      <c r="H141" s="862">
        <f>'2e'!H59-'23b'!H141-'23c'!H141</f>
        <v>0</v>
      </c>
      <c r="I141" s="862">
        <f>'2e'!I59-'23b'!I141-'23c'!I141</f>
        <v>0</v>
      </c>
    </row>
    <row r="142" spans="1:9" x14ac:dyDescent="0.25">
      <c r="A142" s="866">
        <v>45</v>
      </c>
      <c r="B142" s="842" t="s">
        <v>630</v>
      </c>
      <c r="C142" s="863" t="s">
        <v>631</v>
      </c>
      <c r="D142" s="862">
        <f>'2e'!D60-'23b'!D142-'23c'!D142</f>
        <v>0</v>
      </c>
      <c r="E142" s="862">
        <f>'2e'!E60-'23b'!E142-'23c'!E142</f>
        <v>0</v>
      </c>
      <c r="F142" s="862">
        <f>'2e'!F60-'23b'!F142-'23c'!F142</f>
        <v>0</v>
      </c>
      <c r="G142" s="862">
        <f>'2e'!G60-'23b'!G142-'23c'!G142</f>
        <v>0</v>
      </c>
      <c r="H142" s="862">
        <f>'2e'!H60-'23b'!H142-'23c'!H142</f>
        <v>0</v>
      </c>
      <c r="I142" s="862">
        <f>'2e'!I60-'23b'!I142-'23c'!I142</f>
        <v>0</v>
      </c>
    </row>
    <row r="143" spans="1:9" x14ac:dyDescent="0.25">
      <c r="A143" s="866">
        <v>46</v>
      </c>
      <c r="B143" s="842" t="s">
        <v>632</v>
      </c>
      <c r="C143" s="863" t="s">
        <v>633</v>
      </c>
      <c r="D143" s="862">
        <f>'2e'!D61-'23b'!D143-'23c'!D143</f>
        <v>1142233</v>
      </c>
      <c r="E143" s="862">
        <f>'2e'!E61-'23b'!E143-'23c'!E143</f>
        <v>1142233</v>
      </c>
      <c r="F143" s="862">
        <f>'2e'!F61-'23b'!F143-'23c'!F143</f>
        <v>0</v>
      </c>
      <c r="G143" s="862">
        <f>'2e'!G61-'23b'!G143-'23c'!G143</f>
        <v>0</v>
      </c>
      <c r="H143" s="862">
        <f>'2e'!H61-'23b'!H143-'23c'!H143</f>
        <v>0</v>
      </c>
      <c r="I143" s="862">
        <f>'2e'!I61-'23b'!I143-'23c'!I143</f>
        <v>0</v>
      </c>
    </row>
    <row r="144" spans="1:9" ht="15.75" thickBot="1" x14ac:dyDescent="0.3">
      <c r="A144" s="866">
        <v>47</v>
      </c>
      <c r="B144" s="869" t="s">
        <v>634</v>
      </c>
      <c r="C144" s="870" t="s">
        <v>635</v>
      </c>
      <c r="D144" s="862">
        <f>'2e'!D62-'23b'!D144-'23c'!D144</f>
        <v>2897513</v>
      </c>
      <c r="E144" s="862">
        <f>'2e'!E62-'23b'!E144-'23c'!E144</f>
        <v>2897513</v>
      </c>
      <c r="F144" s="862">
        <f>'2e'!F62-'23b'!F144-'23c'!F144</f>
        <v>0</v>
      </c>
      <c r="G144" s="862">
        <f>'2e'!G62-'23b'!G144-'23c'!G144</f>
        <v>0</v>
      </c>
      <c r="H144" s="862">
        <f>'2e'!H62-'23b'!H144-'23c'!H144</f>
        <v>0</v>
      </c>
      <c r="I144" s="862">
        <f>'2e'!I62-'23b'!I144-'23c'!I144</f>
        <v>0</v>
      </c>
    </row>
    <row r="145" spans="1:9" ht="15.75" thickBot="1" x14ac:dyDescent="0.3">
      <c r="A145" s="866">
        <v>48</v>
      </c>
      <c r="B145" s="871" t="s">
        <v>318</v>
      </c>
      <c r="C145" s="872" t="s">
        <v>636</v>
      </c>
      <c r="D145" s="862">
        <f>'2e'!D63-'23b'!D145-'23c'!D145</f>
        <v>960417903</v>
      </c>
      <c r="E145" s="862">
        <f>'2e'!E63-'23b'!E145-'23c'!E145</f>
        <v>422589849</v>
      </c>
      <c r="F145" s="862">
        <f>'2e'!F63-'23b'!F145-'23c'!F145</f>
        <v>144342294</v>
      </c>
      <c r="G145" s="862">
        <f>'2e'!G63-'23b'!G145-'23c'!G145</f>
        <v>216021109</v>
      </c>
      <c r="H145" s="862">
        <f>'2e'!H63-'23b'!H145-'23c'!H145</f>
        <v>124472789</v>
      </c>
      <c r="I145" s="862">
        <f>'2e'!I63-'23b'!I145-'23c'!I145</f>
        <v>52991862</v>
      </c>
    </row>
    <row r="146" spans="1:9" x14ac:dyDescent="0.25">
      <c r="A146" s="866">
        <v>49</v>
      </c>
      <c r="B146" s="852" t="s">
        <v>637</v>
      </c>
      <c r="C146" s="853" t="s">
        <v>638</v>
      </c>
      <c r="D146" s="862">
        <f>'2e'!D64-'23b'!D146-'23c'!D146</f>
        <v>0</v>
      </c>
      <c r="E146" s="862">
        <f>'2e'!E64-'23b'!E146-'23c'!E146</f>
        <v>0</v>
      </c>
      <c r="F146" s="862">
        <f>'2e'!F64-'23b'!F146-'23c'!F146</f>
        <v>0</v>
      </c>
      <c r="G146" s="862">
        <f>'2e'!G64-'23b'!G146-'23c'!G146</f>
        <v>0</v>
      </c>
      <c r="H146" s="862">
        <f>'2e'!H64-'23b'!H146-'23c'!H146</f>
        <v>0</v>
      </c>
      <c r="I146" s="862">
        <f>'2e'!I64-'23b'!I146-'23c'!I146</f>
        <v>0</v>
      </c>
    </row>
    <row r="147" spans="1:9" x14ac:dyDescent="0.25">
      <c r="A147" s="866">
        <v>50</v>
      </c>
      <c r="B147" s="854" t="s">
        <v>639</v>
      </c>
      <c r="C147" s="855" t="s">
        <v>640</v>
      </c>
      <c r="D147" s="862">
        <f>'2e'!D65-'23b'!D147-'23c'!D147</f>
        <v>0</v>
      </c>
      <c r="E147" s="862">
        <f>'2e'!E65-'23b'!E147-'23c'!E147</f>
        <v>0</v>
      </c>
      <c r="F147" s="862">
        <f>'2e'!F65-'23b'!F147-'23c'!F147</f>
        <v>0</v>
      </c>
      <c r="G147" s="862">
        <f>'2e'!G65-'23b'!G147-'23c'!G147</f>
        <v>0</v>
      </c>
      <c r="H147" s="862">
        <f>'2e'!H65-'23b'!H147-'23c'!H147</f>
        <v>0</v>
      </c>
      <c r="I147" s="862">
        <f>'2e'!I65-'23b'!I147-'23c'!I147</f>
        <v>0</v>
      </c>
    </row>
    <row r="148" spans="1:9" x14ac:dyDescent="0.25">
      <c r="A148" s="866">
        <v>51</v>
      </c>
      <c r="B148" s="856" t="s">
        <v>641</v>
      </c>
      <c r="C148" s="853" t="s">
        <v>642</v>
      </c>
      <c r="D148" s="862">
        <f>'2e'!D66-'23b'!D148-'23c'!D148</f>
        <v>0</v>
      </c>
      <c r="E148" s="862">
        <f>'2e'!E66-'23b'!E148-'23c'!E148</f>
        <v>0</v>
      </c>
      <c r="F148" s="862">
        <f>'2e'!F66-'23b'!F148-'23c'!F148</f>
        <v>0</v>
      </c>
      <c r="G148" s="862">
        <f>'2e'!G66-'23b'!G148-'23c'!G148</f>
        <v>0</v>
      </c>
      <c r="H148" s="862">
        <f>'2e'!H66-'23b'!H148-'23c'!H148</f>
        <v>0</v>
      </c>
      <c r="I148" s="862">
        <f>'2e'!I66-'23b'!I148-'23c'!I148</f>
        <v>0</v>
      </c>
    </row>
    <row r="149" spans="1:9" x14ac:dyDescent="0.25">
      <c r="A149" s="866">
        <v>52</v>
      </c>
      <c r="B149" s="856" t="s">
        <v>643</v>
      </c>
      <c r="C149" s="855" t="s">
        <v>644</v>
      </c>
      <c r="D149" s="862">
        <f>'2e'!D67-'23b'!D149-'23c'!D149</f>
        <v>41589273</v>
      </c>
      <c r="E149" s="862">
        <f>'2e'!E67-'23b'!E149-'23c'!E149</f>
        <v>41589273</v>
      </c>
      <c r="F149" s="862">
        <f>'2e'!F67-'23b'!F149-'23c'!F149</f>
        <v>0</v>
      </c>
      <c r="G149" s="862">
        <f>'2e'!G67-'23b'!G149-'23c'!G149</f>
        <v>0</v>
      </c>
      <c r="H149" s="862">
        <f>'2e'!H67-'23b'!H149-'23c'!H149</f>
        <v>0</v>
      </c>
      <c r="I149" s="862">
        <f>'2e'!I67-'23b'!I149-'23c'!I149</f>
        <v>0</v>
      </c>
    </row>
    <row r="150" spans="1:9" x14ac:dyDescent="0.25">
      <c r="A150" s="866">
        <v>53</v>
      </c>
      <c r="B150" s="856" t="s">
        <v>645</v>
      </c>
      <c r="C150" s="853" t="s">
        <v>646</v>
      </c>
      <c r="D150" s="862">
        <f>'2e'!D68-'23b'!D150-'23c'!D150</f>
        <v>421803866</v>
      </c>
      <c r="E150" s="862">
        <f>'2e'!E68-'23b'!E150-'23c'!E150</f>
        <v>421803866</v>
      </c>
      <c r="F150" s="862">
        <f>'2e'!F68-'23b'!F150-'23c'!F150</f>
        <v>0</v>
      </c>
      <c r="G150" s="862">
        <f>'2e'!G68-'23b'!G150-'23c'!G150</f>
        <v>0</v>
      </c>
      <c r="H150" s="862">
        <f>'2e'!H68-'23b'!H150-'23c'!H150</f>
        <v>0</v>
      </c>
      <c r="I150" s="862">
        <f>'2e'!I68-'23b'!I150-'23c'!I150</f>
        <v>0</v>
      </c>
    </row>
    <row r="151" spans="1:9" x14ac:dyDescent="0.25">
      <c r="A151" s="866">
        <v>54</v>
      </c>
      <c r="B151" s="856" t="s">
        <v>647</v>
      </c>
      <c r="C151" s="855" t="s">
        <v>648</v>
      </c>
      <c r="D151" s="862">
        <f>'2e'!D69-'23b'!D151-'23c'!D151</f>
        <v>0</v>
      </c>
      <c r="E151" s="862">
        <f>'2e'!E69-'23b'!E151-'23c'!E151</f>
        <v>0</v>
      </c>
      <c r="F151" s="862">
        <f>'2e'!F69-'23b'!F151-'23c'!F151</f>
        <v>0</v>
      </c>
      <c r="G151" s="862">
        <f>'2e'!G69-'23b'!G151-'23c'!G151</f>
        <v>0</v>
      </c>
      <c r="H151" s="862">
        <f>'2e'!H69-'23b'!H151-'23c'!H151</f>
        <v>0</v>
      </c>
      <c r="I151" s="862">
        <f>'2e'!I69-'23b'!I151-'23c'!I151</f>
        <v>0</v>
      </c>
    </row>
    <row r="152" spans="1:9" x14ac:dyDescent="0.25">
      <c r="A152" s="866">
        <v>55</v>
      </c>
      <c r="B152" s="856" t="s">
        <v>649</v>
      </c>
      <c r="C152" s="853" t="s">
        <v>650</v>
      </c>
      <c r="D152" s="862">
        <f>'2e'!D70-'23b'!D152-'23c'!D152</f>
        <v>0</v>
      </c>
      <c r="E152" s="862">
        <f>'2e'!E70-'23b'!E152-'23c'!E152</f>
        <v>0</v>
      </c>
      <c r="F152" s="862">
        <f>'2e'!F70-'23b'!F152-'23c'!F152</f>
        <v>0</v>
      </c>
      <c r="G152" s="862">
        <f>'2e'!G70-'23b'!G152-'23c'!G152</f>
        <v>0</v>
      </c>
      <c r="H152" s="862">
        <f>'2e'!H70-'23b'!H152-'23c'!H152</f>
        <v>0</v>
      </c>
      <c r="I152" s="862">
        <f>'2e'!I70-'23b'!I152-'23c'!I152</f>
        <v>0</v>
      </c>
    </row>
    <row r="153" spans="1:9" x14ac:dyDescent="0.25">
      <c r="A153" s="866">
        <v>56</v>
      </c>
      <c r="B153" s="856" t="s">
        <v>651</v>
      </c>
      <c r="C153" s="855" t="s">
        <v>652</v>
      </c>
      <c r="D153" s="862">
        <f>'2e'!D71-'23b'!D153-'23c'!D153</f>
        <v>0</v>
      </c>
      <c r="E153" s="862">
        <f>'2e'!E71-'23b'!E153-'23c'!E153</f>
        <v>0</v>
      </c>
      <c r="F153" s="862">
        <f>'2e'!F71-'23b'!F153-'23c'!F153</f>
        <v>0</v>
      </c>
      <c r="G153" s="862">
        <f>'2e'!G71-'23b'!G153-'23c'!G153</f>
        <v>0</v>
      </c>
      <c r="H153" s="862">
        <f>'2e'!H71-'23b'!H153-'23c'!H153</f>
        <v>0</v>
      </c>
      <c r="I153" s="862">
        <f>'2e'!I71-'23b'!I153-'23c'!I153</f>
        <v>0</v>
      </c>
    </row>
    <row r="154" spans="1:9" x14ac:dyDescent="0.25">
      <c r="A154" s="866">
        <v>57</v>
      </c>
      <c r="B154" s="854" t="s">
        <v>653</v>
      </c>
      <c r="C154" s="855" t="s">
        <v>654</v>
      </c>
      <c r="D154" s="862">
        <f>'2e'!D72-'23b'!D154-'23c'!D154</f>
        <v>463393139</v>
      </c>
      <c r="E154" s="862">
        <f>'2e'!E72-'23b'!E154-'23c'!E154</f>
        <v>463393139</v>
      </c>
      <c r="F154" s="862">
        <f>'2e'!F72-'23b'!F154-'23c'!F154</f>
        <v>0</v>
      </c>
      <c r="G154" s="862">
        <f>'2e'!G72-'23b'!G154-'23c'!G154</f>
        <v>0</v>
      </c>
      <c r="H154" s="862">
        <f>'2e'!H72-'23b'!H154-'23c'!H154</f>
        <v>0</v>
      </c>
      <c r="I154" s="862">
        <f>'2e'!I72-'23b'!I154-'23c'!I154</f>
        <v>0</v>
      </c>
    </row>
    <row r="155" spans="1:9" x14ac:dyDescent="0.25">
      <c r="A155" s="866">
        <v>58</v>
      </c>
      <c r="B155" s="854" t="s">
        <v>655</v>
      </c>
      <c r="C155" s="855" t="s">
        <v>656</v>
      </c>
      <c r="D155" s="862">
        <f>'2e'!D73-'23b'!D155-'23c'!D155</f>
        <v>0</v>
      </c>
      <c r="E155" s="862">
        <f>'2e'!E73-'23b'!E155-'23c'!E155</f>
        <v>0</v>
      </c>
      <c r="F155" s="862">
        <f>'2e'!F73-'23b'!F155-'23c'!F155</f>
        <v>0</v>
      </c>
      <c r="G155" s="862">
        <f>'2e'!G73-'23b'!G155-'23c'!G155</f>
        <v>0</v>
      </c>
      <c r="H155" s="862">
        <f>'2e'!H73-'23b'!H155-'23c'!H155</f>
        <v>0</v>
      </c>
      <c r="I155" s="862">
        <f>'2e'!I73-'23b'!I155-'23c'!I155</f>
        <v>0</v>
      </c>
    </row>
    <row r="156" spans="1:9" ht="15.75" thickBot="1" x14ac:dyDescent="0.3">
      <c r="A156" s="866">
        <v>59</v>
      </c>
      <c r="B156" s="873" t="s">
        <v>319</v>
      </c>
      <c r="C156" s="874" t="s">
        <v>657</v>
      </c>
      <c r="D156" s="862">
        <f>'2e'!D74-'23b'!D156-'23c'!D156</f>
        <v>463393139</v>
      </c>
      <c r="E156" s="862">
        <f>'2e'!E74-'23b'!E156-'23c'!E156</f>
        <v>463393139</v>
      </c>
      <c r="F156" s="862">
        <f>'2e'!F74-'23b'!F156-'23c'!F156</f>
        <v>0</v>
      </c>
      <c r="G156" s="862">
        <f>'2e'!G74-'23b'!G156-'23c'!G156</f>
        <v>0</v>
      </c>
      <c r="H156" s="862">
        <f>'2e'!H74-'23b'!H156-'23c'!H156</f>
        <v>0</v>
      </c>
      <c r="I156" s="862">
        <f>'2e'!I74-'23b'!I156-'23c'!I156</f>
        <v>0</v>
      </c>
    </row>
    <row r="157" spans="1:9" ht="15.75" thickBot="1" x14ac:dyDescent="0.3">
      <c r="A157" s="875">
        <v>60</v>
      </c>
      <c r="B157" s="876" t="s">
        <v>658</v>
      </c>
      <c r="C157" s="877"/>
      <c r="D157" s="902">
        <f>'2e'!D75-'23b'!D157-'23c'!D157</f>
        <v>1423811042</v>
      </c>
      <c r="E157" s="903">
        <f>'2e'!E75-'23b'!E157-'23c'!E157</f>
        <v>885982988</v>
      </c>
      <c r="F157" s="903">
        <f>'2e'!F75-'23b'!F157-'23c'!F157</f>
        <v>144342294</v>
      </c>
      <c r="G157" s="903">
        <f>'2e'!G75-'23b'!G157-'23c'!G157</f>
        <v>216021109</v>
      </c>
      <c r="H157" s="903">
        <f>'2e'!H75-'23b'!H157-'23c'!H157</f>
        <v>124472789</v>
      </c>
      <c r="I157" s="903">
        <f>'2e'!I75-'23b'!I157-'23c'!I157</f>
        <v>52991862</v>
      </c>
    </row>
    <row r="158" spans="1:9" ht="15.75" thickTop="1" x14ac:dyDescent="0.25"/>
  </sheetData>
  <pageMargins left="0" right="0" top="0" bottom="0" header="0.31496062992125984" footer="0.31496062992125984"/>
  <pageSetup paperSize="9" scale="7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topLeftCell="B1" workbookViewId="0">
      <selection activeCell="D2" sqref="D2"/>
    </sheetView>
  </sheetViews>
  <sheetFormatPr defaultRowHeight="15" x14ac:dyDescent="0.25"/>
  <cols>
    <col min="1" max="1" width="6.42578125" style="818" customWidth="1"/>
    <col min="2" max="2" width="66.85546875" style="818" customWidth="1"/>
    <col min="3" max="3" width="7.42578125" style="818" customWidth="1"/>
    <col min="4" max="4" width="13.85546875" style="818" customWidth="1"/>
    <col min="5" max="5" width="13.28515625" style="818" customWidth="1"/>
    <col min="6" max="6" width="10.140625" style="818" customWidth="1"/>
    <col min="7" max="7" width="12.7109375" style="818" customWidth="1"/>
    <col min="8" max="9" width="11.28515625" style="818" customWidth="1"/>
    <col min="10" max="256" width="9.140625" style="818"/>
    <col min="257" max="257" width="6.42578125" style="818" customWidth="1"/>
    <col min="258" max="258" width="66.85546875" style="818" customWidth="1"/>
    <col min="259" max="259" width="7.42578125" style="818" customWidth="1"/>
    <col min="260" max="260" width="13.85546875" style="818" customWidth="1"/>
    <col min="261" max="261" width="11.5703125" style="818" customWidth="1"/>
    <col min="262" max="262" width="10.140625" style="818" customWidth="1"/>
    <col min="263" max="265" width="11.28515625" style="818" customWidth="1"/>
    <col min="266" max="512" width="9.140625" style="818"/>
    <col min="513" max="513" width="6.42578125" style="818" customWidth="1"/>
    <col min="514" max="514" width="66.85546875" style="818" customWidth="1"/>
    <col min="515" max="515" width="7.42578125" style="818" customWidth="1"/>
    <col min="516" max="516" width="13.85546875" style="818" customWidth="1"/>
    <col min="517" max="517" width="11.5703125" style="818" customWidth="1"/>
    <col min="518" max="518" width="10.140625" style="818" customWidth="1"/>
    <col min="519" max="521" width="11.28515625" style="818" customWidth="1"/>
    <col min="522" max="768" width="9.140625" style="818"/>
    <col min="769" max="769" width="6.42578125" style="818" customWidth="1"/>
    <col min="770" max="770" width="66.85546875" style="818" customWidth="1"/>
    <col min="771" max="771" width="7.42578125" style="818" customWidth="1"/>
    <col min="772" max="772" width="13.85546875" style="818" customWidth="1"/>
    <col min="773" max="773" width="11.5703125" style="818" customWidth="1"/>
    <col min="774" max="774" width="10.140625" style="818" customWidth="1"/>
    <col min="775" max="777" width="11.28515625" style="818" customWidth="1"/>
    <col min="778" max="1024" width="9.140625" style="818"/>
    <col min="1025" max="1025" width="6.42578125" style="818" customWidth="1"/>
    <col min="1026" max="1026" width="66.85546875" style="818" customWidth="1"/>
    <col min="1027" max="1027" width="7.42578125" style="818" customWidth="1"/>
    <col min="1028" max="1028" width="13.85546875" style="818" customWidth="1"/>
    <col min="1029" max="1029" width="11.5703125" style="818" customWidth="1"/>
    <col min="1030" max="1030" width="10.140625" style="818" customWidth="1"/>
    <col min="1031" max="1033" width="11.28515625" style="818" customWidth="1"/>
    <col min="1034" max="1280" width="9.140625" style="818"/>
    <col min="1281" max="1281" width="6.42578125" style="818" customWidth="1"/>
    <col min="1282" max="1282" width="66.85546875" style="818" customWidth="1"/>
    <col min="1283" max="1283" width="7.42578125" style="818" customWidth="1"/>
    <col min="1284" max="1284" width="13.85546875" style="818" customWidth="1"/>
    <col min="1285" max="1285" width="11.5703125" style="818" customWidth="1"/>
    <col min="1286" max="1286" width="10.140625" style="818" customWidth="1"/>
    <col min="1287" max="1289" width="11.28515625" style="818" customWidth="1"/>
    <col min="1290" max="1536" width="9.140625" style="818"/>
    <col min="1537" max="1537" width="6.42578125" style="818" customWidth="1"/>
    <col min="1538" max="1538" width="66.85546875" style="818" customWidth="1"/>
    <col min="1539" max="1539" width="7.42578125" style="818" customWidth="1"/>
    <col min="1540" max="1540" width="13.85546875" style="818" customWidth="1"/>
    <col min="1541" max="1541" width="11.5703125" style="818" customWidth="1"/>
    <col min="1542" max="1542" width="10.140625" style="818" customWidth="1"/>
    <col min="1543" max="1545" width="11.28515625" style="818" customWidth="1"/>
    <col min="1546" max="1792" width="9.140625" style="818"/>
    <col min="1793" max="1793" width="6.42578125" style="818" customWidth="1"/>
    <col min="1794" max="1794" width="66.85546875" style="818" customWidth="1"/>
    <col min="1795" max="1795" width="7.42578125" style="818" customWidth="1"/>
    <col min="1796" max="1796" width="13.85546875" style="818" customWidth="1"/>
    <col min="1797" max="1797" width="11.5703125" style="818" customWidth="1"/>
    <col min="1798" max="1798" width="10.140625" style="818" customWidth="1"/>
    <col min="1799" max="1801" width="11.28515625" style="818" customWidth="1"/>
    <col min="1802" max="2048" width="9.140625" style="818"/>
    <col min="2049" max="2049" width="6.42578125" style="818" customWidth="1"/>
    <col min="2050" max="2050" width="66.85546875" style="818" customWidth="1"/>
    <col min="2051" max="2051" width="7.42578125" style="818" customWidth="1"/>
    <col min="2052" max="2052" width="13.85546875" style="818" customWidth="1"/>
    <col min="2053" max="2053" width="11.5703125" style="818" customWidth="1"/>
    <col min="2054" max="2054" width="10.140625" style="818" customWidth="1"/>
    <col min="2055" max="2057" width="11.28515625" style="818" customWidth="1"/>
    <col min="2058" max="2304" width="9.140625" style="818"/>
    <col min="2305" max="2305" width="6.42578125" style="818" customWidth="1"/>
    <col min="2306" max="2306" width="66.85546875" style="818" customWidth="1"/>
    <col min="2307" max="2307" width="7.42578125" style="818" customWidth="1"/>
    <col min="2308" max="2308" width="13.85546875" style="818" customWidth="1"/>
    <col min="2309" max="2309" width="11.5703125" style="818" customWidth="1"/>
    <col min="2310" max="2310" width="10.140625" style="818" customWidth="1"/>
    <col min="2311" max="2313" width="11.28515625" style="818" customWidth="1"/>
    <col min="2314" max="2560" width="9.140625" style="818"/>
    <col min="2561" max="2561" width="6.42578125" style="818" customWidth="1"/>
    <col min="2562" max="2562" width="66.85546875" style="818" customWidth="1"/>
    <col min="2563" max="2563" width="7.42578125" style="818" customWidth="1"/>
    <col min="2564" max="2564" width="13.85546875" style="818" customWidth="1"/>
    <col min="2565" max="2565" width="11.5703125" style="818" customWidth="1"/>
    <col min="2566" max="2566" width="10.140625" style="818" customWidth="1"/>
    <col min="2567" max="2569" width="11.28515625" style="818" customWidth="1"/>
    <col min="2570" max="2816" width="9.140625" style="818"/>
    <col min="2817" max="2817" width="6.42578125" style="818" customWidth="1"/>
    <col min="2818" max="2818" width="66.85546875" style="818" customWidth="1"/>
    <col min="2819" max="2819" width="7.42578125" style="818" customWidth="1"/>
    <col min="2820" max="2820" width="13.85546875" style="818" customWidth="1"/>
    <col min="2821" max="2821" width="11.5703125" style="818" customWidth="1"/>
    <col min="2822" max="2822" width="10.140625" style="818" customWidth="1"/>
    <col min="2823" max="2825" width="11.28515625" style="818" customWidth="1"/>
    <col min="2826" max="3072" width="9.140625" style="818"/>
    <col min="3073" max="3073" width="6.42578125" style="818" customWidth="1"/>
    <col min="3074" max="3074" width="66.85546875" style="818" customWidth="1"/>
    <col min="3075" max="3075" width="7.42578125" style="818" customWidth="1"/>
    <col min="3076" max="3076" width="13.85546875" style="818" customWidth="1"/>
    <col min="3077" max="3077" width="11.5703125" style="818" customWidth="1"/>
    <col min="3078" max="3078" width="10.140625" style="818" customWidth="1"/>
    <col min="3079" max="3081" width="11.28515625" style="818" customWidth="1"/>
    <col min="3082" max="3328" width="9.140625" style="818"/>
    <col min="3329" max="3329" width="6.42578125" style="818" customWidth="1"/>
    <col min="3330" max="3330" width="66.85546875" style="818" customWidth="1"/>
    <col min="3331" max="3331" width="7.42578125" style="818" customWidth="1"/>
    <col min="3332" max="3332" width="13.85546875" style="818" customWidth="1"/>
    <col min="3333" max="3333" width="11.5703125" style="818" customWidth="1"/>
    <col min="3334" max="3334" width="10.140625" style="818" customWidth="1"/>
    <col min="3335" max="3337" width="11.28515625" style="818" customWidth="1"/>
    <col min="3338" max="3584" width="9.140625" style="818"/>
    <col min="3585" max="3585" width="6.42578125" style="818" customWidth="1"/>
    <col min="3586" max="3586" width="66.85546875" style="818" customWidth="1"/>
    <col min="3587" max="3587" width="7.42578125" style="818" customWidth="1"/>
    <col min="3588" max="3588" width="13.85546875" style="818" customWidth="1"/>
    <col min="3589" max="3589" width="11.5703125" style="818" customWidth="1"/>
    <col min="3590" max="3590" width="10.140625" style="818" customWidth="1"/>
    <col min="3591" max="3593" width="11.28515625" style="818" customWidth="1"/>
    <col min="3594" max="3840" width="9.140625" style="818"/>
    <col min="3841" max="3841" width="6.42578125" style="818" customWidth="1"/>
    <col min="3842" max="3842" width="66.85546875" style="818" customWidth="1"/>
    <col min="3843" max="3843" width="7.42578125" style="818" customWidth="1"/>
    <col min="3844" max="3844" width="13.85546875" style="818" customWidth="1"/>
    <col min="3845" max="3845" width="11.5703125" style="818" customWidth="1"/>
    <col min="3846" max="3846" width="10.140625" style="818" customWidth="1"/>
    <col min="3847" max="3849" width="11.28515625" style="818" customWidth="1"/>
    <col min="3850" max="4096" width="9.140625" style="818"/>
    <col min="4097" max="4097" width="6.42578125" style="818" customWidth="1"/>
    <col min="4098" max="4098" width="66.85546875" style="818" customWidth="1"/>
    <col min="4099" max="4099" width="7.42578125" style="818" customWidth="1"/>
    <col min="4100" max="4100" width="13.85546875" style="818" customWidth="1"/>
    <col min="4101" max="4101" width="11.5703125" style="818" customWidth="1"/>
    <col min="4102" max="4102" width="10.140625" style="818" customWidth="1"/>
    <col min="4103" max="4105" width="11.28515625" style="818" customWidth="1"/>
    <col min="4106" max="4352" width="9.140625" style="818"/>
    <col min="4353" max="4353" width="6.42578125" style="818" customWidth="1"/>
    <col min="4354" max="4354" width="66.85546875" style="818" customWidth="1"/>
    <col min="4355" max="4355" width="7.42578125" style="818" customWidth="1"/>
    <col min="4356" max="4356" width="13.85546875" style="818" customWidth="1"/>
    <col min="4357" max="4357" width="11.5703125" style="818" customWidth="1"/>
    <col min="4358" max="4358" width="10.140625" style="818" customWidth="1"/>
    <col min="4359" max="4361" width="11.28515625" style="818" customWidth="1"/>
    <col min="4362" max="4608" width="9.140625" style="818"/>
    <col min="4609" max="4609" width="6.42578125" style="818" customWidth="1"/>
    <col min="4610" max="4610" width="66.85546875" style="818" customWidth="1"/>
    <col min="4611" max="4611" width="7.42578125" style="818" customWidth="1"/>
    <col min="4612" max="4612" width="13.85546875" style="818" customWidth="1"/>
    <col min="4613" max="4613" width="11.5703125" style="818" customWidth="1"/>
    <col min="4614" max="4614" width="10.140625" style="818" customWidth="1"/>
    <col min="4615" max="4617" width="11.28515625" style="818" customWidth="1"/>
    <col min="4618" max="4864" width="9.140625" style="818"/>
    <col min="4865" max="4865" width="6.42578125" style="818" customWidth="1"/>
    <col min="4866" max="4866" width="66.85546875" style="818" customWidth="1"/>
    <col min="4867" max="4867" width="7.42578125" style="818" customWidth="1"/>
    <col min="4868" max="4868" width="13.85546875" style="818" customWidth="1"/>
    <col min="4869" max="4869" width="11.5703125" style="818" customWidth="1"/>
    <col min="4870" max="4870" width="10.140625" style="818" customWidth="1"/>
    <col min="4871" max="4873" width="11.28515625" style="818" customWidth="1"/>
    <col min="4874" max="5120" width="9.140625" style="818"/>
    <col min="5121" max="5121" width="6.42578125" style="818" customWidth="1"/>
    <col min="5122" max="5122" width="66.85546875" style="818" customWidth="1"/>
    <col min="5123" max="5123" width="7.42578125" style="818" customWidth="1"/>
    <col min="5124" max="5124" width="13.85546875" style="818" customWidth="1"/>
    <col min="5125" max="5125" width="11.5703125" style="818" customWidth="1"/>
    <col min="5126" max="5126" width="10.140625" style="818" customWidth="1"/>
    <col min="5127" max="5129" width="11.28515625" style="818" customWidth="1"/>
    <col min="5130" max="5376" width="9.140625" style="818"/>
    <col min="5377" max="5377" width="6.42578125" style="818" customWidth="1"/>
    <col min="5378" max="5378" width="66.85546875" style="818" customWidth="1"/>
    <col min="5379" max="5379" width="7.42578125" style="818" customWidth="1"/>
    <col min="5380" max="5380" width="13.85546875" style="818" customWidth="1"/>
    <col min="5381" max="5381" width="11.5703125" style="818" customWidth="1"/>
    <col min="5382" max="5382" width="10.140625" style="818" customWidth="1"/>
    <col min="5383" max="5385" width="11.28515625" style="818" customWidth="1"/>
    <col min="5386" max="5632" width="9.140625" style="818"/>
    <col min="5633" max="5633" width="6.42578125" style="818" customWidth="1"/>
    <col min="5634" max="5634" width="66.85546875" style="818" customWidth="1"/>
    <col min="5635" max="5635" width="7.42578125" style="818" customWidth="1"/>
    <col min="5636" max="5636" width="13.85546875" style="818" customWidth="1"/>
    <col min="5637" max="5637" width="11.5703125" style="818" customWidth="1"/>
    <col min="5638" max="5638" width="10.140625" style="818" customWidth="1"/>
    <col min="5639" max="5641" width="11.28515625" style="818" customWidth="1"/>
    <col min="5642" max="5888" width="9.140625" style="818"/>
    <col min="5889" max="5889" width="6.42578125" style="818" customWidth="1"/>
    <col min="5890" max="5890" width="66.85546875" style="818" customWidth="1"/>
    <col min="5891" max="5891" width="7.42578125" style="818" customWidth="1"/>
    <col min="5892" max="5892" width="13.85546875" style="818" customWidth="1"/>
    <col min="5893" max="5893" width="11.5703125" style="818" customWidth="1"/>
    <col min="5894" max="5894" width="10.140625" style="818" customWidth="1"/>
    <col min="5895" max="5897" width="11.28515625" style="818" customWidth="1"/>
    <col min="5898" max="6144" width="9.140625" style="818"/>
    <col min="6145" max="6145" width="6.42578125" style="818" customWidth="1"/>
    <col min="6146" max="6146" width="66.85546875" style="818" customWidth="1"/>
    <col min="6147" max="6147" width="7.42578125" style="818" customWidth="1"/>
    <col min="6148" max="6148" width="13.85546875" style="818" customWidth="1"/>
    <col min="6149" max="6149" width="11.5703125" style="818" customWidth="1"/>
    <col min="6150" max="6150" width="10.140625" style="818" customWidth="1"/>
    <col min="6151" max="6153" width="11.28515625" style="818" customWidth="1"/>
    <col min="6154" max="6400" width="9.140625" style="818"/>
    <col min="6401" max="6401" width="6.42578125" style="818" customWidth="1"/>
    <col min="6402" max="6402" width="66.85546875" style="818" customWidth="1"/>
    <col min="6403" max="6403" width="7.42578125" style="818" customWidth="1"/>
    <col min="6404" max="6404" width="13.85546875" style="818" customWidth="1"/>
    <col min="6405" max="6405" width="11.5703125" style="818" customWidth="1"/>
    <col min="6406" max="6406" width="10.140625" style="818" customWidth="1"/>
    <col min="6407" max="6409" width="11.28515625" style="818" customWidth="1"/>
    <col min="6410" max="6656" width="9.140625" style="818"/>
    <col min="6657" max="6657" width="6.42578125" style="818" customWidth="1"/>
    <col min="6658" max="6658" width="66.85546875" style="818" customWidth="1"/>
    <col min="6659" max="6659" width="7.42578125" style="818" customWidth="1"/>
    <col min="6660" max="6660" width="13.85546875" style="818" customWidth="1"/>
    <col min="6661" max="6661" width="11.5703125" style="818" customWidth="1"/>
    <col min="6662" max="6662" width="10.140625" style="818" customWidth="1"/>
    <col min="6663" max="6665" width="11.28515625" style="818" customWidth="1"/>
    <col min="6666" max="6912" width="9.140625" style="818"/>
    <col min="6913" max="6913" width="6.42578125" style="818" customWidth="1"/>
    <col min="6914" max="6914" width="66.85546875" style="818" customWidth="1"/>
    <col min="6915" max="6915" width="7.42578125" style="818" customWidth="1"/>
    <col min="6916" max="6916" width="13.85546875" style="818" customWidth="1"/>
    <col min="6917" max="6917" width="11.5703125" style="818" customWidth="1"/>
    <col min="6918" max="6918" width="10.140625" style="818" customWidth="1"/>
    <col min="6919" max="6921" width="11.28515625" style="818" customWidth="1"/>
    <col min="6922" max="7168" width="9.140625" style="818"/>
    <col min="7169" max="7169" width="6.42578125" style="818" customWidth="1"/>
    <col min="7170" max="7170" width="66.85546875" style="818" customWidth="1"/>
    <col min="7171" max="7171" width="7.42578125" style="818" customWidth="1"/>
    <col min="7172" max="7172" width="13.85546875" style="818" customWidth="1"/>
    <col min="7173" max="7173" width="11.5703125" style="818" customWidth="1"/>
    <col min="7174" max="7174" width="10.140625" style="818" customWidth="1"/>
    <col min="7175" max="7177" width="11.28515625" style="818" customWidth="1"/>
    <col min="7178" max="7424" width="9.140625" style="818"/>
    <col min="7425" max="7425" width="6.42578125" style="818" customWidth="1"/>
    <col min="7426" max="7426" width="66.85546875" style="818" customWidth="1"/>
    <col min="7427" max="7427" width="7.42578125" style="818" customWidth="1"/>
    <col min="7428" max="7428" width="13.85546875" style="818" customWidth="1"/>
    <col min="7429" max="7429" width="11.5703125" style="818" customWidth="1"/>
    <col min="7430" max="7430" width="10.140625" style="818" customWidth="1"/>
    <col min="7431" max="7433" width="11.28515625" style="818" customWidth="1"/>
    <col min="7434" max="7680" width="9.140625" style="818"/>
    <col min="7681" max="7681" width="6.42578125" style="818" customWidth="1"/>
    <col min="7682" max="7682" width="66.85546875" style="818" customWidth="1"/>
    <col min="7683" max="7683" width="7.42578125" style="818" customWidth="1"/>
    <col min="7684" max="7684" width="13.85546875" style="818" customWidth="1"/>
    <col min="7685" max="7685" width="11.5703125" style="818" customWidth="1"/>
    <col min="7686" max="7686" width="10.140625" style="818" customWidth="1"/>
    <col min="7687" max="7689" width="11.28515625" style="818" customWidth="1"/>
    <col min="7690" max="7936" width="9.140625" style="818"/>
    <col min="7937" max="7937" width="6.42578125" style="818" customWidth="1"/>
    <col min="7938" max="7938" width="66.85546875" style="818" customWidth="1"/>
    <col min="7939" max="7939" width="7.42578125" style="818" customWidth="1"/>
    <col min="7940" max="7940" width="13.85546875" style="818" customWidth="1"/>
    <col min="7941" max="7941" width="11.5703125" style="818" customWidth="1"/>
    <col min="7942" max="7942" width="10.140625" style="818" customWidth="1"/>
    <col min="7943" max="7945" width="11.28515625" style="818" customWidth="1"/>
    <col min="7946" max="8192" width="9.140625" style="818"/>
    <col min="8193" max="8193" width="6.42578125" style="818" customWidth="1"/>
    <col min="8194" max="8194" width="66.85546875" style="818" customWidth="1"/>
    <col min="8195" max="8195" width="7.42578125" style="818" customWidth="1"/>
    <col min="8196" max="8196" width="13.85546875" style="818" customWidth="1"/>
    <col min="8197" max="8197" width="11.5703125" style="818" customWidth="1"/>
    <col min="8198" max="8198" width="10.140625" style="818" customWidth="1"/>
    <col min="8199" max="8201" width="11.28515625" style="818" customWidth="1"/>
    <col min="8202" max="8448" width="9.140625" style="818"/>
    <col min="8449" max="8449" width="6.42578125" style="818" customWidth="1"/>
    <col min="8450" max="8450" width="66.85546875" style="818" customWidth="1"/>
    <col min="8451" max="8451" width="7.42578125" style="818" customWidth="1"/>
    <col min="8452" max="8452" width="13.85546875" style="818" customWidth="1"/>
    <col min="8453" max="8453" width="11.5703125" style="818" customWidth="1"/>
    <col min="8454" max="8454" width="10.140625" style="818" customWidth="1"/>
    <col min="8455" max="8457" width="11.28515625" style="818" customWidth="1"/>
    <col min="8458" max="8704" width="9.140625" style="818"/>
    <col min="8705" max="8705" width="6.42578125" style="818" customWidth="1"/>
    <col min="8706" max="8706" width="66.85546875" style="818" customWidth="1"/>
    <col min="8707" max="8707" width="7.42578125" style="818" customWidth="1"/>
    <col min="8708" max="8708" width="13.85546875" style="818" customWidth="1"/>
    <col min="8709" max="8709" width="11.5703125" style="818" customWidth="1"/>
    <col min="8710" max="8710" width="10.140625" style="818" customWidth="1"/>
    <col min="8711" max="8713" width="11.28515625" style="818" customWidth="1"/>
    <col min="8714" max="8960" width="9.140625" style="818"/>
    <col min="8961" max="8961" width="6.42578125" style="818" customWidth="1"/>
    <col min="8962" max="8962" width="66.85546875" style="818" customWidth="1"/>
    <col min="8963" max="8963" width="7.42578125" style="818" customWidth="1"/>
    <col min="8964" max="8964" width="13.85546875" style="818" customWidth="1"/>
    <col min="8965" max="8965" width="11.5703125" style="818" customWidth="1"/>
    <col min="8966" max="8966" width="10.140625" style="818" customWidth="1"/>
    <col min="8967" max="8969" width="11.28515625" style="818" customWidth="1"/>
    <col min="8970" max="9216" width="9.140625" style="818"/>
    <col min="9217" max="9217" width="6.42578125" style="818" customWidth="1"/>
    <col min="9218" max="9218" width="66.85546875" style="818" customWidth="1"/>
    <col min="9219" max="9219" width="7.42578125" style="818" customWidth="1"/>
    <col min="9220" max="9220" width="13.85546875" style="818" customWidth="1"/>
    <col min="9221" max="9221" width="11.5703125" style="818" customWidth="1"/>
    <col min="9222" max="9222" width="10.140625" style="818" customWidth="1"/>
    <col min="9223" max="9225" width="11.28515625" style="818" customWidth="1"/>
    <col min="9226" max="9472" width="9.140625" style="818"/>
    <col min="9473" max="9473" width="6.42578125" style="818" customWidth="1"/>
    <col min="9474" max="9474" width="66.85546875" style="818" customWidth="1"/>
    <col min="9475" max="9475" width="7.42578125" style="818" customWidth="1"/>
    <col min="9476" max="9476" width="13.85546875" style="818" customWidth="1"/>
    <col min="9477" max="9477" width="11.5703125" style="818" customWidth="1"/>
    <col min="9478" max="9478" width="10.140625" style="818" customWidth="1"/>
    <col min="9479" max="9481" width="11.28515625" style="818" customWidth="1"/>
    <col min="9482" max="9728" width="9.140625" style="818"/>
    <col min="9729" max="9729" width="6.42578125" style="818" customWidth="1"/>
    <col min="9730" max="9730" width="66.85546875" style="818" customWidth="1"/>
    <col min="9731" max="9731" width="7.42578125" style="818" customWidth="1"/>
    <col min="9732" max="9732" width="13.85546875" style="818" customWidth="1"/>
    <col min="9733" max="9733" width="11.5703125" style="818" customWidth="1"/>
    <col min="9734" max="9734" width="10.140625" style="818" customWidth="1"/>
    <col min="9735" max="9737" width="11.28515625" style="818" customWidth="1"/>
    <col min="9738" max="9984" width="9.140625" style="818"/>
    <col min="9985" max="9985" width="6.42578125" style="818" customWidth="1"/>
    <col min="9986" max="9986" width="66.85546875" style="818" customWidth="1"/>
    <col min="9987" max="9987" width="7.42578125" style="818" customWidth="1"/>
    <col min="9988" max="9988" width="13.85546875" style="818" customWidth="1"/>
    <col min="9989" max="9989" width="11.5703125" style="818" customWidth="1"/>
    <col min="9990" max="9990" width="10.140625" style="818" customWidth="1"/>
    <col min="9991" max="9993" width="11.28515625" style="818" customWidth="1"/>
    <col min="9994" max="10240" width="9.140625" style="818"/>
    <col min="10241" max="10241" width="6.42578125" style="818" customWidth="1"/>
    <col min="10242" max="10242" width="66.85546875" style="818" customWidth="1"/>
    <col min="10243" max="10243" width="7.42578125" style="818" customWidth="1"/>
    <col min="10244" max="10244" width="13.85546875" style="818" customWidth="1"/>
    <col min="10245" max="10245" width="11.5703125" style="818" customWidth="1"/>
    <col min="10246" max="10246" width="10.140625" style="818" customWidth="1"/>
    <col min="10247" max="10249" width="11.28515625" style="818" customWidth="1"/>
    <col min="10250" max="10496" width="9.140625" style="818"/>
    <col min="10497" max="10497" width="6.42578125" style="818" customWidth="1"/>
    <col min="10498" max="10498" width="66.85546875" style="818" customWidth="1"/>
    <col min="10499" max="10499" width="7.42578125" style="818" customWidth="1"/>
    <col min="10500" max="10500" width="13.85546875" style="818" customWidth="1"/>
    <col min="10501" max="10501" width="11.5703125" style="818" customWidth="1"/>
    <col min="10502" max="10502" width="10.140625" style="818" customWidth="1"/>
    <col min="10503" max="10505" width="11.28515625" style="818" customWidth="1"/>
    <col min="10506" max="10752" width="9.140625" style="818"/>
    <col min="10753" max="10753" width="6.42578125" style="818" customWidth="1"/>
    <col min="10754" max="10754" width="66.85546875" style="818" customWidth="1"/>
    <col min="10755" max="10755" width="7.42578125" style="818" customWidth="1"/>
    <col min="10756" max="10756" width="13.85546875" style="818" customWidth="1"/>
    <col min="10757" max="10757" width="11.5703125" style="818" customWidth="1"/>
    <col min="10758" max="10758" width="10.140625" style="818" customWidth="1"/>
    <col min="10759" max="10761" width="11.28515625" style="818" customWidth="1"/>
    <col min="10762" max="11008" width="9.140625" style="818"/>
    <col min="11009" max="11009" width="6.42578125" style="818" customWidth="1"/>
    <col min="11010" max="11010" width="66.85546875" style="818" customWidth="1"/>
    <col min="11011" max="11011" width="7.42578125" style="818" customWidth="1"/>
    <col min="11012" max="11012" width="13.85546875" style="818" customWidth="1"/>
    <col min="11013" max="11013" width="11.5703125" style="818" customWidth="1"/>
    <col min="11014" max="11014" width="10.140625" style="818" customWidth="1"/>
    <col min="11015" max="11017" width="11.28515625" style="818" customWidth="1"/>
    <col min="11018" max="11264" width="9.140625" style="818"/>
    <col min="11265" max="11265" width="6.42578125" style="818" customWidth="1"/>
    <col min="11266" max="11266" width="66.85546875" style="818" customWidth="1"/>
    <col min="11267" max="11267" width="7.42578125" style="818" customWidth="1"/>
    <col min="11268" max="11268" width="13.85546875" style="818" customWidth="1"/>
    <col min="11269" max="11269" width="11.5703125" style="818" customWidth="1"/>
    <col min="11270" max="11270" width="10.140625" style="818" customWidth="1"/>
    <col min="11271" max="11273" width="11.28515625" style="818" customWidth="1"/>
    <col min="11274" max="11520" width="9.140625" style="818"/>
    <col min="11521" max="11521" width="6.42578125" style="818" customWidth="1"/>
    <col min="11522" max="11522" width="66.85546875" style="818" customWidth="1"/>
    <col min="11523" max="11523" width="7.42578125" style="818" customWidth="1"/>
    <col min="11524" max="11524" width="13.85546875" style="818" customWidth="1"/>
    <col min="11525" max="11525" width="11.5703125" style="818" customWidth="1"/>
    <col min="11526" max="11526" width="10.140625" style="818" customWidth="1"/>
    <col min="11527" max="11529" width="11.28515625" style="818" customWidth="1"/>
    <col min="11530" max="11776" width="9.140625" style="818"/>
    <col min="11777" max="11777" width="6.42578125" style="818" customWidth="1"/>
    <col min="11778" max="11778" width="66.85546875" style="818" customWidth="1"/>
    <col min="11779" max="11779" width="7.42578125" style="818" customWidth="1"/>
    <col min="11780" max="11780" width="13.85546875" style="818" customWidth="1"/>
    <col min="11781" max="11781" width="11.5703125" style="818" customWidth="1"/>
    <col min="11782" max="11782" width="10.140625" style="818" customWidth="1"/>
    <col min="11783" max="11785" width="11.28515625" style="818" customWidth="1"/>
    <col min="11786" max="12032" width="9.140625" style="818"/>
    <col min="12033" max="12033" width="6.42578125" style="818" customWidth="1"/>
    <col min="12034" max="12034" width="66.85546875" style="818" customWidth="1"/>
    <col min="12035" max="12035" width="7.42578125" style="818" customWidth="1"/>
    <col min="12036" max="12036" width="13.85546875" style="818" customWidth="1"/>
    <col min="12037" max="12037" width="11.5703125" style="818" customWidth="1"/>
    <col min="12038" max="12038" width="10.140625" style="818" customWidth="1"/>
    <col min="12039" max="12041" width="11.28515625" style="818" customWidth="1"/>
    <col min="12042" max="12288" width="9.140625" style="818"/>
    <col min="12289" max="12289" width="6.42578125" style="818" customWidth="1"/>
    <col min="12290" max="12290" width="66.85546875" style="818" customWidth="1"/>
    <col min="12291" max="12291" width="7.42578125" style="818" customWidth="1"/>
    <col min="12292" max="12292" width="13.85546875" style="818" customWidth="1"/>
    <col min="12293" max="12293" width="11.5703125" style="818" customWidth="1"/>
    <col min="12294" max="12294" width="10.140625" style="818" customWidth="1"/>
    <col min="12295" max="12297" width="11.28515625" style="818" customWidth="1"/>
    <col min="12298" max="12544" width="9.140625" style="818"/>
    <col min="12545" max="12545" width="6.42578125" style="818" customWidth="1"/>
    <col min="12546" max="12546" width="66.85546875" style="818" customWidth="1"/>
    <col min="12547" max="12547" width="7.42578125" style="818" customWidth="1"/>
    <col min="12548" max="12548" width="13.85546875" style="818" customWidth="1"/>
    <col min="12549" max="12549" width="11.5703125" style="818" customWidth="1"/>
    <col min="12550" max="12550" width="10.140625" style="818" customWidth="1"/>
    <col min="12551" max="12553" width="11.28515625" style="818" customWidth="1"/>
    <col min="12554" max="12800" width="9.140625" style="818"/>
    <col min="12801" max="12801" width="6.42578125" style="818" customWidth="1"/>
    <col min="12802" max="12802" width="66.85546875" style="818" customWidth="1"/>
    <col min="12803" max="12803" width="7.42578125" style="818" customWidth="1"/>
    <col min="12804" max="12804" width="13.85546875" style="818" customWidth="1"/>
    <col min="12805" max="12805" width="11.5703125" style="818" customWidth="1"/>
    <col min="12806" max="12806" width="10.140625" style="818" customWidth="1"/>
    <col min="12807" max="12809" width="11.28515625" style="818" customWidth="1"/>
    <col min="12810" max="13056" width="9.140625" style="818"/>
    <col min="13057" max="13057" width="6.42578125" style="818" customWidth="1"/>
    <col min="13058" max="13058" width="66.85546875" style="818" customWidth="1"/>
    <col min="13059" max="13059" width="7.42578125" style="818" customWidth="1"/>
    <col min="13060" max="13060" width="13.85546875" style="818" customWidth="1"/>
    <col min="13061" max="13061" width="11.5703125" style="818" customWidth="1"/>
    <col min="13062" max="13062" width="10.140625" style="818" customWidth="1"/>
    <col min="13063" max="13065" width="11.28515625" style="818" customWidth="1"/>
    <col min="13066" max="13312" width="9.140625" style="818"/>
    <col min="13313" max="13313" width="6.42578125" style="818" customWidth="1"/>
    <col min="13314" max="13314" width="66.85546875" style="818" customWidth="1"/>
    <col min="13315" max="13315" width="7.42578125" style="818" customWidth="1"/>
    <col min="13316" max="13316" width="13.85546875" style="818" customWidth="1"/>
    <col min="13317" max="13317" width="11.5703125" style="818" customWidth="1"/>
    <col min="13318" max="13318" width="10.140625" style="818" customWidth="1"/>
    <col min="13319" max="13321" width="11.28515625" style="818" customWidth="1"/>
    <col min="13322" max="13568" width="9.140625" style="818"/>
    <col min="13569" max="13569" width="6.42578125" style="818" customWidth="1"/>
    <col min="13570" max="13570" width="66.85546875" style="818" customWidth="1"/>
    <col min="13571" max="13571" width="7.42578125" style="818" customWidth="1"/>
    <col min="13572" max="13572" width="13.85546875" style="818" customWidth="1"/>
    <col min="13573" max="13573" width="11.5703125" style="818" customWidth="1"/>
    <col min="13574" max="13574" width="10.140625" style="818" customWidth="1"/>
    <col min="13575" max="13577" width="11.28515625" style="818" customWidth="1"/>
    <col min="13578" max="13824" width="9.140625" style="818"/>
    <col min="13825" max="13825" width="6.42578125" style="818" customWidth="1"/>
    <col min="13826" max="13826" width="66.85546875" style="818" customWidth="1"/>
    <col min="13827" max="13827" width="7.42578125" style="818" customWidth="1"/>
    <col min="13828" max="13828" width="13.85546875" style="818" customWidth="1"/>
    <col min="13829" max="13829" width="11.5703125" style="818" customWidth="1"/>
    <col min="13830" max="13830" width="10.140625" style="818" customWidth="1"/>
    <col min="13831" max="13833" width="11.28515625" style="818" customWidth="1"/>
    <col min="13834" max="14080" width="9.140625" style="818"/>
    <col min="14081" max="14081" width="6.42578125" style="818" customWidth="1"/>
    <col min="14082" max="14082" width="66.85546875" style="818" customWidth="1"/>
    <col min="14083" max="14083" width="7.42578125" style="818" customWidth="1"/>
    <col min="14084" max="14084" width="13.85546875" style="818" customWidth="1"/>
    <col min="14085" max="14085" width="11.5703125" style="818" customWidth="1"/>
    <col min="14086" max="14086" width="10.140625" style="818" customWidth="1"/>
    <col min="14087" max="14089" width="11.28515625" style="818" customWidth="1"/>
    <col min="14090" max="14336" width="9.140625" style="818"/>
    <col min="14337" max="14337" width="6.42578125" style="818" customWidth="1"/>
    <col min="14338" max="14338" width="66.85546875" style="818" customWidth="1"/>
    <col min="14339" max="14339" width="7.42578125" style="818" customWidth="1"/>
    <col min="14340" max="14340" width="13.85546875" style="818" customWidth="1"/>
    <col min="14341" max="14341" width="11.5703125" style="818" customWidth="1"/>
    <col min="14342" max="14342" width="10.140625" style="818" customWidth="1"/>
    <col min="14343" max="14345" width="11.28515625" style="818" customWidth="1"/>
    <col min="14346" max="14592" width="9.140625" style="818"/>
    <col min="14593" max="14593" width="6.42578125" style="818" customWidth="1"/>
    <col min="14594" max="14594" width="66.85546875" style="818" customWidth="1"/>
    <col min="14595" max="14595" width="7.42578125" style="818" customWidth="1"/>
    <col min="14596" max="14596" width="13.85546875" style="818" customWidth="1"/>
    <col min="14597" max="14597" width="11.5703125" style="818" customWidth="1"/>
    <col min="14598" max="14598" width="10.140625" style="818" customWidth="1"/>
    <col min="14599" max="14601" width="11.28515625" style="818" customWidth="1"/>
    <col min="14602" max="14848" width="9.140625" style="818"/>
    <col min="14849" max="14849" width="6.42578125" style="818" customWidth="1"/>
    <col min="14850" max="14850" width="66.85546875" style="818" customWidth="1"/>
    <col min="14851" max="14851" width="7.42578125" style="818" customWidth="1"/>
    <col min="14852" max="14852" width="13.85546875" style="818" customWidth="1"/>
    <col min="14853" max="14853" width="11.5703125" style="818" customWidth="1"/>
    <col min="14854" max="14854" width="10.140625" style="818" customWidth="1"/>
    <col min="14855" max="14857" width="11.28515625" style="818" customWidth="1"/>
    <col min="14858" max="15104" width="9.140625" style="818"/>
    <col min="15105" max="15105" width="6.42578125" style="818" customWidth="1"/>
    <col min="15106" max="15106" width="66.85546875" style="818" customWidth="1"/>
    <col min="15107" max="15107" width="7.42578125" style="818" customWidth="1"/>
    <col min="15108" max="15108" width="13.85546875" style="818" customWidth="1"/>
    <col min="15109" max="15109" width="11.5703125" style="818" customWidth="1"/>
    <col min="15110" max="15110" width="10.140625" style="818" customWidth="1"/>
    <col min="15111" max="15113" width="11.28515625" style="818" customWidth="1"/>
    <col min="15114" max="15360" width="9.140625" style="818"/>
    <col min="15361" max="15361" width="6.42578125" style="818" customWidth="1"/>
    <col min="15362" max="15362" width="66.85546875" style="818" customWidth="1"/>
    <col min="15363" max="15363" width="7.42578125" style="818" customWidth="1"/>
    <col min="15364" max="15364" width="13.85546875" style="818" customWidth="1"/>
    <col min="15365" max="15365" width="11.5703125" style="818" customWidth="1"/>
    <col min="15366" max="15366" width="10.140625" style="818" customWidth="1"/>
    <col min="15367" max="15369" width="11.28515625" style="818" customWidth="1"/>
    <col min="15370" max="15616" width="9.140625" style="818"/>
    <col min="15617" max="15617" width="6.42578125" style="818" customWidth="1"/>
    <col min="15618" max="15618" width="66.85546875" style="818" customWidth="1"/>
    <col min="15619" max="15619" width="7.42578125" style="818" customWidth="1"/>
    <col min="15620" max="15620" width="13.85546875" style="818" customWidth="1"/>
    <col min="15621" max="15621" width="11.5703125" style="818" customWidth="1"/>
    <col min="15622" max="15622" width="10.140625" style="818" customWidth="1"/>
    <col min="15623" max="15625" width="11.28515625" style="818" customWidth="1"/>
    <col min="15626" max="15872" width="9.140625" style="818"/>
    <col min="15873" max="15873" width="6.42578125" style="818" customWidth="1"/>
    <col min="15874" max="15874" width="66.85546875" style="818" customWidth="1"/>
    <col min="15875" max="15875" width="7.42578125" style="818" customWidth="1"/>
    <col min="15876" max="15876" width="13.85546875" style="818" customWidth="1"/>
    <col min="15877" max="15877" width="11.5703125" style="818" customWidth="1"/>
    <col min="15878" max="15878" width="10.140625" style="818" customWidth="1"/>
    <col min="15879" max="15881" width="11.28515625" style="818" customWidth="1"/>
    <col min="15882" max="16128" width="9.140625" style="818"/>
    <col min="16129" max="16129" width="6.42578125" style="818" customWidth="1"/>
    <col min="16130" max="16130" width="66.85546875" style="818" customWidth="1"/>
    <col min="16131" max="16131" width="7.42578125" style="818" customWidth="1"/>
    <col min="16132" max="16132" width="13.85546875" style="818" customWidth="1"/>
    <col min="16133" max="16133" width="11.5703125" style="818" customWidth="1"/>
    <col min="16134" max="16134" width="10.140625" style="818" customWidth="1"/>
    <col min="16135" max="16137" width="11.28515625" style="818" customWidth="1"/>
    <col min="16138" max="16384" width="9.140625" style="818"/>
  </cols>
  <sheetData>
    <row r="1" spans="1:9" ht="15.75" x14ac:dyDescent="0.25">
      <c r="B1" s="820" t="s">
        <v>0</v>
      </c>
      <c r="D1" s="64" t="s">
        <v>1221</v>
      </c>
    </row>
    <row r="2" spans="1:9" ht="18.75" x14ac:dyDescent="0.3">
      <c r="B2" s="821" t="s">
        <v>887</v>
      </c>
      <c r="C2" s="822"/>
      <c r="D2" s="819" t="s">
        <v>1488</v>
      </c>
      <c r="E2" s="823"/>
      <c r="F2" s="823"/>
      <c r="G2" s="823"/>
      <c r="H2" s="823"/>
      <c r="I2" s="823"/>
    </row>
    <row r="3" spans="1:9" ht="18.75" x14ac:dyDescent="0.3">
      <c r="B3" s="824" t="s">
        <v>1215</v>
      </c>
      <c r="D3" s="162" t="s">
        <v>197</v>
      </c>
    </row>
    <row r="4" spans="1:9" ht="18.75" x14ac:dyDescent="0.3">
      <c r="B4" s="825" t="s">
        <v>1217</v>
      </c>
      <c r="D4" s="162"/>
    </row>
    <row r="5" spans="1:9" x14ac:dyDescent="0.25">
      <c r="B5" s="826"/>
      <c r="C5" s="826"/>
      <c r="D5" s="826" t="s">
        <v>47</v>
      </c>
      <c r="E5" s="826" t="s">
        <v>123</v>
      </c>
      <c r="F5" s="826" t="s">
        <v>49</v>
      </c>
      <c r="G5" s="826" t="s">
        <v>50</v>
      </c>
      <c r="H5" s="826" t="s">
        <v>52</v>
      </c>
      <c r="I5" s="826" t="s">
        <v>173</v>
      </c>
    </row>
    <row r="6" spans="1:9" ht="15" customHeight="1" x14ac:dyDescent="0.25">
      <c r="A6" s="827" t="s">
        <v>1</v>
      </c>
      <c r="B6" s="828" t="s">
        <v>2</v>
      </c>
      <c r="C6" s="829" t="s">
        <v>332</v>
      </c>
      <c r="D6" s="830" t="s">
        <v>1218</v>
      </c>
      <c r="E6" s="830" t="s">
        <v>1218</v>
      </c>
      <c r="F6" s="830" t="s">
        <v>1218</v>
      </c>
      <c r="G6" s="830" t="s">
        <v>1218</v>
      </c>
      <c r="H6" s="830" t="s">
        <v>1218</v>
      </c>
      <c r="I6" s="830" t="s">
        <v>1218</v>
      </c>
    </row>
    <row r="7" spans="1:9" x14ac:dyDescent="0.25">
      <c r="A7" s="831" t="s">
        <v>288</v>
      </c>
      <c r="B7" s="832" t="s">
        <v>289</v>
      </c>
      <c r="C7" s="832" t="s">
        <v>290</v>
      </c>
      <c r="D7" s="833" t="s">
        <v>291</v>
      </c>
      <c r="E7" s="833" t="s">
        <v>291</v>
      </c>
      <c r="F7" s="833" t="s">
        <v>291</v>
      </c>
      <c r="G7" s="833" t="s">
        <v>291</v>
      </c>
      <c r="H7" s="833" t="s">
        <v>291</v>
      </c>
      <c r="I7" s="833"/>
    </row>
    <row r="8" spans="1:9" ht="15" customHeight="1" x14ac:dyDescent="0.25">
      <c r="A8" s="834" t="s">
        <v>333</v>
      </c>
      <c r="B8" s="835" t="s">
        <v>334</v>
      </c>
      <c r="C8" s="836" t="s">
        <v>129</v>
      </c>
      <c r="D8" s="837">
        <f t="shared" ref="D8:D71" si="0">SUM(E8:I8)</f>
        <v>0</v>
      </c>
      <c r="E8" s="878"/>
      <c r="F8" s="878"/>
      <c r="G8" s="878"/>
      <c r="H8" s="878"/>
      <c r="I8" s="878"/>
    </row>
    <row r="9" spans="1:9" ht="15" customHeight="1" x14ac:dyDescent="0.25">
      <c r="A9" s="834" t="s">
        <v>335</v>
      </c>
      <c r="B9" s="838" t="s">
        <v>336</v>
      </c>
      <c r="C9" s="836" t="s">
        <v>139</v>
      </c>
      <c r="D9" s="837">
        <f t="shared" si="0"/>
        <v>4471605</v>
      </c>
      <c r="E9" s="878">
        <v>4471605</v>
      </c>
      <c r="F9" s="878"/>
      <c r="G9" s="878"/>
      <c r="H9" s="878"/>
      <c r="I9" s="878"/>
    </row>
    <row r="10" spans="1:9" ht="15" customHeight="1" x14ac:dyDescent="0.25">
      <c r="A10" s="834" t="s">
        <v>337</v>
      </c>
      <c r="B10" s="838" t="s">
        <v>665</v>
      </c>
      <c r="C10" s="836" t="s">
        <v>151</v>
      </c>
      <c r="D10" s="837">
        <f t="shared" si="0"/>
        <v>0</v>
      </c>
      <c r="E10" s="878"/>
      <c r="F10" s="878"/>
      <c r="G10" s="878"/>
      <c r="H10" s="878"/>
      <c r="I10" s="878"/>
    </row>
    <row r="11" spans="1:9" ht="15" customHeight="1" x14ac:dyDescent="0.25">
      <c r="A11" s="834" t="s">
        <v>338</v>
      </c>
      <c r="B11" s="838" t="s">
        <v>339</v>
      </c>
      <c r="C11" s="836" t="s">
        <v>167</v>
      </c>
      <c r="D11" s="837">
        <f t="shared" si="0"/>
        <v>0</v>
      </c>
      <c r="E11" s="878"/>
      <c r="F11" s="878"/>
      <c r="G11" s="878"/>
      <c r="H11" s="878"/>
      <c r="I11" s="878"/>
    </row>
    <row r="12" spans="1:9" ht="15" customHeight="1" x14ac:dyDescent="0.25">
      <c r="A12" s="834" t="s">
        <v>340</v>
      </c>
      <c r="B12" s="838" t="s">
        <v>341</v>
      </c>
      <c r="C12" s="836" t="s">
        <v>342</v>
      </c>
      <c r="D12" s="837">
        <f t="shared" si="0"/>
        <v>0</v>
      </c>
      <c r="E12" s="878"/>
      <c r="F12" s="878"/>
      <c r="G12" s="878"/>
      <c r="H12" s="878"/>
      <c r="I12" s="878"/>
    </row>
    <row r="13" spans="1:9" ht="15" customHeight="1" x14ac:dyDescent="0.25">
      <c r="A13" s="834" t="s">
        <v>343</v>
      </c>
      <c r="B13" s="838" t="s">
        <v>889</v>
      </c>
      <c r="C13" s="836" t="s">
        <v>344</v>
      </c>
      <c r="D13" s="837">
        <f t="shared" si="0"/>
        <v>0</v>
      </c>
      <c r="E13" s="878"/>
      <c r="F13" s="878"/>
      <c r="G13" s="878"/>
      <c r="H13" s="878"/>
      <c r="I13" s="878"/>
    </row>
    <row r="14" spans="1:9" ht="15" customHeight="1" x14ac:dyDescent="0.25">
      <c r="A14" s="839" t="s">
        <v>345</v>
      </c>
      <c r="B14" s="840" t="s">
        <v>346</v>
      </c>
      <c r="C14" s="841" t="s">
        <v>347</v>
      </c>
      <c r="D14" s="837">
        <f t="shared" si="0"/>
        <v>4471605</v>
      </c>
      <c r="E14" s="837">
        <f>SUM(E8:E13)</f>
        <v>4471605</v>
      </c>
      <c r="F14" s="837">
        <f>SUM(F8:F13)</f>
        <v>0</v>
      </c>
      <c r="G14" s="837">
        <f>SUM(G8:G13)</f>
        <v>0</v>
      </c>
      <c r="H14" s="837">
        <f>SUM(H8:H13)</f>
        <v>0</v>
      </c>
      <c r="I14" s="837">
        <f>SUM(I8:I13)</f>
        <v>0</v>
      </c>
    </row>
    <row r="15" spans="1:9" ht="15" customHeight="1" x14ac:dyDescent="0.25">
      <c r="A15" s="834" t="s">
        <v>348</v>
      </c>
      <c r="B15" s="838" t="s">
        <v>349</v>
      </c>
      <c r="C15" s="836" t="s">
        <v>350</v>
      </c>
      <c r="D15" s="837">
        <f t="shared" si="0"/>
        <v>0</v>
      </c>
      <c r="E15" s="878"/>
      <c r="F15" s="878"/>
      <c r="G15" s="878"/>
      <c r="H15" s="878"/>
      <c r="I15" s="878"/>
    </row>
    <row r="16" spans="1:9" ht="15" customHeight="1" x14ac:dyDescent="0.25">
      <c r="A16" s="834" t="s">
        <v>351</v>
      </c>
      <c r="B16" s="838" t="s">
        <v>352</v>
      </c>
      <c r="C16" s="836" t="s">
        <v>353</v>
      </c>
      <c r="D16" s="837">
        <f t="shared" si="0"/>
        <v>0</v>
      </c>
      <c r="E16" s="878"/>
      <c r="F16" s="878"/>
      <c r="G16" s="878"/>
      <c r="H16" s="878"/>
      <c r="I16" s="878"/>
    </row>
    <row r="17" spans="1:9" ht="15" customHeight="1" x14ac:dyDescent="0.25">
      <c r="A17" s="834" t="s">
        <v>354</v>
      </c>
      <c r="B17" s="838" t="s">
        <v>355</v>
      </c>
      <c r="C17" s="836" t="s">
        <v>356</v>
      </c>
      <c r="D17" s="837">
        <f t="shared" si="0"/>
        <v>0</v>
      </c>
      <c r="E17" s="878"/>
      <c r="F17" s="878"/>
      <c r="G17" s="878"/>
      <c r="H17" s="878"/>
      <c r="I17" s="878"/>
    </row>
    <row r="18" spans="1:9" ht="15" customHeight="1" x14ac:dyDescent="0.25">
      <c r="A18" s="834" t="s">
        <v>357</v>
      </c>
      <c r="B18" s="838" t="s">
        <v>358</v>
      </c>
      <c r="C18" s="836" t="s">
        <v>359</v>
      </c>
      <c r="D18" s="837">
        <f t="shared" si="0"/>
        <v>0</v>
      </c>
      <c r="E18" s="878"/>
      <c r="F18" s="878"/>
      <c r="G18" s="878"/>
      <c r="H18" s="878"/>
      <c r="I18" s="878"/>
    </row>
    <row r="19" spans="1:9" ht="15" customHeight="1" x14ac:dyDescent="0.25">
      <c r="A19" s="834" t="s">
        <v>360</v>
      </c>
      <c r="B19" s="838" t="s">
        <v>361</v>
      </c>
      <c r="C19" s="836" t="s">
        <v>362</v>
      </c>
      <c r="D19" s="837">
        <f t="shared" si="0"/>
        <v>0</v>
      </c>
      <c r="E19" s="837">
        <f>SUM(E20:E26)</f>
        <v>0</v>
      </c>
      <c r="F19" s="837">
        <f>SUM(F20:F26)</f>
        <v>0</v>
      </c>
      <c r="G19" s="837">
        <f>SUM(G20:G26)</f>
        <v>0</v>
      </c>
      <c r="H19" s="837">
        <f>SUM(H20:H26)</f>
        <v>0</v>
      </c>
      <c r="I19" s="837">
        <f>SUM(I20:I26)</f>
        <v>0</v>
      </c>
    </row>
    <row r="20" spans="1:9" ht="15" customHeight="1" x14ac:dyDescent="0.25">
      <c r="A20" s="834"/>
      <c r="B20" s="838" t="s">
        <v>363</v>
      </c>
      <c r="C20" s="836" t="s">
        <v>364</v>
      </c>
      <c r="D20" s="837">
        <f t="shared" si="0"/>
        <v>0</v>
      </c>
      <c r="E20" s="878"/>
      <c r="F20" s="878"/>
      <c r="G20" s="878"/>
      <c r="H20" s="878"/>
      <c r="I20" s="878"/>
    </row>
    <row r="21" spans="1:9" ht="15" customHeight="1" x14ac:dyDescent="0.25">
      <c r="A21" s="834"/>
      <c r="B21" s="838" t="s">
        <v>365</v>
      </c>
      <c r="C21" s="836" t="s">
        <v>366</v>
      </c>
      <c r="D21" s="837">
        <f t="shared" si="0"/>
        <v>0</v>
      </c>
      <c r="E21" s="878"/>
      <c r="F21" s="878"/>
      <c r="G21" s="878"/>
      <c r="H21" s="878"/>
      <c r="I21" s="878"/>
    </row>
    <row r="22" spans="1:9" ht="15" customHeight="1" x14ac:dyDescent="0.25">
      <c r="A22" s="834"/>
      <c r="B22" s="838" t="s">
        <v>570</v>
      </c>
      <c r="C22" s="836" t="s">
        <v>367</v>
      </c>
      <c r="D22" s="837">
        <f t="shared" si="0"/>
        <v>0</v>
      </c>
      <c r="E22" s="878"/>
      <c r="F22" s="878"/>
      <c r="G22" s="878"/>
      <c r="H22" s="878"/>
      <c r="I22" s="878"/>
    </row>
    <row r="23" spans="1:9" ht="15" customHeight="1" x14ac:dyDescent="0.25">
      <c r="A23" s="834"/>
      <c r="B23" s="838" t="s">
        <v>368</v>
      </c>
      <c r="C23" s="836" t="s">
        <v>369</v>
      </c>
      <c r="D23" s="837">
        <f t="shared" si="0"/>
        <v>0</v>
      </c>
      <c r="E23" s="878"/>
      <c r="F23" s="878"/>
      <c r="G23" s="878"/>
      <c r="H23" s="878"/>
      <c r="I23" s="878"/>
    </row>
    <row r="24" spans="1:9" ht="15" customHeight="1" x14ac:dyDescent="0.25">
      <c r="A24" s="834"/>
      <c r="B24" s="838" t="s">
        <v>370</v>
      </c>
      <c r="C24" s="836" t="s">
        <v>371</v>
      </c>
      <c r="D24" s="837">
        <f t="shared" si="0"/>
        <v>0</v>
      </c>
      <c r="E24" s="878"/>
      <c r="F24" s="878"/>
      <c r="G24" s="878"/>
      <c r="H24" s="878"/>
      <c r="I24" s="878"/>
    </row>
    <row r="25" spans="1:9" ht="15" customHeight="1" x14ac:dyDescent="0.25">
      <c r="A25" s="834"/>
      <c r="B25" s="838" t="s">
        <v>372</v>
      </c>
      <c r="C25" s="836" t="s">
        <v>373</v>
      </c>
      <c r="D25" s="837">
        <f t="shared" si="0"/>
        <v>0</v>
      </c>
      <c r="E25" s="878"/>
      <c r="F25" s="878"/>
      <c r="G25" s="878"/>
      <c r="H25" s="878"/>
      <c r="I25" s="878"/>
    </row>
    <row r="26" spans="1:9" ht="15" customHeight="1" x14ac:dyDescent="0.25">
      <c r="A26" s="834"/>
      <c r="B26" s="838" t="s">
        <v>374</v>
      </c>
      <c r="C26" s="836" t="s">
        <v>375</v>
      </c>
      <c r="D26" s="837">
        <f t="shared" si="0"/>
        <v>0</v>
      </c>
      <c r="E26" s="878"/>
      <c r="F26" s="878"/>
      <c r="G26" s="878"/>
      <c r="H26" s="878"/>
      <c r="I26" s="878"/>
    </row>
    <row r="27" spans="1:9" ht="15" customHeight="1" x14ac:dyDescent="0.25">
      <c r="A27" s="839" t="s">
        <v>376</v>
      </c>
      <c r="B27" s="840" t="s">
        <v>377</v>
      </c>
      <c r="C27" s="841" t="s">
        <v>378</v>
      </c>
      <c r="D27" s="837">
        <f t="shared" si="0"/>
        <v>4471605</v>
      </c>
      <c r="E27" s="837">
        <f>SUM(E14:E19)</f>
        <v>4471605</v>
      </c>
      <c r="F27" s="837">
        <f>SUM(F14:F19)</f>
        <v>0</v>
      </c>
      <c r="G27" s="837">
        <f>SUM(G14:G19)</f>
        <v>0</v>
      </c>
      <c r="H27" s="837">
        <f>SUM(H14:H19)</f>
        <v>0</v>
      </c>
      <c r="I27" s="837">
        <f>SUM(I14:I19)</f>
        <v>0</v>
      </c>
    </row>
    <row r="28" spans="1:9" ht="15" customHeight="1" x14ac:dyDescent="0.25">
      <c r="A28" s="834" t="s">
        <v>379</v>
      </c>
      <c r="B28" s="838" t="s">
        <v>380</v>
      </c>
      <c r="C28" s="836" t="s">
        <v>381</v>
      </c>
      <c r="D28" s="837">
        <f t="shared" si="0"/>
        <v>0</v>
      </c>
      <c r="E28" s="878"/>
      <c r="F28" s="878"/>
      <c r="G28" s="878"/>
      <c r="H28" s="878"/>
      <c r="I28" s="878"/>
    </row>
    <row r="29" spans="1:9" ht="15" customHeight="1" x14ac:dyDescent="0.25">
      <c r="A29" s="834" t="s">
        <v>382</v>
      </c>
      <c r="B29" s="838" t="s">
        <v>383</v>
      </c>
      <c r="C29" s="836" t="s">
        <v>384</v>
      </c>
      <c r="D29" s="837">
        <f t="shared" si="0"/>
        <v>0</v>
      </c>
      <c r="E29" s="878"/>
      <c r="F29" s="878"/>
      <c r="G29" s="878"/>
      <c r="H29" s="878"/>
      <c r="I29" s="878"/>
    </row>
    <row r="30" spans="1:9" ht="15" customHeight="1" x14ac:dyDescent="0.25">
      <c r="A30" s="834" t="s">
        <v>385</v>
      </c>
      <c r="B30" s="838" t="s">
        <v>386</v>
      </c>
      <c r="C30" s="836" t="s">
        <v>387</v>
      </c>
      <c r="D30" s="837">
        <f t="shared" si="0"/>
        <v>0</v>
      </c>
      <c r="E30" s="878"/>
      <c r="F30" s="878"/>
      <c r="G30" s="878"/>
      <c r="H30" s="878"/>
      <c r="I30" s="878"/>
    </row>
    <row r="31" spans="1:9" ht="15" customHeight="1" x14ac:dyDescent="0.25">
      <c r="A31" s="834" t="s">
        <v>388</v>
      </c>
      <c r="B31" s="838" t="s">
        <v>389</v>
      </c>
      <c r="C31" s="836" t="s">
        <v>390</v>
      </c>
      <c r="D31" s="837">
        <f t="shared" si="0"/>
        <v>0</v>
      </c>
      <c r="E31" s="878"/>
      <c r="F31" s="878"/>
      <c r="G31" s="878"/>
      <c r="H31" s="878"/>
      <c r="I31" s="878"/>
    </row>
    <row r="32" spans="1:9" ht="15" customHeight="1" x14ac:dyDescent="0.25">
      <c r="A32" s="834" t="s">
        <v>391</v>
      </c>
      <c r="B32" s="838" t="s">
        <v>392</v>
      </c>
      <c r="C32" s="836" t="s">
        <v>393</v>
      </c>
      <c r="D32" s="837">
        <f t="shared" si="0"/>
        <v>0</v>
      </c>
      <c r="E32" s="878"/>
      <c r="F32" s="878"/>
      <c r="G32" s="878"/>
      <c r="H32" s="878"/>
      <c r="I32" s="878"/>
    </row>
    <row r="33" spans="1:9" ht="15" customHeight="1" x14ac:dyDescent="0.25">
      <c r="A33" s="839" t="s">
        <v>394</v>
      </c>
      <c r="B33" s="840" t="s">
        <v>395</v>
      </c>
      <c r="C33" s="841" t="s">
        <v>396</v>
      </c>
      <c r="D33" s="837">
        <f t="shared" si="0"/>
        <v>0</v>
      </c>
      <c r="E33" s="837">
        <f>SUM(E28:E32)</f>
        <v>0</v>
      </c>
      <c r="F33" s="837">
        <f>SUM(F28:F32)</f>
        <v>0</v>
      </c>
      <c r="G33" s="837">
        <f>SUM(G28:G32)</f>
        <v>0</v>
      </c>
      <c r="H33" s="837">
        <f>SUM(H28:H32)</f>
        <v>0</v>
      </c>
      <c r="I33" s="837">
        <f>SUM(I28:I32)</f>
        <v>0</v>
      </c>
    </row>
    <row r="34" spans="1:9" ht="15" customHeight="1" x14ac:dyDescent="0.25">
      <c r="A34" s="834" t="s">
        <v>397</v>
      </c>
      <c r="B34" s="838" t="s">
        <v>398</v>
      </c>
      <c r="C34" s="836" t="s">
        <v>399</v>
      </c>
      <c r="D34" s="837">
        <f t="shared" si="0"/>
        <v>0</v>
      </c>
      <c r="E34" s="878"/>
      <c r="F34" s="878"/>
      <c r="G34" s="878"/>
      <c r="H34" s="878"/>
      <c r="I34" s="878"/>
    </row>
    <row r="35" spans="1:9" ht="15" customHeight="1" x14ac:dyDescent="0.25">
      <c r="A35" s="834" t="s">
        <v>400</v>
      </c>
      <c r="B35" s="838" t="s">
        <v>401</v>
      </c>
      <c r="C35" s="836" t="s">
        <v>402</v>
      </c>
      <c r="D35" s="837">
        <f t="shared" si="0"/>
        <v>0</v>
      </c>
      <c r="E35" s="878"/>
      <c r="F35" s="878"/>
      <c r="G35" s="878"/>
      <c r="H35" s="878"/>
      <c r="I35" s="878"/>
    </row>
    <row r="36" spans="1:9" ht="15" customHeight="1" x14ac:dyDescent="0.25">
      <c r="A36" s="839" t="s">
        <v>403</v>
      </c>
      <c r="B36" s="840" t="s">
        <v>404</v>
      </c>
      <c r="C36" s="841" t="s">
        <v>405</v>
      </c>
      <c r="D36" s="837">
        <f t="shared" si="0"/>
        <v>0</v>
      </c>
      <c r="E36" s="837"/>
      <c r="F36" s="837">
        <f>SUM(F34:F35)</f>
        <v>0</v>
      </c>
      <c r="G36" s="837">
        <f>SUM(G34:G35)</f>
        <v>0</v>
      </c>
      <c r="H36" s="837">
        <f>SUM(H34:H35)</f>
        <v>0</v>
      </c>
      <c r="I36" s="837">
        <f>SUM(I34:I35)</f>
        <v>0</v>
      </c>
    </row>
    <row r="37" spans="1:9" ht="15" customHeight="1" x14ac:dyDescent="0.25">
      <c r="A37" s="834" t="s">
        <v>406</v>
      </c>
      <c r="B37" s="838" t="s">
        <v>407</v>
      </c>
      <c r="C37" s="836" t="s">
        <v>408</v>
      </c>
      <c r="D37" s="837">
        <f t="shared" si="0"/>
        <v>0</v>
      </c>
      <c r="E37" s="878"/>
      <c r="F37" s="878"/>
      <c r="G37" s="878"/>
      <c r="H37" s="878"/>
      <c r="I37" s="878"/>
    </row>
    <row r="38" spans="1:9" ht="15" customHeight="1" x14ac:dyDescent="0.25">
      <c r="A38" s="834" t="s">
        <v>409</v>
      </c>
      <c r="B38" s="838" t="s">
        <v>410</v>
      </c>
      <c r="C38" s="836" t="s">
        <v>411</v>
      </c>
      <c r="D38" s="837">
        <f t="shared" si="0"/>
        <v>0</v>
      </c>
      <c r="E38" s="878"/>
      <c r="F38" s="878"/>
      <c r="G38" s="878"/>
      <c r="H38" s="878"/>
      <c r="I38" s="878"/>
    </row>
    <row r="39" spans="1:9" ht="15" customHeight="1" x14ac:dyDescent="0.25">
      <c r="A39" s="834" t="s">
        <v>412</v>
      </c>
      <c r="B39" s="838" t="s">
        <v>413</v>
      </c>
      <c r="C39" s="836" t="s">
        <v>414</v>
      </c>
      <c r="D39" s="837">
        <f t="shared" si="0"/>
        <v>7984871</v>
      </c>
      <c r="E39" s="878">
        <v>7984871</v>
      </c>
      <c r="F39" s="878"/>
      <c r="G39" s="878"/>
      <c r="H39" s="878"/>
      <c r="I39" s="878"/>
    </row>
    <row r="40" spans="1:9" ht="15" customHeight="1" x14ac:dyDescent="0.25">
      <c r="A40" s="834" t="s">
        <v>415</v>
      </c>
      <c r="B40" s="838" t="s">
        <v>416</v>
      </c>
      <c r="C40" s="836" t="s">
        <v>417</v>
      </c>
      <c r="D40" s="837">
        <f t="shared" si="0"/>
        <v>0</v>
      </c>
      <c r="E40" s="878"/>
      <c r="F40" s="878"/>
      <c r="G40" s="878"/>
      <c r="H40" s="878"/>
      <c r="I40" s="878"/>
    </row>
    <row r="41" spans="1:9" ht="15" customHeight="1" x14ac:dyDescent="0.25">
      <c r="A41" s="834" t="s">
        <v>418</v>
      </c>
      <c r="B41" s="838" t="s">
        <v>419</v>
      </c>
      <c r="C41" s="836" t="s">
        <v>420</v>
      </c>
      <c r="D41" s="837">
        <f t="shared" si="0"/>
        <v>0</v>
      </c>
      <c r="E41" s="878"/>
      <c r="F41" s="878"/>
      <c r="G41" s="878"/>
      <c r="H41" s="878"/>
      <c r="I41" s="878"/>
    </row>
    <row r="42" spans="1:9" ht="15" customHeight="1" x14ac:dyDescent="0.25">
      <c r="A42" s="834" t="s">
        <v>421</v>
      </c>
      <c r="B42" s="838" t="s">
        <v>422</v>
      </c>
      <c r="C42" s="836" t="s">
        <v>423</v>
      </c>
      <c r="D42" s="837">
        <f t="shared" si="0"/>
        <v>0</v>
      </c>
      <c r="E42" s="878"/>
      <c r="F42" s="878"/>
      <c r="G42" s="878"/>
      <c r="H42" s="878"/>
      <c r="I42" s="878"/>
    </row>
    <row r="43" spans="1:9" ht="15" customHeight="1" x14ac:dyDescent="0.25">
      <c r="A43" s="834" t="s">
        <v>424</v>
      </c>
      <c r="B43" s="838" t="s">
        <v>425</v>
      </c>
      <c r="C43" s="836" t="s">
        <v>426</v>
      </c>
      <c r="D43" s="837">
        <f t="shared" si="0"/>
        <v>0</v>
      </c>
      <c r="E43" s="878"/>
      <c r="F43" s="878"/>
      <c r="G43" s="878"/>
      <c r="H43" s="878"/>
      <c r="I43" s="878"/>
    </row>
    <row r="44" spans="1:9" ht="15" customHeight="1" x14ac:dyDescent="0.25">
      <c r="A44" s="834" t="s">
        <v>427</v>
      </c>
      <c r="B44" s="838" t="s">
        <v>428</v>
      </c>
      <c r="C44" s="836" t="s">
        <v>429</v>
      </c>
      <c r="D44" s="837">
        <f t="shared" si="0"/>
        <v>0</v>
      </c>
      <c r="E44" s="878"/>
      <c r="F44" s="878"/>
      <c r="G44" s="878"/>
      <c r="H44" s="878"/>
      <c r="I44" s="878"/>
    </row>
    <row r="45" spans="1:9" ht="15" customHeight="1" x14ac:dyDescent="0.25">
      <c r="A45" s="839" t="s">
        <v>430</v>
      </c>
      <c r="B45" s="840" t="s">
        <v>431</v>
      </c>
      <c r="C45" s="841" t="s">
        <v>432</v>
      </c>
      <c r="D45" s="837">
        <f t="shared" si="0"/>
        <v>0</v>
      </c>
      <c r="E45" s="837">
        <f>SUM(E40:E44)</f>
        <v>0</v>
      </c>
      <c r="F45" s="837">
        <f>SUM(F40:F44)</f>
        <v>0</v>
      </c>
      <c r="G45" s="837">
        <f>SUM(G40:G44)</f>
        <v>0</v>
      </c>
      <c r="H45" s="837">
        <f>SUM(H40:H44)</f>
        <v>0</v>
      </c>
      <c r="I45" s="837">
        <f>SUM(I40:I44)</f>
        <v>0</v>
      </c>
    </row>
    <row r="46" spans="1:9" ht="15" customHeight="1" x14ac:dyDescent="0.25">
      <c r="A46" s="834" t="s">
        <v>433</v>
      </c>
      <c r="B46" s="838" t="s">
        <v>434</v>
      </c>
      <c r="C46" s="836" t="s">
        <v>435</v>
      </c>
      <c r="D46" s="837">
        <f t="shared" si="0"/>
        <v>0</v>
      </c>
      <c r="E46" s="878"/>
      <c r="F46" s="878"/>
      <c r="G46" s="878"/>
      <c r="H46" s="878"/>
      <c r="I46" s="878"/>
    </row>
    <row r="47" spans="1:9" ht="15" customHeight="1" x14ac:dyDescent="0.25">
      <c r="A47" s="839" t="s">
        <v>436</v>
      </c>
      <c r="B47" s="840" t="s">
        <v>437</v>
      </c>
      <c r="C47" s="841" t="s">
        <v>438</v>
      </c>
      <c r="D47" s="837">
        <f t="shared" si="0"/>
        <v>7984871</v>
      </c>
      <c r="E47" s="837">
        <f>E36+E37+E38+E39+E45+E46</f>
        <v>7984871</v>
      </c>
      <c r="F47" s="837">
        <f>F36+F37+F38+F39+F45+F46</f>
        <v>0</v>
      </c>
      <c r="G47" s="837">
        <f>G36+G37+G38+G39+G45+G46</f>
        <v>0</v>
      </c>
      <c r="H47" s="837">
        <f>H36+H37+H38+H39+H45+H46</f>
        <v>0</v>
      </c>
      <c r="I47" s="837">
        <f>I36+I37+I38+I39+I45+I46</f>
        <v>0</v>
      </c>
    </row>
    <row r="48" spans="1:9" ht="15" customHeight="1" x14ac:dyDescent="0.25">
      <c r="A48" s="834" t="s">
        <v>439</v>
      </c>
      <c r="B48" s="842" t="s">
        <v>440</v>
      </c>
      <c r="C48" s="836" t="s">
        <v>441</v>
      </c>
      <c r="D48" s="837">
        <f t="shared" si="0"/>
        <v>6600</v>
      </c>
      <c r="E48" s="878"/>
      <c r="F48" s="878"/>
      <c r="G48" s="878">
        <v>6600</v>
      </c>
      <c r="H48" s="878"/>
      <c r="I48" s="878"/>
    </row>
    <row r="49" spans="1:9" ht="15" customHeight="1" x14ac:dyDescent="0.25">
      <c r="A49" s="834" t="s">
        <v>442</v>
      </c>
      <c r="B49" s="842" t="s">
        <v>443</v>
      </c>
      <c r="C49" s="836" t="s">
        <v>444</v>
      </c>
      <c r="D49" s="837">
        <f t="shared" si="0"/>
        <v>0</v>
      </c>
      <c r="E49" s="878"/>
      <c r="F49" s="878"/>
      <c r="G49" s="878"/>
      <c r="H49" s="878"/>
      <c r="I49" s="878"/>
    </row>
    <row r="50" spans="1:9" ht="15" customHeight="1" x14ac:dyDescent="0.25">
      <c r="A50" s="834" t="s">
        <v>445</v>
      </c>
      <c r="B50" s="842" t="s">
        <v>446</v>
      </c>
      <c r="C50" s="836" t="s">
        <v>447</v>
      </c>
      <c r="D50" s="837">
        <f t="shared" si="0"/>
        <v>1190940</v>
      </c>
      <c r="E50" s="837">
        <f>SUM(E51:E52)</f>
        <v>0</v>
      </c>
      <c r="F50" s="837">
        <f>SUM(F51:F52)</f>
        <v>0</v>
      </c>
      <c r="G50" s="837">
        <f>SUM(G51:G52)</f>
        <v>1190940</v>
      </c>
      <c r="H50" s="837">
        <f>SUM(H51:H52)</f>
        <v>0</v>
      </c>
      <c r="I50" s="837">
        <f>SUM(I51:I52)</f>
        <v>0</v>
      </c>
    </row>
    <row r="51" spans="1:9" ht="15" customHeight="1" x14ac:dyDescent="0.25">
      <c r="A51" s="834"/>
      <c r="B51" s="843" t="s">
        <v>448</v>
      </c>
      <c r="C51" s="836" t="s">
        <v>449</v>
      </c>
      <c r="D51" s="837">
        <f t="shared" si="0"/>
        <v>111694</v>
      </c>
      <c r="E51" s="878"/>
      <c r="F51" s="878"/>
      <c r="G51" s="878">
        <v>111694</v>
      </c>
      <c r="H51" s="878"/>
      <c r="I51" s="878"/>
    </row>
    <row r="52" spans="1:9" ht="15" customHeight="1" x14ac:dyDescent="0.25">
      <c r="A52" s="834"/>
      <c r="B52" s="843" t="s">
        <v>450</v>
      </c>
      <c r="C52" s="836" t="s">
        <v>451</v>
      </c>
      <c r="D52" s="837">
        <f t="shared" si="0"/>
        <v>1079246</v>
      </c>
      <c r="E52" s="878"/>
      <c r="F52" s="878"/>
      <c r="G52" s="878">
        <v>1079246</v>
      </c>
      <c r="H52" s="878"/>
      <c r="I52" s="878"/>
    </row>
    <row r="53" spans="1:9" ht="15" customHeight="1" x14ac:dyDescent="0.25">
      <c r="A53" s="834" t="s">
        <v>452</v>
      </c>
      <c r="B53" s="842" t="s">
        <v>453</v>
      </c>
      <c r="C53" s="836" t="s">
        <v>454</v>
      </c>
      <c r="D53" s="837">
        <f t="shared" si="0"/>
        <v>9700536</v>
      </c>
      <c r="E53" s="878">
        <v>9700536</v>
      </c>
      <c r="F53" s="878"/>
      <c r="G53" s="878"/>
      <c r="H53" s="878"/>
      <c r="I53" s="878"/>
    </row>
    <row r="54" spans="1:9" ht="15" customHeight="1" x14ac:dyDescent="0.25">
      <c r="A54" s="834" t="s">
        <v>455</v>
      </c>
      <c r="B54" s="842" t="s">
        <v>456</v>
      </c>
      <c r="C54" s="836" t="s">
        <v>457</v>
      </c>
      <c r="D54" s="837">
        <f t="shared" si="0"/>
        <v>0</v>
      </c>
      <c r="E54" s="878"/>
      <c r="F54" s="878"/>
      <c r="G54" s="878"/>
      <c r="H54" s="878"/>
      <c r="I54" s="878"/>
    </row>
    <row r="55" spans="1:9" ht="15" customHeight="1" x14ac:dyDescent="0.25">
      <c r="A55" s="834" t="s">
        <v>458</v>
      </c>
      <c r="B55" s="842" t="s">
        <v>459</v>
      </c>
      <c r="C55" s="836" t="s">
        <v>460</v>
      </c>
      <c r="D55" s="837">
        <f t="shared" si="0"/>
        <v>2538066</v>
      </c>
      <c r="E55" s="878">
        <v>2225885</v>
      </c>
      <c r="F55" s="878"/>
      <c r="G55" s="878">
        <v>312181</v>
      </c>
      <c r="H55" s="878"/>
      <c r="I55" s="878"/>
    </row>
    <row r="56" spans="1:9" ht="15" customHeight="1" x14ac:dyDescent="0.25">
      <c r="A56" s="834" t="s">
        <v>461</v>
      </c>
      <c r="B56" s="842" t="s">
        <v>462</v>
      </c>
      <c r="C56" s="836" t="s">
        <v>463</v>
      </c>
      <c r="D56" s="837">
        <f t="shared" si="0"/>
        <v>1380000</v>
      </c>
      <c r="E56" s="878">
        <v>1372000</v>
      </c>
      <c r="F56" s="878"/>
      <c r="G56" s="879">
        <v>8000</v>
      </c>
      <c r="H56" s="878"/>
      <c r="I56" s="878"/>
    </row>
    <row r="57" spans="1:9" ht="15" customHeight="1" x14ac:dyDescent="0.25">
      <c r="A57" s="834" t="s">
        <v>464</v>
      </c>
      <c r="B57" s="842" t="s">
        <v>465</v>
      </c>
      <c r="C57" s="836" t="s">
        <v>466</v>
      </c>
      <c r="D57" s="837">
        <f t="shared" si="0"/>
        <v>32621</v>
      </c>
      <c r="E57" s="878">
        <v>32621</v>
      </c>
      <c r="F57" s="878"/>
      <c r="G57" s="878"/>
      <c r="H57" s="878"/>
      <c r="I57" s="878"/>
    </row>
    <row r="58" spans="1:9" ht="15" customHeight="1" x14ac:dyDescent="0.25">
      <c r="A58" s="834" t="s">
        <v>467</v>
      </c>
      <c r="B58" s="842" t="s">
        <v>468</v>
      </c>
      <c r="C58" s="836" t="s">
        <v>469</v>
      </c>
      <c r="D58" s="837">
        <f t="shared" si="0"/>
        <v>0</v>
      </c>
      <c r="E58" s="878"/>
      <c r="F58" s="878"/>
      <c r="G58" s="878"/>
      <c r="H58" s="878"/>
      <c r="I58" s="878"/>
    </row>
    <row r="59" spans="1:9" ht="15" customHeight="1" x14ac:dyDescent="0.25">
      <c r="A59" s="834" t="s">
        <v>470</v>
      </c>
      <c r="B59" s="842" t="s">
        <v>471</v>
      </c>
      <c r="C59" s="836" t="s">
        <v>472</v>
      </c>
      <c r="D59" s="837">
        <f t="shared" si="0"/>
        <v>180240</v>
      </c>
      <c r="E59" s="878">
        <v>70000</v>
      </c>
      <c r="F59" s="878"/>
      <c r="G59" s="878">
        <v>110240</v>
      </c>
      <c r="H59" s="878"/>
      <c r="I59" s="878"/>
    </row>
    <row r="60" spans="1:9" ht="15" customHeight="1" x14ac:dyDescent="0.25">
      <c r="A60" s="839" t="s">
        <v>473</v>
      </c>
      <c r="B60" s="844" t="s">
        <v>234</v>
      </c>
      <c r="C60" s="841" t="s">
        <v>474</v>
      </c>
      <c r="D60" s="837">
        <f t="shared" si="0"/>
        <v>15029003</v>
      </c>
      <c r="E60" s="837">
        <f>E48+E49+E50+E53+E54+E55+E56+E57+E58+E59</f>
        <v>13401042</v>
      </c>
      <c r="F60" s="837">
        <f>F48+F49+F50+F53+F54+F55+F56+F57+F58+F59</f>
        <v>0</v>
      </c>
      <c r="G60" s="837">
        <f>G48+G49+G50+G53+G54+G55+G56+G57+G58+G59</f>
        <v>1627961</v>
      </c>
      <c r="H60" s="837">
        <f>H48+H49+H50+H53+H54+H55+H56+H57+H58+H59</f>
        <v>0</v>
      </c>
      <c r="I60" s="837">
        <f>I48+I49+I50+I53+I54+I55+I56+I57+I58+I59</f>
        <v>0</v>
      </c>
    </row>
    <row r="61" spans="1:9" ht="15" customHeight="1" x14ac:dyDescent="0.25">
      <c r="A61" s="834">
        <v>45</v>
      </c>
      <c r="B61" s="842" t="s">
        <v>475</v>
      </c>
      <c r="C61" s="836" t="s">
        <v>476</v>
      </c>
      <c r="D61" s="837">
        <f t="shared" si="0"/>
        <v>0</v>
      </c>
      <c r="E61" s="878"/>
      <c r="F61" s="878"/>
      <c r="G61" s="878"/>
      <c r="H61" s="878"/>
      <c r="I61" s="878"/>
    </row>
    <row r="62" spans="1:9" ht="15" customHeight="1" x14ac:dyDescent="0.25">
      <c r="A62" s="834">
        <v>46</v>
      </c>
      <c r="B62" s="842" t="s">
        <v>477</v>
      </c>
      <c r="C62" s="836" t="s">
        <v>478</v>
      </c>
      <c r="D62" s="837">
        <f t="shared" si="0"/>
        <v>174724</v>
      </c>
      <c r="E62" s="878">
        <v>174724</v>
      </c>
      <c r="F62" s="878"/>
      <c r="G62" s="878"/>
      <c r="H62" s="878"/>
      <c r="I62" s="878"/>
    </row>
    <row r="63" spans="1:9" ht="15" customHeight="1" x14ac:dyDescent="0.25">
      <c r="A63" s="834">
        <v>47</v>
      </c>
      <c r="B63" s="842" t="s">
        <v>479</v>
      </c>
      <c r="C63" s="836" t="s">
        <v>480</v>
      </c>
      <c r="D63" s="837">
        <f t="shared" si="0"/>
        <v>0</v>
      </c>
      <c r="E63" s="878"/>
      <c r="F63" s="878"/>
      <c r="G63" s="878"/>
      <c r="H63" s="878"/>
      <c r="I63" s="878"/>
    </row>
    <row r="64" spans="1:9" ht="15" customHeight="1" x14ac:dyDescent="0.25">
      <c r="A64" s="834">
        <v>48</v>
      </c>
      <c r="B64" s="842" t="s">
        <v>481</v>
      </c>
      <c r="C64" s="836" t="s">
        <v>482</v>
      </c>
      <c r="D64" s="837">
        <f t="shared" si="0"/>
        <v>0</v>
      </c>
      <c r="E64" s="878"/>
      <c r="F64" s="878"/>
      <c r="G64" s="878"/>
      <c r="H64" s="878"/>
      <c r="I64" s="878"/>
    </row>
    <row r="65" spans="1:9" ht="15" customHeight="1" x14ac:dyDescent="0.25">
      <c r="A65" s="834">
        <v>49</v>
      </c>
      <c r="B65" s="842" t="s">
        <v>483</v>
      </c>
      <c r="C65" s="836" t="s">
        <v>484</v>
      </c>
      <c r="D65" s="837">
        <f t="shared" si="0"/>
        <v>0</v>
      </c>
      <c r="E65" s="878"/>
      <c r="F65" s="878"/>
      <c r="G65" s="878"/>
      <c r="H65" s="878"/>
      <c r="I65" s="878"/>
    </row>
    <row r="66" spans="1:9" ht="15" customHeight="1" x14ac:dyDescent="0.25">
      <c r="A66" s="839">
        <v>50</v>
      </c>
      <c r="B66" s="840" t="s">
        <v>485</v>
      </c>
      <c r="C66" s="841" t="s">
        <v>486</v>
      </c>
      <c r="D66" s="837">
        <f t="shared" si="0"/>
        <v>174724</v>
      </c>
      <c r="E66" s="837">
        <f>SUM(E61:E65)</f>
        <v>174724</v>
      </c>
      <c r="F66" s="837">
        <f>SUM(F61:F65)</f>
        <v>0</v>
      </c>
      <c r="G66" s="837">
        <f>SUM(G61:G65)</f>
        <v>0</v>
      </c>
      <c r="H66" s="837">
        <f>SUM(H61:H65)</f>
        <v>0</v>
      </c>
      <c r="I66" s="837">
        <f>SUM(I61:I65)</f>
        <v>0</v>
      </c>
    </row>
    <row r="67" spans="1:9" ht="15" customHeight="1" x14ac:dyDescent="0.25">
      <c r="A67" s="834">
        <v>51</v>
      </c>
      <c r="B67" s="842" t="s">
        <v>487</v>
      </c>
      <c r="C67" s="836" t="s">
        <v>488</v>
      </c>
      <c r="D67" s="837">
        <f t="shared" si="0"/>
        <v>0</v>
      </c>
      <c r="E67" s="878"/>
      <c r="F67" s="878"/>
      <c r="G67" s="878"/>
      <c r="H67" s="878"/>
      <c r="I67" s="878"/>
    </row>
    <row r="68" spans="1:9" ht="15" customHeight="1" x14ac:dyDescent="0.25">
      <c r="A68" s="834">
        <v>52</v>
      </c>
      <c r="B68" s="838" t="s">
        <v>489</v>
      </c>
      <c r="C68" s="836" t="s">
        <v>490</v>
      </c>
      <c r="D68" s="837">
        <f t="shared" si="0"/>
        <v>0</v>
      </c>
      <c r="E68" s="878"/>
      <c r="F68" s="878"/>
      <c r="G68" s="878"/>
      <c r="H68" s="878"/>
      <c r="I68" s="878"/>
    </row>
    <row r="69" spans="1:9" ht="15" customHeight="1" x14ac:dyDescent="0.25">
      <c r="A69" s="834">
        <v>53</v>
      </c>
      <c r="B69" s="842" t="s">
        <v>491</v>
      </c>
      <c r="C69" s="836" t="s">
        <v>492</v>
      </c>
      <c r="D69" s="837">
        <f t="shared" si="0"/>
        <v>69600</v>
      </c>
      <c r="E69" s="878"/>
      <c r="F69" s="878"/>
      <c r="G69" s="878">
        <v>69600</v>
      </c>
      <c r="H69" s="878"/>
      <c r="I69" s="878"/>
    </row>
    <row r="70" spans="1:9" ht="15" customHeight="1" x14ac:dyDescent="0.25">
      <c r="A70" s="839">
        <v>54</v>
      </c>
      <c r="B70" s="840" t="s">
        <v>493</v>
      </c>
      <c r="C70" s="841" t="s">
        <v>494</v>
      </c>
      <c r="D70" s="837">
        <f t="shared" si="0"/>
        <v>69600</v>
      </c>
      <c r="E70" s="837">
        <f>SUM(E67:E69)</f>
        <v>0</v>
      </c>
      <c r="F70" s="837">
        <f>SUM(F67:F69)</f>
        <v>0</v>
      </c>
      <c r="G70" s="837">
        <f>SUM(G67:G69)</f>
        <v>69600</v>
      </c>
      <c r="H70" s="837">
        <f>SUM(H67:H69)</f>
        <v>0</v>
      </c>
      <c r="I70" s="837">
        <f>SUM(I67:I69)</f>
        <v>0</v>
      </c>
    </row>
    <row r="71" spans="1:9" ht="15" customHeight="1" x14ac:dyDescent="0.25">
      <c r="A71" s="834">
        <v>55</v>
      </c>
      <c r="B71" s="842" t="s">
        <v>495</v>
      </c>
      <c r="C71" s="836" t="s">
        <v>496</v>
      </c>
      <c r="D71" s="837">
        <f t="shared" si="0"/>
        <v>0</v>
      </c>
      <c r="E71" s="878"/>
      <c r="F71" s="878"/>
      <c r="G71" s="878"/>
      <c r="H71" s="878"/>
      <c r="I71" s="878"/>
    </row>
    <row r="72" spans="1:9" ht="15" customHeight="1" x14ac:dyDescent="0.25">
      <c r="A72" s="834">
        <v>56</v>
      </c>
      <c r="B72" s="838" t="s">
        <v>497</v>
      </c>
      <c r="C72" s="836" t="s">
        <v>498</v>
      </c>
      <c r="D72" s="837">
        <f t="shared" ref="D72:D89" si="1">SUM(E72:I72)</f>
        <v>435500</v>
      </c>
      <c r="E72" s="878">
        <v>435500</v>
      </c>
      <c r="F72" s="878"/>
      <c r="G72" s="878"/>
      <c r="H72" s="878"/>
      <c r="I72" s="878"/>
    </row>
    <row r="73" spans="1:9" ht="15" customHeight="1" x14ac:dyDescent="0.25">
      <c r="A73" s="834">
        <v>57</v>
      </c>
      <c r="B73" s="842" t="s">
        <v>499</v>
      </c>
      <c r="C73" s="836" t="s">
        <v>500</v>
      </c>
      <c r="D73" s="837">
        <f t="shared" si="1"/>
        <v>0</v>
      </c>
      <c r="E73" s="878"/>
      <c r="F73" s="878"/>
      <c r="G73" s="878"/>
      <c r="H73" s="878"/>
      <c r="I73" s="878"/>
    </row>
    <row r="74" spans="1:9" ht="15" customHeight="1" thickBot="1" x14ac:dyDescent="0.3">
      <c r="A74" s="845">
        <v>58</v>
      </c>
      <c r="B74" s="846" t="s">
        <v>501</v>
      </c>
      <c r="C74" s="847" t="s">
        <v>502</v>
      </c>
      <c r="D74" s="837">
        <f t="shared" si="1"/>
        <v>435500</v>
      </c>
      <c r="E74" s="880">
        <f>SUM(E71:E73)</f>
        <v>435500</v>
      </c>
      <c r="F74" s="880">
        <f>SUM(F71:F73)</f>
        <v>0</v>
      </c>
      <c r="G74" s="880">
        <f>SUM(G71:G73)</f>
        <v>0</v>
      </c>
      <c r="H74" s="880">
        <f>SUM(H71:H73)</f>
        <v>0</v>
      </c>
      <c r="I74" s="880">
        <f>SUM(I71:I73)</f>
        <v>0</v>
      </c>
    </row>
    <row r="75" spans="1:9" ht="15" customHeight="1" thickBot="1" x14ac:dyDescent="0.3">
      <c r="A75" s="848">
        <v>59</v>
      </c>
      <c r="B75" s="849" t="s">
        <v>503</v>
      </c>
      <c r="C75" s="850" t="s">
        <v>504</v>
      </c>
      <c r="D75" s="837">
        <f t="shared" si="1"/>
        <v>28165303</v>
      </c>
      <c r="E75" s="881">
        <f>E27+E33+E47+E60+E66+E70+E74</f>
        <v>26467742</v>
      </c>
      <c r="F75" s="881">
        <f>F27+F33+F47+F60+F66+F70+F74</f>
        <v>0</v>
      </c>
      <c r="G75" s="881">
        <f>G27+G33+G47+G60+G66+G70+G74</f>
        <v>1697561</v>
      </c>
      <c r="H75" s="881">
        <f>H27+H33+H47+H60+H66+H70+H74</f>
        <v>0</v>
      </c>
      <c r="I75" s="881">
        <f>I27+I33+I47+I60+I66+I70+I74</f>
        <v>0</v>
      </c>
    </row>
    <row r="76" spans="1:9" x14ac:dyDescent="0.25">
      <c r="A76" s="851">
        <v>60</v>
      </c>
      <c r="B76" s="852" t="s">
        <v>505</v>
      </c>
      <c r="C76" s="853" t="s">
        <v>506</v>
      </c>
      <c r="D76" s="837">
        <f t="shared" si="1"/>
        <v>0</v>
      </c>
      <c r="E76" s="853"/>
      <c r="F76" s="853"/>
      <c r="G76" s="853"/>
      <c r="H76" s="853"/>
      <c r="I76" s="853"/>
    </row>
    <row r="77" spans="1:9" x14ac:dyDescent="0.25">
      <c r="A77" s="839">
        <v>61</v>
      </c>
      <c r="B77" s="854" t="s">
        <v>507</v>
      </c>
      <c r="C77" s="855" t="s">
        <v>508</v>
      </c>
      <c r="D77" s="837">
        <f t="shared" si="1"/>
        <v>0</v>
      </c>
      <c r="E77" s="855"/>
      <c r="F77" s="855"/>
      <c r="G77" s="855"/>
      <c r="H77" s="855"/>
      <c r="I77" s="855"/>
    </row>
    <row r="78" spans="1:9" x14ac:dyDescent="0.25">
      <c r="A78" s="839">
        <v>62</v>
      </c>
      <c r="B78" s="838" t="s">
        <v>509</v>
      </c>
      <c r="C78" s="855" t="s">
        <v>510</v>
      </c>
      <c r="D78" s="837">
        <f t="shared" si="1"/>
        <v>0</v>
      </c>
      <c r="E78" s="855"/>
      <c r="F78" s="855"/>
      <c r="G78" s="855"/>
      <c r="H78" s="855"/>
      <c r="I78" s="855"/>
    </row>
    <row r="79" spans="1:9" x14ac:dyDescent="0.25">
      <c r="A79" s="839">
        <v>63</v>
      </c>
      <c r="B79" s="838" t="s">
        <v>511</v>
      </c>
      <c r="C79" s="855" t="s">
        <v>512</v>
      </c>
      <c r="D79" s="837">
        <f t="shared" si="1"/>
        <v>0</v>
      </c>
      <c r="E79" s="855"/>
      <c r="F79" s="855"/>
      <c r="G79" s="855"/>
      <c r="H79" s="855"/>
      <c r="I79" s="855"/>
    </row>
    <row r="80" spans="1:9" x14ac:dyDescent="0.25">
      <c r="A80" s="839">
        <v>64</v>
      </c>
      <c r="B80" s="840" t="s">
        <v>513</v>
      </c>
      <c r="C80" s="855" t="s">
        <v>514</v>
      </c>
      <c r="D80" s="837">
        <f t="shared" si="1"/>
        <v>0</v>
      </c>
      <c r="E80" s="855">
        <f>SUM(E78:E79)</f>
        <v>0</v>
      </c>
      <c r="F80" s="855">
        <f>SUM(F78:F79)</f>
        <v>0</v>
      </c>
      <c r="G80" s="855">
        <f>SUM(G78:G79)</f>
        <v>0</v>
      </c>
      <c r="H80" s="855">
        <f>SUM(H78:H79)</f>
        <v>0</v>
      </c>
      <c r="I80" s="855">
        <f>SUM(I78:I79)</f>
        <v>0</v>
      </c>
    </row>
    <row r="81" spans="1:9" x14ac:dyDescent="0.25">
      <c r="A81" s="839">
        <v>65</v>
      </c>
      <c r="B81" s="856" t="s">
        <v>515</v>
      </c>
      <c r="C81" s="855" t="s">
        <v>516</v>
      </c>
      <c r="D81" s="837">
        <f t="shared" si="1"/>
        <v>0</v>
      </c>
      <c r="E81" s="855"/>
      <c r="F81" s="855"/>
      <c r="G81" s="855"/>
      <c r="H81" s="855"/>
      <c r="I81" s="855"/>
    </row>
    <row r="82" spans="1:9" x14ac:dyDescent="0.25">
      <c r="A82" s="839">
        <v>66</v>
      </c>
      <c r="B82" s="856" t="s">
        <v>517</v>
      </c>
      <c r="C82" s="855" t="s">
        <v>518</v>
      </c>
      <c r="D82" s="837">
        <f t="shared" si="1"/>
        <v>0</v>
      </c>
      <c r="E82" s="855"/>
      <c r="F82" s="855"/>
      <c r="G82" s="855"/>
      <c r="H82" s="855"/>
      <c r="I82" s="855"/>
    </row>
    <row r="83" spans="1:9" x14ac:dyDescent="0.25">
      <c r="A83" s="839">
        <v>67</v>
      </c>
      <c r="B83" s="856" t="s">
        <v>519</v>
      </c>
      <c r="C83" s="855" t="s">
        <v>520</v>
      </c>
      <c r="D83" s="837">
        <f t="shared" si="1"/>
        <v>2313259</v>
      </c>
      <c r="E83" s="882"/>
      <c r="F83" s="883"/>
      <c r="G83" s="882">
        <v>2313259</v>
      </c>
      <c r="H83" s="882"/>
      <c r="I83" s="882"/>
    </row>
    <row r="84" spans="1:9" x14ac:dyDescent="0.25">
      <c r="A84" s="839">
        <v>68</v>
      </c>
      <c r="B84" s="856" t="s">
        <v>521</v>
      </c>
      <c r="C84" s="855" t="s">
        <v>522</v>
      </c>
      <c r="D84" s="837">
        <f t="shared" si="1"/>
        <v>0</v>
      </c>
      <c r="E84" s="884"/>
      <c r="F84" s="885"/>
      <c r="G84" s="884"/>
      <c r="H84" s="884"/>
      <c r="I84" s="884"/>
    </row>
    <row r="85" spans="1:9" x14ac:dyDescent="0.25">
      <c r="A85" s="839">
        <v>69</v>
      </c>
      <c r="B85" s="842" t="s">
        <v>523</v>
      </c>
      <c r="C85" s="855" t="s">
        <v>524</v>
      </c>
      <c r="D85" s="837">
        <f t="shared" si="1"/>
        <v>0</v>
      </c>
      <c r="E85" s="884"/>
      <c r="F85" s="885"/>
      <c r="G85" s="884"/>
      <c r="H85" s="884"/>
      <c r="I85" s="884"/>
    </row>
    <row r="86" spans="1:9" x14ac:dyDescent="0.25">
      <c r="A86" s="839">
        <v>70</v>
      </c>
      <c r="B86" s="844" t="s">
        <v>525</v>
      </c>
      <c r="C86" s="855" t="s">
        <v>526</v>
      </c>
      <c r="D86" s="837">
        <f t="shared" si="1"/>
        <v>2313259</v>
      </c>
      <c r="E86" s="884">
        <f>(SUM(E80:E85))+E76+E77</f>
        <v>0</v>
      </c>
      <c r="F86" s="886">
        <f>(SUM(F80:F85))+F76+F77</f>
        <v>0</v>
      </c>
      <c r="G86" s="884">
        <f>(SUM(G80:G85))+G76+G77</f>
        <v>2313259</v>
      </c>
      <c r="H86" s="884">
        <f>(SUM(H80:H85))+H76+H77</f>
        <v>0</v>
      </c>
      <c r="I86" s="884">
        <f>(SUM(I80:I85))+I76+I77</f>
        <v>0</v>
      </c>
    </row>
    <row r="87" spans="1:9" x14ac:dyDescent="0.25">
      <c r="A87" s="839">
        <v>71</v>
      </c>
      <c r="B87" s="854" t="s">
        <v>527</v>
      </c>
      <c r="C87" s="855" t="s">
        <v>528</v>
      </c>
      <c r="D87" s="837">
        <f t="shared" si="1"/>
        <v>0</v>
      </c>
      <c r="E87" s="884"/>
      <c r="F87" s="886"/>
      <c r="G87" s="884"/>
      <c r="H87" s="884"/>
      <c r="I87" s="884"/>
    </row>
    <row r="88" spans="1:9" x14ac:dyDescent="0.25">
      <c r="A88" s="839">
        <v>72</v>
      </c>
      <c r="B88" s="854" t="s">
        <v>529</v>
      </c>
      <c r="C88" s="855" t="s">
        <v>530</v>
      </c>
      <c r="D88" s="837">
        <f t="shared" si="1"/>
        <v>2313259</v>
      </c>
      <c r="E88" s="884">
        <f>SUM(E86:E87)</f>
        <v>0</v>
      </c>
      <c r="F88" s="886">
        <f>SUM(F86:F87)</f>
        <v>0</v>
      </c>
      <c r="G88" s="884">
        <f>SUM(G86:G87)</f>
        <v>2313259</v>
      </c>
      <c r="H88" s="884">
        <f>SUM(H86:H87)</f>
        <v>0</v>
      </c>
      <c r="I88" s="884">
        <f>SUM(I86:I87)</f>
        <v>0</v>
      </c>
    </row>
    <row r="89" spans="1:9" ht="15.75" thickBot="1" x14ac:dyDescent="0.3">
      <c r="A89" s="857">
        <v>73</v>
      </c>
      <c r="B89" s="858" t="s">
        <v>531</v>
      </c>
      <c r="C89" s="858"/>
      <c r="D89" s="887">
        <f t="shared" si="1"/>
        <v>30478562</v>
      </c>
      <c r="E89" s="888">
        <f>E75+E88</f>
        <v>26467742</v>
      </c>
      <c r="F89" s="889">
        <f>F75+F88</f>
        <v>0</v>
      </c>
      <c r="G89" s="888">
        <f>G75+G88</f>
        <v>4010820</v>
      </c>
      <c r="H89" s="888">
        <f>H75+H88</f>
        <v>0</v>
      </c>
      <c r="I89" s="888">
        <f>I75+I88</f>
        <v>0</v>
      </c>
    </row>
    <row r="90" spans="1:9" ht="15.75" thickTop="1" x14ac:dyDescent="0.25">
      <c r="A90" s="859">
        <v>1</v>
      </c>
      <c r="B90" s="860" t="s">
        <v>533</v>
      </c>
      <c r="C90" s="861" t="s">
        <v>534</v>
      </c>
      <c r="D90" s="890">
        <f t="shared" ref="D90:D153" si="2">SUM(E90:I90)</f>
        <v>8681</v>
      </c>
      <c r="E90" s="890"/>
      <c r="F90" s="890"/>
      <c r="G90" s="890">
        <v>8681</v>
      </c>
      <c r="H90" s="890"/>
      <c r="I90" s="890"/>
    </row>
    <row r="91" spans="1:9" x14ac:dyDescent="0.25">
      <c r="A91" s="859">
        <v>2</v>
      </c>
      <c r="B91" s="840" t="s">
        <v>535</v>
      </c>
      <c r="C91" s="861" t="s">
        <v>536</v>
      </c>
      <c r="D91" s="890">
        <f t="shared" si="2"/>
        <v>6068</v>
      </c>
      <c r="E91" s="890"/>
      <c r="F91" s="890"/>
      <c r="G91" s="890">
        <v>6068</v>
      </c>
      <c r="H91" s="890"/>
      <c r="I91" s="890"/>
    </row>
    <row r="92" spans="1:9" x14ac:dyDescent="0.25">
      <c r="A92" s="859">
        <v>3</v>
      </c>
      <c r="B92" s="840" t="s">
        <v>313</v>
      </c>
      <c r="C92" s="861" t="s">
        <v>537</v>
      </c>
      <c r="D92" s="890">
        <f t="shared" si="2"/>
        <v>8050162</v>
      </c>
      <c r="E92" s="890">
        <v>4093090</v>
      </c>
      <c r="F92" s="890"/>
      <c r="G92" s="890">
        <v>3957072</v>
      </c>
      <c r="H92" s="890"/>
      <c r="I92" s="890"/>
    </row>
    <row r="93" spans="1:9" x14ac:dyDescent="0.25">
      <c r="A93" s="859">
        <v>4</v>
      </c>
      <c r="B93" s="842" t="s">
        <v>538</v>
      </c>
      <c r="C93" s="863" t="s">
        <v>539</v>
      </c>
      <c r="D93" s="890">
        <f t="shared" si="2"/>
        <v>0</v>
      </c>
      <c r="E93" s="891"/>
      <c r="F93" s="891"/>
      <c r="G93" s="891"/>
      <c r="H93" s="891"/>
      <c r="I93" s="891"/>
    </row>
    <row r="94" spans="1:9" x14ac:dyDescent="0.25">
      <c r="A94" s="859">
        <v>5</v>
      </c>
      <c r="B94" s="842" t="s">
        <v>540</v>
      </c>
      <c r="C94" s="863" t="s">
        <v>541</v>
      </c>
      <c r="D94" s="890">
        <f t="shared" si="2"/>
        <v>0</v>
      </c>
      <c r="E94" s="891"/>
      <c r="F94" s="891"/>
      <c r="G94" s="891"/>
      <c r="H94" s="891"/>
      <c r="I94" s="891"/>
    </row>
    <row r="95" spans="1:9" x14ac:dyDescent="0.25">
      <c r="A95" s="859">
        <v>6</v>
      </c>
      <c r="B95" s="864" t="s">
        <v>542</v>
      </c>
      <c r="C95" s="863" t="s">
        <v>543</v>
      </c>
      <c r="D95" s="890">
        <f t="shared" si="2"/>
        <v>0</v>
      </c>
      <c r="E95" s="891"/>
      <c r="F95" s="891"/>
      <c r="G95" s="891"/>
      <c r="H95" s="891"/>
      <c r="I95" s="891"/>
    </row>
    <row r="96" spans="1:9" x14ac:dyDescent="0.25">
      <c r="A96" s="859">
        <v>7</v>
      </c>
      <c r="B96" s="864" t="s">
        <v>544</v>
      </c>
      <c r="C96" s="863" t="s">
        <v>545</v>
      </c>
      <c r="D96" s="890">
        <f t="shared" si="2"/>
        <v>0</v>
      </c>
      <c r="E96" s="891"/>
      <c r="F96" s="891"/>
      <c r="G96" s="891"/>
      <c r="H96" s="891"/>
      <c r="I96" s="891"/>
    </row>
    <row r="97" spans="1:9" x14ac:dyDescent="0.25">
      <c r="A97" s="859">
        <v>8</v>
      </c>
      <c r="B97" s="864" t="s">
        <v>546</v>
      </c>
      <c r="C97" s="863" t="s">
        <v>547</v>
      </c>
      <c r="D97" s="890">
        <f t="shared" si="2"/>
        <v>0</v>
      </c>
      <c r="E97" s="891"/>
      <c r="F97" s="891"/>
      <c r="G97" s="891"/>
      <c r="H97" s="891"/>
      <c r="I97" s="891"/>
    </row>
    <row r="98" spans="1:9" x14ac:dyDescent="0.25">
      <c r="A98" s="859">
        <v>9</v>
      </c>
      <c r="B98" s="842" t="s">
        <v>548</v>
      </c>
      <c r="C98" s="863" t="s">
        <v>549</v>
      </c>
      <c r="D98" s="890">
        <f t="shared" si="2"/>
        <v>0</v>
      </c>
      <c r="E98" s="891"/>
      <c r="F98" s="891"/>
      <c r="G98" s="891"/>
      <c r="H98" s="891"/>
      <c r="I98" s="891"/>
    </row>
    <row r="99" spans="1:9" x14ac:dyDescent="0.25">
      <c r="A99" s="859">
        <v>10</v>
      </c>
      <c r="B99" s="842" t="s">
        <v>550</v>
      </c>
      <c r="C99" s="863" t="s">
        <v>551</v>
      </c>
      <c r="D99" s="890">
        <f t="shared" si="2"/>
        <v>0</v>
      </c>
      <c r="E99" s="891"/>
      <c r="F99" s="891"/>
      <c r="G99" s="891"/>
      <c r="H99" s="891"/>
      <c r="I99" s="891"/>
    </row>
    <row r="100" spans="1:9" x14ac:dyDescent="0.25">
      <c r="A100" s="859">
        <v>11</v>
      </c>
      <c r="B100" s="842" t="s">
        <v>552</v>
      </c>
      <c r="C100" s="863" t="s">
        <v>553</v>
      </c>
      <c r="D100" s="890">
        <f t="shared" si="2"/>
        <v>0</v>
      </c>
      <c r="E100" s="891"/>
      <c r="F100" s="891"/>
      <c r="G100" s="891"/>
      <c r="H100" s="891"/>
      <c r="I100" s="891"/>
    </row>
    <row r="101" spans="1:9" x14ac:dyDescent="0.25">
      <c r="A101" s="859">
        <v>12</v>
      </c>
      <c r="B101" s="844" t="s">
        <v>554</v>
      </c>
      <c r="C101" s="861" t="s">
        <v>555</v>
      </c>
      <c r="D101" s="890">
        <f t="shared" si="2"/>
        <v>0</v>
      </c>
      <c r="E101" s="890">
        <f>SUM(E93:E100)</f>
        <v>0</v>
      </c>
      <c r="F101" s="890">
        <f>SUM(F93:F100)</f>
        <v>0</v>
      </c>
      <c r="G101" s="890">
        <f>SUM(G93:G100)</f>
        <v>0</v>
      </c>
      <c r="H101" s="890">
        <f>SUM(H93:H100)</f>
        <v>0</v>
      </c>
      <c r="I101" s="890">
        <f>SUM(I93:I100)</f>
        <v>0</v>
      </c>
    </row>
    <row r="102" spans="1:9" x14ac:dyDescent="0.25">
      <c r="A102" s="859">
        <v>13</v>
      </c>
      <c r="B102" s="865" t="s">
        <v>556</v>
      </c>
      <c r="C102" s="863" t="s">
        <v>557</v>
      </c>
      <c r="D102" s="890">
        <f t="shared" si="2"/>
        <v>0</v>
      </c>
      <c r="E102" s="891"/>
      <c r="F102" s="891"/>
      <c r="G102" s="891"/>
      <c r="H102" s="891"/>
      <c r="I102" s="891"/>
    </row>
    <row r="103" spans="1:9" x14ac:dyDescent="0.25">
      <c r="A103" s="859">
        <v>14</v>
      </c>
      <c r="B103" s="865" t="s">
        <v>558</v>
      </c>
      <c r="C103" s="863" t="s">
        <v>559</v>
      </c>
      <c r="D103" s="890">
        <f t="shared" si="2"/>
        <v>0</v>
      </c>
      <c r="E103" s="891"/>
      <c r="F103" s="891"/>
      <c r="G103" s="891"/>
      <c r="H103" s="891"/>
      <c r="I103" s="891"/>
    </row>
    <row r="104" spans="1:9" ht="25.5" x14ac:dyDescent="0.25">
      <c r="A104" s="859">
        <v>15</v>
      </c>
      <c r="B104" s="865" t="s">
        <v>560</v>
      </c>
      <c r="C104" s="863" t="s">
        <v>561</v>
      </c>
      <c r="D104" s="890">
        <f t="shared" si="2"/>
        <v>0</v>
      </c>
      <c r="E104" s="891"/>
      <c r="F104" s="891"/>
      <c r="G104" s="891"/>
      <c r="H104" s="891"/>
      <c r="I104" s="891"/>
    </row>
    <row r="105" spans="1:9" ht="25.5" x14ac:dyDescent="0.25">
      <c r="A105" s="859">
        <v>16</v>
      </c>
      <c r="B105" s="865" t="s">
        <v>562</v>
      </c>
      <c r="C105" s="863" t="s">
        <v>563</v>
      </c>
      <c r="D105" s="890">
        <f t="shared" si="2"/>
        <v>0</v>
      </c>
      <c r="E105" s="891"/>
      <c r="F105" s="891"/>
      <c r="G105" s="891"/>
      <c r="H105" s="891"/>
      <c r="I105" s="891"/>
    </row>
    <row r="106" spans="1:9" ht="25.5" x14ac:dyDescent="0.25">
      <c r="A106" s="859">
        <v>17</v>
      </c>
      <c r="B106" s="865" t="s">
        <v>564</v>
      </c>
      <c r="C106" s="863" t="s">
        <v>565</v>
      </c>
      <c r="D106" s="890">
        <f t="shared" si="2"/>
        <v>0</v>
      </c>
      <c r="E106" s="891"/>
      <c r="F106" s="891"/>
      <c r="G106" s="891"/>
      <c r="H106" s="891"/>
      <c r="I106" s="891"/>
    </row>
    <row r="107" spans="1:9" x14ac:dyDescent="0.25">
      <c r="A107" s="859">
        <v>18</v>
      </c>
      <c r="B107" s="865" t="s">
        <v>566</v>
      </c>
      <c r="C107" s="863" t="s">
        <v>567</v>
      </c>
      <c r="D107" s="890">
        <f t="shared" si="2"/>
        <v>11047148</v>
      </c>
      <c r="E107" s="892">
        <f>SUM(E108:E115)</f>
        <v>11047148</v>
      </c>
      <c r="F107" s="892">
        <f>SUM(F108:F115)</f>
        <v>0</v>
      </c>
      <c r="G107" s="892">
        <f>SUM(G108:G115)</f>
        <v>0</v>
      </c>
      <c r="H107" s="892">
        <f>SUM(H108:H115)</f>
        <v>0</v>
      </c>
      <c r="I107" s="892">
        <f>SUM(I108:I115)</f>
        <v>0</v>
      </c>
    </row>
    <row r="108" spans="1:9" x14ac:dyDescent="0.25">
      <c r="A108" s="866"/>
      <c r="B108" s="838" t="s">
        <v>363</v>
      </c>
      <c r="C108" s="863" t="s">
        <v>568</v>
      </c>
      <c r="D108" s="890">
        <f t="shared" si="2"/>
        <v>0</v>
      </c>
      <c r="E108" s="891"/>
      <c r="F108" s="891"/>
      <c r="G108" s="891"/>
      <c r="H108" s="891"/>
      <c r="I108" s="891"/>
    </row>
    <row r="109" spans="1:9" x14ac:dyDescent="0.25">
      <c r="A109" s="866"/>
      <c r="B109" s="838" t="s">
        <v>365</v>
      </c>
      <c r="C109" s="863" t="s">
        <v>569</v>
      </c>
      <c r="D109" s="890">
        <f t="shared" si="2"/>
        <v>0</v>
      </c>
      <c r="E109" s="891"/>
      <c r="F109" s="891"/>
      <c r="G109" s="891"/>
      <c r="H109" s="891"/>
      <c r="I109" s="891"/>
    </row>
    <row r="110" spans="1:9" x14ac:dyDescent="0.25">
      <c r="A110" s="866"/>
      <c r="B110" s="838" t="s">
        <v>570</v>
      </c>
      <c r="C110" s="863" t="s">
        <v>571</v>
      </c>
      <c r="D110" s="890">
        <f t="shared" si="2"/>
        <v>0</v>
      </c>
      <c r="E110" s="891"/>
      <c r="F110" s="891"/>
      <c r="G110" s="891"/>
      <c r="H110" s="891"/>
      <c r="I110" s="891"/>
    </row>
    <row r="111" spans="1:9" x14ac:dyDescent="0.25">
      <c r="A111" s="866"/>
      <c r="B111" s="838" t="s">
        <v>368</v>
      </c>
      <c r="C111" s="863" t="s">
        <v>572</v>
      </c>
      <c r="D111" s="890">
        <f t="shared" si="2"/>
        <v>0</v>
      </c>
      <c r="E111" s="891"/>
      <c r="F111" s="891"/>
      <c r="G111" s="891"/>
      <c r="H111" s="891"/>
      <c r="I111" s="891"/>
    </row>
    <row r="112" spans="1:9" x14ac:dyDescent="0.25">
      <c r="A112" s="866"/>
      <c r="B112" s="838" t="s">
        <v>370</v>
      </c>
      <c r="C112" s="863" t="s">
        <v>573</v>
      </c>
      <c r="D112" s="890">
        <f t="shared" si="2"/>
        <v>0</v>
      </c>
      <c r="E112" s="891"/>
      <c r="F112" s="891"/>
      <c r="G112" s="891"/>
      <c r="H112" s="891"/>
      <c r="I112" s="891"/>
    </row>
    <row r="113" spans="1:9" x14ac:dyDescent="0.25">
      <c r="A113" s="866"/>
      <c r="B113" s="838" t="s">
        <v>574</v>
      </c>
      <c r="C113" s="863" t="s">
        <v>575</v>
      </c>
      <c r="D113" s="890">
        <f t="shared" si="2"/>
        <v>11047148</v>
      </c>
      <c r="E113" s="891">
        <v>11047148</v>
      </c>
      <c r="F113" s="891"/>
      <c r="G113" s="891"/>
      <c r="H113" s="891"/>
      <c r="I113" s="891"/>
    </row>
    <row r="114" spans="1:9" x14ac:dyDescent="0.25">
      <c r="A114" s="866"/>
      <c r="B114" s="838" t="s">
        <v>576</v>
      </c>
      <c r="C114" s="863" t="s">
        <v>577</v>
      </c>
      <c r="D114" s="890">
        <f t="shared" si="2"/>
        <v>0</v>
      </c>
      <c r="E114" s="891"/>
      <c r="F114" s="891"/>
      <c r="G114" s="891"/>
      <c r="H114" s="891"/>
      <c r="I114" s="891"/>
    </row>
    <row r="115" spans="1:9" x14ac:dyDescent="0.25">
      <c r="A115" s="866"/>
      <c r="B115" s="843" t="s">
        <v>896</v>
      </c>
      <c r="C115" s="863" t="s">
        <v>578</v>
      </c>
      <c r="D115" s="890">
        <f t="shared" si="2"/>
        <v>0</v>
      </c>
      <c r="E115" s="891"/>
      <c r="F115" s="891"/>
      <c r="G115" s="891"/>
      <c r="H115" s="891"/>
      <c r="I115" s="891"/>
    </row>
    <row r="116" spans="1:9" ht="25.5" x14ac:dyDescent="0.25">
      <c r="A116" s="866">
        <v>19</v>
      </c>
      <c r="B116" s="865" t="s">
        <v>579</v>
      </c>
      <c r="C116" s="863" t="s">
        <v>580</v>
      </c>
      <c r="D116" s="890">
        <f t="shared" si="2"/>
        <v>0</v>
      </c>
      <c r="E116" s="891"/>
      <c r="F116" s="891"/>
      <c r="G116" s="891"/>
      <c r="H116" s="891"/>
      <c r="I116" s="891"/>
    </row>
    <row r="117" spans="1:9" ht="25.5" x14ac:dyDescent="0.25">
      <c r="A117" s="866">
        <v>20</v>
      </c>
      <c r="B117" s="865" t="s">
        <v>581</v>
      </c>
      <c r="C117" s="863" t="s">
        <v>582</v>
      </c>
      <c r="D117" s="890">
        <f t="shared" si="2"/>
        <v>0</v>
      </c>
      <c r="E117" s="891"/>
      <c r="F117" s="891"/>
      <c r="G117" s="891"/>
      <c r="H117" s="891"/>
      <c r="I117" s="891"/>
    </row>
    <row r="118" spans="1:9" x14ac:dyDescent="0.25">
      <c r="A118" s="866">
        <v>21</v>
      </c>
      <c r="B118" s="865" t="s">
        <v>583</v>
      </c>
      <c r="C118" s="863" t="s">
        <v>584</v>
      </c>
      <c r="D118" s="890">
        <f t="shared" si="2"/>
        <v>0</v>
      </c>
      <c r="E118" s="891"/>
      <c r="F118" s="891"/>
      <c r="G118" s="891"/>
      <c r="H118" s="891"/>
      <c r="I118" s="891"/>
    </row>
    <row r="119" spans="1:9" x14ac:dyDescent="0.25">
      <c r="A119" s="866">
        <v>22</v>
      </c>
      <c r="B119" s="867" t="s">
        <v>585</v>
      </c>
      <c r="C119" s="863" t="s">
        <v>586</v>
      </c>
      <c r="D119" s="890">
        <f t="shared" si="2"/>
        <v>0</v>
      </c>
      <c r="E119" s="891"/>
      <c r="F119" s="891"/>
      <c r="G119" s="891"/>
      <c r="H119" s="891"/>
      <c r="I119" s="891"/>
    </row>
    <row r="120" spans="1:9" x14ac:dyDescent="0.25">
      <c r="A120" s="866">
        <v>23</v>
      </c>
      <c r="B120" s="865" t="s">
        <v>587</v>
      </c>
      <c r="C120" s="863" t="s">
        <v>588</v>
      </c>
      <c r="D120" s="890">
        <f t="shared" si="2"/>
        <v>3947720</v>
      </c>
      <c r="E120" s="891">
        <v>3947720</v>
      </c>
      <c r="F120" s="891"/>
      <c r="G120" s="891"/>
      <c r="H120" s="891"/>
      <c r="I120" s="891"/>
    </row>
    <row r="121" spans="1:9" x14ac:dyDescent="0.25">
      <c r="A121" s="866">
        <v>24</v>
      </c>
      <c r="B121" s="867" t="s">
        <v>589</v>
      </c>
      <c r="C121" s="863" t="s">
        <v>590</v>
      </c>
      <c r="D121" s="890">
        <f t="shared" si="2"/>
        <v>0</v>
      </c>
      <c r="E121" s="891"/>
      <c r="F121" s="891"/>
      <c r="G121" s="891"/>
      <c r="H121" s="891"/>
      <c r="I121" s="891"/>
    </row>
    <row r="122" spans="1:9" x14ac:dyDescent="0.25">
      <c r="A122" s="866">
        <v>25</v>
      </c>
      <c r="B122" s="844" t="s">
        <v>591</v>
      </c>
      <c r="C122" s="861" t="s">
        <v>592</v>
      </c>
      <c r="D122" s="890">
        <f t="shared" si="2"/>
        <v>14994868</v>
      </c>
      <c r="E122" s="890">
        <f>E102+E103+E104+E105+E106+E107+E116+E117+E118+E119+E120+E121</f>
        <v>14994868</v>
      </c>
      <c r="F122" s="890">
        <f>F102+F103+F104+F105+F106+F107+F116+F117+F118+F119+F120+F121</f>
        <v>0</v>
      </c>
      <c r="G122" s="890">
        <f>G102+G103+G104+G105+G106+G107+G116+G117+G118+G119+G120+G121</f>
        <v>0</v>
      </c>
      <c r="H122" s="890">
        <f>H102+H103+H104+H105+H106+H107+H116+H117+H118+H119+H120+H121</f>
        <v>0</v>
      </c>
      <c r="I122" s="890">
        <f>I102+I103+I104+I105+I106+I107+I116+I117+I118+I119+I120+I121</f>
        <v>0</v>
      </c>
    </row>
    <row r="123" spans="1:9" x14ac:dyDescent="0.25">
      <c r="A123" s="866">
        <v>26</v>
      </c>
      <c r="B123" s="868" t="s">
        <v>671</v>
      </c>
      <c r="C123" s="863" t="s">
        <v>594</v>
      </c>
      <c r="D123" s="890">
        <f t="shared" si="2"/>
        <v>0</v>
      </c>
      <c r="E123" s="891"/>
      <c r="F123" s="891"/>
      <c r="G123" s="891"/>
      <c r="H123" s="891"/>
      <c r="I123" s="891"/>
    </row>
    <row r="124" spans="1:9" x14ac:dyDescent="0.25">
      <c r="A124" s="866">
        <v>27</v>
      </c>
      <c r="B124" s="868" t="s">
        <v>595</v>
      </c>
      <c r="C124" s="863" t="s">
        <v>596</v>
      </c>
      <c r="D124" s="890">
        <f t="shared" si="2"/>
        <v>3985214</v>
      </c>
      <c r="E124" s="891">
        <v>3985214</v>
      </c>
      <c r="F124" s="891"/>
      <c r="G124" s="891"/>
      <c r="H124" s="891"/>
      <c r="I124" s="891"/>
    </row>
    <row r="125" spans="1:9" x14ac:dyDescent="0.25">
      <c r="A125" s="866">
        <v>28</v>
      </c>
      <c r="B125" s="868" t="s">
        <v>597</v>
      </c>
      <c r="C125" s="863" t="s">
        <v>598</v>
      </c>
      <c r="D125" s="890">
        <f t="shared" si="2"/>
        <v>0</v>
      </c>
      <c r="E125" s="891"/>
      <c r="F125" s="891"/>
      <c r="G125" s="891"/>
      <c r="H125" s="891"/>
      <c r="I125" s="891"/>
    </row>
    <row r="126" spans="1:9" x14ac:dyDescent="0.25">
      <c r="A126" s="866">
        <v>29</v>
      </c>
      <c r="B126" s="868" t="s">
        <v>599</v>
      </c>
      <c r="C126" s="863" t="s">
        <v>600</v>
      </c>
      <c r="D126" s="890">
        <f t="shared" si="2"/>
        <v>30708</v>
      </c>
      <c r="E126" s="891"/>
      <c r="F126" s="891"/>
      <c r="G126" s="891">
        <v>30708</v>
      </c>
      <c r="H126" s="891"/>
      <c r="I126" s="891"/>
    </row>
    <row r="127" spans="1:9" x14ac:dyDescent="0.25">
      <c r="A127" s="866">
        <v>30</v>
      </c>
      <c r="B127" s="836" t="s">
        <v>601</v>
      </c>
      <c r="C127" s="863" t="s">
        <v>602</v>
      </c>
      <c r="D127" s="890">
        <f t="shared" si="2"/>
        <v>0</v>
      </c>
      <c r="E127" s="891"/>
      <c r="F127" s="891"/>
      <c r="G127" s="891"/>
      <c r="H127" s="891"/>
      <c r="I127" s="891"/>
    </row>
    <row r="128" spans="1:9" x14ac:dyDescent="0.25">
      <c r="A128" s="866">
        <v>31</v>
      </c>
      <c r="B128" s="836" t="s">
        <v>603</v>
      </c>
      <c r="C128" s="863" t="s">
        <v>604</v>
      </c>
      <c r="D128" s="890">
        <f t="shared" si="2"/>
        <v>0</v>
      </c>
      <c r="E128" s="891"/>
      <c r="F128" s="891"/>
      <c r="G128" s="891"/>
      <c r="H128" s="891"/>
      <c r="I128" s="891"/>
    </row>
    <row r="129" spans="1:9" x14ac:dyDescent="0.25">
      <c r="A129" s="866">
        <v>32</v>
      </c>
      <c r="B129" s="836" t="s">
        <v>605</v>
      </c>
      <c r="C129" s="863" t="s">
        <v>606</v>
      </c>
      <c r="D129" s="890">
        <f t="shared" si="2"/>
        <v>1084296</v>
      </c>
      <c r="E129" s="891">
        <v>1076005</v>
      </c>
      <c r="F129" s="891"/>
      <c r="G129" s="891">
        <v>8291</v>
      </c>
      <c r="H129" s="891"/>
      <c r="I129" s="891"/>
    </row>
    <row r="130" spans="1:9" x14ac:dyDescent="0.25">
      <c r="A130" s="866">
        <v>33</v>
      </c>
      <c r="B130" s="841" t="s">
        <v>182</v>
      </c>
      <c r="C130" s="861" t="s">
        <v>607</v>
      </c>
      <c r="D130" s="890">
        <f t="shared" si="2"/>
        <v>5100218</v>
      </c>
      <c r="E130" s="890">
        <f>SUM(E123:E129)</f>
        <v>5061219</v>
      </c>
      <c r="F130" s="890">
        <f>SUM(F123:F129)</f>
        <v>0</v>
      </c>
      <c r="G130" s="890">
        <f>SUM(G123:G129)</f>
        <v>38999</v>
      </c>
      <c r="H130" s="890">
        <f>SUM(H123:H129)</f>
        <v>0</v>
      </c>
      <c r="I130" s="890">
        <f>SUM(I123:I129)</f>
        <v>0</v>
      </c>
    </row>
    <row r="131" spans="1:9" x14ac:dyDescent="0.25">
      <c r="A131" s="866">
        <v>34</v>
      </c>
      <c r="B131" s="842" t="s">
        <v>608</v>
      </c>
      <c r="C131" s="863" t="s">
        <v>609</v>
      </c>
      <c r="D131" s="890">
        <f t="shared" si="2"/>
        <v>4178</v>
      </c>
      <c r="E131" s="891">
        <v>4178</v>
      </c>
      <c r="F131" s="891"/>
      <c r="G131" s="891"/>
      <c r="H131" s="891"/>
      <c r="I131" s="891"/>
    </row>
    <row r="132" spans="1:9" x14ac:dyDescent="0.25">
      <c r="A132" s="866">
        <v>35</v>
      </c>
      <c r="B132" s="842" t="s">
        <v>610</v>
      </c>
      <c r="C132" s="863" t="s">
        <v>611</v>
      </c>
      <c r="D132" s="890">
        <f t="shared" si="2"/>
        <v>0</v>
      </c>
      <c r="E132" s="891"/>
      <c r="F132" s="891"/>
      <c r="G132" s="891"/>
      <c r="H132" s="891"/>
      <c r="I132" s="891"/>
    </row>
    <row r="133" spans="1:9" x14ac:dyDescent="0.25">
      <c r="A133" s="866">
        <v>36</v>
      </c>
      <c r="B133" s="842" t="s">
        <v>612</v>
      </c>
      <c r="C133" s="863" t="s">
        <v>613</v>
      </c>
      <c r="D133" s="890">
        <f t="shared" si="2"/>
        <v>0</v>
      </c>
      <c r="E133" s="891"/>
      <c r="F133" s="891"/>
      <c r="G133" s="891"/>
      <c r="H133" s="891"/>
      <c r="I133" s="891"/>
    </row>
    <row r="134" spans="1:9" x14ac:dyDescent="0.25">
      <c r="A134" s="866">
        <v>37</v>
      </c>
      <c r="B134" s="842" t="s">
        <v>614</v>
      </c>
      <c r="C134" s="863" t="s">
        <v>615</v>
      </c>
      <c r="D134" s="890">
        <f t="shared" si="2"/>
        <v>1128</v>
      </c>
      <c r="E134" s="891">
        <v>1128</v>
      </c>
      <c r="F134" s="891"/>
      <c r="G134" s="891"/>
      <c r="H134" s="891"/>
      <c r="I134" s="891"/>
    </row>
    <row r="135" spans="1:9" x14ac:dyDescent="0.25">
      <c r="A135" s="866">
        <v>38</v>
      </c>
      <c r="B135" s="844" t="s">
        <v>616</v>
      </c>
      <c r="C135" s="861" t="s">
        <v>617</v>
      </c>
      <c r="D135" s="890">
        <f t="shared" si="2"/>
        <v>5306</v>
      </c>
      <c r="E135" s="890">
        <f>SUM(E131:E134)</f>
        <v>5306</v>
      </c>
      <c r="F135" s="890">
        <f>SUM(F131:F134)</f>
        <v>0</v>
      </c>
      <c r="G135" s="890">
        <f>SUM(G131:G134)</f>
        <v>0</v>
      </c>
      <c r="H135" s="890">
        <f>SUM(H131:H134)</f>
        <v>0</v>
      </c>
      <c r="I135" s="890">
        <f>SUM(I131:I134)</f>
        <v>0</v>
      </c>
    </row>
    <row r="136" spans="1:9" ht="25.5" x14ac:dyDescent="0.25">
      <c r="A136" s="866">
        <v>39</v>
      </c>
      <c r="B136" s="842" t="s">
        <v>618</v>
      </c>
      <c r="C136" s="863" t="s">
        <v>619</v>
      </c>
      <c r="D136" s="890">
        <f t="shared" si="2"/>
        <v>0</v>
      </c>
      <c r="E136" s="891"/>
      <c r="F136" s="891"/>
      <c r="G136" s="891"/>
      <c r="H136" s="891"/>
      <c r="I136" s="891"/>
    </row>
    <row r="137" spans="1:9" ht="25.5" x14ac:dyDescent="0.25">
      <c r="A137" s="866">
        <v>40</v>
      </c>
      <c r="B137" s="842" t="s">
        <v>620</v>
      </c>
      <c r="C137" s="863" t="s">
        <v>621</v>
      </c>
      <c r="D137" s="890">
        <f t="shared" si="2"/>
        <v>0</v>
      </c>
      <c r="E137" s="891"/>
      <c r="F137" s="891"/>
      <c r="G137" s="891"/>
      <c r="H137" s="891"/>
      <c r="I137" s="891"/>
    </row>
    <row r="138" spans="1:9" ht="25.5" x14ac:dyDescent="0.25">
      <c r="A138" s="866">
        <v>41</v>
      </c>
      <c r="B138" s="842" t="s">
        <v>622</v>
      </c>
      <c r="C138" s="863" t="s">
        <v>623</v>
      </c>
      <c r="D138" s="890">
        <f t="shared" si="2"/>
        <v>0</v>
      </c>
      <c r="E138" s="891"/>
      <c r="F138" s="891"/>
      <c r="G138" s="891"/>
      <c r="H138" s="891"/>
      <c r="I138" s="891"/>
    </row>
    <row r="139" spans="1:9" x14ac:dyDescent="0.25">
      <c r="A139" s="866">
        <v>42</v>
      </c>
      <c r="B139" s="842" t="s">
        <v>624</v>
      </c>
      <c r="C139" s="863" t="s">
        <v>625</v>
      </c>
      <c r="D139" s="890">
        <f t="shared" si="2"/>
        <v>0</v>
      </c>
      <c r="E139" s="891"/>
      <c r="F139" s="891"/>
      <c r="G139" s="891"/>
      <c r="H139" s="891"/>
      <c r="I139" s="891"/>
    </row>
    <row r="140" spans="1:9" ht="25.5" x14ac:dyDescent="0.25">
      <c r="A140" s="866">
        <v>43</v>
      </c>
      <c r="B140" s="842" t="s">
        <v>626</v>
      </c>
      <c r="C140" s="863" t="s">
        <v>627</v>
      </c>
      <c r="D140" s="890">
        <f t="shared" si="2"/>
        <v>0</v>
      </c>
      <c r="E140" s="891"/>
      <c r="F140" s="891"/>
      <c r="G140" s="891"/>
      <c r="H140" s="891"/>
      <c r="I140" s="891"/>
    </row>
    <row r="141" spans="1:9" ht="25.5" x14ac:dyDescent="0.25">
      <c r="A141" s="866">
        <v>44</v>
      </c>
      <c r="B141" s="842" t="s">
        <v>628</v>
      </c>
      <c r="C141" s="863" t="s">
        <v>629</v>
      </c>
      <c r="D141" s="890">
        <f t="shared" si="2"/>
        <v>0</v>
      </c>
      <c r="E141" s="891"/>
      <c r="F141" s="891"/>
      <c r="G141" s="891"/>
      <c r="H141" s="891"/>
      <c r="I141" s="891"/>
    </row>
    <row r="142" spans="1:9" x14ac:dyDescent="0.25">
      <c r="A142" s="866">
        <v>45</v>
      </c>
      <c r="B142" s="842" t="s">
        <v>630</v>
      </c>
      <c r="C142" s="863" t="s">
        <v>631</v>
      </c>
      <c r="D142" s="890">
        <f t="shared" si="2"/>
        <v>0</v>
      </c>
      <c r="E142" s="891"/>
      <c r="F142" s="891"/>
      <c r="G142" s="891"/>
      <c r="H142" s="891"/>
      <c r="I142" s="891"/>
    </row>
    <row r="143" spans="1:9" x14ac:dyDescent="0.25">
      <c r="A143" s="866">
        <v>46</v>
      </c>
      <c r="B143" s="842" t="s">
        <v>632</v>
      </c>
      <c r="C143" s="863" t="s">
        <v>633</v>
      </c>
      <c r="D143" s="890">
        <f t="shared" si="2"/>
        <v>0</v>
      </c>
      <c r="E143" s="891"/>
      <c r="F143" s="891"/>
      <c r="G143" s="891"/>
      <c r="H143" s="891"/>
      <c r="I143" s="891"/>
    </row>
    <row r="144" spans="1:9" ht="15.75" thickBot="1" x14ac:dyDescent="0.3">
      <c r="A144" s="866">
        <v>47</v>
      </c>
      <c r="B144" s="869" t="s">
        <v>634</v>
      </c>
      <c r="C144" s="870" t="s">
        <v>635</v>
      </c>
      <c r="D144" s="890">
        <f t="shared" si="2"/>
        <v>0</v>
      </c>
      <c r="E144" s="893">
        <f>SUM(E136:E143)</f>
        <v>0</v>
      </c>
      <c r="F144" s="893">
        <f>SUM(F136:F143)</f>
        <v>0</v>
      </c>
      <c r="G144" s="893">
        <f>SUM(G136:G143)</f>
        <v>0</v>
      </c>
      <c r="H144" s="893">
        <f>SUM(H136:H143)</f>
        <v>0</v>
      </c>
      <c r="I144" s="893">
        <f>SUM(I136:I143)</f>
        <v>0</v>
      </c>
    </row>
    <row r="145" spans="1:9" ht="15.75" thickBot="1" x14ac:dyDescent="0.3">
      <c r="A145" s="866">
        <v>48</v>
      </c>
      <c r="B145" s="871" t="s">
        <v>318</v>
      </c>
      <c r="C145" s="872" t="s">
        <v>636</v>
      </c>
      <c r="D145" s="890">
        <f t="shared" si="2"/>
        <v>28165303</v>
      </c>
      <c r="E145" s="894">
        <f>E90+E91+E92+E101+E122+E130+E135+E144</f>
        <v>24154483</v>
      </c>
      <c r="F145" s="894">
        <f>F90+F91+F92+F101+F122+F130+F135+F144</f>
        <v>0</v>
      </c>
      <c r="G145" s="894">
        <f>G90+G91+G92+G101+G122+G130+G135+G144</f>
        <v>4010820</v>
      </c>
      <c r="H145" s="894">
        <f>H90+H91+H92+H101+H122+H130+H135+H144</f>
        <v>0</v>
      </c>
      <c r="I145" s="894">
        <f>I90+I91+I92+I101+I122+I130+I135+I144</f>
        <v>0</v>
      </c>
    </row>
    <row r="146" spans="1:9" x14ac:dyDescent="0.25">
      <c r="A146" s="866">
        <v>49</v>
      </c>
      <c r="B146" s="852" t="s">
        <v>637</v>
      </c>
      <c r="C146" s="853" t="s">
        <v>638</v>
      </c>
      <c r="D146" s="890">
        <f t="shared" si="2"/>
        <v>0</v>
      </c>
      <c r="E146" s="895"/>
      <c r="F146" s="895"/>
      <c r="G146" s="895"/>
      <c r="H146" s="895"/>
      <c r="I146" s="895"/>
    </row>
    <row r="147" spans="1:9" x14ac:dyDescent="0.25">
      <c r="A147" s="866">
        <v>50</v>
      </c>
      <c r="B147" s="854" t="s">
        <v>639</v>
      </c>
      <c r="C147" s="855" t="s">
        <v>640</v>
      </c>
      <c r="D147" s="890">
        <f t="shared" si="2"/>
        <v>0</v>
      </c>
      <c r="E147" s="896"/>
      <c r="F147" s="896"/>
      <c r="G147" s="896"/>
      <c r="H147" s="896"/>
      <c r="I147" s="896"/>
    </row>
    <row r="148" spans="1:9" x14ac:dyDescent="0.25">
      <c r="A148" s="866">
        <v>51</v>
      </c>
      <c r="B148" s="856" t="s">
        <v>641</v>
      </c>
      <c r="C148" s="853" t="s">
        <v>642</v>
      </c>
      <c r="D148" s="890">
        <f t="shared" si="2"/>
        <v>0</v>
      </c>
      <c r="E148" s="896"/>
      <c r="F148" s="896"/>
      <c r="G148" s="896"/>
      <c r="H148" s="896"/>
      <c r="I148" s="896"/>
    </row>
    <row r="149" spans="1:9" x14ac:dyDescent="0.25">
      <c r="A149" s="866">
        <v>52</v>
      </c>
      <c r="B149" s="856" t="s">
        <v>643</v>
      </c>
      <c r="C149" s="855" t="s">
        <v>644</v>
      </c>
      <c r="D149" s="890">
        <f t="shared" si="2"/>
        <v>0</v>
      </c>
      <c r="E149" s="896"/>
      <c r="F149" s="896"/>
      <c r="G149" s="896"/>
      <c r="H149" s="896"/>
      <c r="I149" s="896"/>
    </row>
    <row r="150" spans="1:9" x14ac:dyDescent="0.25">
      <c r="A150" s="866">
        <v>53</v>
      </c>
      <c r="B150" s="856" t="s">
        <v>645</v>
      </c>
      <c r="C150" s="853" t="s">
        <v>646</v>
      </c>
      <c r="D150" s="890">
        <f t="shared" si="2"/>
        <v>2313259</v>
      </c>
      <c r="E150" s="882">
        <v>2313259</v>
      </c>
      <c r="F150" s="896"/>
      <c r="G150" s="896"/>
      <c r="H150" s="896"/>
      <c r="I150" s="896"/>
    </row>
    <row r="151" spans="1:9" x14ac:dyDescent="0.25">
      <c r="A151" s="866">
        <v>54</v>
      </c>
      <c r="B151" s="856" t="s">
        <v>647</v>
      </c>
      <c r="C151" s="855" t="s">
        <v>648</v>
      </c>
      <c r="D151" s="890">
        <f t="shared" si="2"/>
        <v>0</v>
      </c>
      <c r="E151" s="896"/>
      <c r="F151" s="896"/>
      <c r="G151" s="896"/>
      <c r="H151" s="896"/>
      <c r="I151" s="896"/>
    </row>
    <row r="152" spans="1:9" x14ac:dyDescent="0.25">
      <c r="A152" s="866">
        <v>55</v>
      </c>
      <c r="B152" s="856" t="s">
        <v>649</v>
      </c>
      <c r="C152" s="853" t="s">
        <v>650</v>
      </c>
      <c r="D152" s="890">
        <f t="shared" si="2"/>
        <v>0</v>
      </c>
      <c r="E152" s="896"/>
      <c r="F152" s="896"/>
      <c r="G152" s="896"/>
      <c r="H152" s="896"/>
      <c r="I152" s="896"/>
    </row>
    <row r="153" spans="1:9" x14ac:dyDescent="0.25">
      <c r="A153" s="866">
        <v>56</v>
      </c>
      <c r="B153" s="856" t="s">
        <v>651</v>
      </c>
      <c r="C153" s="855" t="s">
        <v>652</v>
      </c>
      <c r="D153" s="890">
        <f t="shared" si="2"/>
        <v>0</v>
      </c>
      <c r="E153" s="896"/>
      <c r="F153" s="896"/>
      <c r="G153" s="896"/>
      <c r="H153" s="896"/>
      <c r="I153" s="896"/>
    </row>
    <row r="154" spans="1:9" x14ac:dyDescent="0.25">
      <c r="A154" s="866">
        <v>57</v>
      </c>
      <c r="B154" s="854" t="s">
        <v>653</v>
      </c>
      <c r="C154" s="855" t="s">
        <v>654</v>
      </c>
      <c r="D154" s="890">
        <f>SUM(E154:I154)</f>
        <v>2313259</v>
      </c>
      <c r="E154" s="897">
        <f>SUM(E146:E153)</f>
        <v>2313259</v>
      </c>
      <c r="F154" s="897">
        <f>SUM(F146:F153)</f>
        <v>0</v>
      </c>
      <c r="G154" s="897">
        <f>SUM(G146:G153)</f>
        <v>0</v>
      </c>
      <c r="H154" s="897">
        <f>SUM(H146:H153)</f>
        <v>0</v>
      </c>
      <c r="I154" s="897">
        <f>SUM(I146:I153)</f>
        <v>0</v>
      </c>
    </row>
    <row r="155" spans="1:9" x14ac:dyDescent="0.25">
      <c r="A155" s="866">
        <v>58</v>
      </c>
      <c r="B155" s="854" t="s">
        <v>655</v>
      </c>
      <c r="C155" s="855" t="s">
        <v>656</v>
      </c>
      <c r="D155" s="890">
        <f>SUM(E155:I155)</f>
        <v>0</v>
      </c>
      <c r="E155" s="896"/>
      <c r="F155" s="896"/>
      <c r="G155" s="896"/>
      <c r="H155" s="896"/>
      <c r="I155" s="896"/>
    </row>
    <row r="156" spans="1:9" ht="15.75" thickBot="1" x14ac:dyDescent="0.3">
      <c r="A156" s="866">
        <v>59</v>
      </c>
      <c r="B156" s="873" t="s">
        <v>319</v>
      </c>
      <c r="C156" s="874" t="s">
        <v>657</v>
      </c>
      <c r="D156" s="890">
        <f>SUM(E156:I156)</f>
        <v>2313259</v>
      </c>
      <c r="E156" s="898">
        <f>SUM(E154:E155)</f>
        <v>2313259</v>
      </c>
      <c r="F156" s="898">
        <f>SUM(F154:F155)</f>
        <v>0</v>
      </c>
      <c r="G156" s="898">
        <f>SUM(G154:G155)</f>
        <v>0</v>
      </c>
      <c r="H156" s="898">
        <f>SUM(H154:H155)</f>
        <v>0</v>
      </c>
      <c r="I156" s="898">
        <f>SUM(I154:I155)</f>
        <v>0</v>
      </c>
    </row>
    <row r="157" spans="1:9" ht="15.75" thickBot="1" x14ac:dyDescent="0.3">
      <c r="A157" s="875">
        <v>60</v>
      </c>
      <c r="B157" s="876" t="s">
        <v>658</v>
      </c>
      <c r="C157" s="877"/>
      <c r="D157" s="899">
        <f>SUM(E157:I157)</f>
        <v>30478562</v>
      </c>
      <c r="E157" s="900">
        <f>E145+E156</f>
        <v>26467742</v>
      </c>
      <c r="F157" s="900">
        <f>F145+F156</f>
        <v>0</v>
      </c>
      <c r="G157" s="900">
        <f>G145+G156</f>
        <v>4010820</v>
      </c>
      <c r="H157" s="900">
        <f>H145+H156</f>
        <v>0</v>
      </c>
      <c r="I157" s="900">
        <f>I145+I156</f>
        <v>0</v>
      </c>
    </row>
    <row r="158" spans="1:9" ht="15.75" thickTop="1" x14ac:dyDescent="0.25"/>
  </sheetData>
  <pageMargins left="0" right="0" top="0" bottom="0" header="0.31496062992125984" footer="0.31496062992125984"/>
  <pageSetup paperSize="9" scale="7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workbookViewId="0">
      <selection activeCell="D2" sqref="D2"/>
    </sheetView>
  </sheetViews>
  <sheetFormatPr defaultRowHeight="15" x14ac:dyDescent="0.25"/>
  <cols>
    <col min="1" max="1" width="6.42578125" style="818" customWidth="1"/>
    <col min="2" max="2" width="66.85546875" style="818" customWidth="1"/>
    <col min="3" max="3" width="7.42578125" style="818" customWidth="1"/>
    <col min="4" max="4" width="13.85546875" style="818" customWidth="1"/>
    <col min="5" max="6" width="11.5703125" style="818" customWidth="1"/>
    <col min="7" max="9" width="11.28515625" style="818" customWidth="1"/>
    <col min="10" max="256" width="9.140625" style="818"/>
    <col min="257" max="257" width="6.42578125" style="818" customWidth="1"/>
    <col min="258" max="258" width="66.85546875" style="818" customWidth="1"/>
    <col min="259" max="259" width="7.42578125" style="818" customWidth="1"/>
    <col min="260" max="260" width="13.85546875" style="818" customWidth="1"/>
    <col min="261" max="261" width="11.5703125" style="818" customWidth="1"/>
    <col min="262" max="262" width="10.140625" style="818" customWidth="1"/>
    <col min="263" max="265" width="11.28515625" style="818" customWidth="1"/>
    <col min="266" max="512" width="9.140625" style="818"/>
    <col min="513" max="513" width="6.42578125" style="818" customWidth="1"/>
    <col min="514" max="514" width="66.85546875" style="818" customWidth="1"/>
    <col min="515" max="515" width="7.42578125" style="818" customWidth="1"/>
    <col min="516" max="516" width="13.85546875" style="818" customWidth="1"/>
    <col min="517" max="517" width="11.5703125" style="818" customWidth="1"/>
    <col min="518" max="518" width="10.140625" style="818" customWidth="1"/>
    <col min="519" max="521" width="11.28515625" style="818" customWidth="1"/>
    <col min="522" max="768" width="9.140625" style="818"/>
    <col min="769" max="769" width="6.42578125" style="818" customWidth="1"/>
    <col min="770" max="770" width="66.85546875" style="818" customWidth="1"/>
    <col min="771" max="771" width="7.42578125" style="818" customWidth="1"/>
    <col min="772" max="772" width="13.85546875" style="818" customWidth="1"/>
    <col min="773" max="773" width="11.5703125" style="818" customWidth="1"/>
    <col min="774" max="774" width="10.140625" style="818" customWidth="1"/>
    <col min="775" max="777" width="11.28515625" style="818" customWidth="1"/>
    <col min="778" max="1024" width="9.140625" style="818"/>
    <col min="1025" max="1025" width="6.42578125" style="818" customWidth="1"/>
    <col min="1026" max="1026" width="66.85546875" style="818" customWidth="1"/>
    <col min="1027" max="1027" width="7.42578125" style="818" customWidth="1"/>
    <col min="1028" max="1028" width="13.85546875" style="818" customWidth="1"/>
    <col min="1029" max="1029" width="11.5703125" style="818" customWidth="1"/>
    <col min="1030" max="1030" width="10.140625" style="818" customWidth="1"/>
    <col min="1031" max="1033" width="11.28515625" style="818" customWidth="1"/>
    <col min="1034" max="1280" width="9.140625" style="818"/>
    <col min="1281" max="1281" width="6.42578125" style="818" customWidth="1"/>
    <col min="1282" max="1282" width="66.85546875" style="818" customWidth="1"/>
    <col min="1283" max="1283" width="7.42578125" style="818" customWidth="1"/>
    <col min="1284" max="1284" width="13.85546875" style="818" customWidth="1"/>
    <col min="1285" max="1285" width="11.5703125" style="818" customWidth="1"/>
    <col min="1286" max="1286" width="10.140625" style="818" customWidth="1"/>
    <col min="1287" max="1289" width="11.28515625" style="818" customWidth="1"/>
    <col min="1290" max="1536" width="9.140625" style="818"/>
    <col min="1537" max="1537" width="6.42578125" style="818" customWidth="1"/>
    <col min="1538" max="1538" width="66.85546875" style="818" customWidth="1"/>
    <col min="1539" max="1539" width="7.42578125" style="818" customWidth="1"/>
    <col min="1540" max="1540" width="13.85546875" style="818" customWidth="1"/>
    <col min="1541" max="1541" width="11.5703125" style="818" customWidth="1"/>
    <col min="1542" max="1542" width="10.140625" style="818" customWidth="1"/>
    <col min="1543" max="1545" width="11.28515625" style="818" customWidth="1"/>
    <col min="1546" max="1792" width="9.140625" style="818"/>
    <col min="1793" max="1793" width="6.42578125" style="818" customWidth="1"/>
    <col min="1794" max="1794" width="66.85546875" style="818" customWidth="1"/>
    <col min="1795" max="1795" width="7.42578125" style="818" customWidth="1"/>
    <col min="1796" max="1796" width="13.85546875" style="818" customWidth="1"/>
    <col min="1797" max="1797" width="11.5703125" style="818" customWidth="1"/>
    <col min="1798" max="1798" width="10.140625" style="818" customWidth="1"/>
    <col min="1799" max="1801" width="11.28515625" style="818" customWidth="1"/>
    <col min="1802" max="2048" width="9.140625" style="818"/>
    <col min="2049" max="2049" width="6.42578125" style="818" customWidth="1"/>
    <col min="2050" max="2050" width="66.85546875" style="818" customWidth="1"/>
    <col min="2051" max="2051" width="7.42578125" style="818" customWidth="1"/>
    <col min="2052" max="2052" width="13.85546875" style="818" customWidth="1"/>
    <col min="2053" max="2053" width="11.5703125" style="818" customWidth="1"/>
    <col min="2054" max="2054" width="10.140625" style="818" customWidth="1"/>
    <col min="2055" max="2057" width="11.28515625" style="818" customWidth="1"/>
    <col min="2058" max="2304" width="9.140625" style="818"/>
    <col min="2305" max="2305" width="6.42578125" style="818" customWidth="1"/>
    <col min="2306" max="2306" width="66.85546875" style="818" customWidth="1"/>
    <col min="2307" max="2307" width="7.42578125" style="818" customWidth="1"/>
    <col min="2308" max="2308" width="13.85546875" style="818" customWidth="1"/>
    <col min="2309" max="2309" width="11.5703125" style="818" customWidth="1"/>
    <col min="2310" max="2310" width="10.140625" style="818" customWidth="1"/>
    <col min="2311" max="2313" width="11.28515625" style="818" customWidth="1"/>
    <col min="2314" max="2560" width="9.140625" style="818"/>
    <col min="2561" max="2561" width="6.42578125" style="818" customWidth="1"/>
    <col min="2562" max="2562" width="66.85546875" style="818" customWidth="1"/>
    <col min="2563" max="2563" width="7.42578125" style="818" customWidth="1"/>
    <col min="2564" max="2564" width="13.85546875" style="818" customWidth="1"/>
    <col min="2565" max="2565" width="11.5703125" style="818" customWidth="1"/>
    <col min="2566" max="2566" width="10.140625" style="818" customWidth="1"/>
    <col min="2567" max="2569" width="11.28515625" style="818" customWidth="1"/>
    <col min="2570" max="2816" width="9.140625" style="818"/>
    <col min="2817" max="2817" width="6.42578125" style="818" customWidth="1"/>
    <col min="2818" max="2818" width="66.85546875" style="818" customWidth="1"/>
    <col min="2819" max="2819" width="7.42578125" style="818" customWidth="1"/>
    <col min="2820" max="2820" width="13.85546875" style="818" customWidth="1"/>
    <col min="2821" max="2821" width="11.5703125" style="818" customWidth="1"/>
    <col min="2822" max="2822" width="10.140625" style="818" customWidth="1"/>
    <col min="2823" max="2825" width="11.28515625" style="818" customWidth="1"/>
    <col min="2826" max="3072" width="9.140625" style="818"/>
    <col min="3073" max="3073" width="6.42578125" style="818" customWidth="1"/>
    <col min="3074" max="3074" width="66.85546875" style="818" customWidth="1"/>
    <col min="3075" max="3075" width="7.42578125" style="818" customWidth="1"/>
    <col min="3076" max="3076" width="13.85546875" style="818" customWidth="1"/>
    <col min="3077" max="3077" width="11.5703125" style="818" customWidth="1"/>
    <col min="3078" max="3078" width="10.140625" style="818" customWidth="1"/>
    <col min="3079" max="3081" width="11.28515625" style="818" customWidth="1"/>
    <col min="3082" max="3328" width="9.140625" style="818"/>
    <col min="3329" max="3329" width="6.42578125" style="818" customWidth="1"/>
    <col min="3330" max="3330" width="66.85546875" style="818" customWidth="1"/>
    <col min="3331" max="3331" width="7.42578125" style="818" customWidth="1"/>
    <col min="3332" max="3332" width="13.85546875" style="818" customWidth="1"/>
    <col min="3333" max="3333" width="11.5703125" style="818" customWidth="1"/>
    <col min="3334" max="3334" width="10.140625" style="818" customWidth="1"/>
    <col min="3335" max="3337" width="11.28515625" style="818" customWidth="1"/>
    <col min="3338" max="3584" width="9.140625" style="818"/>
    <col min="3585" max="3585" width="6.42578125" style="818" customWidth="1"/>
    <col min="3586" max="3586" width="66.85546875" style="818" customWidth="1"/>
    <col min="3587" max="3587" width="7.42578125" style="818" customWidth="1"/>
    <col min="3588" max="3588" width="13.85546875" style="818" customWidth="1"/>
    <col min="3589" max="3589" width="11.5703125" style="818" customWidth="1"/>
    <col min="3590" max="3590" width="10.140625" style="818" customWidth="1"/>
    <col min="3591" max="3593" width="11.28515625" style="818" customWidth="1"/>
    <col min="3594" max="3840" width="9.140625" style="818"/>
    <col min="3841" max="3841" width="6.42578125" style="818" customWidth="1"/>
    <col min="3842" max="3842" width="66.85546875" style="818" customWidth="1"/>
    <col min="3843" max="3843" width="7.42578125" style="818" customWidth="1"/>
    <col min="3844" max="3844" width="13.85546875" style="818" customWidth="1"/>
    <col min="3845" max="3845" width="11.5703125" style="818" customWidth="1"/>
    <col min="3846" max="3846" width="10.140625" style="818" customWidth="1"/>
    <col min="3847" max="3849" width="11.28515625" style="818" customWidth="1"/>
    <col min="3850" max="4096" width="9.140625" style="818"/>
    <col min="4097" max="4097" width="6.42578125" style="818" customWidth="1"/>
    <col min="4098" max="4098" width="66.85546875" style="818" customWidth="1"/>
    <col min="4099" max="4099" width="7.42578125" style="818" customWidth="1"/>
    <col min="4100" max="4100" width="13.85546875" style="818" customWidth="1"/>
    <col min="4101" max="4101" width="11.5703125" style="818" customWidth="1"/>
    <col min="4102" max="4102" width="10.140625" style="818" customWidth="1"/>
    <col min="4103" max="4105" width="11.28515625" style="818" customWidth="1"/>
    <col min="4106" max="4352" width="9.140625" style="818"/>
    <col min="4353" max="4353" width="6.42578125" style="818" customWidth="1"/>
    <col min="4354" max="4354" width="66.85546875" style="818" customWidth="1"/>
    <col min="4355" max="4355" width="7.42578125" style="818" customWidth="1"/>
    <col min="4356" max="4356" width="13.85546875" style="818" customWidth="1"/>
    <col min="4357" max="4357" width="11.5703125" style="818" customWidth="1"/>
    <col min="4358" max="4358" width="10.140625" style="818" customWidth="1"/>
    <col min="4359" max="4361" width="11.28515625" style="818" customWidth="1"/>
    <col min="4362" max="4608" width="9.140625" style="818"/>
    <col min="4609" max="4609" width="6.42578125" style="818" customWidth="1"/>
    <col min="4610" max="4610" width="66.85546875" style="818" customWidth="1"/>
    <col min="4611" max="4611" width="7.42578125" style="818" customWidth="1"/>
    <col min="4612" max="4612" width="13.85546875" style="818" customWidth="1"/>
    <col min="4613" max="4613" width="11.5703125" style="818" customWidth="1"/>
    <col min="4614" max="4614" width="10.140625" style="818" customWidth="1"/>
    <col min="4615" max="4617" width="11.28515625" style="818" customWidth="1"/>
    <col min="4618" max="4864" width="9.140625" style="818"/>
    <col min="4865" max="4865" width="6.42578125" style="818" customWidth="1"/>
    <col min="4866" max="4866" width="66.85546875" style="818" customWidth="1"/>
    <col min="4867" max="4867" width="7.42578125" style="818" customWidth="1"/>
    <col min="4868" max="4868" width="13.85546875" style="818" customWidth="1"/>
    <col min="4869" max="4869" width="11.5703125" style="818" customWidth="1"/>
    <col min="4870" max="4870" width="10.140625" style="818" customWidth="1"/>
    <col min="4871" max="4873" width="11.28515625" style="818" customWidth="1"/>
    <col min="4874" max="5120" width="9.140625" style="818"/>
    <col min="5121" max="5121" width="6.42578125" style="818" customWidth="1"/>
    <col min="5122" max="5122" width="66.85546875" style="818" customWidth="1"/>
    <col min="5123" max="5123" width="7.42578125" style="818" customWidth="1"/>
    <col min="5124" max="5124" width="13.85546875" style="818" customWidth="1"/>
    <col min="5125" max="5125" width="11.5703125" style="818" customWidth="1"/>
    <col min="5126" max="5126" width="10.140625" style="818" customWidth="1"/>
    <col min="5127" max="5129" width="11.28515625" style="818" customWidth="1"/>
    <col min="5130" max="5376" width="9.140625" style="818"/>
    <col min="5377" max="5377" width="6.42578125" style="818" customWidth="1"/>
    <col min="5378" max="5378" width="66.85546875" style="818" customWidth="1"/>
    <col min="5379" max="5379" width="7.42578125" style="818" customWidth="1"/>
    <col min="5380" max="5380" width="13.85546875" style="818" customWidth="1"/>
    <col min="5381" max="5381" width="11.5703125" style="818" customWidth="1"/>
    <col min="5382" max="5382" width="10.140625" style="818" customWidth="1"/>
    <col min="5383" max="5385" width="11.28515625" style="818" customWidth="1"/>
    <col min="5386" max="5632" width="9.140625" style="818"/>
    <col min="5633" max="5633" width="6.42578125" style="818" customWidth="1"/>
    <col min="5634" max="5634" width="66.85546875" style="818" customWidth="1"/>
    <col min="5635" max="5635" width="7.42578125" style="818" customWidth="1"/>
    <col min="5636" max="5636" width="13.85546875" style="818" customWidth="1"/>
    <col min="5637" max="5637" width="11.5703125" style="818" customWidth="1"/>
    <col min="5638" max="5638" width="10.140625" style="818" customWidth="1"/>
    <col min="5639" max="5641" width="11.28515625" style="818" customWidth="1"/>
    <col min="5642" max="5888" width="9.140625" style="818"/>
    <col min="5889" max="5889" width="6.42578125" style="818" customWidth="1"/>
    <col min="5890" max="5890" width="66.85546875" style="818" customWidth="1"/>
    <col min="5891" max="5891" width="7.42578125" style="818" customWidth="1"/>
    <col min="5892" max="5892" width="13.85546875" style="818" customWidth="1"/>
    <col min="5893" max="5893" width="11.5703125" style="818" customWidth="1"/>
    <col min="5894" max="5894" width="10.140625" style="818" customWidth="1"/>
    <col min="5895" max="5897" width="11.28515625" style="818" customWidth="1"/>
    <col min="5898" max="6144" width="9.140625" style="818"/>
    <col min="6145" max="6145" width="6.42578125" style="818" customWidth="1"/>
    <col min="6146" max="6146" width="66.85546875" style="818" customWidth="1"/>
    <col min="6147" max="6147" width="7.42578125" style="818" customWidth="1"/>
    <col min="6148" max="6148" width="13.85546875" style="818" customWidth="1"/>
    <col min="6149" max="6149" width="11.5703125" style="818" customWidth="1"/>
    <col min="6150" max="6150" width="10.140625" style="818" customWidth="1"/>
    <col min="6151" max="6153" width="11.28515625" style="818" customWidth="1"/>
    <col min="6154" max="6400" width="9.140625" style="818"/>
    <col min="6401" max="6401" width="6.42578125" style="818" customWidth="1"/>
    <col min="6402" max="6402" width="66.85546875" style="818" customWidth="1"/>
    <col min="6403" max="6403" width="7.42578125" style="818" customWidth="1"/>
    <col min="6404" max="6404" width="13.85546875" style="818" customWidth="1"/>
    <col min="6405" max="6405" width="11.5703125" style="818" customWidth="1"/>
    <col min="6406" max="6406" width="10.140625" style="818" customWidth="1"/>
    <col min="6407" max="6409" width="11.28515625" style="818" customWidth="1"/>
    <col min="6410" max="6656" width="9.140625" style="818"/>
    <col min="6657" max="6657" width="6.42578125" style="818" customWidth="1"/>
    <col min="6658" max="6658" width="66.85546875" style="818" customWidth="1"/>
    <col min="6659" max="6659" width="7.42578125" style="818" customWidth="1"/>
    <col min="6660" max="6660" width="13.85546875" style="818" customWidth="1"/>
    <col min="6661" max="6661" width="11.5703125" style="818" customWidth="1"/>
    <col min="6662" max="6662" width="10.140625" style="818" customWidth="1"/>
    <col min="6663" max="6665" width="11.28515625" style="818" customWidth="1"/>
    <col min="6666" max="6912" width="9.140625" style="818"/>
    <col min="6913" max="6913" width="6.42578125" style="818" customWidth="1"/>
    <col min="6914" max="6914" width="66.85546875" style="818" customWidth="1"/>
    <col min="6915" max="6915" width="7.42578125" style="818" customWidth="1"/>
    <col min="6916" max="6916" width="13.85546875" style="818" customWidth="1"/>
    <col min="6917" max="6917" width="11.5703125" style="818" customWidth="1"/>
    <col min="6918" max="6918" width="10.140625" style="818" customWidth="1"/>
    <col min="6919" max="6921" width="11.28515625" style="818" customWidth="1"/>
    <col min="6922" max="7168" width="9.140625" style="818"/>
    <col min="7169" max="7169" width="6.42578125" style="818" customWidth="1"/>
    <col min="7170" max="7170" width="66.85546875" style="818" customWidth="1"/>
    <col min="7171" max="7171" width="7.42578125" style="818" customWidth="1"/>
    <col min="7172" max="7172" width="13.85546875" style="818" customWidth="1"/>
    <col min="7173" max="7173" width="11.5703125" style="818" customWidth="1"/>
    <col min="7174" max="7174" width="10.140625" style="818" customWidth="1"/>
    <col min="7175" max="7177" width="11.28515625" style="818" customWidth="1"/>
    <col min="7178" max="7424" width="9.140625" style="818"/>
    <col min="7425" max="7425" width="6.42578125" style="818" customWidth="1"/>
    <col min="7426" max="7426" width="66.85546875" style="818" customWidth="1"/>
    <col min="7427" max="7427" width="7.42578125" style="818" customWidth="1"/>
    <col min="7428" max="7428" width="13.85546875" style="818" customWidth="1"/>
    <col min="7429" max="7429" width="11.5703125" style="818" customWidth="1"/>
    <col min="7430" max="7430" width="10.140625" style="818" customWidth="1"/>
    <col min="7431" max="7433" width="11.28515625" style="818" customWidth="1"/>
    <col min="7434" max="7680" width="9.140625" style="818"/>
    <col min="7681" max="7681" width="6.42578125" style="818" customWidth="1"/>
    <col min="7682" max="7682" width="66.85546875" style="818" customWidth="1"/>
    <col min="7683" max="7683" width="7.42578125" style="818" customWidth="1"/>
    <col min="7684" max="7684" width="13.85546875" style="818" customWidth="1"/>
    <col min="7685" max="7685" width="11.5703125" style="818" customWidth="1"/>
    <col min="7686" max="7686" width="10.140625" style="818" customWidth="1"/>
    <col min="7687" max="7689" width="11.28515625" style="818" customWidth="1"/>
    <col min="7690" max="7936" width="9.140625" style="818"/>
    <col min="7937" max="7937" width="6.42578125" style="818" customWidth="1"/>
    <col min="7938" max="7938" width="66.85546875" style="818" customWidth="1"/>
    <col min="7939" max="7939" width="7.42578125" style="818" customWidth="1"/>
    <col min="7940" max="7940" width="13.85546875" style="818" customWidth="1"/>
    <col min="7941" max="7941" width="11.5703125" style="818" customWidth="1"/>
    <col min="7942" max="7942" width="10.140625" style="818" customWidth="1"/>
    <col min="7943" max="7945" width="11.28515625" style="818" customWidth="1"/>
    <col min="7946" max="8192" width="9.140625" style="818"/>
    <col min="8193" max="8193" width="6.42578125" style="818" customWidth="1"/>
    <col min="8194" max="8194" width="66.85546875" style="818" customWidth="1"/>
    <col min="8195" max="8195" width="7.42578125" style="818" customWidth="1"/>
    <col min="8196" max="8196" width="13.85546875" style="818" customWidth="1"/>
    <col min="8197" max="8197" width="11.5703125" style="818" customWidth="1"/>
    <col min="8198" max="8198" width="10.140625" style="818" customWidth="1"/>
    <col min="8199" max="8201" width="11.28515625" style="818" customWidth="1"/>
    <col min="8202" max="8448" width="9.140625" style="818"/>
    <col min="8449" max="8449" width="6.42578125" style="818" customWidth="1"/>
    <col min="8450" max="8450" width="66.85546875" style="818" customWidth="1"/>
    <col min="8451" max="8451" width="7.42578125" style="818" customWidth="1"/>
    <col min="8452" max="8452" width="13.85546875" style="818" customWidth="1"/>
    <col min="8453" max="8453" width="11.5703125" style="818" customWidth="1"/>
    <col min="8454" max="8454" width="10.140625" style="818" customWidth="1"/>
    <col min="8455" max="8457" width="11.28515625" style="818" customWidth="1"/>
    <col min="8458" max="8704" width="9.140625" style="818"/>
    <col min="8705" max="8705" width="6.42578125" style="818" customWidth="1"/>
    <col min="8706" max="8706" width="66.85546875" style="818" customWidth="1"/>
    <col min="8707" max="8707" width="7.42578125" style="818" customWidth="1"/>
    <col min="8708" max="8708" width="13.85546875" style="818" customWidth="1"/>
    <col min="8709" max="8709" width="11.5703125" style="818" customWidth="1"/>
    <col min="8710" max="8710" width="10.140625" style="818" customWidth="1"/>
    <col min="8711" max="8713" width="11.28515625" style="818" customWidth="1"/>
    <col min="8714" max="8960" width="9.140625" style="818"/>
    <col min="8961" max="8961" width="6.42578125" style="818" customWidth="1"/>
    <col min="8962" max="8962" width="66.85546875" style="818" customWidth="1"/>
    <col min="8963" max="8963" width="7.42578125" style="818" customWidth="1"/>
    <col min="8964" max="8964" width="13.85546875" style="818" customWidth="1"/>
    <col min="8965" max="8965" width="11.5703125" style="818" customWidth="1"/>
    <col min="8966" max="8966" width="10.140625" style="818" customWidth="1"/>
    <col min="8967" max="8969" width="11.28515625" style="818" customWidth="1"/>
    <col min="8970" max="9216" width="9.140625" style="818"/>
    <col min="9217" max="9217" width="6.42578125" style="818" customWidth="1"/>
    <col min="9218" max="9218" width="66.85546875" style="818" customWidth="1"/>
    <col min="9219" max="9219" width="7.42578125" style="818" customWidth="1"/>
    <col min="9220" max="9220" width="13.85546875" style="818" customWidth="1"/>
    <col min="9221" max="9221" width="11.5703125" style="818" customWidth="1"/>
    <col min="9222" max="9222" width="10.140625" style="818" customWidth="1"/>
    <col min="9223" max="9225" width="11.28515625" style="818" customWidth="1"/>
    <col min="9226" max="9472" width="9.140625" style="818"/>
    <col min="9473" max="9473" width="6.42578125" style="818" customWidth="1"/>
    <col min="9474" max="9474" width="66.85546875" style="818" customWidth="1"/>
    <col min="9475" max="9475" width="7.42578125" style="818" customWidth="1"/>
    <col min="9476" max="9476" width="13.85546875" style="818" customWidth="1"/>
    <col min="9477" max="9477" width="11.5703125" style="818" customWidth="1"/>
    <col min="9478" max="9478" width="10.140625" style="818" customWidth="1"/>
    <col min="9479" max="9481" width="11.28515625" style="818" customWidth="1"/>
    <col min="9482" max="9728" width="9.140625" style="818"/>
    <col min="9729" max="9729" width="6.42578125" style="818" customWidth="1"/>
    <col min="9730" max="9730" width="66.85546875" style="818" customWidth="1"/>
    <col min="9731" max="9731" width="7.42578125" style="818" customWidth="1"/>
    <col min="9732" max="9732" width="13.85546875" style="818" customWidth="1"/>
    <col min="9733" max="9733" width="11.5703125" style="818" customWidth="1"/>
    <col min="9734" max="9734" width="10.140625" style="818" customWidth="1"/>
    <col min="9735" max="9737" width="11.28515625" style="818" customWidth="1"/>
    <col min="9738" max="9984" width="9.140625" style="818"/>
    <col min="9985" max="9985" width="6.42578125" style="818" customWidth="1"/>
    <col min="9986" max="9986" width="66.85546875" style="818" customWidth="1"/>
    <col min="9987" max="9987" width="7.42578125" style="818" customWidth="1"/>
    <col min="9988" max="9988" width="13.85546875" style="818" customWidth="1"/>
    <col min="9989" max="9989" width="11.5703125" style="818" customWidth="1"/>
    <col min="9990" max="9990" width="10.140625" style="818" customWidth="1"/>
    <col min="9991" max="9993" width="11.28515625" style="818" customWidth="1"/>
    <col min="9994" max="10240" width="9.140625" style="818"/>
    <col min="10241" max="10241" width="6.42578125" style="818" customWidth="1"/>
    <col min="10242" max="10242" width="66.85546875" style="818" customWidth="1"/>
    <col min="10243" max="10243" width="7.42578125" style="818" customWidth="1"/>
    <col min="10244" max="10244" width="13.85546875" style="818" customWidth="1"/>
    <col min="10245" max="10245" width="11.5703125" style="818" customWidth="1"/>
    <col min="10246" max="10246" width="10.140625" style="818" customWidth="1"/>
    <col min="10247" max="10249" width="11.28515625" style="818" customWidth="1"/>
    <col min="10250" max="10496" width="9.140625" style="818"/>
    <col min="10497" max="10497" width="6.42578125" style="818" customWidth="1"/>
    <col min="10498" max="10498" width="66.85546875" style="818" customWidth="1"/>
    <col min="10499" max="10499" width="7.42578125" style="818" customWidth="1"/>
    <col min="10500" max="10500" width="13.85546875" style="818" customWidth="1"/>
    <col min="10501" max="10501" width="11.5703125" style="818" customWidth="1"/>
    <col min="10502" max="10502" width="10.140625" style="818" customWidth="1"/>
    <col min="10503" max="10505" width="11.28515625" style="818" customWidth="1"/>
    <col min="10506" max="10752" width="9.140625" style="818"/>
    <col min="10753" max="10753" width="6.42578125" style="818" customWidth="1"/>
    <col min="10754" max="10754" width="66.85546875" style="818" customWidth="1"/>
    <col min="10755" max="10755" width="7.42578125" style="818" customWidth="1"/>
    <col min="10756" max="10756" width="13.85546875" style="818" customWidth="1"/>
    <col min="10757" max="10757" width="11.5703125" style="818" customWidth="1"/>
    <col min="10758" max="10758" width="10.140625" style="818" customWidth="1"/>
    <col min="10759" max="10761" width="11.28515625" style="818" customWidth="1"/>
    <col min="10762" max="11008" width="9.140625" style="818"/>
    <col min="11009" max="11009" width="6.42578125" style="818" customWidth="1"/>
    <col min="11010" max="11010" width="66.85546875" style="818" customWidth="1"/>
    <col min="11011" max="11011" width="7.42578125" style="818" customWidth="1"/>
    <col min="11012" max="11012" width="13.85546875" style="818" customWidth="1"/>
    <col min="11013" max="11013" width="11.5703125" style="818" customWidth="1"/>
    <col min="11014" max="11014" width="10.140625" style="818" customWidth="1"/>
    <col min="11015" max="11017" width="11.28515625" style="818" customWidth="1"/>
    <col min="11018" max="11264" width="9.140625" style="818"/>
    <col min="11265" max="11265" width="6.42578125" style="818" customWidth="1"/>
    <col min="11266" max="11266" width="66.85546875" style="818" customWidth="1"/>
    <col min="11267" max="11267" width="7.42578125" style="818" customWidth="1"/>
    <col min="11268" max="11268" width="13.85546875" style="818" customWidth="1"/>
    <col min="11269" max="11269" width="11.5703125" style="818" customWidth="1"/>
    <col min="11270" max="11270" width="10.140625" style="818" customWidth="1"/>
    <col min="11271" max="11273" width="11.28515625" style="818" customWidth="1"/>
    <col min="11274" max="11520" width="9.140625" style="818"/>
    <col min="11521" max="11521" width="6.42578125" style="818" customWidth="1"/>
    <col min="11522" max="11522" width="66.85546875" style="818" customWidth="1"/>
    <col min="11523" max="11523" width="7.42578125" style="818" customWidth="1"/>
    <col min="11524" max="11524" width="13.85546875" style="818" customWidth="1"/>
    <col min="11525" max="11525" width="11.5703125" style="818" customWidth="1"/>
    <col min="11526" max="11526" width="10.140625" style="818" customWidth="1"/>
    <col min="11527" max="11529" width="11.28515625" style="818" customWidth="1"/>
    <col min="11530" max="11776" width="9.140625" style="818"/>
    <col min="11777" max="11777" width="6.42578125" style="818" customWidth="1"/>
    <col min="11778" max="11778" width="66.85546875" style="818" customWidth="1"/>
    <col min="11779" max="11779" width="7.42578125" style="818" customWidth="1"/>
    <col min="11780" max="11780" width="13.85546875" style="818" customWidth="1"/>
    <col min="11781" max="11781" width="11.5703125" style="818" customWidth="1"/>
    <col min="11782" max="11782" width="10.140625" style="818" customWidth="1"/>
    <col min="11783" max="11785" width="11.28515625" style="818" customWidth="1"/>
    <col min="11786" max="12032" width="9.140625" style="818"/>
    <col min="12033" max="12033" width="6.42578125" style="818" customWidth="1"/>
    <col min="12034" max="12034" width="66.85546875" style="818" customWidth="1"/>
    <col min="12035" max="12035" width="7.42578125" style="818" customWidth="1"/>
    <col min="12036" max="12036" width="13.85546875" style="818" customWidth="1"/>
    <col min="12037" max="12037" width="11.5703125" style="818" customWidth="1"/>
    <col min="12038" max="12038" width="10.140625" style="818" customWidth="1"/>
    <col min="12039" max="12041" width="11.28515625" style="818" customWidth="1"/>
    <col min="12042" max="12288" width="9.140625" style="818"/>
    <col min="12289" max="12289" width="6.42578125" style="818" customWidth="1"/>
    <col min="12290" max="12290" width="66.85546875" style="818" customWidth="1"/>
    <col min="12291" max="12291" width="7.42578125" style="818" customWidth="1"/>
    <col min="12292" max="12292" width="13.85546875" style="818" customWidth="1"/>
    <col min="12293" max="12293" width="11.5703125" style="818" customWidth="1"/>
    <col min="12294" max="12294" width="10.140625" style="818" customWidth="1"/>
    <col min="12295" max="12297" width="11.28515625" style="818" customWidth="1"/>
    <col min="12298" max="12544" width="9.140625" style="818"/>
    <col min="12545" max="12545" width="6.42578125" style="818" customWidth="1"/>
    <col min="12546" max="12546" width="66.85546875" style="818" customWidth="1"/>
    <col min="12547" max="12547" width="7.42578125" style="818" customWidth="1"/>
    <col min="12548" max="12548" width="13.85546875" style="818" customWidth="1"/>
    <col min="12549" max="12549" width="11.5703125" style="818" customWidth="1"/>
    <col min="12550" max="12550" width="10.140625" style="818" customWidth="1"/>
    <col min="12551" max="12553" width="11.28515625" style="818" customWidth="1"/>
    <col min="12554" max="12800" width="9.140625" style="818"/>
    <col min="12801" max="12801" width="6.42578125" style="818" customWidth="1"/>
    <col min="12802" max="12802" width="66.85546875" style="818" customWidth="1"/>
    <col min="12803" max="12803" width="7.42578125" style="818" customWidth="1"/>
    <col min="12804" max="12804" width="13.85546875" style="818" customWidth="1"/>
    <col min="12805" max="12805" width="11.5703125" style="818" customWidth="1"/>
    <col min="12806" max="12806" width="10.140625" style="818" customWidth="1"/>
    <col min="12807" max="12809" width="11.28515625" style="818" customWidth="1"/>
    <col min="12810" max="13056" width="9.140625" style="818"/>
    <col min="13057" max="13057" width="6.42578125" style="818" customWidth="1"/>
    <col min="13058" max="13058" width="66.85546875" style="818" customWidth="1"/>
    <col min="13059" max="13059" width="7.42578125" style="818" customWidth="1"/>
    <col min="13060" max="13060" width="13.85546875" style="818" customWidth="1"/>
    <col min="13061" max="13061" width="11.5703125" style="818" customWidth="1"/>
    <col min="13062" max="13062" width="10.140625" style="818" customWidth="1"/>
    <col min="13063" max="13065" width="11.28515625" style="818" customWidth="1"/>
    <col min="13066" max="13312" width="9.140625" style="818"/>
    <col min="13313" max="13313" width="6.42578125" style="818" customWidth="1"/>
    <col min="13314" max="13314" width="66.85546875" style="818" customWidth="1"/>
    <col min="13315" max="13315" width="7.42578125" style="818" customWidth="1"/>
    <col min="13316" max="13316" width="13.85546875" style="818" customWidth="1"/>
    <col min="13317" max="13317" width="11.5703125" style="818" customWidth="1"/>
    <col min="13318" max="13318" width="10.140625" style="818" customWidth="1"/>
    <col min="13319" max="13321" width="11.28515625" style="818" customWidth="1"/>
    <col min="13322" max="13568" width="9.140625" style="818"/>
    <col min="13569" max="13569" width="6.42578125" style="818" customWidth="1"/>
    <col min="13570" max="13570" width="66.85546875" style="818" customWidth="1"/>
    <col min="13571" max="13571" width="7.42578125" style="818" customWidth="1"/>
    <col min="13572" max="13572" width="13.85546875" style="818" customWidth="1"/>
    <col min="13573" max="13573" width="11.5703125" style="818" customWidth="1"/>
    <col min="13574" max="13574" width="10.140625" style="818" customWidth="1"/>
    <col min="13575" max="13577" width="11.28515625" style="818" customWidth="1"/>
    <col min="13578" max="13824" width="9.140625" style="818"/>
    <col min="13825" max="13825" width="6.42578125" style="818" customWidth="1"/>
    <col min="13826" max="13826" width="66.85546875" style="818" customWidth="1"/>
    <col min="13827" max="13827" width="7.42578125" style="818" customWidth="1"/>
    <col min="13828" max="13828" width="13.85546875" style="818" customWidth="1"/>
    <col min="13829" max="13829" width="11.5703125" style="818" customWidth="1"/>
    <col min="13830" max="13830" width="10.140625" style="818" customWidth="1"/>
    <col min="13831" max="13833" width="11.28515625" style="818" customWidth="1"/>
    <col min="13834" max="14080" width="9.140625" style="818"/>
    <col min="14081" max="14081" width="6.42578125" style="818" customWidth="1"/>
    <col min="14082" max="14082" width="66.85546875" style="818" customWidth="1"/>
    <col min="14083" max="14083" width="7.42578125" style="818" customWidth="1"/>
    <col min="14084" max="14084" width="13.85546875" style="818" customWidth="1"/>
    <col min="14085" max="14085" width="11.5703125" style="818" customWidth="1"/>
    <col min="14086" max="14086" width="10.140625" style="818" customWidth="1"/>
    <col min="14087" max="14089" width="11.28515625" style="818" customWidth="1"/>
    <col min="14090" max="14336" width="9.140625" style="818"/>
    <col min="14337" max="14337" width="6.42578125" style="818" customWidth="1"/>
    <col min="14338" max="14338" width="66.85546875" style="818" customWidth="1"/>
    <col min="14339" max="14339" width="7.42578125" style="818" customWidth="1"/>
    <col min="14340" max="14340" width="13.85546875" style="818" customWidth="1"/>
    <col min="14341" max="14341" width="11.5703125" style="818" customWidth="1"/>
    <col min="14342" max="14342" width="10.140625" style="818" customWidth="1"/>
    <col min="14343" max="14345" width="11.28515625" style="818" customWidth="1"/>
    <col min="14346" max="14592" width="9.140625" style="818"/>
    <col min="14593" max="14593" width="6.42578125" style="818" customWidth="1"/>
    <col min="14594" max="14594" width="66.85546875" style="818" customWidth="1"/>
    <col min="14595" max="14595" width="7.42578125" style="818" customWidth="1"/>
    <col min="14596" max="14596" width="13.85546875" style="818" customWidth="1"/>
    <col min="14597" max="14597" width="11.5703125" style="818" customWidth="1"/>
    <col min="14598" max="14598" width="10.140625" style="818" customWidth="1"/>
    <col min="14599" max="14601" width="11.28515625" style="818" customWidth="1"/>
    <col min="14602" max="14848" width="9.140625" style="818"/>
    <col min="14849" max="14849" width="6.42578125" style="818" customWidth="1"/>
    <col min="14850" max="14850" width="66.85546875" style="818" customWidth="1"/>
    <col min="14851" max="14851" width="7.42578125" style="818" customWidth="1"/>
    <col min="14852" max="14852" width="13.85546875" style="818" customWidth="1"/>
    <col min="14853" max="14853" width="11.5703125" style="818" customWidth="1"/>
    <col min="14854" max="14854" width="10.140625" style="818" customWidth="1"/>
    <col min="14855" max="14857" width="11.28515625" style="818" customWidth="1"/>
    <col min="14858" max="15104" width="9.140625" style="818"/>
    <col min="15105" max="15105" width="6.42578125" style="818" customWidth="1"/>
    <col min="15106" max="15106" width="66.85546875" style="818" customWidth="1"/>
    <col min="15107" max="15107" width="7.42578125" style="818" customWidth="1"/>
    <col min="15108" max="15108" width="13.85546875" style="818" customWidth="1"/>
    <col min="15109" max="15109" width="11.5703125" style="818" customWidth="1"/>
    <col min="15110" max="15110" width="10.140625" style="818" customWidth="1"/>
    <col min="15111" max="15113" width="11.28515625" style="818" customWidth="1"/>
    <col min="15114" max="15360" width="9.140625" style="818"/>
    <col min="15361" max="15361" width="6.42578125" style="818" customWidth="1"/>
    <col min="15362" max="15362" width="66.85546875" style="818" customWidth="1"/>
    <col min="15363" max="15363" width="7.42578125" style="818" customWidth="1"/>
    <col min="15364" max="15364" width="13.85546875" style="818" customWidth="1"/>
    <col min="15365" max="15365" width="11.5703125" style="818" customWidth="1"/>
    <col min="15366" max="15366" width="10.140625" style="818" customWidth="1"/>
    <col min="15367" max="15369" width="11.28515625" style="818" customWidth="1"/>
    <col min="15370" max="15616" width="9.140625" style="818"/>
    <col min="15617" max="15617" width="6.42578125" style="818" customWidth="1"/>
    <col min="15618" max="15618" width="66.85546875" style="818" customWidth="1"/>
    <col min="15619" max="15619" width="7.42578125" style="818" customWidth="1"/>
    <col min="15620" max="15620" width="13.85546875" style="818" customWidth="1"/>
    <col min="15621" max="15621" width="11.5703125" style="818" customWidth="1"/>
    <col min="15622" max="15622" width="10.140625" style="818" customWidth="1"/>
    <col min="15623" max="15625" width="11.28515625" style="818" customWidth="1"/>
    <col min="15626" max="15872" width="9.140625" style="818"/>
    <col min="15873" max="15873" width="6.42578125" style="818" customWidth="1"/>
    <col min="15874" max="15874" width="66.85546875" style="818" customWidth="1"/>
    <col min="15875" max="15875" width="7.42578125" style="818" customWidth="1"/>
    <col min="15876" max="15876" width="13.85546875" style="818" customWidth="1"/>
    <col min="15877" max="15877" width="11.5703125" style="818" customWidth="1"/>
    <col min="15878" max="15878" width="10.140625" style="818" customWidth="1"/>
    <col min="15879" max="15881" width="11.28515625" style="818" customWidth="1"/>
    <col min="15882" max="16128" width="9.140625" style="818"/>
    <col min="16129" max="16129" width="6.42578125" style="818" customWidth="1"/>
    <col min="16130" max="16130" width="66.85546875" style="818" customWidth="1"/>
    <col min="16131" max="16131" width="7.42578125" style="818" customWidth="1"/>
    <col min="16132" max="16132" width="13.85546875" style="818" customWidth="1"/>
    <col min="16133" max="16133" width="11.5703125" style="818" customWidth="1"/>
    <col min="16134" max="16134" width="10.140625" style="818" customWidth="1"/>
    <col min="16135" max="16137" width="11.28515625" style="818" customWidth="1"/>
    <col min="16138" max="16384" width="9.140625" style="818"/>
  </cols>
  <sheetData>
    <row r="1" spans="1:9" ht="15.75" x14ac:dyDescent="0.25">
      <c r="B1" s="820" t="s">
        <v>0</v>
      </c>
      <c r="D1" s="64" t="s">
        <v>1222</v>
      </c>
    </row>
    <row r="2" spans="1:9" ht="18.75" x14ac:dyDescent="0.3">
      <c r="B2" s="821" t="s">
        <v>887</v>
      </c>
      <c r="C2" s="822"/>
      <c r="D2" s="819" t="s">
        <v>1488</v>
      </c>
      <c r="E2" s="823"/>
      <c r="F2" s="823"/>
      <c r="G2" s="823"/>
      <c r="H2" s="823"/>
      <c r="I2" s="823"/>
    </row>
    <row r="3" spans="1:9" ht="18.75" x14ac:dyDescent="0.3">
      <c r="B3" s="824" t="s">
        <v>1215</v>
      </c>
      <c r="D3" s="162" t="s">
        <v>197</v>
      </c>
    </row>
    <row r="4" spans="1:9" ht="18.75" x14ac:dyDescent="0.3">
      <c r="B4" s="825" t="s">
        <v>1219</v>
      </c>
      <c r="D4" s="162"/>
    </row>
    <row r="5" spans="1:9" x14ac:dyDescent="0.25">
      <c r="B5" s="826"/>
      <c r="C5" s="826"/>
      <c r="D5" s="826" t="s">
        <v>47</v>
      </c>
      <c r="E5" s="826" t="s">
        <v>123</v>
      </c>
      <c r="F5" s="826" t="s">
        <v>49</v>
      </c>
      <c r="G5" s="826" t="s">
        <v>50</v>
      </c>
      <c r="H5" s="826" t="s">
        <v>52</v>
      </c>
      <c r="I5" s="826" t="s">
        <v>173</v>
      </c>
    </row>
    <row r="6" spans="1:9" ht="15" customHeight="1" x14ac:dyDescent="0.25">
      <c r="A6" s="827" t="s">
        <v>1</v>
      </c>
      <c r="B6" s="828" t="s">
        <v>2</v>
      </c>
      <c r="C6" s="829" t="s">
        <v>332</v>
      </c>
      <c r="D6" s="830" t="s">
        <v>1218</v>
      </c>
      <c r="E6" s="830" t="s">
        <v>1218</v>
      </c>
      <c r="F6" s="830" t="s">
        <v>1218</v>
      </c>
      <c r="G6" s="830" t="s">
        <v>1218</v>
      </c>
      <c r="H6" s="830" t="s">
        <v>1218</v>
      </c>
      <c r="I6" s="830" t="s">
        <v>1218</v>
      </c>
    </row>
    <row r="7" spans="1:9" x14ac:dyDescent="0.25">
      <c r="A7" s="831" t="s">
        <v>288</v>
      </c>
      <c r="B7" s="832" t="s">
        <v>289</v>
      </c>
      <c r="C7" s="832" t="s">
        <v>290</v>
      </c>
      <c r="D7" s="833" t="s">
        <v>291</v>
      </c>
      <c r="E7" s="833" t="s">
        <v>291</v>
      </c>
      <c r="F7" s="833" t="s">
        <v>291</v>
      </c>
      <c r="G7" s="833" t="s">
        <v>291</v>
      </c>
      <c r="H7" s="833" t="s">
        <v>291</v>
      </c>
      <c r="I7" s="833"/>
    </row>
    <row r="8" spans="1:9" ht="15" customHeight="1" x14ac:dyDescent="0.25">
      <c r="A8" s="834" t="s">
        <v>333</v>
      </c>
      <c r="B8" s="835" t="s">
        <v>334</v>
      </c>
      <c r="C8" s="836" t="s">
        <v>129</v>
      </c>
      <c r="D8" s="837">
        <f t="shared" ref="D8:D71" si="0">SUM(E8:I8)</f>
        <v>5427000</v>
      </c>
      <c r="E8" s="878">
        <v>5427000</v>
      </c>
      <c r="F8" s="878"/>
      <c r="G8" s="878"/>
      <c r="H8" s="878"/>
      <c r="I8" s="878"/>
    </row>
    <row r="9" spans="1:9" ht="15" customHeight="1" x14ac:dyDescent="0.25">
      <c r="A9" s="834" t="s">
        <v>335</v>
      </c>
      <c r="B9" s="838" t="s">
        <v>336</v>
      </c>
      <c r="C9" s="836" t="s">
        <v>139</v>
      </c>
      <c r="D9" s="837">
        <f t="shared" si="0"/>
        <v>0</v>
      </c>
      <c r="E9" s="878"/>
      <c r="F9" s="878"/>
      <c r="G9" s="878"/>
      <c r="H9" s="878"/>
      <c r="I9" s="878"/>
    </row>
    <row r="10" spans="1:9" ht="15" customHeight="1" x14ac:dyDescent="0.25">
      <c r="A10" s="834" t="s">
        <v>337</v>
      </c>
      <c r="B10" s="838" t="s">
        <v>665</v>
      </c>
      <c r="C10" s="836" t="s">
        <v>151</v>
      </c>
      <c r="D10" s="837">
        <f t="shared" si="0"/>
        <v>0</v>
      </c>
      <c r="E10" s="878"/>
      <c r="F10" s="878"/>
      <c r="G10" s="878"/>
      <c r="H10" s="878"/>
      <c r="I10" s="878"/>
    </row>
    <row r="11" spans="1:9" ht="15" customHeight="1" x14ac:dyDescent="0.25">
      <c r="A11" s="834" t="s">
        <v>338</v>
      </c>
      <c r="B11" s="838" t="s">
        <v>339</v>
      </c>
      <c r="C11" s="836" t="s">
        <v>167</v>
      </c>
      <c r="D11" s="837">
        <f t="shared" si="0"/>
        <v>0</v>
      </c>
      <c r="E11" s="878"/>
      <c r="F11" s="878"/>
      <c r="G11" s="878"/>
      <c r="H11" s="878"/>
      <c r="I11" s="878"/>
    </row>
    <row r="12" spans="1:9" ht="15" customHeight="1" x14ac:dyDescent="0.25">
      <c r="A12" s="834" t="s">
        <v>340</v>
      </c>
      <c r="B12" s="838" t="s">
        <v>341</v>
      </c>
      <c r="C12" s="836" t="s">
        <v>342</v>
      </c>
      <c r="D12" s="837">
        <f t="shared" si="0"/>
        <v>0</v>
      </c>
      <c r="E12" s="878"/>
      <c r="F12" s="878"/>
      <c r="G12" s="878"/>
      <c r="H12" s="878"/>
      <c r="I12" s="878"/>
    </row>
    <row r="13" spans="1:9" ht="15" customHeight="1" x14ac:dyDescent="0.25">
      <c r="A13" s="834" t="s">
        <v>343</v>
      </c>
      <c r="B13" s="838" t="s">
        <v>889</v>
      </c>
      <c r="C13" s="836" t="s">
        <v>344</v>
      </c>
      <c r="D13" s="837">
        <f t="shared" si="0"/>
        <v>0</v>
      </c>
      <c r="E13" s="878"/>
      <c r="F13" s="878"/>
      <c r="G13" s="878"/>
      <c r="H13" s="878"/>
      <c r="I13" s="878"/>
    </row>
    <row r="14" spans="1:9" ht="15" customHeight="1" x14ac:dyDescent="0.25">
      <c r="A14" s="839" t="s">
        <v>345</v>
      </c>
      <c r="B14" s="840" t="s">
        <v>346</v>
      </c>
      <c r="C14" s="841" t="s">
        <v>347</v>
      </c>
      <c r="D14" s="837">
        <f t="shared" si="0"/>
        <v>5427000</v>
      </c>
      <c r="E14" s="837">
        <f>SUM(E8:E13)</f>
        <v>5427000</v>
      </c>
      <c r="F14" s="837">
        <f>SUM(F8:F13)</f>
        <v>0</v>
      </c>
      <c r="G14" s="837">
        <f>SUM(G8:G13)</f>
        <v>0</v>
      </c>
      <c r="H14" s="837">
        <f>SUM(H8:H13)</f>
        <v>0</v>
      </c>
      <c r="I14" s="837">
        <f>SUM(I8:I13)</f>
        <v>0</v>
      </c>
    </row>
    <row r="15" spans="1:9" ht="15" customHeight="1" x14ac:dyDescent="0.25">
      <c r="A15" s="834" t="s">
        <v>348</v>
      </c>
      <c r="B15" s="838" t="s">
        <v>349</v>
      </c>
      <c r="C15" s="836" t="s">
        <v>350</v>
      </c>
      <c r="D15" s="837">
        <f t="shared" si="0"/>
        <v>0</v>
      </c>
      <c r="E15" s="878"/>
      <c r="F15" s="878"/>
      <c r="G15" s="878"/>
      <c r="H15" s="878"/>
      <c r="I15" s="878"/>
    </row>
    <row r="16" spans="1:9" ht="15" customHeight="1" x14ac:dyDescent="0.25">
      <c r="A16" s="834" t="s">
        <v>351</v>
      </c>
      <c r="B16" s="838" t="s">
        <v>352</v>
      </c>
      <c r="C16" s="836" t="s">
        <v>353</v>
      </c>
      <c r="D16" s="837">
        <f t="shared" si="0"/>
        <v>0</v>
      </c>
      <c r="E16" s="878"/>
      <c r="F16" s="878"/>
      <c r="G16" s="878"/>
      <c r="H16" s="878"/>
      <c r="I16" s="878"/>
    </row>
    <row r="17" spans="1:9" ht="15" customHeight="1" x14ac:dyDescent="0.25">
      <c r="A17" s="834" t="s">
        <v>354</v>
      </c>
      <c r="B17" s="838" t="s">
        <v>355</v>
      </c>
      <c r="C17" s="836" t="s">
        <v>356</v>
      </c>
      <c r="D17" s="837">
        <f t="shared" si="0"/>
        <v>0</v>
      </c>
      <c r="E17" s="878"/>
      <c r="F17" s="878"/>
      <c r="G17" s="878"/>
      <c r="H17" s="878"/>
      <c r="I17" s="878"/>
    </row>
    <row r="18" spans="1:9" ht="15" customHeight="1" x14ac:dyDescent="0.25">
      <c r="A18" s="834" t="s">
        <v>357</v>
      </c>
      <c r="B18" s="838" t="s">
        <v>358</v>
      </c>
      <c r="C18" s="836" t="s">
        <v>359</v>
      </c>
      <c r="D18" s="837">
        <f t="shared" si="0"/>
        <v>0</v>
      </c>
      <c r="E18" s="878"/>
      <c r="F18" s="878"/>
      <c r="G18" s="878"/>
      <c r="H18" s="878"/>
      <c r="I18" s="878"/>
    </row>
    <row r="19" spans="1:9" ht="15" customHeight="1" x14ac:dyDescent="0.25">
      <c r="A19" s="834" t="s">
        <v>360</v>
      </c>
      <c r="B19" s="838" t="s">
        <v>361</v>
      </c>
      <c r="C19" s="836" t="s">
        <v>362</v>
      </c>
      <c r="D19" s="837">
        <f t="shared" si="0"/>
        <v>0</v>
      </c>
      <c r="E19" s="837">
        <f>SUM(E20:E26)</f>
        <v>0</v>
      </c>
      <c r="F19" s="837">
        <f>SUM(F20:F26)</f>
        <v>0</v>
      </c>
      <c r="G19" s="837">
        <f>SUM(G20:G26)</f>
        <v>0</v>
      </c>
      <c r="H19" s="837">
        <f>SUM(H20:H26)</f>
        <v>0</v>
      </c>
      <c r="I19" s="837">
        <f>SUM(I20:I26)</f>
        <v>0</v>
      </c>
    </row>
    <row r="20" spans="1:9" ht="15" customHeight="1" x14ac:dyDescent="0.25">
      <c r="A20" s="834"/>
      <c r="B20" s="838" t="s">
        <v>363</v>
      </c>
      <c r="C20" s="836" t="s">
        <v>364</v>
      </c>
      <c r="D20" s="837">
        <f t="shared" si="0"/>
        <v>0</v>
      </c>
      <c r="E20" s="878"/>
      <c r="F20" s="878"/>
      <c r="G20" s="878"/>
      <c r="H20" s="878"/>
      <c r="I20" s="878"/>
    </row>
    <row r="21" spans="1:9" ht="15" customHeight="1" x14ac:dyDescent="0.25">
      <c r="A21" s="834"/>
      <c r="B21" s="838" t="s">
        <v>365</v>
      </c>
      <c r="C21" s="836" t="s">
        <v>366</v>
      </c>
      <c r="D21" s="837">
        <f t="shared" si="0"/>
        <v>0</v>
      </c>
      <c r="E21" s="878"/>
      <c r="F21" s="878"/>
      <c r="G21" s="878"/>
      <c r="H21" s="878"/>
      <c r="I21" s="878"/>
    </row>
    <row r="22" spans="1:9" ht="15" customHeight="1" x14ac:dyDescent="0.25">
      <c r="A22" s="834"/>
      <c r="B22" s="838" t="s">
        <v>570</v>
      </c>
      <c r="C22" s="836" t="s">
        <v>367</v>
      </c>
      <c r="D22" s="837">
        <f t="shared" si="0"/>
        <v>0</v>
      </c>
      <c r="E22" s="878"/>
      <c r="F22" s="878"/>
      <c r="G22" s="878"/>
      <c r="H22" s="878"/>
      <c r="I22" s="878"/>
    </row>
    <row r="23" spans="1:9" ht="15" customHeight="1" x14ac:dyDescent="0.25">
      <c r="A23" s="834"/>
      <c r="B23" s="838" t="s">
        <v>368</v>
      </c>
      <c r="C23" s="836" t="s">
        <v>369</v>
      </c>
      <c r="D23" s="837">
        <f t="shared" si="0"/>
        <v>0</v>
      </c>
      <c r="E23" s="878"/>
      <c r="F23" s="878"/>
      <c r="G23" s="878"/>
      <c r="H23" s="878"/>
      <c r="I23" s="878"/>
    </row>
    <row r="24" spans="1:9" ht="15" customHeight="1" x14ac:dyDescent="0.25">
      <c r="A24" s="834"/>
      <c r="B24" s="838" t="s">
        <v>370</v>
      </c>
      <c r="C24" s="836" t="s">
        <v>371</v>
      </c>
      <c r="D24" s="837">
        <f t="shared" si="0"/>
        <v>0</v>
      </c>
      <c r="E24" s="878"/>
      <c r="F24" s="878"/>
      <c r="G24" s="878"/>
      <c r="H24" s="878"/>
      <c r="I24" s="878"/>
    </row>
    <row r="25" spans="1:9" ht="15" customHeight="1" x14ac:dyDescent="0.25">
      <c r="A25" s="834"/>
      <c r="B25" s="838" t="s">
        <v>372</v>
      </c>
      <c r="C25" s="836" t="s">
        <v>373</v>
      </c>
      <c r="D25" s="837">
        <f t="shared" si="0"/>
        <v>0</v>
      </c>
      <c r="E25" s="878"/>
      <c r="F25" s="878"/>
      <c r="G25" s="878"/>
      <c r="H25" s="878"/>
      <c r="I25" s="878"/>
    </row>
    <row r="26" spans="1:9" ht="15" customHeight="1" x14ac:dyDescent="0.25">
      <c r="A26" s="834"/>
      <c r="B26" s="838" t="s">
        <v>374</v>
      </c>
      <c r="C26" s="836" t="s">
        <v>375</v>
      </c>
      <c r="D26" s="837">
        <f t="shared" si="0"/>
        <v>0</v>
      </c>
      <c r="E26" s="878"/>
      <c r="F26" s="878"/>
      <c r="G26" s="878"/>
      <c r="H26" s="878"/>
      <c r="I26" s="878"/>
    </row>
    <row r="27" spans="1:9" ht="15" customHeight="1" x14ac:dyDescent="0.25">
      <c r="A27" s="839" t="s">
        <v>376</v>
      </c>
      <c r="B27" s="840" t="s">
        <v>377</v>
      </c>
      <c r="C27" s="841" t="s">
        <v>378</v>
      </c>
      <c r="D27" s="837">
        <f t="shared" si="0"/>
        <v>5427000</v>
      </c>
      <c r="E27" s="837">
        <f>SUM(E14:E19)</f>
        <v>5427000</v>
      </c>
      <c r="F27" s="837">
        <f>SUM(F14:F19)</f>
        <v>0</v>
      </c>
      <c r="G27" s="837">
        <f>SUM(G14:G19)</f>
        <v>0</v>
      </c>
      <c r="H27" s="837">
        <f>SUM(H14:H19)</f>
        <v>0</v>
      </c>
      <c r="I27" s="837">
        <f>SUM(I14:I19)</f>
        <v>0</v>
      </c>
    </row>
    <row r="28" spans="1:9" ht="15" customHeight="1" x14ac:dyDescent="0.25">
      <c r="A28" s="834" t="s">
        <v>379</v>
      </c>
      <c r="B28" s="838" t="s">
        <v>380</v>
      </c>
      <c r="C28" s="836" t="s">
        <v>381</v>
      </c>
      <c r="D28" s="837">
        <f t="shared" si="0"/>
        <v>0</v>
      </c>
      <c r="E28" s="878"/>
      <c r="F28" s="878"/>
      <c r="G28" s="878"/>
      <c r="H28" s="878"/>
      <c r="I28" s="878"/>
    </row>
    <row r="29" spans="1:9" ht="15" customHeight="1" x14ac:dyDescent="0.25">
      <c r="A29" s="834" t="s">
        <v>382</v>
      </c>
      <c r="B29" s="838" t="s">
        <v>383</v>
      </c>
      <c r="C29" s="836" t="s">
        <v>384</v>
      </c>
      <c r="D29" s="837">
        <f t="shared" si="0"/>
        <v>0</v>
      </c>
      <c r="E29" s="878"/>
      <c r="F29" s="878"/>
      <c r="G29" s="878"/>
      <c r="H29" s="878"/>
      <c r="I29" s="878"/>
    </row>
    <row r="30" spans="1:9" ht="15" customHeight="1" x14ac:dyDescent="0.25">
      <c r="A30" s="834" t="s">
        <v>385</v>
      </c>
      <c r="B30" s="838" t="s">
        <v>386</v>
      </c>
      <c r="C30" s="836" t="s">
        <v>387</v>
      </c>
      <c r="D30" s="837">
        <f t="shared" si="0"/>
        <v>0</v>
      </c>
      <c r="E30" s="878"/>
      <c r="F30" s="878"/>
      <c r="G30" s="878"/>
      <c r="H30" s="878"/>
      <c r="I30" s="878"/>
    </row>
    <row r="31" spans="1:9" ht="15" customHeight="1" x14ac:dyDescent="0.25">
      <c r="A31" s="834" t="s">
        <v>388</v>
      </c>
      <c r="B31" s="838" t="s">
        <v>389</v>
      </c>
      <c r="C31" s="836" t="s">
        <v>390</v>
      </c>
      <c r="D31" s="837">
        <f t="shared" si="0"/>
        <v>0</v>
      </c>
      <c r="E31" s="878"/>
      <c r="F31" s="878"/>
      <c r="G31" s="878"/>
      <c r="H31" s="878"/>
      <c r="I31" s="878"/>
    </row>
    <row r="32" spans="1:9" ht="15" customHeight="1" x14ac:dyDescent="0.25">
      <c r="A32" s="834" t="s">
        <v>391</v>
      </c>
      <c r="B32" s="838" t="s">
        <v>392</v>
      </c>
      <c r="C32" s="836" t="s">
        <v>393</v>
      </c>
      <c r="D32" s="837">
        <f t="shared" si="0"/>
        <v>0</v>
      </c>
      <c r="E32" s="878"/>
      <c r="F32" s="878"/>
      <c r="G32" s="878"/>
      <c r="H32" s="878"/>
      <c r="I32" s="878"/>
    </row>
    <row r="33" spans="1:9" ht="15" customHeight="1" x14ac:dyDescent="0.25">
      <c r="A33" s="839" t="s">
        <v>394</v>
      </c>
      <c r="B33" s="840" t="s">
        <v>395</v>
      </c>
      <c r="C33" s="841" t="s">
        <v>396</v>
      </c>
      <c r="D33" s="837">
        <f t="shared" si="0"/>
        <v>0</v>
      </c>
      <c r="E33" s="837">
        <f>SUM(E28:E32)</f>
        <v>0</v>
      </c>
      <c r="F33" s="837">
        <f>SUM(F28:F32)</f>
        <v>0</v>
      </c>
      <c r="G33" s="837">
        <f>SUM(G28:G32)</f>
        <v>0</v>
      </c>
      <c r="H33" s="837">
        <f>SUM(H28:H32)</f>
        <v>0</v>
      </c>
      <c r="I33" s="837">
        <f>SUM(I28:I32)</f>
        <v>0</v>
      </c>
    </row>
    <row r="34" spans="1:9" ht="15" customHeight="1" x14ac:dyDescent="0.25">
      <c r="A34" s="834" t="s">
        <v>397</v>
      </c>
      <c r="B34" s="838" t="s">
        <v>398</v>
      </c>
      <c r="C34" s="836" t="s">
        <v>399</v>
      </c>
      <c r="D34" s="837">
        <f t="shared" si="0"/>
        <v>0</v>
      </c>
      <c r="E34" s="878"/>
      <c r="F34" s="878"/>
      <c r="G34" s="878"/>
      <c r="H34" s="878"/>
      <c r="I34" s="878"/>
    </row>
    <row r="35" spans="1:9" ht="15" customHeight="1" x14ac:dyDescent="0.25">
      <c r="A35" s="834" t="s">
        <v>400</v>
      </c>
      <c r="B35" s="838" t="s">
        <v>401</v>
      </c>
      <c r="C35" s="836" t="s">
        <v>402</v>
      </c>
      <c r="D35" s="837">
        <f t="shared" si="0"/>
        <v>0</v>
      </c>
      <c r="E35" s="878"/>
      <c r="F35" s="878"/>
      <c r="G35" s="878"/>
      <c r="H35" s="878"/>
      <c r="I35" s="878"/>
    </row>
    <row r="36" spans="1:9" ht="15" customHeight="1" x14ac:dyDescent="0.25">
      <c r="A36" s="839" t="s">
        <v>403</v>
      </c>
      <c r="B36" s="840" t="s">
        <v>404</v>
      </c>
      <c r="C36" s="841" t="s">
        <v>405</v>
      </c>
      <c r="D36" s="837">
        <f t="shared" si="0"/>
        <v>0</v>
      </c>
      <c r="E36" s="837">
        <f>SUM(E34:E35)</f>
        <v>0</v>
      </c>
      <c r="F36" s="837">
        <f>SUM(F34:F35)</f>
        <v>0</v>
      </c>
      <c r="G36" s="837">
        <f>SUM(G34:G35)</f>
        <v>0</v>
      </c>
      <c r="H36" s="837">
        <f>SUM(H34:H35)</f>
        <v>0</v>
      </c>
      <c r="I36" s="837">
        <f>SUM(I34:I35)</f>
        <v>0</v>
      </c>
    </row>
    <row r="37" spans="1:9" ht="15" customHeight="1" x14ac:dyDescent="0.25">
      <c r="A37" s="834" t="s">
        <v>406</v>
      </c>
      <c r="B37" s="838" t="s">
        <v>407</v>
      </c>
      <c r="C37" s="836" t="s">
        <v>408</v>
      </c>
      <c r="D37" s="837">
        <f t="shared" si="0"/>
        <v>0</v>
      </c>
      <c r="E37" s="878"/>
      <c r="F37" s="878"/>
      <c r="G37" s="878"/>
      <c r="H37" s="878"/>
      <c r="I37" s="878"/>
    </row>
    <row r="38" spans="1:9" ht="15" customHeight="1" x14ac:dyDescent="0.25">
      <c r="A38" s="834" t="s">
        <v>409</v>
      </c>
      <c r="B38" s="838" t="s">
        <v>410</v>
      </c>
      <c r="C38" s="836" t="s">
        <v>411</v>
      </c>
      <c r="D38" s="837">
        <f t="shared" si="0"/>
        <v>0</v>
      </c>
      <c r="E38" s="878"/>
      <c r="F38" s="878"/>
      <c r="G38" s="878"/>
      <c r="H38" s="878"/>
      <c r="I38" s="878"/>
    </row>
    <row r="39" spans="1:9" ht="15" customHeight="1" x14ac:dyDescent="0.25">
      <c r="A39" s="834" t="s">
        <v>412</v>
      </c>
      <c r="B39" s="838" t="s">
        <v>413</v>
      </c>
      <c r="C39" s="836" t="s">
        <v>414</v>
      </c>
      <c r="D39" s="837">
        <f t="shared" si="0"/>
        <v>1982844</v>
      </c>
      <c r="E39" s="878">
        <v>1982844</v>
      </c>
      <c r="F39" s="878"/>
      <c r="G39" s="878"/>
      <c r="H39" s="878"/>
      <c r="I39" s="878"/>
    </row>
    <row r="40" spans="1:9" ht="15" customHeight="1" x14ac:dyDescent="0.25">
      <c r="A40" s="834" t="s">
        <v>415</v>
      </c>
      <c r="B40" s="838" t="s">
        <v>416</v>
      </c>
      <c r="C40" s="836" t="s">
        <v>417</v>
      </c>
      <c r="D40" s="837">
        <f t="shared" si="0"/>
        <v>0</v>
      </c>
      <c r="E40" s="878"/>
      <c r="F40" s="878"/>
      <c r="G40" s="878"/>
      <c r="H40" s="878"/>
      <c r="I40" s="878"/>
    </row>
    <row r="41" spans="1:9" ht="15" customHeight="1" x14ac:dyDescent="0.25">
      <c r="A41" s="834" t="s">
        <v>418</v>
      </c>
      <c r="B41" s="838" t="s">
        <v>419</v>
      </c>
      <c r="C41" s="836" t="s">
        <v>420</v>
      </c>
      <c r="D41" s="837">
        <f t="shared" si="0"/>
        <v>0</v>
      </c>
      <c r="E41" s="878"/>
      <c r="F41" s="878"/>
      <c r="G41" s="878"/>
      <c r="H41" s="878"/>
      <c r="I41" s="878"/>
    </row>
    <row r="42" spans="1:9" ht="15" customHeight="1" x14ac:dyDescent="0.25">
      <c r="A42" s="834" t="s">
        <v>421</v>
      </c>
      <c r="B42" s="838" t="s">
        <v>422</v>
      </c>
      <c r="C42" s="836" t="s">
        <v>423</v>
      </c>
      <c r="D42" s="837">
        <f t="shared" si="0"/>
        <v>0</v>
      </c>
      <c r="E42" s="878"/>
      <c r="F42" s="878"/>
      <c r="G42" s="878"/>
      <c r="H42" s="878"/>
      <c r="I42" s="878"/>
    </row>
    <row r="43" spans="1:9" ht="15" customHeight="1" x14ac:dyDescent="0.25">
      <c r="A43" s="834" t="s">
        <v>424</v>
      </c>
      <c r="B43" s="838" t="s">
        <v>425</v>
      </c>
      <c r="C43" s="836" t="s">
        <v>426</v>
      </c>
      <c r="D43" s="837">
        <f t="shared" si="0"/>
        <v>0</v>
      </c>
      <c r="E43" s="878"/>
      <c r="F43" s="878"/>
      <c r="G43" s="878"/>
      <c r="H43" s="878"/>
      <c r="I43" s="878"/>
    </row>
    <row r="44" spans="1:9" ht="15" customHeight="1" x14ac:dyDescent="0.25">
      <c r="A44" s="834" t="s">
        <v>427</v>
      </c>
      <c r="B44" s="838" t="s">
        <v>428</v>
      </c>
      <c r="C44" s="836" t="s">
        <v>429</v>
      </c>
      <c r="D44" s="837">
        <f t="shared" si="0"/>
        <v>0</v>
      </c>
      <c r="E44" s="878"/>
      <c r="F44" s="878"/>
      <c r="G44" s="878"/>
      <c r="H44" s="878"/>
      <c r="I44" s="878"/>
    </row>
    <row r="45" spans="1:9" ht="15" customHeight="1" x14ac:dyDescent="0.25">
      <c r="A45" s="839" t="s">
        <v>430</v>
      </c>
      <c r="B45" s="840" t="s">
        <v>431</v>
      </c>
      <c r="C45" s="841" t="s">
        <v>432</v>
      </c>
      <c r="D45" s="837">
        <f t="shared" si="0"/>
        <v>0</v>
      </c>
      <c r="E45" s="837">
        <f>SUM(E40:E44)</f>
        <v>0</v>
      </c>
      <c r="F45" s="837">
        <f>SUM(F40:F44)</f>
        <v>0</v>
      </c>
      <c r="G45" s="837">
        <f>SUM(G40:G44)</f>
        <v>0</v>
      </c>
      <c r="H45" s="837">
        <f>SUM(H40:H44)</f>
        <v>0</v>
      </c>
      <c r="I45" s="837">
        <f>SUM(I40:I44)</f>
        <v>0</v>
      </c>
    </row>
    <row r="46" spans="1:9" ht="15" customHeight="1" x14ac:dyDescent="0.25">
      <c r="A46" s="834" t="s">
        <v>433</v>
      </c>
      <c r="B46" s="838" t="s">
        <v>434</v>
      </c>
      <c r="C46" s="836" t="s">
        <v>435</v>
      </c>
      <c r="D46" s="837">
        <f t="shared" si="0"/>
        <v>0</v>
      </c>
      <c r="E46" s="878"/>
      <c r="F46" s="878"/>
      <c r="G46" s="878"/>
      <c r="H46" s="878"/>
      <c r="I46" s="878"/>
    </row>
    <row r="47" spans="1:9" ht="15" customHeight="1" x14ac:dyDescent="0.25">
      <c r="A47" s="839" t="s">
        <v>436</v>
      </c>
      <c r="B47" s="840" t="s">
        <v>437</v>
      </c>
      <c r="C47" s="841" t="s">
        <v>438</v>
      </c>
      <c r="D47" s="837">
        <f t="shared" si="0"/>
        <v>1982844</v>
      </c>
      <c r="E47" s="837">
        <f>E36+E37+E38+E39+E45+E46</f>
        <v>1982844</v>
      </c>
      <c r="F47" s="837">
        <f>F36+F37+F38+F39+F45+F46</f>
        <v>0</v>
      </c>
      <c r="G47" s="837">
        <f>G36+G37+G38+G39+G45+G46</f>
        <v>0</v>
      </c>
      <c r="H47" s="837">
        <f>H36+H37+H38+H39+H45+H46</f>
        <v>0</v>
      </c>
      <c r="I47" s="837">
        <f>I36+I37+I38+I39+I45+I46</f>
        <v>0</v>
      </c>
    </row>
    <row r="48" spans="1:9" ht="15" customHeight="1" x14ac:dyDescent="0.25">
      <c r="A48" s="834" t="s">
        <v>439</v>
      </c>
      <c r="B48" s="842" t="s">
        <v>440</v>
      </c>
      <c r="C48" s="836" t="s">
        <v>441</v>
      </c>
      <c r="D48" s="837">
        <f t="shared" si="0"/>
        <v>0</v>
      </c>
      <c r="E48" s="878"/>
      <c r="F48" s="878"/>
      <c r="G48" s="878"/>
      <c r="H48" s="878"/>
      <c r="I48" s="878"/>
    </row>
    <row r="49" spans="1:9" ht="15" customHeight="1" x14ac:dyDescent="0.25">
      <c r="A49" s="834" t="s">
        <v>442</v>
      </c>
      <c r="B49" s="842" t="s">
        <v>443</v>
      </c>
      <c r="C49" s="836" t="s">
        <v>444</v>
      </c>
      <c r="D49" s="837">
        <f t="shared" si="0"/>
        <v>0</v>
      </c>
      <c r="E49" s="878"/>
      <c r="F49" s="878"/>
      <c r="G49" s="878"/>
      <c r="H49" s="878"/>
      <c r="I49" s="878"/>
    </row>
    <row r="50" spans="1:9" ht="15" customHeight="1" x14ac:dyDescent="0.25">
      <c r="A50" s="834" t="s">
        <v>445</v>
      </c>
      <c r="B50" s="842" t="s">
        <v>446</v>
      </c>
      <c r="C50" s="836" t="s">
        <v>447</v>
      </c>
      <c r="D50" s="837">
        <f t="shared" si="0"/>
        <v>0</v>
      </c>
      <c r="E50" s="837">
        <f>SUM(E51:E52)</f>
        <v>0</v>
      </c>
      <c r="F50" s="837">
        <f>SUM(F51:F52)</f>
        <v>0</v>
      </c>
      <c r="G50" s="837">
        <f>SUM(G51:G52)</f>
        <v>0</v>
      </c>
      <c r="H50" s="837">
        <f>SUM(H51:H52)</f>
        <v>0</v>
      </c>
      <c r="I50" s="837">
        <f>SUM(I51:I52)</f>
        <v>0</v>
      </c>
    </row>
    <row r="51" spans="1:9" ht="15" customHeight="1" x14ac:dyDescent="0.25">
      <c r="A51" s="834"/>
      <c r="B51" s="843" t="s">
        <v>448</v>
      </c>
      <c r="C51" s="836" t="s">
        <v>449</v>
      </c>
      <c r="D51" s="837">
        <f t="shared" si="0"/>
        <v>0</v>
      </c>
      <c r="E51" s="878"/>
      <c r="F51" s="878"/>
      <c r="G51" s="878"/>
      <c r="H51" s="878"/>
      <c r="I51" s="878"/>
    </row>
    <row r="52" spans="1:9" ht="15" customHeight="1" x14ac:dyDescent="0.25">
      <c r="A52" s="834"/>
      <c r="B52" s="843" t="s">
        <v>450</v>
      </c>
      <c r="C52" s="836" t="s">
        <v>451</v>
      </c>
      <c r="D52" s="837">
        <f t="shared" si="0"/>
        <v>0</v>
      </c>
      <c r="E52" s="878"/>
      <c r="F52" s="878"/>
      <c r="G52" s="878"/>
      <c r="H52" s="878"/>
      <c r="I52" s="878"/>
    </row>
    <row r="53" spans="1:9" ht="15" customHeight="1" x14ac:dyDescent="0.25">
      <c r="A53" s="834" t="s">
        <v>452</v>
      </c>
      <c r="B53" s="842" t="s">
        <v>453</v>
      </c>
      <c r="C53" s="836" t="s">
        <v>454</v>
      </c>
      <c r="D53" s="837">
        <f t="shared" si="0"/>
        <v>0</v>
      </c>
      <c r="E53" s="878"/>
      <c r="F53" s="878"/>
      <c r="G53" s="878"/>
      <c r="H53" s="878"/>
      <c r="I53" s="878"/>
    </row>
    <row r="54" spans="1:9" ht="15" customHeight="1" x14ac:dyDescent="0.25">
      <c r="A54" s="834" t="s">
        <v>455</v>
      </c>
      <c r="B54" s="842" t="s">
        <v>456</v>
      </c>
      <c r="C54" s="836" t="s">
        <v>457</v>
      </c>
      <c r="D54" s="837">
        <f t="shared" si="0"/>
        <v>0</v>
      </c>
      <c r="E54" s="878"/>
      <c r="F54" s="878"/>
      <c r="G54" s="878"/>
      <c r="H54" s="878"/>
      <c r="I54" s="878"/>
    </row>
    <row r="55" spans="1:9" ht="15" customHeight="1" x14ac:dyDescent="0.25">
      <c r="A55" s="834" t="s">
        <v>458</v>
      </c>
      <c r="B55" s="842" t="s">
        <v>459</v>
      </c>
      <c r="C55" s="836" t="s">
        <v>460</v>
      </c>
      <c r="D55" s="837">
        <f t="shared" si="0"/>
        <v>0</v>
      </c>
      <c r="E55" s="878"/>
      <c r="F55" s="878"/>
      <c r="G55" s="878"/>
      <c r="H55" s="878"/>
      <c r="I55" s="878"/>
    </row>
    <row r="56" spans="1:9" ht="15" customHeight="1" x14ac:dyDescent="0.25">
      <c r="A56" s="834" t="s">
        <v>461</v>
      </c>
      <c r="B56" s="842" t="s">
        <v>462</v>
      </c>
      <c r="C56" s="836" t="s">
        <v>463</v>
      </c>
      <c r="D56" s="837">
        <f t="shared" si="0"/>
        <v>0</v>
      </c>
      <c r="E56" s="878"/>
      <c r="F56" s="878"/>
      <c r="G56" s="879"/>
      <c r="H56" s="878"/>
      <c r="I56" s="878"/>
    </row>
    <row r="57" spans="1:9" ht="15" customHeight="1" x14ac:dyDescent="0.25">
      <c r="A57" s="834" t="s">
        <v>464</v>
      </c>
      <c r="B57" s="842" t="s">
        <v>465</v>
      </c>
      <c r="C57" s="836" t="s">
        <v>466</v>
      </c>
      <c r="D57" s="837">
        <f t="shared" si="0"/>
        <v>0</v>
      </c>
      <c r="E57" s="878"/>
      <c r="F57" s="878"/>
      <c r="G57" s="878"/>
      <c r="H57" s="878"/>
      <c r="I57" s="878"/>
    </row>
    <row r="58" spans="1:9" ht="15" customHeight="1" x14ac:dyDescent="0.25">
      <c r="A58" s="834" t="s">
        <v>467</v>
      </c>
      <c r="B58" s="842" t="s">
        <v>468</v>
      </c>
      <c r="C58" s="836" t="s">
        <v>469</v>
      </c>
      <c r="D58" s="837">
        <f t="shared" si="0"/>
        <v>0</v>
      </c>
      <c r="E58" s="878"/>
      <c r="F58" s="878"/>
      <c r="G58" s="878"/>
      <c r="H58" s="878"/>
      <c r="I58" s="878"/>
    </row>
    <row r="59" spans="1:9" ht="15" customHeight="1" x14ac:dyDescent="0.25">
      <c r="A59" s="834" t="s">
        <v>470</v>
      </c>
      <c r="B59" s="842" t="s">
        <v>471</v>
      </c>
      <c r="C59" s="836" t="s">
        <v>472</v>
      </c>
      <c r="D59" s="837">
        <f t="shared" si="0"/>
        <v>0</v>
      </c>
      <c r="E59" s="878"/>
      <c r="F59" s="878"/>
      <c r="G59" s="878"/>
      <c r="H59" s="878"/>
      <c r="I59" s="878"/>
    </row>
    <row r="60" spans="1:9" ht="15" customHeight="1" x14ac:dyDescent="0.25">
      <c r="A60" s="839" t="s">
        <v>473</v>
      </c>
      <c r="B60" s="844" t="s">
        <v>234</v>
      </c>
      <c r="C60" s="841" t="s">
        <v>474</v>
      </c>
      <c r="D60" s="837">
        <f t="shared" si="0"/>
        <v>0</v>
      </c>
      <c r="E60" s="837">
        <f>E48+E49+E50+E53+E54+E55+E56+E57+E58+E59</f>
        <v>0</v>
      </c>
      <c r="F60" s="837">
        <f>F48+F49+F50+F53+F54+F55+F56+F57+F58+F59</f>
        <v>0</v>
      </c>
      <c r="G60" s="837">
        <f>G48+G49+G50+G53+G54+G55+G56+G57+G58+G59</f>
        <v>0</v>
      </c>
      <c r="H60" s="837">
        <f>H48+H49+H50+H53+H54+H55+H56+H57+H58+H59</f>
        <v>0</v>
      </c>
      <c r="I60" s="837">
        <f>I48+I49+I50+I53+I54+I55+I56+I57+I58+I59</f>
        <v>0</v>
      </c>
    </row>
    <row r="61" spans="1:9" ht="15" customHeight="1" x14ac:dyDescent="0.25">
      <c r="A61" s="834">
        <v>45</v>
      </c>
      <c r="B61" s="842" t="s">
        <v>475</v>
      </c>
      <c r="C61" s="836" t="s">
        <v>476</v>
      </c>
      <c r="D61" s="837">
        <f t="shared" si="0"/>
        <v>0</v>
      </c>
      <c r="E61" s="878"/>
      <c r="F61" s="878"/>
      <c r="G61" s="878"/>
      <c r="H61" s="878"/>
      <c r="I61" s="878"/>
    </row>
    <row r="62" spans="1:9" ht="15" customHeight="1" x14ac:dyDescent="0.25">
      <c r="A62" s="834">
        <v>46</v>
      </c>
      <c r="B62" s="842" t="s">
        <v>477</v>
      </c>
      <c r="C62" s="836" t="s">
        <v>478</v>
      </c>
      <c r="D62" s="837">
        <f t="shared" si="0"/>
        <v>0</v>
      </c>
      <c r="E62" s="878"/>
      <c r="F62" s="878"/>
      <c r="G62" s="878"/>
      <c r="H62" s="878"/>
      <c r="I62" s="878"/>
    </row>
    <row r="63" spans="1:9" ht="15" customHeight="1" x14ac:dyDescent="0.25">
      <c r="A63" s="834">
        <v>47</v>
      </c>
      <c r="B63" s="842" t="s">
        <v>479</v>
      </c>
      <c r="C63" s="836" t="s">
        <v>480</v>
      </c>
      <c r="D63" s="837">
        <f t="shared" si="0"/>
        <v>0</v>
      </c>
      <c r="E63" s="878"/>
      <c r="F63" s="878"/>
      <c r="G63" s="878"/>
      <c r="H63" s="878"/>
      <c r="I63" s="878"/>
    </row>
    <row r="64" spans="1:9" ht="15" customHeight="1" x14ac:dyDescent="0.25">
      <c r="A64" s="834">
        <v>48</v>
      </c>
      <c r="B64" s="842" t="s">
        <v>481</v>
      </c>
      <c r="C64" s="836" t="s">
        <v>482</v>
      </c>
      <c r="D64" s="837">
        <f t="shared" si="0"/>
        <v>0</v>
      </c>
      <c r="E64" s="878"/>
      <c r="F64" s="878"/>
      <c r="G64" s="878"/>
      <c r="H64" s="878"/>
      <c r="I64" s="878"/>
    </row>
    <row r="65" spans="1:9" ht="15" customHeight="1" x14ac:dyDescent="0.25">
      <c r="A65" s="834">
        <v>49</v>
      </c>
      <c r="B65" s="842" t="s">
        <v>483</v>
      </c>
      <c r="C65" s="836" t="s">
        <v>484</v>
      </c>
      <c r="D65" s="837">
        <f t="shared" si="0"/>
        <v>0</v>
      </c>
      <c r="E65" s="878"/>
      <c r="F65" s="878"/>
      <c r="G65" s="878"/>
      <c r="H65" s="878"/>
      <c r="I65" s="878"/>
    </row>
    <row r="66" spans="1:9" ht="15" customHeight="1" x14ac:dyDescent="0.25">
      <c r="A66" s="839">
        <v>50</v>
      </c>
      <c r="B66" s="840" t="s">
        <v>485</v>
      </c>
      <c r="C66" s="841" t="s">
        <v>486</v>
      </c>
      <c r="D66" s="837">
        <f t="shared" si="0"/>
        <v>0</v>
      </c>
      <c r="E66" s="837">
        <f>SUM(E61:E65)</f>
        <v>0</v>
      </c>
      <c r="F66" s="837">
        <f>SUM(F61:F65)</f>
        <v>0</v>
      </c>
      <c r="G66" s="837">
        <f>SUM(G61:G65)</f>
        <v>0</v>
      </c>
      <c r="H66" s="837">
        <f>SUM(H61:H65)</f>
        <v>0</v>
      </c>
      <c r="I66" s="837">
        <f>SUM(I61:I65)</f>
        <v>0</v>
      </c>
    </row>
    <row r="67" spans="1:9" ht="15" customHeight="1" x14ac:dyDescent="0.25">
      <c r="A67" s="834">
        <v>51</v>
      </c>
      <c r="B67" s="842" t="s">
        <v>487</v>
      </c>
      <c r="C67" s="836" t="s">
        <v>488</v>
      </c>
      <c r="D67" s="837">
        <f t="shared" si="0"/>
        <v>0</v>
      </c>
      <c r="E67" s="878"/>
      <c r="F67" s="878"/>
      <c r="G67" s="878"/>
      <c r="H67" s="878"/>
      <c r="I67" s="878"/>
    </row>
    <row r="68" spans="1:9" ht="15" customHeight="1" x14ac:dyDescent="0.25">
      <c r="A68" s="834">
        <v>52</v>
      </c>
      <c r="B68" s="838" t="s">
        <v>489</v>
      </c>
      <c r="C68" s="836" t="s">
        <v>490</v>
      </c>
      <c r="D68" s="837">
        <f t="shared" si="0"/>
        <v>0</v>
      </c>
      <c r="E68" s="878"/>
      <c r="F68" s="878"/>
      <c r="G68" s="878"/>
      <c r="H68" s="878"/>
      <c r="I68" s="878"/>
    </row>
    <row r="69" spans="1:9" ht="15" customHeight="1" x14ac:dyDescent="0.25">
      <c r="A69" s="834">
        <v>53</v>
      </c>
      <c r="B69" s="842" t="s">
        <v>491</v>
      </c>
      <c r="C69" s="836" t="s">
        <v>492</v>
      </c>
      <c r="D69" s="837">
        <f t="shared" si="0"/>
        <v>0</v>
      </c>
      <c r="E69" s="878"/>
      <c r="F69" s="878"/>
      <c r="G69" s="878"/>
      <c r="H69" s="878"/>
      <c r="I69" s="878"/>
    </row>
    <row r="70" spans="1:9" ht="15" customHeight="1" x14ac:dyDescent="0.25">
      <c r="A70" s="839">
        <v>54</v>
      </c>
      <c r="B70" s="840" t="s">
        <v>493</v>
      </c>
      <c r="C70" s="841" t="s">
        <v>494</v>
      </c>
      <c r="D70" s="837">
        <f t="shared" si="0"/>
        <v>0</v>
      </c>
      <c r="E70" s="837">
        <f>SUM(E67:E69)</f>
        <v>0</v>
      </c>
      <c r="F70" s="837">
        <f>SUM(F67:F69)</f>
        <v>0</v>
      </c>
      <c r="G70" s="837">
        <f>SUM(G67:G69)</f>
        <v>0</v>
      </c>
      <c r="H70" s="837">
        <f>SUM(H67:H69)</f>
        <v>0</v>
      </c>
      <c r="I70" s="837">
        <f>SUM(I67:I69)</f>
        <v>0</v>
      </c>
    </row>
    <row r="71" spans="1:9" ht="15" customHeight="1" x14ac:dyDescent="0.25">
      <c r="A71" s="834">
        <v>55</v>
      </c>
      <c r="B71" s="842" t="s">
        <v>495</v>
      </c>
      <c r="C71" s="836" t="s">
        <v>496</v>
      </c>
      <c r="D71" s="837">
        <f t="shared" si="0"/>
        <v>0</v>
      </c>
      <c r="E71" s="878"/>
      <c r="F71" s="878"/>
      <c r="G71" s="878"/>
      <c r="H71" s="878"/>
      <c r="I71" s="878"/>
    </row>
    <row r="72" spans="1:9" ht="15" customHeight="1" x14ac:dyDescent="0.25">
      <c r="A72" s="834">
        <v>56</v>
      </c>
      <c r="B72" s="838" t="s">
        <v>497</v>
      </c>
      <c r="C72" s="836" t="s">
        <v>498</v>
      </c>
      <c r="D72" s="837">
        <f t="shared" ref="D72:D89" si="1">SUM(E72:I72)</f>
        <v>0</v>
      </c>
      <c r="E72" s="878"/>
      <c r="F72" s="878"/>
      <c r="G72" s="878"/>
      <c r="H72" s="878"/>
      <c r="I72" s="878"/>
    </row>
    <row r="73" spans="1:9" ht="15" customHeight="1" x14ac:dyDescent="0.25">
      <c r="A73" s="834">
        <v>57</v>
      </c>
      <c r="B73" s="842" t="s">
        <v>499</v>
      </c>
      <c r="C73" s="836" t="s">
        <v>500</v>
      </c>
      <c r="D73" s="837">
        <f t="shared" si="1"/>
        <v>0</v>
      </c>
      <c r="E73" s="878"/>
      <c r="F73" s="878"/>
      <c r="G73" s="878"/>
      <c r="H73" s="878"/>
      <c r="I73" s="878"/>
    </row>
    <row r="74" spans="1:9" ht="15" customHeight="1" thickBot="1" x14ac:dyDescent="0.3">
      <c r="A74" s="845">
        <v>58</v>
      </c>
      <c r="B74" s="846" t="s">
        <v>501</v>
      </c>
      <c r="C74" s="847" t="s">
        <v>502</v>
      </c>
      <c r="D74" s="837">
        <f t="shared" si="1"/>
        <v>0</v>
      </c>
      <c r="E74" s="880">
        <f>SUM(E71:E73)</f>
        <v>0</v>
      </c>
      <c r="F74" s="880">
        <f>SUM(F71:F73)</f>
        <v>0</v>
      </c>
      <c r="G74" s="880">
        <f>SUM(G71:G73)</f>
        <v>0</v>
      </c>
      <c r="H74" s="880">
        <f>SUM(H71:H73)</f>
        <v>0</v>
      </c>
      <c r="I74" s="880">
        <f>SUM(I71:I73)</f>
        <v>0</v>
      </c>
    </row>
    <row r="75" spans="1:9" ht="15" customHeight="1" thickBot="1" x14ac:dyDescent="0.3">
      <c r="A75" s="848">
        <v>59</v>
      </c>
      <c r="B75" s="849" t="s">
        <v>503</v>
      </c>
      <c r="C75" s="850" t="s">
        <v>504</v>
      </c>
      <c r="D75" s="837">
        <f t="shared" si="1"/>
        <v>7409844</v>
      </c>
      <c r="E75" s="881">
        <f>E27+E33+E47+E60+E66+E70+E74</f>
        <v>7409844</v>
      </c>
      <c r="F75" s="881">
        <f>F27+F33+F47+F60+F66+F70+F74</f>
        <v>0</v>
      </c>
      <c r="G75" s="881">
        <f>G27+G33+G47+G60+G66+G70+G74</f>
        <v>0</v>
      </c>
      <c r="H75" s="881">
        <f>H27+H33+H47+H60+H66+H70+H74</f>
        <v>0</v>
      </c>
      <c r="I75" s="881">
        <f>I27+I33+I47+I60+I66+I70+I74</f>
        <v>0</v>
      </c>
    </row>
    <row r="76" spans="1:9" x14ac:dyDescent="0.25">
      <c r="A76" s="851">
        <v>60</v>
      </c>
      <c r="B76" s="852" t="s">
        <v>505</v>
      </c>
      <c r="C76" s="853" t="s">
        <v>506</v>
      </c>
      <c r="D76" s="837">
        <f t="shared" si="1"/>
        <v>0</v>
      </c>
      <c r="E76" s="853"/>
      <c r="F76" s="853"/>
      <c r="G76" s="853"/>
      <c r="H76" s="853"/>
      <c r="I76" s="853"/>
    </row>
    <row r="77" spans="1:9" x14ac:dyDescent="0.25">
      <c r="A77" s="839">
        <v>61</v>
      </c>
      <c r="B77" s="854" t="s">
        <v>507</v>
      </c>
      <c r="C77" s="855" t="s">
        <v>508</v>
      </c>
      <c r="D77" s="837">
        <f t="shared" si="1"/>
        <v>0</v>
      </c>
      <c r="E77" s="855"/>
      <c r="F77" s="855"/>
      <c r="G77" s="855"/>
      <c r="H77" s="855"/>
      <c r="I77" s="855"/>
    </row>
    <row r="78" spans="1:9" x14ac:dyDescent="0.25">
      <c r="A78" s="839">
        <v>62</v>
      </c>
      <c r="B78" s="838" t="s">
        <v>509</v>
      </c>
      <c r="C78" s="855" t="s">
        <v>510</v>
      </c>
      <c r="D78" s="837">
        <f t="shared" si="1"/>
        <v>0</v>
      </c>
      <c r="E78" s="855"/>
      <c r="F78" s="855"/>
      <c r="G78" s="855"/>
      <c r="H78" s="855"/>
      <c r="I78" s="855"/>
    </row>
    <row r="79" spans="1:9" x14ac:dyDescent="0.25">
      <c r="A79" s="839">
        <v>63</v>
      </c>
      <c r="B79" s="838" t="s">
        <v>511</v>
      </c>
      <c r="C79" s="855" t="s">
        <v>512</v>
      </c>
      <c r="D79" s="837">
        <f t="shared" si="1"/>
        <v>0</v>
      </c>
      <c r="E79" s="855"/>
      <c r="F79" s="855"/>
      <c r="G79" s="855"/>
      <c r="H79" s="855"/>
      <c r="I79" s="855"/>
    </row>
    <row r="80" spans="1:9" x14ac:dyDescent="0.25">
      <c r="A80" s="839">
        <v>64</v>
      </c>
      <c r="B80" s="840" t="s">
        <v>513</v>
      </c>
      <c r="C80" s="855" t="s">
        <v>514</v>
      </c>
      <c r="D80" s="837">
        <f t="shared" si="1"/>
        <v>0</v>
      </c>
      <c r="E80" s="855">
        <f>SUM(E78:E79)</f>
        <v>0</v>
      </c>
      <c r="F80" s="855">
        <f>SUM(F78:F79)</f>
        <v>0</v>
      </c>
      <c r="G80" s="855">
        <f>SUM(G78:G79)</f>
        <v>0</v>
      </c>
      <c r="H80" s="855">
        <f>SUM(H78:H79)</f>
        <v>0</v>
      </c>
      <c r="I80" s="855">
        <f>SUM(I78:I79)</f>
        <v>0</v>
      </c>
    </row>
    <row r="81" spans="1:9" x14ac:dyDescent="0.25">
      <c r="A81" s="839">
        <v>65</v>
      </c>
      <c r="B81" s="856" t="s">
        <v>515</v>
      </c>
      <c r="C81" s="855" t="s">
        <v>516</v>
      </c>
      <c r="D81" s="837">
        <f t="shared" si="1"/>
        <v>0</v>
      </c>
      <c r="E81" s="855"/>
      <c r="F81" s="855"/>
      <c r="G81" s="855"/>
      <c r="H81" s="855"/>
      <c r="I81" s="855"/>
    </row>
    <row r="82" spans="1:9" x14ac:dyDescent="0.25">
      <c r="A82" s="839">
        <v>66</v>
      </c>
      <c r="B82" s="856" t="s">
        <v>517</v>
      </c>
      <c r="C82" s="855" t="s">
        <v>518</v>
      </c>
      <c r="D82" s="837">
        <f t="shared" si="1"/>
        <v>0</v>
      </c>
      <c r="E82" s="855"/>
      <c r="F82" s="855"/>
      <c r="G82" s="855"/>
      <c r="H82" s="855"/>
      <c r="I82" s="855"/>
    </row>
    <row r="83" spans="1:9" x14ac:dyDescent="0.25">
      <c r="A83" s="839">
        <v>67</v>
      </c>
      <c r="B83" s="856" t="s">
        <v>519</v>
      </c>
      <c r="C83" s="855" t="s">
        <v>520</v>
      </c>
      <c r="D83" s="837">
        <f t="shared" si="1"/>
        <v>7373</v>
      </c>
      <c r="E83" s="882"/>
      <c r="F83" s="883">
        <v>7373</v>
      </c>
      <c r="G83" s="882"/>
      <c r="H83" s="882"/>
      <c r="I83" s="882"/>
    </row>
    <row r="84" spans="1:9" x14ac:dyDescent="0.25">
      <c r="A84" s="839">
        <v>68</v>
      </c>
      <c r="B84" s="856" t="s">
        <v>521</v>
      </c>
      <c r="C84" s="855" t="s">
        <v>522</v>
      </c>
      <c r="D84" s="837">
        <f t="shared" si="1"/>
        <v>0</v>
      </c>
      <c r="E84" s="884"/>
      <c r="F84" s="885"/>
      <c r="G84" s="884"/>
      <c r="H84" s="884"/>
      <c r="I84" s="884"/>
    </row>
    <row r="85" spans="1:9" x14ac:dyDescent="0.25">
      <c r="A85" s="839">
        <v>69</v>
      </c>
      <c r="B85" s="842" t="s">
        <v>523</v>
      </c>
      <c r="C85" s="855" t="s">
        <v>524</v>
      </c>
      <c r="D85" s="837">
        <f t="shared" si="1"/>
        <v>0</v>
      </c>
      <c r="E85" s="884"/>
      <c r="F85" s="885"/>
      <c r="G85" s="884"/>
      <c r="H85" s="884"/>
      <c r="I85" s="884"/>
    </row>
    <row r="86" spans="1:9" x14ac:dyDescent="0.25">
      <c r="A86" s="839">
        <v>70</v>
      </c>
      <c r="B86" s="844" t="s">
        <v>525</v>
      </c>
      <c r="C86" s="855" t="s">
        <v>526</v>
      </c>
      <c r="D86" s="837">
        <f t="shared" si="1"/>
        <v>7409844</v>
      </c>
      <c r="E86" s="884">
        <f>(SUM(E80:E85))+E76+E77</f>
        <v>0</v>
      </c>
      <c r="F86" s="896">
        <v>7409844</v>
      </c>
      <c r="G86" s="884">
        <f>(SUM(G80:G85))+G76+G77</f>
        <v>0</v>
      </c>
      <c r="H86" s="884">
        <f>(SUM(H80:H85))+H76+H77</f>
        <v>0</v>
      </c>
      <c r="I86" s="884">
        <f>(SUM(I80:I85))+I76+I77</f>
        <v>0</v>
      </c>
    </row>
    <row r="87" spans="1:9" x14ac:dyDescent="0.25">
      <c r="A87" s="839">
        <v>71</v>
      </c>
      <c r="B87" s="854" t="s">
        <v>527</v>
      </c>
      <c r="C87" s="855" t="s">
        <v>528</v>
      </c>
      <c r="D87" s="837">
        <f t="shared" si="1"/>
        <v>0</v>
      </c>
      <c r="E87" s="884"/>
      <c r="F87" s="886"/>
      <c r="G87" s="884"/>
      <c r="H87" s="884"/>
      <c r="I87" s="884"/>
    </row>
    <row r="88" spans="1:9" x14ac:dyDescent="0.25">
      <c r="A88" s="839">
        <v>72</v>
      </c>
      <c r="B88" s="854" t="s">
        <v>529</v>
      </c>
      <c r="C88" s="855" t="s">
        <v>530</v>
      </c>
      <c r="D88" s="837">
        <f t="shared" si="1"/>
        <v>7409844</v>
      </c>
      <c r="E88" s="884">
        <f>SUM(E86:E87)</f>
        <v>0</v>
      </c>
      <c r="F88" s="886">
        <f>SUM(F86:F87)</f>
        <v>7409844</v>
      </c>
      <c r="G88" s="884">
        <f>SUM(G86:G87)</f>
        <v>0</v>
      </c>
      <c r="H88" s="884">
        <f>SUM(H86:H87)</f>
        <v>0</v>
      </c>
      <c r="I88" s="884">
        <f>SUM(I86:I87)</f>
        <v>0</v>
      </c>
    </row>
    <row r="89" spans="1:9" ht="15.75" thickBot="1" x14ac:dyDescent="0.3">
      <c r="A89" s="857">
        <v>73</v>
      </c>
      <c r="B89" s="858" t="s">
        <v>531</v>
      </c>
      <c r="C89" s="858"/>
      <c r="D89" s="887">
        <f t="shared" si="1"/>
        <v>14819688</v>
      </c>
      <c r="E89" s="888">
        <f>E75+E88</f>
        <v>7409844</v>
      </c>
      <c r="F89" s="889">
        <f>F75+F88</f>
        <v>7409844</v>
      </c>
      <c r="G89" s="888">
        <f>G75+G88</f>
        <v>0</v>
      </c>
      <c r="H89" s="888">
        <f>H75+H88</f>
        <v>0</v>
      </c>
      <c r="I89" s="888">
        <f>I75+I88</f>
        <v>0</v>
      </c>
    </row>
    <row r="90" spans="1:9" ht="15.75" thickTop="1" x14ac:dyDescent="0.25">
      <c r="A90" s="859">
        <v>1</v>
      </c>
      <c r="B90" s="860" t="s">
        <v>533</v>
      </c>
      <c r="C90" s="861" t="s">
        <v>534</v>
      </c>
      <c r="D90" s="890">
        <f t="shared" ref="D90:D153" si="2">SUM(E90:I90)</f>
        <v>5527038</v>
      </c>
      <c r="E90" s="890"/>
      <c r="F90" s="890">
        <v>5527038</v>
      </c>
      <c r="G90" s="890"/>
      <c r="H90" s="890"/>
      <c r="I90" s="890"/>
    </row>
    <row r="91" spans="1:9" x14ac:dyDescent="0.25">
      <c r="A91" s="859">
        <v>2</v>
      </c>
      <c r="B91" s="840" t="s">
        <v>535</v>
      </c>
      <c r="C91" s="861" t="s">
        <v>536</v>
      </c>
      <c r="D91" s="890">
        <f t="shared" si="2"/>
        <v>1519326</v>
      </c>
      <c r="E91" s="890"/>
      <c r="F91" s="890">
        <v>1519326</v>
      </c>
      <c r="G91" s="890"/>
      <c r="H91" s="890"/>
      <c r="I91" s="890"/>
    </row>
    <row r="92" spans="1:9" x14ac:dyDescent="0.25">
      <c r="A92" s="859">
        <v>3</v>
      </c>
      <c r="B92" s="840" t="s">
        <v>313</v>
      </c>
      <c r="C92" s="861" t="s">
        <v>537</v>
      </c>
      <c r="D92" s="890">
        <f t="shared" si="2"/>
        <v>281480</v>
      </c>
      <c r="E92" s="890"/>
      <c r="F92" s="890">
        <v>281480</v>
      </c>
      <c r="G92" s="890"/>
      <c r="H92" s="890"/>
      <c r="I92" s="890"/>
    </row>
    <row r="93" spans="1:9" x14ac:dyDescent="0.25">
      <c r="A93" s="859">
        <v>4</v>
      </c>
      <c r="B93" s="842" t="s">
        <v>538</v>
      </c>
      <c r="C93" s="863" t="s">
        <v>539</v>
      </c>
      <c r="D93" s="890">
        <f t="shared" si="2"/>
        <v>0</v>
      </c>
      <c r="E93" s="891"/>
      <c r="F93" s="891"/>
      <c r="G93" s="891"/>
      <c r="H93" s="891"/>
      <c r="I93" s="891"/>
    </row>
    <row r="94" spans="1:9" x14ac:dyDescent="0.25">
      <c r="A94" s="859">
        <v>5</v>
      </c>
      <c r="B94" s="842" t="s">
        <v>540</v>
      </c>
      <c r="C94" s="863" t="s">
        <v>541</v>
      </c>
      <c r="D94" s="890">
        <f t="shared" si="2"/>
        <v>0</v>
      </c>
      <c r="E94" s="891"/>
      <c r="F94" s="891"/>
      <c r="G94" s="891"/>
      <c r="H94" s="891"/>
      <c r="I94" s="891"/>
    </row>
    <row r="95" spans="1:9" x14ac:dyDescent="0.25">
      <c r="A95" s="859">
        <v>6</v>
      </c>
      <c r="B95" s="864" t="s">
        <v>542</v>
      </c>
      <c r="C95" s="863" t="s">
        <v>543</v>
      </c>
      <c r="D95" s="890">
        <f t="shared" si="2"/>
        <v>0</v>
      </c>
      <c r="E95" s="891"/>
      <c r="F95" s="891"/>
      <c r="G95" s="891"/>
      <c r="H95" s="891"/>
      <c r="I95" s="891"/>
    </row>
    <row r="96" spans="1:9" x14ac:dyDescent="0.25">
      <c r="A96" s="859">
        <v>7</v>
      </c>
      <c r="B96" s="864" t="s">
        <v>544</v>
      </c>
      <c r="C96" s="863" t="s">
        <v>545</v>
      </c>
      <c r="D96" s="890">
        <f t="shared" si="2"/>
        <v>0</v>
      </c>
      <c r="E96" s="891"/>
      <c r="F96" s="891"/>
      <c r="G96" s="891"/>
      <c r="H96" s="891"/>
      <c r="I96" s="891"/>
    </row>
    <row r="97" spans="1:9" x14ac:dyDescent="0.25">
      <c r="A97" s="859">
        <v>8</v>
      </c>
      <c r="B97" s="864" t="s">
        <v>546</v>
      </c>
      <c r="C97" s="863" t="s">
        <v>547</v>
      </c>
      <c r="D97" s="890">
        <f t="shared" si="2"/>
        <v>0</v>
      </c>
      <c r="E97" s="891"/>
      <c r="F97" s="891"/>
      <c r="G97" s="891"/>
      <c r="H97" s="891"/>
      <c r="I97" s="891"/>
    </row>
    <row r="98" spans="1:9" x14ac:dyDescent="0.25">
      <c r="A98" s="859">
        <v>9</v>
      </c>
      <c r="B98" s="842" t="s">
        <v>548</v>
      </c>
      <c r="C98" s="863" t="s">
        <v>549</v>
      </c>
      <c r="D98" s="890">
        <f t="shared" si="2"/>
        <v>0</v>
      </c>
      <c r="E98" s="891"/>
      <c r="F98" s="891"/>
      <c r="G98" s="891"/>
      <c r="H98" s="891"/>
      <c r="I98" s="891"/>
    </row>
    <row r="99" spans="1:9" x14ac:dyDescent="0.25">
      <c r="A99" s="859">
        <v>10</v>
      </c>
      <c r="B99" s="842" t="s">
        <v>550</v>
      </c>
      <c r="C99" s="863" t="s">
        <v>551</v>
      </c>
      <c r="D99" s="890">
        <f t="shared" si="2"/>
        <v>0</v>
      </c>
      <c r="E99" s="891"/>
      <c r="F99" s="891"/>
      <c r="G99" s="891"/>
      <c r="H99" s="891"/>
      <c r="I99" s="891"/>
    </row>
    <row r="100" spans="1:9" x14ac:dyDescent="0.25">
      <c r="A100" s="859">
        <v>11</v>
      </c>
      <c r="B100" s="842" t="s">
        <v>552</v>
      </c>
      <c r="C100" s="863" t="s">
        <v>553</v>
      </c>
      <c r="D100" s="890">
        <f t="shared" si="2"/>
        <v>0</v>
      </c>
      <c r="E100" s="891"/>
      <c r="F100" s="891"/>
      <c r="G100" s="891"/>
      <c r="H100" s="891"/>
      <c r="I100" s="891"/>
    </row>
    <row r="101" spans="1:9" x14ac:dyDescent="0.25">
      <c r="A101" s="859">
        <v>12</v>
      </c>
      <c r="B101" s="844" t="s">
        <v>554</v>
      </c>
      <c r="C101" s="861" t="s">
        <v>555</v>
      </c>
      <c r="D101" s="890">
        <f t="shared" si="2"/>
        <v>0</v>
      </c>
      <c r="E101" s="890">
        <f>SUM(E93:E100)</f>
        <v>0</v>
      </c>
      <c r="F101" s="890">
        <f>SUM(F93:F100)</f>
        <v>0</v>
      </c>
      <c r="G101" s="890">
        <f>SUM(G93:G100)</f>
        <v>0</v>
      </c>
      <c r="H101" s="890">
        <f>SUM(H93:H100)</f>
        <v>0</v>
      </c>
      <c r="I101" s="890">
        <f>SUM(I93:I100)</f>
        <v>0</v>
      </c>
    </row>
    <row r="102" spans="1:9" x14ac:dyDescent="0.25">
      <c r="A102" s="859">
        <v>13</v>
      </c>
      <c r="B102" s="865" t="s">
        <v>556</v>
      </c>
      <c r="C102" s="863" t="s">
        <v>557</v>
      </c>
      <c r="D102" s="890">
        <f t="shared" si="2"/>
        <v>0</v>
      </c>
      <c r="E102" s="891"/>
      <c r="F102" s="891"/>
      <c r="G102" s="891"/>
      <c r="H102" s="891"/>
      <c r="I102" s="891"/>
    </row>
    <row r="103" spans="1:9" x14ac:dyDescent="0.25">
      <c r="A103" s="859">
        <v>14</v>
      </c>
      <c r="B103" s="865" t="s">
        <v>558</v>
      </c>
      <c r="C103" s="863" t="s">
        <v>559</v>
      </c>
      <c r="D103" s="890">
        <f t="shared" si="2"/>
        <v>0</v>
      </c>
      <c r="E103" s="891"/>
      <c r="F103" s="891"/>
      <c r="G103" s="891"/>
      <c r="H103" s="891"/>
      <c r="I103" s="891"/>
    </row>
    <row r="104" spans="1:9" ht="25.5" x14ac:dyDescent="0.25">
      <c r="A104" s="859">
        <v>15</v>
      </c>
      <c r="B104" s="865" t="s">
        <v>560</v>
      </c>
      <c r="C104" s="863" t="s">
        <v>561</v>
      </c>
      <c r="D104" s="890">
        <f t="shared" si="2"/>
        <v>0</v>
      </c>
      <c r="E104" s="891"/>
      <c r="F104" s="891"/>
      <c r="G104" s="891"/>
      <c r="H104" s="891"/>
      <c r="I104" s="891"/>
    </row>
    <row r="105" spans="1:9" ht="25.5" x14ac:dyDescent="0.25">
      <c r="A105" s="859">
        <v>16</v>
      </c>
      <c r="B105" s="865" t="s">
        <v>562</v>
      </c>
      <c r="C105" s="863" t="s">
        <v>563</v>
      </c>
      <c r="D105" s="890">
        <f t="shared" si="2"/>
        <v>0</v>
      </c>
      <c r="E105" s="891"/>
      <c r="F105" s="891"/>
      <c r="G105" s="891"/>
      <c r="H105" s="891"/>
      <c r="I105" s="891"/>
    </row>
    <row r="106" spans="1:9" ht="25.5" x14ac:dyDescent="0.25">
      <c r="A106" s="859">
        <v>17</v>
      </c>
      <c r="B106" s="865" t="s">
        <v>564</v>
      </c>
      <c r="C106" s="863" t="s">
        <v>565</v>
      </c>
      <c r="D106" s="890">
        <f t="shared" si="2"/>
        <v>0</v>
      </c>
      <c r="E106" s="891"/>
      <c r="F106" s="891"/>
      <c r="G106" s="891"/>
      <c r="H106" s="891"/>
      <c r="I106" s="891"/>
    </row>
    <row r="107" spans="1:9" x14ac:dyDescent="0.25">
      <c r="A107" s="859">
        <v>18</v>
      </c>
      <c r="B107" s="865" t="s">
        <v>566</v>
      </c>
      <c r="C107" s="863" t="s">
        <v>567</v>
      </c>
      <c r="D107" s="890">
        <f t="shared" si="2"/>
        <v>0</v>
      </c>
      <c r="E107" s="892">
        <f>SUM(E108:E115)</f>
        <v>0</v>
      </c>
      <c r="F107" s="892">
        <f>SUM(F108:F115)</f>
        <v>0</v>
      </c>
      <c r="G107" s="892">
        <f>SUM(G108:G115)</f>
        <v>0</v>
      </c>
      <c r="H107" s="892">
        <f>SUM(H108:H115)</f>
        <v>0</v>
      </c>
      <c r="I107" s="892">
        <f>SUM(I108:I115)</f>
        <v>0</v>
      </c>
    </row>
    <row r="108" spans="1:9" x14ac:dyDescent="0.25">
      <c r="A108" s="866"/>
      <c r="B108" s="838" t="s">
        <v>363</v>
      </c>
      <c r="C108" s="863" t="s">
        <v>568</v>
      </c>
      <c r="D108" s="890">
        <f t="shared" si="2"/>
        <v>0</v>
      </c>
      <c r="E108" s="891"/>
      <c r="F108" s="891"/>
      <c r="G108" s="891"/>
      <c r="H108" s="891"/>
      <c r="I108" s="891"/>
    </row>
    <row r="109" spans="1:9" x14ac:dyDescent="0.25">
      <c r="A109" s="866"/>
      <c r="B109" s="838" t="s">
        <v>365</v>
      </c>
      <c r="C109" s="863" t="s">
        <v>569</v>
      </c>
      <c r="D109" s="890">
        <f t="shared" si="2"/>
        <v>0</v>
      </c>
      <c r="E109" s="891"/>
      <c r="F109" s="891"/>
      <c r="G109" s="891"/>
      <c r="H109" s="891"/>
      <c r="I109" s="891"/>
    </row>
    <row r="110" spans="1:9" x14ac:dyDescent="0.25">
      <c r="A110" s="866"/>
      <c r="B110" s="838" t="s">
        <v>570</v>
      </c>
      <c r="C110" s="863" t="s">
        <v>571</v>
      </c>
      <c r="D110" s="890">
        <f t="shared" si="2"/>
        <v>0</v>
      </c>
      <c r="E110" s="891"/>
      <c r="F110" s="891"/>
      <c r="G110" s="891"/>
      <c r="H110" s="891"/>
      <c r="I110" s="891"/>
    </row>
    <row r="111" spans="1:9" x14ac:dyDescent="0.25">
      <c r="A111" s="866"/>
      <c r="B111" s="838" t="s">
        <v>368</v>
      </c>
      <c r="C111" s="863" t="s">
        <v>572</v>
      </c>
      <c r="D111" s="890">
        <f t="shared" si="2"/>
        <v>0</v>
      </c>
      <c r="E111" s="891"/>
      <c r="F111" s="891"/>
      <c r="G111" s="891"/>
      <c r="H111" s="891"/>
      <c r="I111" s="891"/>
    </row>
    <row r="112" spans="1:9" x14ac:dyDescent="0.25">
      <c r="A112" s="866"/>
      <c r="B112" s="838" t="s">
        <v>370</v>
      </c>
      <c r="C112" s="863" t="s">
        <v>573</v>
      </c>
      <c r="D112" s="890">
        <f t="shared" si="2"/>
        <v>0</v>
      </c>
      <c r="E112" s="891"/>
      <c r="F112" s="891"/>
      <c r="G112" s="891"/>
      <c r="H112" s="891"/>
      <c r="I112" s="891"/>
    </row>
    <row r="113" spans="1:9" x14ac:dyDescent="0.25">
      <c r="A113" s="866"/>
      <c r="B113" s="838" t="s">
        <v>574</v>
      </c>
      <c r="C113" s="863" t="s">
        <v>575</v>
      </c>
      <c r="D113" s="890">
        <f t="shared" si="2"/>
        <v>0</v>
      </c>
      <c r="E113" s="891"/>
      <c r="F113" s="891"/>
      <c r="G113" s="891"/>
      <c r="H113" s="891"/>
      <c r="I113" s="891"/>
    </row>
    <row r="114" spans="1:9" x14ac:dyDescent="0.25">
      <c r="A114" s="866"/>
      <c r="B114" s="838" t="s">
        <v>576</v>
      </c>
      <c r="C114" s="863" t="s">
        <v>577</v>
      </c>
      <c r="D114" s="890">
        <f t="shared" si="2"/>
        <v>0</v>
      </c>
      <c r="E114" s="891"/>
      <c r="F114" s="891"/>
      <c r="G114" s="891"/>
      <c r="H114" s="891"/>
      <c r="I114" s="891"/>
    </row>
    <row r="115" spans="1:9" x14ac:dyDescent="0.25">
      <c r="A115" s="866"/>
      <c r="B115" s="843" t="s">
        <v>896</v>
      </c>
      <c r="C115" s="863" t="s">
        <v>578</v>
      </c>
      <c r="D115" s="890">
        <f t="shared" si="2"/>
        <v>0</v>
      </c>
      <c r="E115" s="891"/>
      <c r="F115" s="891"/>
      <c r="G115" s="891"/>
      <c r="H115" s="891"/>
      <c r="I115" s="891"/>
    </row>
    <row r="116" spans="1:9" ht="25.5" x14ac:dyDescent="0.25">
      <c r="A116" s="866">
        <v>19</v>
      </c>
      <c r="B116" s="865" t="s">
        <v>579</v>
      </c>
      <c r="C116" s="863" t="s">
        <v>580</v>
      </c>
      <c r="D116" s="890">
        <f t="shared" si="2"/>
        <v>0</v>
      </c>
      <c r="E116" s="891"/>
      <c r="F116" s="891"/>
      <c r="G116" s="891"/>
      <c r="H116" s="891"/>
      <c r="I116" s="891"/>
    </row>
    <row r="117" spans="1:9" ht="25.5" x14ac:dyDescent="0.25">
      <c r="A117" s="866">
        <v>20</v>
      </c>
      <c r="B117" s="865" t="s">
        <v>581</v>
      </c>
      <c r="C117" s="863" t="s">
        <v>582</v>
      </c>
      <c r="D117" s="890">
        <f t="shared" si="2"/>
        <v>0</v>
      </c>
      <c r="E117" s="891"/>
      <c r="F117" s="891"/>
      <c r="G117" s="891"/>
      <c r="H117" s="891"/>
      <c r="I117" s="891"/>
    </row>
    <row r="118" spans="1:9" x14ac:dyDescent="0.25">
      <c r="A118" s="866">
        <v>21</v>
      </c>
      <c r="B118" s="865" t="s">
        <v>583</v>
      </c>
      <c r="C118" s="863" t="s">
        <v>584</v>
      </c>
      <c r="D118" s="890">
        <f t="shared" si="2"/>
        <v>0</v>
      </c>
      <c r="E118" s="891"/>
      <c r="F118" s="891"/>
      <c r="G118" s="891"/>
      <c r="H118" s="891"/>
      <c r="I118" s="891"/>
    </row>
    <row r="119" spans="1:9" x14ac:dyDescent="0.25">
      <c r="A119" s="866">
        <v>22</v>
      </c>
      <c r="B119" s="867" t="s">
        <v>585</v>
      </c>
      <c r="C119" s="863" t="s">
        <v>586</v>
      </c>
      <c r="D119" s="890">
        <f t="shared" si="2"/>
        <v>0</v>
      </c>
      <c r="E119" s="891"/>
      <c r="F119" s="891"/>
      <c r="G119" s="891"/>
      <c r="H119" s="891"/>
      <c r="I119" s="891"/>
    </row>
    <row r="120" spans="1:9" x14ac:dyDescent="0.25">
      <c r="A120" s="866">
        <v>23</v>
      </c>
      <c r="B120" s="865" t="s">
        <v>587</v>
      </c>
      <c r="C120" s="863" t="s">
        <v>588</v>
      </c>
      <c r="D120" s="890">
        <f t="shared" si="2"/>
        <v>0</v>
      </c>
      <c r="E120" s="891"/>
      <c r="F120" s="891"/>
      <c r="G120" s="891"/>
      <c r="H120" s="891"/>
      <c r="I120" s="891"/>
    </row>
    <row r="121" spans="1:9" x14ac:dyDescent="0.25">
      <c r="A121" s="866">
        <v>24</v>
      </c>
      <c r="B121" s="867" t="s">
        <v>589</v>
      </c>
      <c r="C121" s="863" t="s">
        <v>590</v>
      </c>
      <c r="D121" s="890">
        <f t="shared" si="2"/>
        <v>0</v>
      </c>
      <c r="E121" s="891"/>
      <c r="F121" s="891"/>
      <c r="G121" s="891"/>
      <c r="H121" s="891"/>
      <c r="I121" s="891"/>
    </row>
    <row r="122" spans="1:9" x14ac:dyDescent="0.25">
      <c r="A122" s="866">
        <v>25</v>
      </c>
      <c r="B122" s="844" t="s">
        <v>591</v>
      </c>
      <c r="C122" s="861" t="s">
        <v>592</v>
      </c>
      <c r="D122" s="890">
        <f t="shared" si="2"/>
        <v>0</v>
      </c>
      <c r="E122" s="890">
        <f>E102+E103+E104+E105+E106+E107+E116+E117+E118+E119+E120+E121</f>
        <v>0</v>
      </c>
      <c r="F122" s="890">
        <f>F102+F103+F104+F105+F106+F107+F116+F117+F118+F119+F120+F121</f>
        <v>0</v>
      </c>
      <c r="G122" s="890">
        <f>G102+G103+G104+G105+G106+G107+G116+G117+G118+G119+G120+G121</f>
        <v>0</v>
      </c>
      <c r="H122" s="890">
        <f>H102+H103+H104+H105+H106+H107+H116+H117+H118+H119+H120+H121</f>
        <v>0</v>
      </c>
      <c r="I122" s="890">
        <f>I102+I103+I104+I105+I106+I107+I116+I117+I118+I119+I120+I121</f>
        <v>0</v>
      </c>
    </row>
    <row r="123" spans="1:9" x14ac:dyDescent="0.25">
      <c r="A123" s="866">
        <v>26</v>
      </c>
      <c r="B123" s="868" t="s">
        <v>671</v>
      </c>
      <c r="C123" s="863" t="s">
        <v>594</v>
      </c>
      <c r="D123" s="890">
        <f t="shared" si="2"/>
        <v>0</v>
      </c>
      <c r="E123" s="891"/>
      <c r="F123" s="891"/>
      <c r="G123" s="891"/>
      <c r="H123" s="891"/>
      <c r="I123" s="891"/>
    </row>
    <row r="124" spans="1:9" x14ac:dyDescent="0.25">
      <c r="A124" s="866">
        <v>27</v>
      </c>
      <c r="B124" s="868" t="s">
        <v>595</v>
      </c>
      <c r="C124" s="863" t="s">
        <v>596</v>
      </c>
      <c r="D124" s="890">
        <f t="shared" si="2"/>
        <v>0</v>
      </c>
      <c r="E124" s="891"/>
      <c r="F124" s="891"/>
      <c r="G124" s="891"/>
      <c r="H124" s="891"/>
      <c r="I124" s="891"/>
    </row>
    <row r="125" spans="1:9" x14ac:dyDescent="0.25">
      <c r="A125" s="866">
        <v>28</v>
      </c>
      <c r="B125" s="868" t="s">
        <v>597</v>
      </c>
      <c r="C125" s="863" t="s">
        <v>598</v>
      </c>
      <c r="D125" s="890">
        <f t="shared" si="2"/>
        <v>64567</v>
      </c>
      <c r="E125" s="891"/>
      <c r="F125" s="891">
        <v>64567</v>
      </c>
      <c r="G125" s="891"/>
      <c r="H125" s="891"/>
      <c r="I125" s="891"/>
    </row>
    <row r="126" spans="1:9" x14ac:dyDescent="0.25">
      <c r="A126" s="866">
        <v>29</v>
      </c>
      <c r="B126" s="868" t="s">
        <v>599</v>
      </c>
      <c r="C126" s="863" t="s">
        <v>600</v>
      </c>
      <c r="D126" s="890">
        <f t="shared" si="2"/>
        <v>0</v>
      </c>
      <c r="E126" s="891"/>
      <c r="F126" s="891"/>
      <c r="G126" s="891"/>
      <c r="H126" s="891"/>
      <c r="I126" s="891"/>
    </row>
    <row r="127" spans="1:9" x14ac:dyDescent="0.25">
      <c r="A127" s="866">
        <v>30</v>
      </c>
      <c r="B127" s="836" t="s">
        <v>601</v>
      </c>
      <c r="C127" s="863" t="s">
        <v>602</v>
      </c>
      <c r="D127" s="890">
        <f t="shared" si="2"/>
        <v>0</v>
      </c>
      <c r="E127" s="891"/>
      <c r="F127" s="891"/>
      <c r="G127" s="891"/>
      <c r="H127" s="891"/>
      <c r="I127" s="891"/>
    </row>
    <row r="128" spans="1:9" x14ac:dyDescent="0.25">
      <c r="A128" s="866">
        <v>31</v>
      </c>
      <c r="B128" s="836" t="s">
        <v>603</v>
      </c>
      <c r="C128" s="863" t="s">
        <v>604</v>
      </c>
      <c r="D128" s="890">
        <f t="shared" si="2"/>
        <v>0</v>
      </c>
      <c r="E128" s="891"/>
      <c r="F128" s="891"/>
      <c r="G128" s="891"/>
      <c r="H128" s="891"/>
      <c r="I128" s="891"/>
    </row>
    <row r="129" spans="1:9" x14ac:dyDescent="0.25">
      <c r="A129" s="866">
        <v>32</v>
      </c>
      <c r="B129" s="836" t="s">
        <v>605</v>
      </c>
      <c r="C129" s="863" t="s">
        <v>606</v>
      </c>
      <c r="D129" s="890">
        <f t="shared" si="2"/>
        <v>17433</v>
      </c>
      <c r="E129" s="891"/>
      <c r="F129" s="891">
        <v>17433</v>
      </c>
      <c r="G129" s="891"/>
      <c r="H129" s="891"/>
      <c r="I129" s="891"/>
    </row>
    <row r="130" spans="1:9" x14ac:dyDescent="0.25">
      <c r="A130" s="866">
        <v>33</v>
      </c>
      <c r="B130" s="841" t="s">
        <v>182</v>
      </c>
      <c r="C130" s="861" t="s">
        <v>607</v>
      </c>
      <c r="D130" s="890">
        <f t="shared" si="2"/>
        <v>82000</v>
      </c>
      <c r="E130" s="890">
        <f>SUM(E123:E129)</f>
        <v>0</v>
      </c>
      <c r="F130" s="890">
        <f>SUM(F123:F129)</f>
        <v>82000</v>
      </c>
      <c r="G130" s="890">
        <f>SUM(G123:G129)</f>
        <v>0</v>
      </c>
      <c r="H130" s="890">
        <f>SUM(H123:H129)</f>
        <v>0</v>
      </c>
      <c r="I130" s="890">
        <f>SUM(I123:I129)</f>
        <v>0</v>
      </c>
    </row>
    <row r="131" spans="1:9" x14ac:dyDescent="0.25">
      <c r="A131" s="866">
        <v>34</v>
      </c>
      <c r="B131" s="842" t="s">
        <v>608</v>
      </c>
      <c r="C131" s="863" t="s">
        <v>609</v>
      </c>
      <c r="D131" s="890">
        <f t="shared" si="2"/>
        <v>0</v>
      </c>
      <c r="E131" s="891"/>
      <c r="F131" s="891"/>
      <c r="G131" s="891"/>
      <c r="H131" s="891"/>
      <c r="I131" s="891"/>
    </row>
    <row r="132" spans="1:9" x14ac:dyDescent="0.25">
      <c r="A132" s="866">
        <v>35</v>
      </c>
      <c r="B132" s="842" t="s">
        <v>610</v>
      </c>
      <c r="C132" s="863" t="s">
        <v>611</v>
      </c>
      <c r="D132" s="890">
        <f t="shared" si="2"/>
        <v>0</v>
      </c>
      <c r="E132" s="891"/>
      <c r="F132" s="891"/>
      <c r="G132" s="891"/>
      <c r="H132" s="891"/>
      <c r="I132" s="891"/>
    </row>
    <row r="133" spans="1:9" x14ac:dyDescent="0.25">
      <c r="A133" s="866">
        <v>36</v>
      </c>
      <c r="B133" s="842" t="s">
        <v>612</v>
      </c>
      <c r="C133" s="863" t="s">
        <v>613</v>
      </c>
      <c r="D133" s="890">
        <f t="shared" si="2"/>
        <v>0</v>
      </c>
      <c r="E133" s="891"/>
      <c r="F133" s="891"/>
      <c r="G133" s="891"/>
      <c r="H133" s="891"/>
      <c r="I133" s="891"/>
    </row>
    <row r="134" spans="1:9" x14ac:dyDescent="0.25">
      <c r="A134" s="866">
        <v>37</v>
      </c>
      <c r="B134" s="842" t="s">
        <v>614</v>
      </c>
      <c r="C134" s="863" t="s">
        <v>615</v>
      </c>
      <c r="D134" s="890">
        <f t="shared" si="2"/>
        <v>0</v>
      </c>
      <c r="E134" s="891"/>
      <c r="F134" s="891"/>
      <c r="G134" s="891"/>
      <c r="H134" s="891"/>
      <c r="I134" s="891"/>
    </row>
    <row r="135" spans="1:9" x14ac:dyDescent="0.25">
      <c r="A135" s="866">
        <v>38</v>
      </c>
      <c r="B135" s="844" t="s">
        <v>616</v>
      </c>
      <c r="C135" s="861" t="s">
        <v>617</v>
      </c>
      <c r="D135" s="890">
        <f t="shared" si="2"/>
        <v>0</v>
      </c>
      <c r="E135" s="890">
        <f>SUM(E131:E134)</f>
        <v>0</v>
      </c>
      <c r="F135" s="890">
        <f>SUM(F131:F134)</f>
        <v>0</v>
      </c>
      <c r="G135" s="890">
        <f>SUM(G131:G134)</f>
        <v>0</v>
      </c>
      <c r="H135" s="890">
        <f>SUM(H131:H134)</f>
        <v>0</v>
      </c>
      <c r="I135" s="890">
        <f>SUM(I131:I134)</f>
        <v>0</v>
      </c>
    </row>
    <row r="136" spans="1:9" ht="25.5" x14ac:dyDescent="0.25">
      <c r="A136" s="866">
        <v>39</v>
      </c>
      <c r="B136" s="842" t="s">
        <v>618</v>
      </c>
      <c r="C136" s="863" t="s">
        <v>619</v>
      </c>
      <c r="D136" s="890">
        <f t="shared" si="2"/>
        <v>0</v>
      </c>
      <c r="E136" s="891"/>
      <c r="F136" s="891"/>
      <c r="G136" s="891"/>
      <c r="H136" s="891"/>
      <c r="I136" s="891"/>
    </row>
    <row r="137" spans="1:9" ht="25.5" x14ac:dyDescent="0.25">
      <c r="A137" s="866">
        <v>40</v>
      </c>
      <c r="B137" s="842" t="s">
        <v>620</v>
      </c>
      <c r="C137" s="863" t="s">
        <v>621</v>
      </c>
      <c r="D137" s="890">
        <f t="shared" si="2"/>
        <v>0</v>
      </c>
      <c r="E137" s="891"/>
      <c r="F137" s="891"/>
      <c r="G137" s="891"/>
      <c r="H137" s="891"/>
      <c r="I137" s="891"/>
    </row>
    <row r="138" spans="1:9" ht="25.5" x14ac:dyDescent="0.25">
      <c r="A138" s="866">
        <v>41</v>
      </c>
      <c r="B138" s="842" t="s">
        <v>622</v>
      </c>
      <c r="C138" s="863" t="s">
        <v>623</v>
      </c>
      <c r="D138" s="890">
        <f t="shared" si="2"/>
        <v>0</v>
      </c>
      <c r="E138" s="891"/>
      <c r="F138" s="891"/>
      <c r="G138" s="891"/>
      <c r="H138" s="891"/>
      <c r="I138" s="891"/>
    </row>
    <row r="139" spans="1:9" x14ac:dyDescent="0.25">
      <c r="A139" s="866">
        <v>42</v>
      </c>
      <c r="B139" s="842" t="s">
        <v>624</v>
      </c>
      <c r="C139" s="863" t="s">
        <v>625</v>
      </c>
      <c r="D139" s="890">
        <f t="shared" si="2"/>
        <v>0</v>
      </c>
      <c r="E139" s="891"/>
      <c r="F139" s="891"/>
      <c r="G139" s="891"/>
      <c r="H139" s="891"/>
      <c r="I139" s="891"/>
    </row>
    <row r="140" spans="1:9" ht="25.5" x14ac:dyDescent="0.25">
      <c r="A140" s="866">
        <v>43</v>
      </c>
      <c r="B140" s="842" t="s">
        <v>626</v>
      </c>
      <c r="C140" s="863" t="s">
        <v>627</v>
      </c>
      <c r="D140" s="890">
        <f t="shared" si="2"/>
        <v>0</v>
      </c>
      <c r="E140" s="891"/>
      <c r="F140" s="891"/>
      <c r="G140" s="891"/>
      <c r="H140" s="891"/>
      <c r="I140" s="891"/>
    </row>
    <row r="141" spans="1:9" ht="25.5" x14ac:dyDescent="0.25">
      <c r="A141" s="866">
        <v>44</v>
      </c>
      <c r="B141" s="842" t="s">
        <v>628</v>
      </c>
      <c r="C141" s="863" t="s">
        <v>629</v>
      </c>
      <c r="D141" s="890">
        <f t="shared" si="2"/>
        <v>0</v>
      </c>
      <c r="E141" s="891"/>
      <c r="F141" s="891"/>
      <c r="G141" s="891"/>
      <c r="H141" s="891"/>
      <c r="I141" s="891"/>
    </row>
    <row r="142" spans="1:9" x14ac:dyDescent="0.25">
      <c r="A142" s="866">
        <v>45</v>
      </c>
      <c r="B142" s="842" t="s">
        <v>630</v>
      </c>
      <c r="C142" s="863" t="s">
        <v>631</v>
      </c>
      <c r="D142" s="890">
        <f t="shared" si="2"/>
        <v>0</v>
      </c>
      <c r="E142" s="891"/>
      <c r="F142" s="891"/>
      <c r="G142" s="891"/>
      <c r="H142" s="891"/>
      <c r="I142" s="891"/>
    </row>
    <row r="143" spans="1:9" x14ac:dyDescent="0.25">
      <c r="A143" s="866">
        <v>46</v>
      </c>
      <c r="B143" s="842" t="s">
        <v>632</v>
      </c>
      <c r="C143" s="863" t="s">
        <v>633</v>
      </c>
      <c r="D143" s="890">
        <f t="shared" si="2"/>
        <v>0</v>
      </c>
      <c r="E143" s="891"/>
      <c r="F143" s="891"/>
      <c r="G143" s="891"/>
      <c r="H143" s="891"/>
      <c r="I143" s="891"/>
    </row>
    <row r="144" spans="1:9" ht="15.75" thickBot="1" x14ac:dyDescent="0.3">
      <c r="A144" s="866">
        <v>47</v>
      </c>
      <c r="B144" s="869" t="s">
        <v>634</v>
      </c>
      <c r="C144" s="870" t="s">
        <v>635</v>
      </c>
      <c r="D144" s="890">
        <f t="shared" si="2"/>
        <v>0</v>
      </c>
      <c r="E144" s="893">
        <f>SUM(E136:E143)</f>
        <v>0</v>
      </c>
      <c r="F144" s="893">
        <f>SUM(F136:F143)</f>
        <v>0</v>
      </c>
      <c r="G144" s="893">
        <f>SUM(G136:G143)</f>
        <v>0</v>
      </c>
      <c r="H144" s="893">
        <f>SUM(H136:H143)</f>
        <v>0</v>
      </c>
      <c r="I144" s="893">
        <f>SUM(I136:I143)</f>
        <v>0</v>
      </c>
    </row>
    <row r="145" spans="1:9" ht="15.75" thickBot="1" x14ac:dyDescent="0.3">
      <c r="A145" s="866">
        <v>48</v>
      </c>
      <c r="B145" s="871" t="s">
        <v>318</v>
      </c>
      <c r="C145" s="872" t="s">
        <v>636</v>
      </c>
      <c r="D145" s="890">
        <f t="shared" si="2"/>
        <v>7409844</v>
      </c>
      <c r="E145" s="894">
        <f>E90+E91+E92+E101+E122+E130+E135+E144</f>
        <v>0</v>
      </c>
      <c r="F145" s="894">
        <f>F90+F91+F92+F101+F122+F130+F135+F144</f>
        <v>7409844</v>
      </c>
      <c r="G145" s="894">
        <f>G90+G91+G92+G101+G122+G130+G135+G144</f>
        <v>0</v>
      </c>
      <c r="H145" s="894">
        <f>H90+H91+H92+H101+H122+H130+H135+H144</f>
        <v>0</v>
      </c>
      <c r="I145" s="894">
        <f>I90+I91+I92+I101+I122+I130+I135+I144</f>
        <v>0</v>
      </c>
    </row>
    <row r="146" spans="1:9" x14ac:dyDescent="0.25">
      <c r="A146" s="866">
        <v>49</v>
      </c>
      <c r="B146" s="852" t="s">
        <v>637</v>
      </c>
      <c r="C146" s="853" t="s">
        <v>638</v>
      </c>
      <c r="D146" s="890">
        <f t="shared" si="2"/>
        <v>0</v>
      </c>
      <c r="E146" s="895"/>
      <c r="F146" s="895"/>
      <c r="G146" s="895"/>
      <c r="H146" s="895"/>
      <c r="I146" s="895"/>
    </row>
    <row r="147" spans="1:9" x14ac:dyDescent="0.25">
      <c r="A147" s="866">
        <v>50</v>
      </c>
      <c r="B147" s="854" t="s">
        <v>639</v>
      </c>
      <c r="C147" s="855" t="s">
        <v>640</v>
      </c>
      <c r="D147" s="890">
        <f t="shared" si="2"/>
        <v>0</v>
      </c>
      <c r="E147" s="896"/>
      <c r="F147" s="896"/>
      <c r="G147" s="896"/>
      <c r="H147" s="896"/>
      <c r="I147" s="896"/>
    </row>
    <row r="148" spans="1:9" x14ac:dyDescent="0.25">
      <c r="A148" s="866">
        <v>51</v>
      </c>
      <c r="B148" s="856" t="s">
        <v>641</v>
      </c>
      <c r="C148" s="853" t="s">
        <v>642</v>
      </c>
      <c r="D148" s="890">
        <f t="shared" si="2"/>
        <v>0</v>
      </c>
      <c r="E148" s="896"/>
      <c r="F148" s="896"/>
      <c r="G148" s="896"/>
      <c r="H148" s="896"/>
      <c r="I148" s="896"/>
    </row>
    <row r="149" spans="1:9" x14ac:dyDescent="0.25">
      <c r="A149" s="866">
        <v>52</v>
      </c>
      <c r="B149" s="856" t="s">
        <v>643</v>
      </c>
      <c r="C149" s="855" t="s">
        <v>644</v>
      </c>
      <c r="D149" s="890">
        <f t="shared" si="2"/>
        <v>0</v>
      </c>
      <c r="E149" s="896"/>
      <c r="F149" s="896"/>
      <c r="G149" s="896"/>
      <c r="H149" s="896"/>
      <c r="I149" s="896"/>
    </row>
    <row r="150" spans="1:9" x14ac:dyDescent="0.25">
      <c r="A150" s="866">
        <v>53</v>
      </c>
      <c r="B150" s="856" t="s">
        <v>645</v>
      </c>
      <c r="C150" s="853" t="s">
        <v>646</v>
      </c>
      <c r="D150" s="890">
        <f t="shared" si="2"/>
        <v>7409844</v>
      </c>
      <c r="E150" s="896">
        <v>7409844</v>
      </c>
      <c r="F150" s="896"/>
      <c r="G150" s="896"/>
      <c r="H150" s="896"/>
      <c r="I150" s="896"/>
    </row>
    <row r="151" spans="1:9" x14ac:dyDescent="0.25">
      <c r="A151" s="866">
        <v>54</v>
      </c>
      <c r="B151" s="856" t="s">
        <v>647</v>
      </c>
      <c r="C151" s="855" t="s">
        <v>648</v>
      </c>
      <c r="D151" s="890">
        <f t="shared" si="2"/>
        <v>0</v>
      </c>
      <c r="E151" s="896"/>
      <c r="F151" s="896"/>
      <c r="G151" s="896"/>
      <c r="H151" s="896"/>
      <c r="I151" s="896"/>
    </row>
    <row r="152" spans="1:9" x14ac:dyDescent="0.25">
      <c r="A152" s="866">
        <v>55</v>
      </c>
      <c r="B152" s="856" t="s">
        <v>649</v>
      </c>
      <c r="C152" s="853" t="s">
        <v>650</v>
      </c>
      <c r="D152" s="890">
        <f t="shared" si="2"/>
        <v>0</v>
      </c>
      <c r="E152" s="896"/>
      <c r="F152" s="896"/>
      <c r="G152" s="896"/>
      <c r="H152" s="896"/>
      <c r="I152" s="896"/>
    </row>
    <row r="153" spans="1:9" x14ac:dyDescent="0.25">
      <c r="A153" s="866">
        <v>56</v>
      </c>
      <c r="B153" s="856" t="s">
        <v>651</v>
      </c>
      <c r="C153" s="855" t="s">
        <v>652</v>
      </c>
      <c r="D153" s="890">
        <f t="shared" si="2"/>
        <v>0</v>
      </c>
      <c r="E153" s="896"/>
      <c r="F153" s="896"/>
      <c r="G153" s="896"/>
      <c r="H153" s="896"/>
      <c r="I153" s="896"/>
    </row>
    <row r="154" spans="1:9" x14ac:dyDescent="0.25">
      <c r="A154" s="866">
        <v>57</v>
      </c>
      <c r="B154" s="854" t="s">
        <v>653</v>
      </c>
      <c r="C154" s="855" t="s">
        <v>654</v>
      </c>
      <c r="D154" s="890">
        <f>SUM(E154:I154)</f>
        <v>7409844</v>
      </c>
      <c r="E154" s="897">
        <f>SUM(E146:E153)</f>
        <v>7409844</v>
      </c>
      <c r="F154" s="897">
        <f>SUM(F146:F153)</f>
        <v>0</v>
      </c>
      <c r="G154" s="897">
        <f>SUM(G146:G153)</f>
        <v>0</v>
      </c>
      <c r="H154" s="897">
        <f>SUM(H146:H153)</f>
        <v>0</v>
      </c>
      <c r="I154" s="897">
        <f>SUM(I146:I153)</f>
        <v>0</v>
      </c>
    </row>
    <row r="155" spans="1:9" x14ac:dyDescent="0.25">
      <c r="A155" s="866">
        <v>58</v>
      </c>
      <c r="B155" s="854" t="s">
        <v>655</v>
      </c>
      <c r="C155" s="855" t="s">
        <v>656</v>
      </c>
      <c r="D155" s="890">
        <f>SUM(E155:I155)</f>
        <v>0</v>
      </c>
      <c r="E155" s="896"/>
      <c r="F155" s="896"/>
      <c r="G155" s="896"/>
      <c r="H155" s="896"/>
      <c r="I155" s="896"/>
    </row>
    <row r="156" spans="1:9" ht="15.75" thickBot="1" x14ac:dyDescent="0.3">
      <c r="A156" s="866">
        <v>59</v>
      </c>
      <c r="B156" s="873" t="s">
        <v>319</v>
      </c>
      <c r="C156" s="874" t="s">
        <v>657</v>
      </c>
      <c r="D156" s="890">
        <f>SUM(E156:I156)</f>
        <v>7409844</v>
      </c>
      <c r="E156" s="898">
        <f>SUM(E154:E155)</f>
        <v>7409844</v>
      </c>
      <c r="F156" s="898">
        <f>SUM(F154:F155)</f>
        <v>0</v>
      </c>
      <c r="G156" s="898">
        <f>SUM(G154:G155)</f>
        <v>0</v>
      </c>
      <c r="H156" s="898">
        <f>SUM(H154:H155)</f>
        <v>0</v>
      </c>
      <c r="I156" s="898">
        <f>SUM(I154:I155)</f>
        <v>0</v>
      </c>
    </row>
    <row r="157" spans="1:9" ht="15.75" thickBot="1" x14ac:dyDescent="0.3">
      <c r="A157" s="875">
        <v>60</v>
      </c>
      <c r="B157" s="876" t="s">
        <v>658</v>
      </c>
      <c r="C157" s="877"/>
      <c r="D157" s="899">
        <f>SUM(E157:I157)</f>
        <v>14819688</v>
      </c>
      <c r="E157" s="900">
        <f>E145+E156</f>
        <v>7409844</v>
      </c>
      <c r="F157" s="900">
        <f>F145+F156</f>
        <v>7409844</v>
      </c>
      <c r="G157" s="900">
        <f>G145+G156</f>
        <v>0</v>
      </c>
      <c r="H157" s="900">
        <f>H145+H156</f>
        <v>0</v>
      </c>
      <c r="I157" s="900">
        <f>I145+I156</f>
        <v>0</v>
      </c>
    </row>
    <row r="158" spans="1:9" ht="15.75" thickTop="1" x14ac:dyDescent="0.25"/>
  </sheetData>
  <pageMargins left="0" right="0" top="0" bottom="0" header="0.31496062992125984" footer="0.31496062992125984"/>
  <pageSetup paperSize="9" scale="7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" sqref="C2"/>
    </sheetView>
  </sheetViews>
  <sheetFormatPr defaultColWidth="8" defaultRowHeight="12.75" x14ac:dyDescent="0.2"/>
  <cols>
    <col min="1" max="1" width="6.5703125" style="795" customWidth="1"/>
    <col min="2" max="2" width="49.42578125" style="795" customWidth="1"/>
    <col min="3" max="3" width="22" style="795" customWidth="1"/>
    <col min="4" max="256" width="8" style="795"/>
    <col min="257" max="257" width="6.5703125" style="795" customWidth="1"/>
    <col min="258" max="258" width="49.42578125" style="795" customWidth="1"/>
    <col min="259" max="259" width="22" style="795" customWidth="1"/>
    <col min="260" max="512" width="8" style="795"/>
    <col min="513" max="513" width="6.5703125" style="795" customWidth="1"/>
    <col min="514" max="514" width="49.42578125" style="795" customWidth="1"/>
    <col min="515" max="515" width="22" style="795" customWidth="1"/>
    <col min="516" max="768" width="8" style="795"/>
    <col min="769" max="769" width="6.5703125" style="795" customWidth="1"/>
    <col min="770" max="770" width="49.42578125" style="795" customWidth="1"/>
    <col min="771" max="771" width="22" style="795" customWidth="1"/>
    <col min="772" max="1024" width="8" style="795"/>
    <col min="1025" max="1025" width="6.5703125" style="795" customWidth="1"/>
    <col min="1026" max="1026" width="49.42578125" style="795" customWidth="1"/>
    <col min="1027" max="1027" width="22" style="795" customWidth="1"/>
    <col min="1028" max="1280" width="8" style="795"/>
    <col min="1281" max="1281" width="6.5703125" style="795" customWidth="1"/>
    <col min="1282" max="1282" width="49.42578125" style="795" customWidth="1"/>
    <col min="1283" max="1283" width="22" style="795" customWidth="1"/>
    <col min="1284" max="1536" width="8" style="795"/>
    <col min="1537" max="1537" width="6.5703125" style="795" customWidth="1"/>
    <col min="1538" max="1538" width="49.42578125" style="795" customWidth="1"/>
    <col min="1539" max="1539" width="22" style="795" customWidth="1"/>
    <col min="1540" max="1792" width="8" style="795"/>
    <col min="1793" max="1793" width="6.5703125" style="795" customWidth="1"/>
    <col min="1794" max="1794" width="49.42578125" style="795" customWidth="1"/>
    <col min="1795" max="1795" width="22" style="795" customWidth="1"/>
    <col min="1796" max="2048" width="8" style="795"/>
    <col min="2049" max="2049" width="6.5703125" style="795" customWidth="1"/>
    <col min="2050" max="2050" width="49.42578125" style="795" customWidth="1"/>
    <col min="2051" max="2051" width="22" style="795" customWidth="1"/>
    <col min="2052" max="2304" width="8" style="795"/>
    <col min="2305" max="2305" width="6.5703125" style="795" customWidth="1"/>
    <col min="2306" max="2306" width="49.42578125" style="795" customWidth="1"/>
    <col min="2307" max="2307" width="22" style="795" customWidth="1"/>
    <col min="2308" max="2560" width="8" style="795"/>
    <col min="2561" max="2561" width="6.5703125" style="795" customWidth="1"/>
    <col min="2562" max="2562" width="49.42578125" style="795" customWidth="1"/>
    <col min="2563" max="2563" width="22" style="795" customWidth="1"/>
    <col min="2564" max="2816" width="8" style="795"/>
    <col min="2817" max="2817" width="6.5703125" style="795" customWidth="1"/>
    <col min="2818" max="2818" width="49.42578125" style="795" customWidth="1"/>
    <col min="2819" max="2819" width="22" style="795" customWidth="1"/>
    <col min="2820" max="3072" width="8" style="795"/>
    <col min="3073" max="3073" width="6.5703125" style="795" customWidth="1"/>
    <col min="3074" max="3074" width="49.42578125" style="795" customWidth="1"/>
    <col min="3075" max="3075" width="22" style="795" customWidth="1"/>
    <col min="3076" max="3328" width="8" style="795"/>
    <col min="3329" max="3329" width="6.5703125" style="795" customWidth="1"/>
    <col min="3330" max="3330" width="49.42578125" style="795" customWidth="1"/>
    <col min="3331" max="3331" width="22" style="795" customWidth="1"/>
    <col min="3332" max="3584" width="8" style="795"/>
    <col min="3585" max="3585" width="6.5703125" style="795" customWidth="1"/>
    <col min="3586" max="3586" width="49.42578125" style="795" customWidth="1"/>
    <col min="3587" max="3587" width="22" style="795" customWidth="1"/>
    <col min="3588" max="3840" width="8" style="795"/>
    <col min="3841" max="3841" width="6.5703125" style="795" customWidth="1"/>
    <col min="3842" max="3842" width="49.42578125" style="795" customWidth="1"/>
    <col min="3843" max="3843" width="22" style="795" customWidth="1"/>
    <col min="3844" max="4096" width="8" style="795"/>
    <col min="4097" max="4097" width="6.5703125" style="795" customWidth="1"/>
    <col min="4098" max="4098" width="49.42578125" style="795" customWidth="1"/>
    <col min="4099" max="4099" width="22" style="795" customWidth="1"/>
    <col min="4100" max="4352" width="8" style="795"/>
    <col min="4353" max="4353" width="6.5703125" style="795" customWidth="1"/>
    <col min="4354" max="4354" width="49.42578125" style="795" customWidth="1"/>
    <col min="4355" max="4355" width="22" style="795" customWidth="1"/>
    <col min="4356" max="4608" width="8" style="795"/>
    <col min="4609" max="4609" width="6.5703125" style="795" customWidth="1"/>
    <col min="4610" max="4610" width="49.42578125" style="795" customWidth="1"/>
    <col min="4611" max="4611" width="22" style="795" customWidth="1"/>
    <col min="4612" max="4864" width="8" style="795"/>
    <col min="4865" max="4865" width="6.5703125" style="795" customWidth="1"/>
    <col min="4866" max="4866" width="49.42578125" style="795" customWidth="1"/>
    <col min="4867" max="4867" width="22" style="795" customWidth="1"/>
    <col min="4868" max="5120" width="8" style="795"/>
    <col min="5121" max="5121" width="6.5703125" style="795" customWidth="1"/>
    <col min="5122" max="5122" width="49.42578125" style="795" customWidth="1"/>
    <col min="5123" max="5123" width="22" style="795" customWidth="1"/>
    <col min="5124" max="5376" width="8" style="795"/>
    <col min="5377" max="5377" width="6.5703125" style="795" customWidth="1"/>
    <col min="5378" max="5378" width="49.42578125" style="795" customWidth="1"/>
    <col min="5379" max="5379" width="22" style="795" customWidth="1"/>
    <col min="5380" max="5632" width="8" style="795"/>
    <col min="5633" max="5633" width="6.5703125" style="795" customWidth="1"/>
    <col min="5634" max="5634" width="49.42578125" style="795" customWidth="1"/>
    <col min="5635" max="5635" width="22" style="795" customWidth="1"/>
    <col min="5636" max="5888" width="8" style="795"/>
    <col min="5889" max="5889" width="6.5703125" style="795" customWidth="1"/>
    <col min="5890" max="5890" width="49.42578125" style="795" customWidth="1"/>
    <col min="5891" max="5891" width="22" style="795" customWidth="1"/>
    <col min="5892" max="6144" width="8" style="795"/>
    <col min="6145" max="6145" width="6.5703125" style="795" customWidth="1"/>
    <col min="6146" max="6146" width="49.42578125" style="795" customWidth="1"/>
    <col min="6147" max="6147" width="22" style="795" customWidth="1"/>
    <col min="6148" max="6400" width="8" style="795"/>
    <col min="6401" max="6401" width="6.5703125" style="795" customWidth="1"/>
    <col min="6402" max="6402" width="49.42578125" style="795" customWidth="1"/>
    <col min="6403" max="6403" width="22" style="795" customWidth="1"/>
    <col min="6404" max="6656" width="8" style="795"/>
    <col min="6657" max="6657" width="6.5703125" style="795" customWidth="1"/>
    <col min="6658" max="6658" width="49.42578125" style="795" customWidth="1"/>
    <col min="6659" max="6659" width="22" style="795" customWidth="1"/>
    <col min="6660" max="6912" width="8" style="795"/>
    <col min="6913" max="6913" width="6.5703125" style="795" customWidth="1"/>
    <col min="6914" max="6914" width="49.42578125" style="795" customWidth="1"/>
    <col min="6915" max="6915" width="22" style="795" customWidth="1"/>
    <col min="6916" max="7168" width="8" style="795"/>
    <col min="7169" max="7169" width="6.5703125" style="795" customWidth="1"/>
    <col min="7170" max="7170" width="49.42578125" style="795" customWidth="1"/>
    <col min="7171" max="7171" width="22" style="795" customWidth="1"/>
    <col min="7172" max="7424" width="8" style="795"/>
    <col min="7425" max="7425" width="6.5703125" style="795" customWidth="1"/>
    <col min="7426" max="7426" width="49.42578125" style="795" customWidth="1"/>
    <col min="7427" max="7427" width="22" style="795" customWidth="1"/>
    <col min="7428" max="7680" width="8" style="795"/>
    <col min="7681" max="7681" width="6.5703125" style="795" customWidth="1"/>
    <col min="7682" max="7682" width="49.42578125" style="795" customWidth="1"/>
    <col min="7683" max="7683" width="22" style="795" customWidth="1"/>
    <col min="7684" max="7936" width="8" style="795"/>
    <col min="7937" max="7937" width="6.5703125" style="795" customWidth="1"/>
    <col min="7938" max="7938" width="49.42578125" style="795" customWidth="1"/>
    <col min="7939" max="7939" width="22" style="795" customWidth="1"/>
    <col min="7940" max="8192" width="8" style="795"/>
    <col min="8193" max="8193" width="6.5703125" style="795" customWidth="1"/>
    <col min="8194" max="8194" width="49.42578125" style="795" customWidth="1"/>
    <col min="8195" max="8195" width="22" style="795" customWidth="1"/>
    <col min="8196" max="8448" width="8" style="795"/>
    <col min="8449" max="8449" width="6.5703125" style="795" customWidth="1"/>
    <col min="8450" max="8450" width="49.42578125" style="795" customWidth="1"/>
    <col min="8451" max="8451" width="22" style="795" customWidth="1"/>
    <col min="8452" max="8704" width="8" style="795"/>
    <col min="8705" max="8705" width="6.5703125" style="795" customWidth="1"/>
    <col min="8706" max="8706" width="49.42578125" style="795" customWidth="1"/>
    <col min="8707" max="8707" width="22" style="795" customWidth="1"/>
    <col min="8708" max="8960" width="8" style="795"/>
    <col min="8961" max="8961" width="6.5703125" style="795" customWidth="1"/>
    <col min="8962" max="8962" width="49.42578125" style="795" customWidth="1"/>
    <col min="8963" max="8963" width="22" style="795" customWidth="1"/>
    <col min="8964" max="9216" width="8" style="795"/>
    <col min="9217" max="9217" width="6.5703125" style="795" customWidth="1"/>
    <col min="9218" max="9218" width="49.42578125" style="795" customWidth="1"/>
    <col min="9219" max="9219" width="22" style="795" customWidth="1"/>
    <col min="9220" max="9472" width="8" style="795"/>
    <col min="9473" max="9473" width="6.5703125" style="795" customWidth="1"/>
    <col min="9474" max="9474" width="49.42578125" style="795" customWidth="1"/>
    <col min="9475" max="9475" width="22" style="795" customWidth="1"/>
    <col min="9476" max="9728" width="8" style="795"/>
    <col min="9729" max="9729" width="6.5703125" style="795" customWidth="1"/>
    <col min="9730" max="9730" width="49.42578125" style="795" customWidth="1"/>
    <col min="9731" max="9731" width="22" style="795" customWidth="1"/>
    <col min="9732" max="9984" width="8" style="795"/>
    <col min="9985" max="9985" width="6.5703125" style="795" customWidth="1"/>
    <col min="9986" max="9986" width="49.42578125" style="795" customWidth="1"/>
    <col min="9987" max="9987" width="22" style="795" customWidth="1"/>
    <col min="9988" max="10240" width="8" style="795"/>
    <col min="10241" max="10241" width="6.5703125" style="795" customWidth="1"/>
    <col min="10242" max="10242" width="49.42578125" style="795" customWidth="1"/>
    <col min="10243" max="10243" width="22" style="795" customWidth="1"/>
    <col min="10244" max="10496" width="8" style="795"/>
    <col min="10497" max="10497" width="6.5703125" style="795" customWidth="1"/>
    <col min="10498" max="10498" width="49.42578125" style="795" customWidth="1"/>
    <col min="10499" max="10499" width="22" style="795" customWidth="1"/>
    <col min="10500" max="10752" width="8" style="795"/>
    <col min="10753" max="10753" width="6.5703125" style="795" customWidth="1"/>
    <col min="10754" max="10754" width="49.42578125" style="795" customWidth="1"/>
    <col min="10755" max="10755" width="22" style="795" customWidth="1"/>
    <col min="10756" max="11008" width="8" style="795"/>
    <col min="11009" max="11009" width="6.5703125" style="795" customWidth="1"/>
    <col min="11010" max="11010" width="49.42578125" style="795" customWidth="1"/>
    <col min="11011" max="11011" width="22" style="795" customWidth="1"/>
    <col min="11012" max="11264" width="8" style="795"/>
    <col min="11265" max="11265" width="6.5703125" style="795" customWidth="1"/>
    <col min="11266" max="11266" width="49.42578125" style="795" customWidth="1"/>
    <col min="11267" max="11267" width="22" style="795" customWidth="1"/>
    <col min="11268" max="11520" width="8" style="795"/>
    <col min="11521" max="11521" width="6.5703125" style="795" customWidth="1"/>
    <col min="11522" max="11522" width="49.42578125" style="795" customWidth="1"/>
    <col min="11523" max="11523" width="22" style="795" customWidth="1"/>
    <col min="11524" max="11776" width="8" style="795"/>
    <col min="11777" max="11777" width="6.5703125" style="795" customWidth="1"/>
    <col min="11778" max="11778" width="49.42578125" style="795" customWidth="1"/>
    <col min="11779" max="11779" width="22" style="795" customWidth="1"/>
    <col min="11780" max="12032" width="8" style="795"/>
    <col min="12033" max="12033" width="6.5703125" style="795" customWidth="1"/>
    <col min="12034" max="12034" width="49.42578125" style="795" customWidth="1"/>
    <col min="12035" max="12035" width="22" style="795" customWidth="1"/>
    <col min="12036" max="12288" width="8" style="795"/>
    <col min="12289" max="12289" width="6.5703125" style="795" customWidth="1"/>
    <col min="12290" max="12290" width="49.42578125" style="795" customWidth="1"/>
    <col min="12291" max="12291" width="22" style="795" customWidth="1"/>
    <col min="12292" max="12544" width="8" style="795"/>
    <col min="12545" max="12545" width="6.5703125" style="795" customWidth="1"/>
    <col min="12546" max="12546" width="49.42578125" style="795" customWidth="1"/>
    <col min="12547" max="12547" width="22" style="795" customWidth="1"/>
    <col min="12548" max="12800" width="8" style="795"/>
    <col min="12801" max="12801" width="6.5703125" style="795" customWidth="1"/>
    <col min="12802" max="12802" width="49.42578125" style="795" customWidth="1"/>
    <col min="12803" max="12803" width="22" style="795" customWidth="1"/>
    <col min="12804" max="13056" width="8" style="795"/>
    <col min="13057" max="13057" width="6.5703125" style="795" customWidth="1"/>
    <col min="13058" max="13058" width="49.42578125" style="795" customWidth="1"/>
    <col min="13059" max="13059" width="22" style="795" customWidth="1"/>
    <col min="13060" max="13312" width="8" style="795"/>
    <col min="13313" max="13313" width="6.5703125" style="795" customWidth="1"/>
    <col min="13314" max="13314" width="49.42578125" style="795" customWidth="1"/>
    <col min="13315" max="13315" width="22" style="795" customWidth="1"/>
    <col min="13316" max="13568" width="8" style="795"/>
    <col min="13569" max="13569" width="6.5703125" style="795" customWidth="1"/>
    <col min="13570" max="13570" width="49.42578125" style="795" customWidth="1"/>
    <col min="13571" max="13571" width="22" style="795" customWidth="1"/>
    <col min="13572" max="13824" width="8" style="795"/>
    <col min="13825" max="13825" width="6.5703125" style="795" customWidth="1"/>
    <col min="13826" max="13826" width="49.42578125" style="795" customWidth="1"/>
    <col min="13827" max="13827" width="22" style="795" customWidth="1"/>
    <col min="13828" max="14080" width="8" style="795"/>
    <col min="14081" max="14081" width="6.5703125" style="795" customWidth="1"/>
    <col min="14082" max="14082" width="49.42578125" style="795" customWidth="1"/>
    <col min="14083" max="14083" width="22" style="795" customWidth="1"/>
    <col min="14084" max="14336" width="8" style="795"/>
    <col min="14337" max="14337" width="6.5703125" style="795" customWidth="1"/>
    <col min="14338" max="14338" width="49.42578125" style="795" customWidth="1"/>
    <col min="14339" max="14339" width="22" style="795" customWidth="1"/>
    <col min="14340" max="14592" width="8" style="795"/>
    <col min="14593" max="14593" width="6.5703125" style="795" customWidth="1"/>
    <col min="14594" max="14594" width="49.42578125" style="795" customWidth="1"/>
    <col min="14595" max="14595" width="22" style="795" customWidth="1"/>
    <col min="14596" max="14848" width="8" style="795"/>
    <col min="14849" max="14849" width="6.5703125" style="795" customWidth="1"/>
    <col min="14850" max="14850" width="49.42578125" style="795" customWidth="1"/>
    <col min="14851" max="14851" width="22" style="795" customWidth="1"/>
    <col min="14852" max="15104" width="8" style="795"/>
    <col min="15105" max="15105" width="6.5703125" style="795" customWidth="1"/>
    <col min="15106" max="15106" width="49.42578125" style="795" customWidth="1"/>
    <col min="15107" max="15107" width="22" style="795" customWidth="1"/>
    <col min="15108" max="15360" width="8" style="795"/>
    <col min="15361" max="15361" width="6.5703125" style="795" customWidth="1"/>
    <col min="15362" max="15362" width="49.42578125" style="795" customWidth="1"/>
    <col min="15363" max="15363" width="22" style="795" customWidth="1"/>
    <col min="15364" max="15616" width="8" style="795"/>
    <col min="15617" max="15617" width="6.5703125" style="795" customWidth="1"/>
    <col min="15618" max="15618" width="49.42578125" style="795" customWidth="1"/>
    <col min="15619" max="15619" width="22" style="795" customWidth="1"/>
    <col min="15620" max="15872" width="8" style="795"/>
    <col min="15873" max="15873" width="6.5703125" style="795" customWidth="1"/>
    <col min="15874" max="15874" width="49.42578125" style="795" customWidth="1"/>
    <col min="15875" max="15875" width="22" style="795" customWidth="1"/>
    <col min="15876" max="16128" width="8" style="795"/>
    <col min="16129" max="16129" width="6.5703125" style="795" customWidth="1"/>
    <col min="16130" max="16130" width="49.42578125" style="795" customWidth="1"/>
    <col min="16131" max="16131" width="22" style="795" customWidth="1"/>
    <col min="16132" max="16384" width="8" style="795"/>
  </cols>
  <sheetData>
    <row r="1" spans="1:4" ht="13.5" x14ac:dyDescent="0.25">
      <c r="C1" s="796" t="s">
        <v>1211</v>
      </c>
    </row>
    <row r="2" spans="1:4" x14ac:dyDescent="0.2">
      <c r="C2" s="797" t="s">
        <v>1489</v>
      </c>
    </row>
    <row r="3" spans="1:4" ht="13.5" x14ac:dyDescent="0.25">
      <c r="B3" s="798" t="s">
        <v>1103</v>
      </c>
      <c r="C3" s="796"/>
    </row>
    <row r="4" spans="1:4" ht="14.25" x14ac:dyDescent="0.2">
      <c r="A4" s="799"/>
      <c r="B4" s="799" t="s">
        <v>1203</v>
      </c>
    </row>
    <row r="5" spans="1:4" ht="33.75" customHeight="1" x14ac:dyDescent="0.2">
      <c r="A5" s="1013" t="s">
        <v>1204</v>
      </c>
      <c r="B5" s="1013"/>
      <c r="C5" s="1013"/>
    </row>
    <row r="6" spans="1:4" ht="13.5" thickBot="1" x14ac:dyDescent="0.25">
      <c r="B6" s="800" t="s">
        <v>907</v>
      </c>
      <c r="C6" s="801" t="s">
        <v>170</v>
      </c>
    </row>
    <row r="7" spans="1:4" s="805" customFormat="1" ht="43.5" customHeight="1" x14ac:dyDescent="0.2">
      <c r="A7" s="802"/>
      <c r="B7" s="803" t="s">
        <v>679</v>
      </c>
      <c r="C7" s="804" t="s">
        <v>1214</v>
      </c>
    </row>
    <row r="8" spans="1:4" ht="28.5" customHeight="1" x14ac:dyDescent="0.2">
      <c r="A8" s="806">
        <v>1</v>
      </c>
      <c r="B8" s="807" t="s">
        <v>1212</v>
      </c>
      <c r="C8" s="808"/>
    </row>
    <row r="9" spans="1:4" ht="18" customHeight="1" x14ac:dyDescent="0.2">
      <c r="A9" s="809">
        <v>2</v>
      </c>
      <c r="B9" s="810" t="s">
        <v>1205</v>
      </c>
      <c r="C9" s="811">
        <v>534071399</v>
      </c>
    </row>
    <row r="10" spans="1:4" ht="18" customHeight="1" x14ac:dyDescent="0.2">
      <c r="A10" s="806">
        <v>3</v>
      </c>
      <c r="B10" s="810" t="s">
        <v>1206</v>
      </c>
      <c r="C10" s="811"/>
    </row>
    <row r="11" spans="1:4" ht="18" customHeight="1" x14ac:dyDescent="0.2">
      <c r="A11" s="809">
        <v>4</v>
      </c>
      <c r="B11" s="810" t="s">
        <v>1207</v>
      </c>
      <c r="C11" s="811">
        <v>117360</v>
      </c>
    </row>
    <row r="12" spans="1:4" ht="18" customHeight="1" x14ac:dyDescent="0.2">
      <c r="A12" s="806">
        <v>5</v>
      </c>
      <c r="B12" s="810" t="s">
        <v>1208</v>
      </c>
      <c r="C12" s="811">
        <v>58570</v>
      </c>
    </row>
    <row r="13" spans="1:4" ht="25.5" customHeight="1" x14ac:dyDescent="0.2">
      <c r="A13" s="809">
        <v>6</v>
      </c>
      <c r="B13" s="807" t="s">
        <v>1209</v>
      </c>
      <c r="C13" s="812">
        <f>SUM(C9:C12)</f>
        <v>534247329</v>
      </c>
      <c r="D13" s="813"/>
    </row>
    <row r="14" spans="1:4" x14ac:dyDescent="0.2">
      <c r="A14" s="806">
        <v>7</v>
      </c>
      <c r="B14" s="814" t="s">
        <v>1213</v>
      </c>
      <c r="C14" s="815"/>
    </row>
    <row r="15" spans="1:4" ht="38.25" x14ac:dyDescent="0.2">
      <c r="A15" s="809">
        <v>8</v>
      </c>
      <c r="B15" s="810" t="s">
        <v>1205</v>
      </c>
      <c r="C15" s="811">
        <v>583899873</v>
      </c>
    </row>
    <row r="16" spans="1:4" x14ac:dyDescent="0.2">
      <c r="A16" s="806">
        <v>9</v>
      </c>
      <c r="B16" s="810" t="s">
        <v>1206</v>
      </c>
      <c r="C16" s="811"/>
    </row>
    <row r="17" spans="1:3" x14ac:dyDescent="0.2">
      <c r="A17" s="809">
        <v>10</v>
      </c>
      <c r="B17" s="810" t="s">
        <v>1207</v>
      </c>
      <c r="C17" s="811">
        <v>316535</v>
      </c>
    </row>
    <row r="18" spans="1:3" x14ac:dyDescent="0.2">
      <c r="A18" s="806">
        <v>11</v>
      </c>
      <c r="B18" s="810" t="s">
        <v>1208</v>
      </c>
      <c r="C18" s="811"/>
    </row>
    <row r="19" spans="1:3" x14ac:dyDescent="0.2">
      <c r="A19" s="806" t="s">
        <v>360</v>
      </c>
      <c r="B19" s="816" t="s">
        <v>1210</v>
      </c>
      <c r="C19" s="817">
        <f>SUM(C15:C18)</f>
        <v>584216408</v>
      </c>
    </row>
  </sheetData>
  <mergeCells count="1">
    <mergeCell ref="A5:C5"/>
  </mergeCells>
  <printOptions horizontalCentered="1"/>
  <pageMargins left="0.78740157480314965" right="0.78740157480314965" top="1.18" bottom="0.98425196850393704" header="0.7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workbookViewId="0">
      <selection activeCell="H2" sqref="H2"/>
    </sheetView>
  </sheetViews>
  <sheetFormatPr defaultColWidth="9.140625" defaultRowHeight="12.75" x14ac:dyDescent="0.2"/>
  <cols>
    <col min="1" max="1" width="4.28515625" style="957" customWidth="1"/>
    <col min="2" max="2" width="33.140625" style="957" customWidth="1"/>
    <col min="3" max="3" width="10.42578125" style="139" customWidth="1"/>
    <col min="4" max="4" width="12" style="139" customWidth="1"/>
    <col min="5" max="5" width="10.5703125" style="139" customWidth="1"/>
    <col min="6" max="6" width="13.7109375" style="139" customWidth="1"/>
    <col min="7" max="7" width="14" style="139" customWidth="1"/>
    <col min="8" max="8" width="16.42578125" style="139" customWidth="1"/>
    <col min="9" max="9" width="16.7109375" style="139" customWidth="1"/>
    <col min="10" max="10" width="10.85546875" style="139" customWidth="1"/>
    <col min="11" max="12" width="10.5703125" style="139" customWidth="1"/>
    <col min="13" max="13" width="8.140625" style="139" customWidth="1"/>
    <col min="14" max="16384" width="9.140625" style="139"/>
  </cols>
  <sheetData>
    <row r="1" spans="1:12" s="958" customFormat="1" ht="15.75" x14ac:dyDescent="0.25">
      <c r="A1" s="957"/>
      <c r="D1" s="959" t="s">
        <v>0</v>
      </c>
      <c r="H1" s="137" t="s">
        <v>1487</v>
      </c>
    </row>
    <row r="2" spans="1:12" s="958" customFormat="1" ht="15" x14ac:dyDescent="0.2">
      <c r="A2" s="957"/>
      <c r="C2" s="960" t="s">
        <v>1472</v>
      </c>
      <c r="D2" s="960"/>
      <c r="E2" s="960"/>
      <c r="H2" s="961" t="s">
        <v>1488</v>
      </c>
    </row>
    <row r="3" spans="1:12" s="958" customFormat="1" ht="15" x14ac:dyDescent="0.2">
      <c r="A3" s="957"/>
      <c r="C3" s="960"/>
      <c r="D3" s="960"/>
      <c r="E3" s="960"/>
      <c r="H3" s="961"/>
    </row>
    <row r="4" spans="1:12" s="958" customFormat="1" ht="18.75" x14ac:dyDescent="0.3">
      <c r="A4" s="957"/>
      <c r="C4" s="960"/>
      <c r="D4" s="960"/>
      <c r="E4" s="962" t="s">
        <v>169</v>
      </c>
      <c r="J4" s="138"/>
    </row>
    <row r="5" spans="1:12" s="958" customFormat="1" ht="15" x14ac:dyDescent="0.2">
      <c r="A5" s="960"/>
      <c r="B5" s="960" t="s">
        <v>907</v>
      </c>
      <c r="C5" s="960" t="s">
        <v>170</v>
      </c>
      <c r="D5" s="960" t="s">
        <v>171</v>
      </c>
      <c r="E5" s="960" t="s">
        <v>908</v>
      </c>
      <c r="F5" s="960" t="s">
        <v>909</v>
      </c>
      <c r="G5" s="960" t="s">
        <v>172</v>
      </c>
      <c r="H5" s="960" t="s">
        <v>910</v>
      </c>
      <c r="I5" s="960" t="s">
        <v>1163</v>
      </c>
    </row>
    <row r="6" spans="1:12" s="958" customFormat="1" ht="15.75" thickBot="1" x14ac:dyDescent="0.25">
      <c r="A6" s="960">
        <v>1</v>
      </c>
      <c r="B6" s="963" t="s">
        <v>1473</v>
      </c>
      <c r="C6" s="963" t="s">
        <v>52</v>
      </c>
      <c r="D6" s="963" t="s">
        <v>173</v>
      </c>
      <c r="E6" s="963" t="s">
        <v>1474</v>
      </c>
      <c r="F6" s="963" t="s">
        <v>1475</v>
      </c>
      <c r="G6" s="963" t="s">
        <v>1476</v>
      </c>
      <c r="H6" s="963" t="s">
        <v>48</v>
      </c>
      <c r="I6" s="963" t="s">
        <v>174</v>
      </c>
    </row>
    <row r="7" spans="1:12" s="958" customFormat="1" ht="15" x14ac:dyDescent="0.2">
      <c r="A7" s="960">
        <v>2</v>
      </c>
      <c r="B7" s="964" t="s">
        <v>1477</v>
      </c>
      <c r="C7" s="964">
        <v>25</v>
      </c>
      <c r="D7" s="964">
        <v>4.5</v>
      </c>
      <c r="E7" s="964">
        <v>2</v>
      </c>
      <c r="F7" s="964">
        <v>13</v>
      </c>
      <c r="G7" s="964">
        <v>26.88</v>
      </c>
      <c r="H7" s="964">
        <v>12</v>
      </c>
      <c r="I7" s="964">
        <f>SUM(C7:H7)</f>
        <v>83.38</v>
      </c>
    </row>
    <row r="8" spans="1:12" s="958" customFormat="1" ht="15" x14ac:dyDescent="0.2">
      <c r="A8" s="960"/>
      <c r="B8" s="965" t="s">
        <v>1478</v>
      </c>
      <c r="C8" s="965"/>
      <c r="D8" s="965">
        <v>1</v>
      </c>
      <c r="E8" s="965"/>
      <c r="F8" s="965"/>
      <c r="G8" s="965"/>
      <c r="H8" s="965"/>
      <c r="I8" s="965">
        <f>SUM(C8:H8)</f>
        <v>1</v>
      </c>
    </row>
    <row r="9" spans="1:12" s="958" customFormat="1" ht="15.75" thickBot="1" x14ac:dyDescent="0.25">
      <c r="A9" s="960">
        <v>3</v>
      </c>
      <c r="B9" s="965" t="s">
        <v>1479</v>
      </c>
      <c r="C9" s="966">
        <v>2</v>
      </c>
      <c r="D9" s="966"/>
      <c r="E9" s="966"/>
      <c r="F9" s="966">
        <v>120</v>
      </c>
      <c r="G9" s="966"/>
      <c r="H9" s="966"/>
      <c r="I9" s="967">
        <f>SUM(C9:H9)</f>
        <v>122</v>
      </c>
    </row>
    <row r="10" spans="1:12" s="958" customFormat="1" ht="15.75" thickBot="1" x14ac:dyDescent="0.25">
      <c r="A10" s="960">
        <v>4</v>
      </c>
      <c r="B10" s="968" t="s">
        <v>1480</v>
      </c>
      <c r="C10" s="969">
        <f t="shared" ref="C10:I10" si="0">SUM(C7:C9)</f>
        <v>27</v>
      </c>
      <c r="D10" s="969">
        <f t="shared" si="0"/>
        <v>5.5</v>
      </c>
      <c r="E10" s="969">
        <f t="shared" si="0"/>
        <v>2</v>
      </c>
      <c r="F10" s="969">
        <f t="shared" si="0"/>
        <v>133</v>
      </c>
      <c r="G10" s="969">
        <f t="shared" si="0"/>
        <v>26.88</v>
      </c>
      <c r="H10" s="969">
        <f t="shared" si="0"/>
        <v>12</v>
      </c>
      <c r="I10" s="969">
        <f t="shared" si="0"/>
        <v>206.38</v>
      </c>
    </row>
    <row r="11" spans="1:12" s="958" customFormat="1" ht="15.75" x14ac:dyDescent="0.25">
      <c r="A11" s="960"/>
      <c r="B11" s="959"/>
      <c r="C11" s="960"/>
      <c r="D11" s="960"/>
      <c r="E11" s="960"/>
      <c r="F11" s="960"/>
      <c r="G11" s="960"/>
      <c r="H11" s="960"/>
      <c r="I11" s="960"/>
    </row>
    <row r="12" spans="1:12" ht="15" x14ac:dyDescent="0.2">
      <c r="A12" s="960"/>
      <c r="B12" s="960" t="s">
        <v>1481</v>
      </c>
      <c r="C12" s="960" t="s">
        <v>1482</v>
      </c>
      <c r="D12" s="960"/>
      <c r="E12" s="960"/>
      <c r="F12" s="960">
        <v>1</v>
      </c>
      <c r="G12" s="960" t="s">
        <v>1483</v>
      </c>
      <c r="H12" s="960"/>
      <c r="I12" s="960"/>
    </row>
    <row r="13" spans="1:12" ht="15" x14ac:dyDescent="0.2">
      <c r="B13" s="960"/>
      <c r="C13" s="960" t="s">
        <v>1484</v>
      </c>
      <c r="D13" s="960"/>
      <c r="E13" s="960"/>
      <c r="F13" s="960">
        <v>1</v>
      </c>
      <c r="G13" s="960" t="s">
        <v>1483</v>
      </c>
    </row>
    <row r="14" spans="1:12" ht="15" x14ac:dyDescent="0.2">
      <c r="B14" s="960"/>
      <c r="C14" s="960" t="s">
        <v>1485</v>
      </c>
      <c r="D14" s="960"/>
      <c r="E14" s="960"/>
      <c r="F14" s="960">
        <v>7</v>
      </c>
      <c r="G14" s="960" t="s">
        <v>1483</v>
      </c>
    </row>
    <row r="15" spans="1:12" ht="15" x14ac:dyDescent="0.2">
      <c r="B15" s="960"/>
      <c r="C15" s="960" t="s">
        <v>1486</v>
      </c>
      <c r="D15" s="960"/>
      <c r="E15" s="960"/>
      <c r="F15" s="960">
        <v>3</v>
      </c>
      <c r="G15" s="960" t="s">
        <v>1483</v>
      </c>
      <c r="L15" s="970"/>
    </row>
    <row r="16" spans="1:12" ht="15" x14ac:dyDescent="0.2">
      <c r="D16" s="960" t="s">
        <v>1158</v>
      </c>
      <c r="E16" s="960"/>
      <c r="F16" s="960">
        <f>SUM(F12:F15)</f>
        <v>12</v>
      </c>
      <c r="G16" s="960" t="s">
        <v>1483</v>
      </c>
    </row>
  </sheetData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6.57031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1471</v>
      </c>
    </row>
    <row r="2" spans="1:5" ht="18.75" x14ac:dyDescent="0.3">
      <c r="B2" s="348" t="s">
        <v>887</v>
      </c>
      <c r="C2" s="350" t="s">
        <v>1488</v>
      </c>
    </row>
    <row r="3" spans="1:5" ht="18.75" x14ac:dyDescent="0.3">
      <c r="B3" s="352"/>
      <c r="C3" s="162" t="s">
        <v>197</v>
      </c>
    </row>
    <row r="4" spans="1:5" x14ac:dyDescent="0.2">
      <c r="A4" s="1014" t="s">
        <v>1460</v>
      </c>
      <c r="B4" s="1015"/>
      <c r="C4" s="1015"/>
      <c r="D4" s="1015"/>
      <c r="E4" s="1015"/>
    </row>
    <row r="5" spans="1:5" ht="45" x14ac:dyDescent="0.2">
      <c r="A5" s="948"/>
      <c r="B5" s="948" t="s">
        <v>679</v>
      </c>
      <c r="C5" s="948" t="s">
        <v>1310</v>
      </c>
      <c r="D5" s="948" t="s">
        <v>1311</v>
      </c>
      <c r="E5" s="948" t="s">
        <v>1312</v>
      </c>
    </row>
    <row r="6" spans="1:5" ht="25.5" x14ac:dyDescent="0.2">
      <c r="A6" s="949">
        <v>1</v>
      </c>
      <c r="B6" s="950" t="s">
        <v>1313</v>
      </c>
      <c r="C6" s="951">
        <v>252111794</v>
      </c>
      <c r="D6" s="951">
        <v>0</v>
      </c>
      <c r="E6" s="951">
        <v>252111794</v>
      </c>
    </row>
    <row r="7" spans="1:5" x14ac:dyDescent="0.2">
      <c r="A7" s="949">
        <v>2</v>
      </c>
      <c r="B7" s="950" t="s">
        <v>1314</v>
      </c>
      <c r="C7" s="951">
        <v>24393000</v>
      </c>
      <c r="D7" s="951">
        <v>0</v>
      </c>
      <c r="E7" s="951">
        <v>24393000</v>
      </c>
    </row>
    <row r="8" spans="1:5" x14ac:dyDescent="0.2">
      <c r="A8" s="949">
        <v>3</v>
      </c>
      <c r="B8" s="950" t="s">
        <v>1315</v>
      </c>
      <c r="C8" s="951">
        <v>6019000</v>
      </c>
      <c r="D8" s="951">
        <v>0</v>
      </c>
      <c r="E8" s="951">
        <v>6019000</v>
      </c>
    </row>
    <row r="9" spans="1:5" x14ac:dyDescent="0.2">
      <c r="A9" s="949">
        <v>4</v>
      </c>
      <c r="B9" s="950" t="s">
        <v>1316</v>
      </c>
      <c r="C9" s="951">
        <v>5286300</v>
      </c>
      <c r="D9" s="951">
        <v>0</v>
      </c>
      <c r="E9" s="951">
        <v>5286300</v>
      </c>
    </row>
    <row r="10" spans="1:5" x14ac:dyDescent="0.2">
      <c r="A10" s="949">
        <v>5</v>
      </c>
      <c r="B10" s="950" t="s">
        <v>1317</v>
      </c>
      <c r="C10" s="951">
        <v>7635440</v>
      </c>
      <c r="D10" s="951">
        <v>0</v>
      </c>
      <c r="E10" s="951">
        <v>7635440</v>
      </c>
    </row>
    <row r="11" spans="1:5" x14ac:dyDescent="0.2">
      <c r="A11" s="949">
        <v>6</v>
      </c>
      <c r="B11" s="950" t="s">
        <v>1318</v>
      </c>
      <c r="C11" s="951">
        <v>1414482</v>
      </c>
      <c r="D11" s="951">
        <v>0</v>
      </c>
      <c r="E11" s="951">
        <v>1414482</v>
      </c>
    </row>
    <row r="12" spans="1:5" x14ac:dyDescent="0.2">
      <c r="A12" s="949">
        <v>7</v>
      </c>
      <c r="B12" s="950" t="s">
        <v>1319</v>
      </c>
      <c r="C12" s="951">
        <v>1083123</v>
      </c>
      <c r="D12" s="951">
        <v>0</v>
      </c>
      <c r="E12" s="951">
        <v>1083123</v>
      </c>
    </row>
    <row r="13" spans="1:5" x14ac:dyDescent="0.2">
      <c r="A13" s="949">
        <v>8</v>
      </c>
      <c r="B13" s="950" t="s">
        <v>1320</v>
      </c>
      <c r="C13" s="951">
        <v>310200</v>
      </c>
      <c r="D13" s="951">
        <v>0</v>
      </c>
      <c r="E13" s="951">
        <v>310200</v>
      </c>
    </row>
    <row r="14" spans="1:5" ht="25.5" x14ac:dyDescent="0.2">
      <c r="A14" s="949">
        <v>9</v>
      </c>
      <c r="B14" s="950" t="s">
        <v>1321</v>
      </c>
      <c r="C14" s="951">
        <v>9297834</v>
      </c>
      <c r="D14" s="951">
        <v>0</v>
      </c>
      <c r="E14" s="951">
        <v>9297834</v>
      </c>
    </row>
    <row r="15" spans="1:5" ht="25.5" x14ac:dyDescent="0.2">
      <c r="A15" s="949">
        <v>10</v>
      </c>
      <c r="B15" s="950" t="s">
        <v>1322</v>
      </c>
      <c r="C15" s="951">
        <v>307551173</v>
      </c>
      <c r="D15" s="951">
        <v>0</v>
      </c>
      <c r="E15" s="951">
        <v>307551173</v>
      </c>
    </row>
    <row r="16" spans="1:5" x14ac:dyDescent="0.2">
      <c r="A16" s="949">
        <v>11</v>
      </c>
      <c r="B16" s="950" t="s">
        <v>1323</v>
      </c>
      <c r="C16" s="951">
        <v>15364248</v>
      </c>
      <c r="D16" s="951">
        <v>0</v>
      </c>
      <c r="E16" s="951">
        <v>15364248</v>
      </c>
    </row>
    <row r="17" spans="1:5" ht="38.25" x14ac:dyDescent="0.2">
      <c r="A17" s="949">
        <v>12</v>
      </c>
      <c r="B17" s="950" t="s">
        <v>1324</v>
      </c>
      <c r="C17" s="951">
        <v>5374900</v>
      </c>
      <c r="D17" s="951">
        <v>0</v>
      </c>
      <c r="E17" s="951">
        <v>5374900</v>
      </c>
    </row>
    <row r="18" spans="1:5" x14ac:dyDescent="0.2">
      <c r="A18" s="949">
        <v>13</v>
      </c>
      <c r="B18" s="950" t="s">
        <v>1325</v>
      </c>
      <c r="C18" s="951">
        <v>3351379</v>
      </c>
      <c r="D18" s="951">
        <v>0</v>
      </c>
      <c r="E18" s="951">
        <v>3351379</v>
      </c>
    </row>
    <row r="19" spans="1:5" x14ac:dyDescent="0.2">
      <c r="A19" s="949">
        <v>14</v>
      </c>
      <c r="B19" s="950" t="s">
        <v>1326</v>
      </c>
      <c r="C19" s="951">
        <v>24090527</v>
      </c>
      <c r="D19" s="951">
        <v>0</v>
      </c>
      <c r="E19" s="951">
        <v>24090527</v>
      </c>
    </row>
    <row r="20" spans="1:5" x14ac:dyDescent="0.2">
      <c r="A20" s="949">
        <v>15</v>
      </c>
      <c r="B20" s="952" t="s">
        <v>1327</v>
      </c>
      <c r="C20" s="953">
        <v>331641700</v>
      </c>
      <c r="D20" s="953">
        <v>0</v>
      </c>
      <c r="E20" s="953">
        <v>331641700</v>
      </c>
    </row>
    <row r="21" spans="1:5" ht="25.5" x14ac:dyDescent="0.2">
      <c r="A21" s="949">
        <v>16</v>
      </c>
      <c r="B21" s="952" t="s">
        <v>1328</v>
      </c>
      <c r="C21" s="953">
        <v>83120167</v>
      </c>
      <c r="D21" s="953">
        <v>0</v>
      </c>
      <c r="E21" s="953">
        <v>83120167</v>
      </c>
    </row>
    <row r="22" spans="1:5" x14ac:dyDescent="0.2">
      <c r="A22" s="949">
        <v>17</v>
      </c>
      <c r="B22" s="950" t="s">
        <v>1329</v>
      </c>
      <c r="C22" s="951">
        <v>75462202</v>
      </c>
      <c r="D22" s="951">
        <v>0</v>
      </c>
      <c r="E22" s="951">
        <v>75462202</v>
      </c>
    </row>
    <row r="23" spans="1:5" x14ac:dyDescent="0.2">
      <c r="A23" s="949">
        <v>18</v>
      </c>
      <c r="B23" s="950" t="s">
        <v>1330</v>
      </c>
      <c r="C23" s="951">
        <v>457000</v>
      </c>
      <c r="D23" s="951">
        <v>0</v>
      </c>
      <c r="E23" s="951">
        <v>457000</v>
      </c>
    </row>
    <row r="24" spans="1:5" x14ac:dyDescent="0.2">
      <c r="A24" s="949">
        <v>19</v>
      </c>
      <c r="B24" s="950" t="s">
        <v>1331</v>
      </c>
      <c r="C24" s="951">
        <v>2833983</v>
      </c>
      <c r="D24" s="951">
        <v>0</v>
      </c>
      <c r="E24" s="951">
        <v>2833983</v>
      </c>
    </row>
    <row r="25" spans="1:5" x14ac:dyDescent="0.2">
      <c r="A25" s="949">
        <v>20</v>
      </c>
      <c r="B25" s="950" t="s">
        <v>1332</v>
      </c>
      <c r="C25" s="951">
        <v>2417944</v>
      </c>
      <c r="D25" s="951">
        <v>0</v>
      </c>
      <c r="E25" s="951">
        <v>2417944</v>
      </c>
    </row>
    <row r="26" spans="1:5" ht="25.5" x14ac:dyDescent="0.2">
      <c r="A26" s="949">
        <v>21</v>
      </c>
      <c r="B26" s="950" t="s">
        <v>1333</v>
      </c>
      <c r="C26" s="951">
        <v>1949038</v>
      </c>
      <c r="D26" s="951">
        <v>0</v>
      </c>
      <c r="E26" s="951">
        <v>1949038</v>
      </c>
    </row>
    <row r="27" spans="1:5" x14ac:dyDescent="0.2">
      <c r="A27" s="949">
        <v>22</v>
      </c>
      <c r="B27" s="950" t="s">
        <v>1334</v>
      </c>
      <c r="C27" s="951">
        <v>1575104</v>
      </c>
      <c r="D27" s="951">
        <v>0</v>
      </c>
      <c r="E27" s="951">
        <v>1575104</v>
      </c>
    </row>
    <row r="28" spans="1:5" x14ac:dyDescent="0.2">
      <c r="A28" s="949">
        <v>23</v>
      </c>
      <c r="B28" s="950" t="s">
        <v>1335</v>
      </c>
      <c r="C28" s="951">
        <v>32871005</v>
      </c>
      <c r="D28" s="951">
        <v>0</v>
      </c>
      <c r="E28" s="951">
        <v>32871005</v>
      </c>
    </row>
    <row r="29" spans="1:5" x14ac:dyDescent="0.2">
      <c r="A29" s="949">
        <v>24</v>
      </c>
      <c r="B29" s="950" t="s">
        <v>1336</v>
      </c>
      <c r="C29" s="951">
        <v>34446109</v>
      </c>
      <c r="D29" s="951">
        <v>0</v>
      </c>
      <c r="E29" s="951">
        <v>34446109</v>
      </c>
    </row>
    <row r="30" spans="1:5" ht="25.5" x14ac:dyDescent="0.2">
      <c r="A30" s="949">
        <v>25</v>
      </c>
      <c r="B30" s="950" t="s">
        <v>1337</v>
      </c>
      <c r="C30" s="951">
        <v>4614638</v>
      </c>
      <c r="D30" s="951">
        <v>0</v>
      </c>
      <c r="E30" s="951">
        <v>4614638</v>
      </c>
    </row>
    <row r="31" spans="1:5" x14ac:dyDescent="0.2">
      <c r="A31" s="949">
        <v>26</v>
      </c>
      <c r="B31" s="950" t="s">
        <v>1338</v>
      </c>
      <c r="C31" s="951">
        <v>2262666</v>
      </c>
      <c r="D31" s="951">
        <v>0</v>
      </c>
      <c r="E31" s="951">
        <v>2262666</v>
      </c>
    </row>
    <row r="32" spans="1:5" x14ac:dyDescent="0.2">
      <c r="A32" s="949">
        <v>27</v>
      </c>
      <c r="B32" s="950" t="s">
        <v>1339</v>
      </c>
      <c r="C32" s="951">
        <v>6877304</v>
      </c>
      <c r="D32" s="951">
        <v>0</v>
      </c>
      <c r="E32" s="951">
        <v>6877304</v>
      </c>
    </row>
    <row r="33" spans="1:5" x14ac:dyDescent="0.2">
      <c r="A33" s="949">
        <v>28</v>
      </c>
      <c r="B33" s="950" t="s">
        <v>1340</v>
      </c>
      <c r="C33" s="951">
        <v>36290976</v>
      </c>
      <c r="D33" s="951">
        <v>0</v>
      </c>
      <c r="E33" s="951">
        <v>36290976</v>
      </c>
    </row>
    <row r="34" spans="1:5" x14ac:dyDescent="0.2">
      <c r="A34" s="949">
        <v>29</v>
      </c>
      <c r="B34" s="950" t="s">
        <v>1341</v>
      </c>
      <c r="C34" s="951">
        <v>18106686</v>
      </c>
      <c r="D34" s="951">
        <v>0</v>
      </c>
      <c r="E34" s="951">
        <v>18106686</v>
      </c>
    </row>
    <row r="35" spans="1:5" x14ac:dyDescent="0.2">
      <c r="A35" s="949">
        <v>30</v>
      </c>
      <c r="B35" s="950" t="s">
        <v>1342</v>
      </c>
      <c r="C35" s="951">
        <v>1447554</v>
      </c>
      <c r="D35" s="951">
        <v>0</v>
      </c>
      <c r="E35" s="951">
        <v>1447554</v>
      </c>
    </row>
    <row r="36" spans="1:5" x14ac:dyDescent="0.2">
      <c r="A36" s="949">
        <v>31</v>
      </c>
      <c r="B36" s="950" t="s">
        <v>1343</v>
      </c>
      <c r="C36" s="951">
        <v>11638705</v>
      </c>
      <c r="D36" s="951">
        <v>0</v>
      </c>
      <c r="E36" s="951">
        <v>11638705</v>
      </c>
    </row>
    <row r="37" spans="1:5" x14ac:dyDescent="0.2">
      <c r="A37" s="949">
        <v>32</v>
      </c>
      <c r="B37" s="950" t="s">
        <v>1344</v>
      </c>
      <c r="C37" s="951">
        <v>2540565</v>
      </c>
      <c r="D37" s="951">
        <v>0</v>
      </c>
      <c r="E37" s="951">
        <v>2540565</v>
      </c>
    </row>
    <row r="38" spans="1:5" x14ac:dyDescent="0.2">
      <c r="A38" s="949">
        <v>33</v>
      </c>
      <c r="B38" s="950" t="s">
        <v>1345</v>
      </c>
      <c r="C38" s="951">
        <v>1424460</v>
      </c>
      <c r="D38" s="951">
        <v>0</v>
      </c>
      <c r="E38" s="951">
        <v>1424460</v>
      </c>
    </row>
    <row r="39" spans="1:5" ht="25.5" x14ac:dyDescent="0.2">
      <c r="A39" s="949">
        <v>34</v>
      </c>
      <c r="B39" s="950" t="s">
        <v>1346</v>
      </c>
      <c r="C39" s="951">
        <v>14445139</v>
      </c>
      <c r="D39" s="951">
        <v>0</v>
      </c>
      <c r="E39" s="951">
        <v>14445139</v>
      </c>
    </row>
    <row r="40" spans="1:5" x14ac:dyDescent="0.2">
      <c r="A40" s="949">
        <v>35</v>
      </c>
      <c r="B40" s="950" t="s">
        <v>1347</v>
      </c>
      <c r="C40" s="951">
        <v>27185688</v>
      </c>
      <c r="D40" s="951">
        <v>0</v>
      </c>
      <c r="E40" s="951">
        <v>27185688</v>
      </c>
    </row>
    <row r="41" spans="1:5" x14ac:dyDescent="0.2">
      <c r="A41" s="949">
        <v>36</v>
      </c>
      <c r="B41" s="950" t="s">
        <v>1348</v>
      </c>
      <c r="C41" s="951">
        <v>2444248</v>
      </c>
      <c r="D41" s="951">
        <v>0</v>
      </c>
      <c r="E41" s="951">
        <v>2444248</v>
      </c>
    </row>
    <row r="42" spans="1:5" ht="25.5" x14ac:dyDescent="0.2">
      <c r="A42" s="949">
        <v>37</v>
      </c>
      <c r="B42" s="950" t="s">
        <v>1349</v>
      </c>
      <c r="C42" s="951">
        <v>111655313</v>
      </c>
      <c r="D42" s="951">
        <v>0</v>
      </c>
      <c r="E42" s="951">
        <v>111655313</v>
      </c>
    </row>
    <row r="43" spans="1:5" x14ac:dyDescent="0.2">
      <c r="A43" s="949">
        <v>38</v>
      </c>
      <c r="B43" s="950" t="s">
        <v>1350</v>
      </c>
      <c r="C43" s="951">
        <v>403566</v>
      </c>
      <c r="D43" s="951">
        <v>0</v>
      </c>
      <c r="E43" s="951">
        <v>403566</v>
      </c>
    </row>
    <row r="44" spans="1:5" x14ac:dyDescent="0.2">
      <c r="A44" s="949">
        <v>39</v>
      </c>
      <c r="B44" s="950" t="s">
        <v>1351</v>
      </c>
      <c r="C44" s="951">
        <v>625174</v>
      </c>
      <c r="D44" s="951">
        <v>0</v>
      </c>
      <c r="E44" s="951">
        <v>625174</v>
      </c>
    </row>
    <row r="45" spans="1:5" ht="25.5" x14ac:dyDescent="0.2">
      <c r="A45" s="949">
        <v>40</v>
      </c>
      <c r="B45" s="950" t="s">
        <v>1352</v>
      </c>
      <c r="C45" s="951">
        <v>1028740</v>
      </c>
      <c r="D45" s="951">
        <v>0</v>
      </c>
      <c r="E45" s="951">
        <v>1028740</v>
      </c>
    </row>
    <row r="46" spans="1:5" ht="25.5" x14ac:dyDescent="0.2">
      <c r="A46" s="949">
        <v>41</v>
      </c>
      <c r="B46" s="950" t="s">
        <v>1353</v>
      </c>
      <c r="C46" s="951">
        <v>35094336</v>
      </c>
      <c r="D46" s="951">
        <v>0</v>
      </c>
      <c r="E46" s="951">
        <v>35094336</v>
      </c>
    </row>
    <row r="47" spans="1:5" x14ac:dyDescent="0.2">
      <c r="A47" s="949">
        <v>42</v>
      </c>
      <c r="B47" s="950" t="s">
        <v>1354</v>
      </c>
      <c r="C47" s="951">
        <v>16955825</v>
      </c>
      <c r="D47" s="951">
        <v>0</v>
      </c>
      <c r="E47" s="951">
        <v>16955825</v>
      </c>
    </row>
    <row r="48" spans="1:5" x14ac:dyDescent="0.2">
      <c r="A48" s="949">
        <v>43</v>
      </c>
      <c r="B48" s="950" t="s">
        <v>1355</v>
      </c>
      <c r="C48" s="951">
        <v>2740440</v>
      </c>
      <c r="D48" s="951">
        <v>0</v>
      </c>
      <c r="E48" s="951">
        <v>2740440</v>
      </c>
    </row>
    <row r="49" spans="1:5" ht="25.5" x14ac:dyDescent="0.2">
      <c r="A49" s="949">
        <v>44</v>
      </c>
      <c r="B49" s="950" t="s">
        <v>1356</v>
      </c>
      <c r="C49" s="951">
        <v>54790601</v>
      </c>
      <c r="D49" s="951">
        <v>0</v>
      </c>
      <c r="E49" s="951">
        <v>54790601</v>
      </c>
    </row>
    <row r="50" spans="1:5" x14ac:dyDescent="0.2">
      <c r="A50" s="949">
        <v>45</v>
      </c>
      <c r="B50" s="952" t="s">
        <v>1357</v>
      </c>
      <c r="C50" s="953">
        <v>208798067</v>
      </c>
      <c r="D50" s="953">
        <v>0</v>
      </c>
      <c r="E50" s="953">
        <v>208798067</v>
      </c>
    </row>
    <row r="51" spans="1:5" x14ac:dyDescent="0.2">
      <c r="A51" s="949">
        <v>46</v>
      </c>
      <c r="B51" s="950" t="s">
        <v>1358</v>
      </c>
      <c r="C51" s="951">
        <v>5492600</v>
      </c>
      <c r="D51" s="951">
        <v>0</v>
      </c>
      <c r="E51" s="951">
        <v>5492600</v>
      </c>
    </row>
    <row r="52" spans="1:5" ht="25.5" x14ac:dyDescent="0.2">
      <c r="A52" s="949">
        <v>47</v>
      </c>
      <c r="B52" s="950" t="s">
        <v>1359</v>
      </c>
      <c r="C52" s="951">
        <v>5492600</v>
      </c>
      <c r="D52" s="951">
        <v>0</v>
      </c>
      <c r="E52" s="951">
        <v>5492600</v>
      </c>
    </row>
    <row r="53" spans="1:5" ht="25.5" x14ac:dyDescent="0.2">
      <c r="A53" s="949">
        <v>48</v>
      </c>
      <c r="B53" s="950" t="s">
        <v>1360</v>
      </c>
      <c r="C53" s="951">
        <v>1859000</v>
      </c>
      <c r="D53" s="951">
        <v>0</v>
      </c>
      <c r="E53" s="951">
        <v>1859000</v>
      </c>
    </row>
    <row r="54" spans="1:5" ht="25.5" x14ac:dyDescent="0.2">
      <c r="A54" s="949">
        <v>49</v>
      </c>
      <c r="B54" s="950" t="s">
        <v>1361</v>
      </c>
      <c r="C54" s="951">
        <v>1859000</v>
      </c>
      <c r="D54" s="951">
        <v>0</v>
      </c>
      <c r="E54" s="951">
        <v>1859000</v>
      </c>
    </row>
    <row r="55" spans="1:5" ht="25.5" x14ac:dyDescent="0.2">
      <c r="A55" s="949">
        <v>50</v>
      </c>
      <c r="B55" s="950" t="s">
        <v>1362</v>
      </c>
      <c r="C55" s="951">
        <v>6179123</v>
      </c>
      <c r="D55" s="951">
        <v>0</v>
      </c>
      <c r="E55" s="951">
        <v>6179123</v>
      </c>
    </row>
    <row r="56" spans="1:5" x14ac:dyDescent="0.2">
      <c r="A56" s="949">
        <v>51</v>
      </c>
      <c r="B56" s="950" t="s">
        <v>1363</v>
      </c>
      <c r="C56" s="951">
        <v>875220</v>
      </c>
      <c r="D56" s="951">
        <v>0</v>
      </c>
      <c r="E56" s="951">
        <v>875220</v>
      </c>
    </row>
    <row r="57" spans="1:5" ht="25.5" x14ac:dyDescent="0.2">
      <c r="A57" s="949">
        <v>52</v>
      </c>
      <c r="B57" s="950" t="s">
        <v>1364</v>
      </c>
      <c r="C57" s="951">
        <v>4714050</v>
      </c>
      <c r="D57" s="951">
        <v>0</v>
      </c>
      <c r="E57" s="951">
        <v>4714050</v>
      </c>
    </row>
    <row r="58" spans="1:5" ht="38.25" x14ac:dyDescent="0.2">
      <c r="A58" s="949">
        <v>53</v>
      </c>
      <c r="B58" s="950" t="s">
        <v>1365</v>
      </c>
      <c r="C58" s="951">
        <v>589853</v>
      </c>
      <c r="D58" s="951">
        <v>0</v>
      </c>
      <c r="E58" s="951">
        <v>589853</v>
      </c>
    </row>
    <row r="59" spans="1:5" ht="25.5" x14ac:dyDescent="0.2">
      <c r="A59" s="949">
        <v>54</v>
      </c>
      <c r="B59" s="952" t="s">
        <v>1366</v>
      </c>
      <c r="C59" s="953">
        <v>13530723</v>
      </c>
      <c r="D59" s="953">
        <v>0</v>
      </c>
      <c r="E59" s="953">
        <v>13530723</v>
      </c>
    </row>
    <row r="60" spans="1:5" ht="25.5" x14ac:dyDescent="0.2">
      <c r="A60" s="949">
        <v>55</v>
      </c>
      <c r="B60" s="950" t="s">
        <v>1367</v>
      </c>
      <c r="C60" s="951">
        <v>22187</v>
      </c>
      <c r="D60" s="951">
        <v>0</v>
      </c>
      <c r="E60" s="951">
        <v>22187</v>
      </c>
    </row>
    <row r="61" spans="1:5" x14ac:dyDescent="0.2">
      <c r="A61" s="949">
        <v>56</v>
      </c>
      <c r="B61" s="950" t="s">
        <v>1368</v>
      </c>
      <c r="C61" s="951">
        <v>42473</v>
      </c>
      <c r="D61" s="951">
        <v>0</v>
      </c>
      <c r="E61" s="951">
        <v>42473</v>
      </c>
    </row>
    <row r="62" spans="1:5" ht="25.5" x14ac:dyDescent="0.2">
      <c r="A62" s="949">
        <v>57</v>
      </c>
      <c r="B62" s="950" t="s">
        <v>1369</v>
      </c>
      <c r="C62" s="951">
        <v>64660</v>
      </c>
      <c r="D62" s="951">
        <v>0</v>
      </c>
      <c r="E62" s="951">
        <v>64660</v>
      </c>
    </row>
    <row r="63" spans="1:5" ht="38.25" x14ac:dyDescent="0.2">
      <c r="A63" s="949">
        <v>58</v>
      </c>
      <c r="B63" s="950" t="s">
        <v>1370</v>
      </c>
      <c r="C63" s="951">
        <v>128204038</v>
      </c>
      <c r="D63" s="951">
        <v>0</v>
      </c>
      <c r="E63" s="951">
        <v>128204038</v>
      </c>
    </row>
    <row r="64" spans="1:5" ht="25.5" x14ac:dyDescent="0.2">
      <c r="A64" s="949">
        <v>59</v>
      </c>
      <c r="B64" s="950" t="s">
        <v>1371</v>
      </c>
      <c r="C64" s="951">
        <v>500000</v>
      </c>
      <c r="D64" s="951">
        <v>0</v>
      </c>
      <c r="E64" s="951">
        <v>500000</v>
      </c>
    </row>
    <row r="65" spans="1:5" ht="25.5" x14ac:dyDescent="0.2">
      <c r="A65" s="949">
        <v>60</v>
      </c>
      <c r="B65" s="950" t="s">
        <v>1372</v>
      </c>
      <c r="C65" s="951">
        <v>127704038</v>
      </c>
      <c r="D65" s="951">
        <v>0</v>
      </c>
      <c r="E65" s="951">
        <v>127704038</v>
      </c>
    </row>
    <row r="66" spans="1:5" ht="38.25" x14ac:dyDescent="0.2">
      <c r="A66" s="949">
        <v>61</v>
      </c>
      <c r="B66" s="950" t="s">
        <v>1373</v>
      </c>
      <c r="C66" s="951">
        <v>3947720</v>
      </c>
      <c r="D66" s="951">
        <v>0</v>
      </c>
      <c r="E66" s="951">
        <v>3947720</v>
      </c>
    </row>
    <row r="67" spans="1:5" x14ac:dyDescent="0.2">
      <c r="A67" s="949">
        <v>62</v>
      </c>
      <c r="B67" s="950" t="s">
        <v>1374</v>
      </c>
      <c r="C67" s="951">
        <v>100000</v>
      </c>
      <c r="D67" s="951">
        <v>0</v>
      </c>
      <c r="E67" s="951">
        <v>100000</v>
      </c>
    </row>
    <row r="68" spans="1:5" x14ac:dyDescent="0.2">
      <c r="A68" s="949">
        <v>63</v>
      </c>
      <c r="B68" s="950" t="s">
        <v>1375</v>
      </c>
      <c r="C68" s="951">
        <v>3847720</v>
      </c>
      <c r="D68" s="951">
        <v>0</v>
      </c>
      <c r="E68" s="951">
        <v>3847720</v>
      </c>
    </row>
    <row r="69" spans="1:5" ht="38.25" x14ac:dyDescent="0.2">
      <c r="A69" s="949">
        <v>64</v>
      </c>
      <c r="B69" s="952" t="s">
        <v>1376</v>
      </c>
      <c r="C69" s="953">
        <v>132216418</v>
      </c>
      <c r="D69" s="953">
        <v>0</v>
      </c>
      <c r="E69" s="953">
        <v>132216418</v>
      </c>
    </row>
    <row r="70" spans="1:5" ht="25.5" x14ac:dyDescent="0.2">
      <c r="A70" s="949">
        <v>65</v>
      </c>
      <c r="B70" s="950" t="s">
        <v>1377</v>
      </c>
      <c r="C70" s="951">
        <v>3356320</v>
      </c>
      <c r="D70" s="951">
        <v>0</v>
      </c>
      <c r="E70" s="951">
        <v>3356320</v>
      </c>
    </row>
    <row r="71" spans="1:5" ht="25.5" x14ac:dyDescent="0.2">
      <c r="A71" s="949">
        <v>66</v>
      </c>
      <c r="B71" s="950" t="s">
        <v>1378</v>
      </c>
      <c r="C71" s="951">
        <v>48360217</v>
      </c>
      <c r="D71" s="951">
        <v>0</v>
      </c>
      <c r="E71" s="951">
        <v>48360217</v>
      </c>
    </row>
    <row r="72" spans="1:5" x14ac:dyDescent="0.2">
      <c r="A72" s="949">
        <v>67</v>
      </c>
      <c r="B72" s="950" t="s">
        <v>1379</v>
      </c>
      <c r="C72" s="951">
        <v>197866</v>
      </c>
      <c r="D72" s="951">
        <v>0</v>
      </c>
      <c r="E72" s="951">
        <v>197866</v>
      </c>
    </row>
    <row r="73" spans="1:5" ht="25.5" x14ac:dyDescent="0.2">
      <c r="A73" s="949">
        <v>68</v>
      </c>
      <c r="B73" s="950" t="s">
        <v>1380</v>
      </c>
      <c r="C73" s="951">
        <v>1236356</v>
      </c>
      <c r="D73" s="951">
        <v>0</v>
      </c>
      <c r="E73" s="951">
        <v>1236356</v>
      </c>
    </row>
    <row r="74" spans="1:5" ht="25.5" x14ac:dyDescent="0.2">
      <c r="A74" s="949">
        <v>69</v>
      </c>
      <c r="B74" s="950" t="s">
        <v>1381</v>
      </c>
      <c r="C74" s="951">
        <v>20525437</v>
      </c>
      <c r="D74" s="951">
        <v>0</v>
      </c>
      <c r="E74" s="951">
        <v>20525437</v>
      </c>
    </row>
    <row r="75" spans="1:5" ht="25.5" x14ac:dyDescent="0.2">
      <c r="A75" s="949">
        <v>70</v>
      </c>
      <c r="B75" s="950" t="s">
        <v>1382</v>
      </c>
      <c r="C75" s="951">
        <v>8918525</v>
      </c>
      <c r="D75" s="951">
        <v>0</v>
      </c>
      <c r="E75" s="951">
        <v>8918525</v>
      </c>
    </row>
    <row r="76" spans="1:5" x14ac:dyDescent="0.2">
      <c r="A76" s="949">
        <v>71</v>
      </c>
      <c r="B76" s="952" t="s">
        <v>1383</v>
      </c>
      <c r="C76" s="953">
        <v>82396855</v>
      </c>
      <c r="D76" s="953">
        <v>0</v>
      </c>
      <c r="E76" s="953">
        <v>82396855</v>
      </c>
    </row>
    <row r="77" spans="1:5" x14ac:dyDescent="0.2">
      <c r="A77" s="949">
        <v>72</v>
      </c>
      <c r="B77" s="950" t="s">
        <v>1384</v>
      </c>
      <c r="C77" s="951">
        <v>111651705</v>
      </c>
      <c r="D77" s="951">
        <v>0</v>
      </c>
      <c r="E77" s="951">
        <v>111651705</v>
      </c>
    </row>
    <row r="78" spans="1:5" x14ac:dyDescent="0.2">
      <c r="A78" s="949">
        <v>73</v>
      </c>
      <c r="B78" s="950" t="s">
        <v>1385</v>
      </c>
      <c r="C78" s="951">
        <v>33571</v>
      </c>
      <c r="D78" s="951">
        <v>0</v>
      </c>
      <c r="E78" s="951">
        <v>33571</v>
      </c>
    </row>
    <row r="79" spans="1:5" x14ac:dyDescent="0.2">
      <c r="A79" s="949">
        <v>74</v>
      </c>
      <c r="B79" s="950" t="s">
        <v>1386</v>
      </c>
      <c r="C79" s="951">
        <v>121677</v>
      </c>
      <c r="D79" s="951">
        <v>0</v>
      </c>
      <c r="E79" s="951">
        <v>121677</v>
      </c>
    </row>
    <row r="80" spans="1:5" ht="25.5" x14ac:dyDescent="0.2">
      <c r="A80" s="949">
        <v>75</v>
      </c>
      <c r="B80" s="950" t="s">
        <v>1387</v>
      </c>
      <c r="C80" s="951">
        <v>29584654</v>
      </c>
      <c r="D80" s="951">
        <v>0</v>
      </c>
      <c r="E80" s="951">
        <v>29584654</v>
      </c>
    </row>
    <row r="81" spans="1:5" x14ac:dyDescent="0.2">
      <c r="A81" s="949">
        <v>76</v>
      </c>
      <c r="B81" s="952" t="s">
        <v>1388</v>
      </c>
      <c r="C81" s="953">
        <v>141391607</v>
      </c>
      <c r="D81" s="953">
        <v>0</v>
      </c>
      <c r="E81" s="953">
        <v>141391607</v>
      </c>
    </row>
    <row r="82" spans="1:5" ht="25.5" x14ac:dyDescent="0.2">
      <c r="A82" s="949">
        <v>77</v>
      </c>
      <c r="B82" s="950" t="s">
        <v>1389</v>
      </c>
      <c r="C82" s="951">
        <v>1755280</v>
      </c>
      <c r="D82" s="951">
        <v>0</v>
      </c>
      <c r="E82" s="951">
        <v>1755280</v>
      </c>
    </row>
    <row r="83" spans="1:5" ht="25.5" x14ac:dyDescent="0.2">
      <c r="A83" s="949">
        <v>78</v>
      </c>
      <c r="B83" s="950" t="s">
        <v>1390</v>
      </c>
      <c r="C83" s="951">
        <v>1755280</v>
      </c>
      <c r="D83" s="951">
        <v>0</v>
      </c>
      <c r="E83" s="951">
        <v>1755280</v>
      </c>
    </row>
    <row r="84" spans="1:5" ht="25.5" x14ac:dyDescent="0.2">
      <c r="A84" s="949">
        <v>79</v>
      </c>
      <c r="B84" s="950" t="s">
        <v>1391</v>
      </c>
      <c r="C84" s="951">
        <v>1142233</v>
      </c>
      <c r="D84" s="951">
        <v>0</v>
      </c>
      <c r="E84" s="951">
        <v>1142233</v>
      </c>
    </row>
    <row r="85" spans="1:5" x14ac:dyDescent="0.2">
      <c r="A85" s="949">
        <v>80</v>
      </c>
      <c r="B85" s="950" t="s">
        <v>37</v>
      </c>
      <c r="C85" s="951">
        <v>317500</v>
      </c>
      <c r="D85" s="951">
        <v>0</v>
      </c>
      <c r="E85" s="951">
        <v>317500</v>
      </c>
    </row>
    <row r="86" spans="1:5" x14ac:dyDescent="0.2">
      <c r="A86" s="949">
        <v>81</v>
      </c>
      <c r="B86" s="950" t="s">
        <v>38</v>
      </c>
      <c r="C86" s="951">
        <v>45720</v>
      </c>
      <c r="D86" s="951">
        <v>0</v>
      </c>
      <c r="E86" s="951">
        <v>45720</v>
      </c>
    </row>
    <row r="87" spans="1:5" ht="25.5" x14ac:dyDescent="0.2">
      <c r="A87" s="949">
        <v>82</v>
      </c>
      <c r="B87" s="950" t="s">
        <v>39</v>
      </c>
      <c r="C87" s="951">
        <v>779013</v>
      </c>
      <c r="D87" s="951">
        <v>0</v>
      </c>
      <c r="E87" s="951">
        <v>779013</v>
      </c>
    </row>
    <row r="88" spans="1:5" ht="38.25" x14ac:dyDescent="0.2">
      <c r="A88" s="949">
        <v>83</v>
      </c>
      <c r="B88" s="952" t="s">
        <v>1392</v>
      </c>
      <c r="C88" s="953">
        <v>2897513</v>
      </c>
      <c r="D88" s="953">
        <v>0</v>
      </c>
      <c r="E88" s="953">
        <v>2897513</v>
      </c>
    </row>
    <row r="89" spans="1:5" ht="25.5" x14ac:dyDescent="0.2">
      <c r="A89" s="954">
        <v>84</v>
      </c>
      <c r="B89" s="955" t="s">
        <v>1393</v>
      </c>
      <c r="C89" s="956">
        <v>995993050</v>
      </c>
      <c r="D89" s="956">
        <v>0</v>
      </c>
      <c r="E89" s="956">
        <v>995993050</v>
      </c>
    </row>
  </sheetData>
  <mergeCells count="1">
    <mergeCell ref="A4:E4"/>
  </mergeCells>
  <pageMargins left="0.75" right="0.75" top="1" bottom="1" header="0.5" footer="0.5"/>
  <pageSetup scale="90" orientation="portrait" horizontalDpi="300" verticalDpi="300" r:id="rId1"/>
  <headerFooter alignWithMargins="0">
    <oddHeader>&amp;C&amp;L&amp;RÉrték típus: Forint</oddHeader>
    <oddFooter>&amp;C&amp;LAdatellenőrző kód: -6c-39-5-46-76f-174f4bf7f-556942-68-236c-127f78&amp;R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8.1406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1470</v>
      </c>
    </row>
    <row r="2" spans="1:5" ht="18.75" x14ac:dyDescent="0.3">
      <c r="B2" s="348" t="s">
        <v>887</v>
      </c>
      <c r="C2" s="350" t="s">
        <v>1488</v>
      </c>
    </row>
    <row r="3" spans="1:5" ht="18.75" x14ac:dyDescent="0.3">
      <c r="B3" s="352"/>
      <c r="C3" s="162" t="s">
        <v>197</v>
      </c>
    </row>
    <row r="4" spans="1:5" x14ac:dyDescent="0.2">
      <c r="A4" s="1014" t="s">
        <v>1461</v>
      </c>
      <c r="B4" s="1015"/>
      <c r="C4" s="1015"/>
      <c r="D4" s="1015"/>
      <c r="E4" s="1015"/>
    </row>
    <row r="5" spans="1:5" ht="45" x14ac:dyDescent="0.2">
      <c r="A5" s="948"/>
      <c r="B5" s="948" t="s">
        <v>679</v>
      </c>
      <c r="C5" s="948" t="s">
        <v>1310</v>
      </c>
      <c r="D5" s="948" t="s">
        <v>1311</v>
      </c>
      <c r="E5" s="948" t="s">
        <v>1312</v>
      </c>
    </row>
    <row r="6" spans="1:5" ht="25.5" x14ac:dyDescent="0.2">
      <c r="A6" s="949">
        <v>1</v>
      </c>
      <c r="B6" s="950" t="s">
        <v>1394</v>
      </c>
      <c r="C6" s="951">
        <v>114837274</v>
      </c>
      <c r="D6" s="951">
        <v>0</v>
      </c>
      <c r="E6" s="951">
        <v>114837274</v>
      </c>
    </row>
    <row r="7" spans="1:5" ht="25.5" x14ac:dyDescent="0.2">
      <c r="A7" s="949">
        <v>2</v>
      </c>
      <c r="B7" s="950" t="s">
        <v>1395</v>
      </c>
      <c r="C7" s="951">
        <v>131092486</v>
      </c>
      <c r="D7" s="951">
        <v>0</v>
      </c>
      <c r="E7" s="951">
        <v>131092486</v>
      </c>
    </row>
    <row r="8" spans="1:5" ht="38.25" x14ac:dyDescent="0.2">
      <c r="A8" s="949">
        <v>3</v>
      </c>
      <c r="B8" s="950" t="s">
        <v>1396</v>
      </c>
      <c r="C8" s="951">
        <v>96316402</v>
      </c>
      <c r="D8" s="951">
        <v>0</v>
      </c>
      <c r="E8" s="951">
        <v>96316402</v>
      </c>
    </row>
    <row r="9" spans="1:5" ht="25.5" x14ac:dyDescent="0.2">
      <c r="A9" s="949">
        <v>4</v>
      </c>
      <c r="B9" s="950" t="s">
        <v>1397</v>
      </c>
      <c r="C9" s="951">
        <v>7205360</v>
      </c>
      <c r="D9" s="951">
        <v>0</v>
      </c>
      <c r="E9" s="951">
        <v>7205360</v>
      </c>
    </row>
    <row r="10" spans="1:5" ht="25.5" x14ac:dyDescent="0.2">
      <c r="A10" s="949">
        <v>5</v>
      </c>
      <c r="B10" s="950" t="s">
        <v>1398</v>
      </c>
      <c r="C10" s="951">
        <v>3107563</v>
      </c>
      <c r="D10" s="951">
        <v>0</v>
      </c>
      <c r="E10" s="951">
        <v>3107563</v>
      </c>
    </row>
    <row r="11" spans="1:5" ht="25.5" x14ac:dyDescent="0.2">
      <c r="A11" s="949">
        <v>6</v>
      </c>
      <c r="B11" s="950" t="s">
        <v>1399</v>
      </c>
      <c r="C11" s="951">
        <v>352559085</v>
      </c>
      <c r="D11" s="951">
        <v>0</v>
      </c>
      <c r="E11" s="951">
        <v>352559085</v>
      </c>
    </row>
    <row r="12" spans="1:5" ht="25.5" x14ac:dyDescent="0.2">
      <c r="A12" s="949">
        <v>7</v>
      </c>
      <c r="B12" s="950" t="s">
        <v>1400</v>
      </c>
      <c r="C12" s="951">
        <v>108495470</v>
      </c>
      <c r="D12" s="951">
        <v>0</v>
      </c>
      <c r="E12" s="951">
        <v>108495470</v>
      </c>
    </row>
    <row r="13" spans="1:5" ht="25.5" x14ac:dyDescent="0.2">
      <c r="A13" s="949">
        <v>8</v>
      </c>
      <c r="B13" s="950" t="s">
        <v>1401</v>
      </c>
      <c r="C13" s="951">
        <v>6908481</v>
      </c>
      <c r="D13" s="951">
        <v>0</v>
      </c>
      <c r="E13" s="951">
        <v>6908481</v>
      </c>
    </row>
    <row r="14" spans="1:5" ht="25.5" x14ac:dyDescent="0.2">
      <c r="A14" s="949">
        <v>9</v>
      </c>
      <c r="B14" s="950" t="s">
        <v>1402</v>
      </c>
      <c r="C14" s="951">
        <v>14203100</v>
      </c>
      <c r="D14" s="951">
        <v>0</v>
      </c>
      <c r="E14" s="951">
        <v>14203100</v>
      </c>
    </row>
    <row r="15" spans="1:5" x14ac:dyDescent="0.2">
      <c r="A15" s="949">
        <v>10</v>
      </c>
      <c r="B15" s="950" t="s">
        <v>1403</v>
      </c>
      <c r="C15" s="951">
        <v>87383889</v>
      </c>
      <c r="D15" s="951">
        <v>0</v>
      </c>
      <c r="E15" s="951">
        <v>87383889</v>
      </c>
    </row>
    <row r="16" spans="1:5" ht="38.25" x14ac:dyDescent="0.2">
      <c r="A16" s="949">
        <v>11</v>
      </c>
      <c r="B16" s="952" t="s">
        <v>1404</v>
      </c>
      <c r="C16" s="953">
        <v>461054555</v>
      </c>
      <c r="D16" s="953">
        <v>0</v>
      </c>
      <c r="E16" s="953">
        <v>461054555</v>
      </c>
    </row>
    <row r="17" spans="1:5" ht="25.5" x14ac:dyDescent="0.2">
      <c r="A17" s="949">
        <v>12</v>
      </c>
      <c r="B17" s="950" t="s">
        <v>65</v>
      </c>
      <c r="C17" s="951">
        <v>181210765</v>
      </c>
      <c r="D17" s="951">
        <v>0</v>
      </c>
      <c r="E17" s="951">
        <v>181210765</v>
      </c>
    </row>
    <row r="18" spans="1:5" ht="38.25" x14ac:dyDescent="0.2">
      <c r="A18" s="949">
        <v>13</v>
      </c>
      <c r="B18" s="950" t="s">
        <v>1405</v>
      </c>
      <c r="C18" s="951">
        <v>3012150</v>
      </c>
      <c r="D18" s="951">
        <v>0</v>
      </c>
      <c r="E18" s="951">
        <v>3012150</v>
      </c>
    </row>
    <row r="19" spans="1:5" x14ac:dyDescent="0.2">
      <c r="A19" s="949">
        <v>14</v>
      </c>
      <c r="B19" s="950" t="s">
        <v>1406</v>
      </c>
      <c r="C19" s="951">
        <v>3012150</v>
      </c>
      <c r="D19" s="951">
        <v>0</v>
      </c>
      <c r="E19" s="951">
        <v>3012150</v>
      </c>
    </row>
    <row r="20" spans="1:5" ht="38.25" x14ac:dyDescent="0.2">
      <c r="A20" s="949">
        <v>15</v>
      </c>
      <c r="B20" s="952" t="s">
        <v>1407</v>
      </c>
      <c r="C20" s="953">
        <v>184222915</v>
      </c>
      <c r="D20" s="953">
        <v>0</v>
      </c>
      <c r="E20" s="953">
        <v>184222915</v>
      </c>
    </row>
    <row r="21" spans="1:5" x14ac:dyDescent="0.2">
      <c r="A21" s="949">
        <v>16</v>
      </c>
      <c r="B21" s="950" t="s">
        <v>1408</v>
      </c>
      <c r="C21" s="951">
        <v>104327726</v>
      </c>
      <c r="D21" s="951">
        <v>0</v>
      </c>
      <c r="E21" s="951">
        <v>104327726</v>
      </c>
    </row>
    <row r="22" spans="1:5" x14ac:dyDescent="0.2">
      <c r="A22" s="949">
        <v>17</v>
      </c>
      <c r="B22" s="950" t="s">
        <v>1409</v>
      </c>
      <c r="C22" s="951">
        <v>87152573</v>
      </c>
      <c r="D22" s="951">
        <v>0</v>
      </c>
      <c r="E22" s="951">
        <v>87152573</v>
      </c>
    </row>
    <row r="23" spans="1:5" ht="25.5" x14ac:dyDescent="0.2">
      <c r="A23" s="949">
        <v>18</v>
      </c>
      <c r="B23" s="950" t="s">
        <v>1410</v>
      </c>
      <c r="C23" s="951">
        <v>17175153</v>
      </c>
      <c r="D23" s="951">
        <v>0</v>
      </c>
      <c r="E23" s="951">
        <v>17175153</v>
      </c>
    </row>
    <row r="24" spans="1:5" ht="25.5" x14ac:dyDescent="0.2">
      <c r="A24" s="949">
        <v>19</v>
      </c>
      <c r="B24" s="950" t="s">
        <v>1411</v>
      </c>
      <c r="C24" s="951">
        <v>196139163</v>
      </c>
      <c r="D24" s="951">
        <v>0</v>
      </c>
      <c r="E24" s="951">
        <v>196139163</v>
      </c>
    </row>
    <row r="25" spans="1:5" ht="38.25" x14ac:dyDescent="0.2">
      <c r="A25" s="949">
        <v>20</v>
      </c>
      <c r="B25" s="950" t="s">
        <v>1412</v>
      </c>
      <c r="C25" s="951">
        <v>196139163</v>
      </c>
      <c r="D25" s="951">
        <v>0</v>
      </c>
      <c r="E25" s="951">
        <v>196139163</v>
      </c>
    </row>
    <row r="26" spans="1:5" x14ac:dyDescent="0.2">
      <c r="A26" s="949">
        <v>21</v>
      </c>
      <c r="B26" s="950" t="s">
        <v>1413</v>
      </c>
      <c r="C26" s="951">
        <v>11606615</v>
      </c>
      <c r="D26" s="951">
        <v>0</v>
      </c>
      <c r="E26" s="951">
        <v>11606615</v>
      </c>
    </row>
    <row r="27" spans="1:5" ht="25.5" x14ac:dyDescent="0.2">
      <c r="A27" s="949">
        <v>22</v>
      </c>
      <c r="B27" s="950" t="s">
        <v>1414</v>
      </c>
      <c r="C27" s="951">
        <v>11606615</v>
      </c>
      <c r="D27" s="951">
        <v>0</v>
      </c>
      <c r="E27" s="951">
        <v>11606615</v>
      </c>
    </row>
    <row r="28" spans="1:5" ht="25.5" x14ac:dyDescent="0.2">
      <c r="A28" s="949">
        <v>23</v>
      </c>
      <c r="B28" s="950" t="s">
        <v>1415</v>
      </c>
      <c r="C28" s="951">
        <v>207745778</v>
      </c>
      <c r="D28" s="951">
        <v>0</v>
      </c>
      <c r="E28" s="951">
        <v>207745778</v>
      </c>
    </row>
    <row r="29" spans="1:5" ht="25.5" x14ac:dyDescent="0.2">
      <c r="A29" s="949">
        <v>24</v>
      </c>
      <c r="B29" s="950" t="s">
        <v>1416</v>
      </c>
      <c r="C29" s="951">
        <v>2872929</v>
      </c>
      <c r="D29" s="951">
        <v>0</v>
      </c>
      <c r="E29" s="951">
        <v>2872929</v>
      </c>
    </row>
    <row r="30" spans="1:5" x14ac:dyDescent="0.2">
      <c r="A30" s="949">
        <v>25</v>
      </c>
      <c r="B30" s="950" t="s">
        <v>1417</v>
      </c>
      <c r="C30" s="951">
        <v>5</v>
      </c>
      <c r="D30" s="951">
        <v>0</v>
      </c>
      <c r="E30" s="951">
        <v>5</v>
      </c>
    </row>
    <row r="31" spans="1:5" ht="51" x14ac:dyDescent="0.2">
      <c r="A31" s="949">
        <v>26</v>
      </c>
      <c r="B31" s="950" t="s">
        <v>1418</v>
      </c>
      <c r="C31" s="951">
        <v>369857</v>
      </c>
      <c r="D31" s="951">
        <v>0</v>
      </c>
      <c r="E31" s="951">
        <v>369857</v>
      </c>
    </row>
    <row r="32" spans="1:5" x14ac:dyDescent="0.2">
      <c r="A32" s="949">
        <v>27</v>
      </c>
      <c r="B32" s="950" t="s">
        <v>1419</v>
      </c>
      <c r="C32" s="951">
        <v>2338569</v>
      </c>
      <c r="D32" s="951">
        <v>0</v>
      </c>
      <c r="E32" s="951">
        <v>2338569</v>
      </c>
    </row>
    <row r="33" spans="1:5" x14ac:dyDescent="0.2">
      <c r="A33" s="949">
        <v>28</v>
      </c>
      <c r="B33" s="950" t="s">
        <v>1420</v>
      </c>
      <c r="C33" s="951">
        <v>159503</v>
      </c>
      <c r="D33" s="951">
        <v>0</v>
      </c>
      <c r="E33" s="951">
        <v>159503</v>
      </c>
    </row>
    <row r="34" spans="1:5" ht="25.5" x14ac:dyDescent="0.2">
      <c r="A34" s="949">
        <v>29</v>
      </c>
      <c r="B34" s="952" t="s">
        <v>1421</v>
      </c>
      <c r="C34" s="953">
        <v>314946433</v>
      </c>
      <c r="D34" s="953">
        <v>0</v>
      </c>
      <c r="E34" s="953">
        <v>314946433</v>
      </c>
    </row>
    <row r="35" spans="1:5" x14ac:dyDescent="0.2">
      <c r="A35" s="949">
        <v>30</v>
      </c>
      <c r="B35" s="950" t="s">
        <v>1422</v>
      </c>
      <c r="C35" s="951">
        <v>45800</v>
      </c>
      <c r="D35" s="951">
        <v>0</v>
      </c>
      <c r="E35" s="951">
        <v>45800</v>
      </c>
    </row>
    <row r="36" spans="1:5" x14ac:dyDescent="0.2">
      <c r="A36" s="949">
        <v>31</v>
      </c>
      <c r="B36" s="950" t="s">
        <v>1423</v>
      </c>
      <c r="C36" s="951">
        <v>10196081</v>
      </c>
      <c r="D36" s="951">
        <v>0</v>
      </c>
      <c r="E36" s="951">
        <v>10196081</v>
      </c>
    </row>
    <row r="37" spans="1:5" ht="25.5" x14ac:dyDescent="0.2">
      <c r="A37" s="949">
        <v>32</v>
      </c>
      <c r="B37" s="950" t="s">
        <v>1424</v>
      </c>
      <c r="C37" s="951">
        <v>571721</v>
      </c>
      <c r="D37" s="951">
        <v>0</v>
      </c>
      <c r="E37" s="951">
        <v>571721</v>
      </c>
    </row>
    <row r="38" spans="1:5" ht="25.5" x14ac:dyDescent="0.2">
      <c r="A38" s="949">
        <v>33</v>
      </c>
      <c r="B38" s="950" t="s">
        <v>1425</v>
      </c>
      <c r="C38" s="951">
        <v>2844383</v>
      </c>
      <c r="D38" s="951">
        <v>0</v>
      </c>
      <c r="E38" s="951">
        <v>2844383</v>
      </c>
    </row>
    <row r="39" spans="1:5" x14ac:dyDescent="0.2">
      <c r="A39" s="949">
        <v>34</v>
      </c>
      <c r="B39" s="950" t="s">
        <v>1426</v>
      </c>
      <c r="C39" s="951">
        <v>1761989</v>
      </c>
      <c r="D39" s="951">
        <v>0</v>
      </c>
      <c r="E39" s="951">
        <v>1761989</v>
      </c>
    </row>
    <row r="40" spans="1:5" x14ac:dyDescent="0.2">
      <c r="A40" s="949">
        <v>35</v>
      </c>
      <c r="B40" s="950" t="s">
        <v>1427</v>
      </c>
      <c r="C40" s="951">
        <v>20090761</v>
      </c>
      <c r="D40" s="951">
        <v>0</v>
      </c>
      <c r="E40" s="951">
        <v>20090761</v>
      </c>
    </row>
    <row r="41" spans="1:5" ht="25.5" x14ac:dyDescent="0.2">
      <c r="A41" s="949">
        <v>36</v>
      </c>
      <c r="B41" s="950" t="s">
        <v>1428</v>
      </c>
      <c r="C41" s="951">
        <v>331553</v>
      </c>
      <c r="D41" s="951">
        <v>0</v>
      </c>
      <c r="E41" s="951">
        <v>331553</v>
      </c>
    </row>
    <row r="42" spans="1:5" ht="25.5" x14ac:dyDescent="0.2">
      <c r="A42" s="949">
        <v>37</v>
      </c>
      <c r="B42" s="950" t="s">
        <v>1429</v>
      </c>
      <c r="C42" s="951">
        <v>9611212</v>
      </c>
      <c r="D42" s="951">
        <v>0</v>
      </c>
      <c r="E42" s="951">
        <v>9611212</v>
      </c>
    </row>
    <row r="43" spans="1:5" ht="25.5" x14ac:dyDescent="0.2">
      <c r="A43" s="949">
        <v>38</v>
      </c>
      <c r="B43" s="950" t="s">
        <v>1430</v>
      </c>
      <c r="C43" s="951">
        <v>779013</v>
      </c>
      <c r="D43" s="951">
        <v>0</v>
      </c>
      <c r="E43" s="951">
        <v>779013</v>
      </c>
    </row>
    <row r="44" spans="1:5" x14ac:dyDescent="0.2">
      <c r="A44" s="949">
        <v>39</v>
      </c>
      <c r="B44" s="950" t="s">
        <v>1431</v>
      </c>
      <c r="C44" s="951">
        <v>12126909</v>
      </c>
      <c r="D44" s="951">
        <v>0</v>
      </c>
      <c r="E44" s="951">
        <v>12126909</v>
      </c>
    </row>
    <row r="45" spans="1:5" x14ac:dyDescent="0.2">
      <c r="A45" s="949">
        <v>40</v>
      </c>
      <c r="B45" s="950" t="s">
        <v>1432</v>
      </c>
      <c r="C45" s="951">
        <v>11380616</v>
      </c>
      <c r="D45" s="951">
        <v>0</v>
      </c>
      <c r="E45" s="951">
        <v>11380616</v>
      </c>
    </row>
    <row r="46" spans="1:5" x14ac:dyDescent="0.2">
      <c r="A46" s="949">
        <v>41</v>
      </c>
      <c r="B46" s="950" t="s">
        <v>1433</v>
      </c>
      <c r="C46" s="951">
        <v>1635000</v>
      </c>
      <c r="D46" s="951">
        <v>0</v>
      </c>
      <c r="E46" s="951">
        <v>1635000</v>
      </c>
    </row>
    <row r="47" spans="1:5" ht="25.5" x14ac:dyDescent="0.2">
      <c r="A47" s="949">
        <v>42</v>
      </c>
      <c r="B47" s="950" t="s">
        <v>1434</v>
      </c>
      <c r="C47" s="951">
        <v>127457</v>
      </c>
      <c r="D47" s="951">
        <v>0</v>
      </c>
      <c r="E47" s="951">
        <v>127457</v>
      </c>
    </row>
    <row r="48" spans="1:5" ht="25.5" x14ac:dyDescent="0.2">
      <c r="A48" s="949">
        <v>43</v>
      </c>
      <c r="B48" s="950" t="s">
        <v>1435</v>
      </c>
      <c r="C48" s="951">
        <v>127457</v>
      </c>
      <c r="D48" s="951">
        <v>0</v>
      </c>
      <c r="E48" s="951">
        <v>127457</v>
      </c>
    </row>
    <row r="49" spans="1:5" ht="25.5" x14ac:dyDescent="0.2">
      <c r="A49" s="949">
        <v>44</v>
      </c>
      <c r="B49" s="950" t="s">
        <v>1436</v>
      </c>
      <c r="C49" s="951">
        <v>600</v>
      </c>
      <c r="D49" s="951">
        <v>0</v>
      </c>
      <c r="E49" s="951">
        <v>600</v>
      </c>
    </row>
    <row r="50" spans="1:5" ht="25.5" x14ac:dyDescent="0.2">
      <c r="A50" s="949">
        <v>45</v>
      </c>
      <c r="B50" s="950" t="s">
        <v>101</v>
      </c>
      <c r="C50" s="951">
        <v>600</v>
      </c>
      <c r="D50" s="951">
        <v>0</v>
      </c>
      <c r="E50" s="951">
        <v>600</v>
      </c>
    </row>
    <row r="51" spans="1:5" ht="25.5" x14ac:dyDescent="0.2">
      <c r="A51" s="949">
        <v>46</v>
      </c>
      <c r="B51" s="950" t="s">
        <v>1437</v>
      </c>
      <c r="C51" s="951">
        <v>600</v>
      </c>
      <c r="D51" s="951">
        <v>0</v>
      </c>
      <c r="E51" s="951">
        <v>600</v>
      </c>
    </row>
    <row r="52" spans="1:5" x14ac:dyDescent="0.2">
      <c r="A52" s="949">
        <v>47</v>
      </c>
      <c r="B52" s="950" t="s">
        <v>1438</v>
      </c>
      <c r="C52" s="951">
        <v>332339</v>
      </c>
      <c r="D52" s="951">
        <v>0</v>
      </c>
      <c r="E52" s="951">
        <v>332339</v>
      </c>
    </row>
    <row r="53" spans="1:5" ht="25.5" x14ac:dyDescent="0.2">
      <c r="A53" s="949">
        <v>48</v>
      </c>
      <c r="B53" s="950" t="s">
        <v>1439</v>
      </c>
      <c r="C53" s="951">
        <v>958822</v>
      </c>
      <c r="D53" s="951">
        <v>0</v>
      </c>
      <c r="E53" s="951">
        <v>958822</v>
      </c>
    </row>
    <row r="54" spans="1:5" ht="38.25" x14ac:dyDescent="0.2">
      <c r="A54" s="949">
        <v>49</v>
      </c>
      <c r="B54" s="952" t="s">
        <v>1440</v>
      </c>
      <c r="C54" s="953">
        <v>59738768</v>
      </c>
      <c r="D54" s="953">
        <v>0</v>
      </c>
      <c r="E54" s="953">
        <v>59738768</v>
      </c>
    </row>
    <row r="55" spans="1:5" x14ac:dyDescent="0.2">
      <c r="A55" s="949">
        <v>50</v>
      </c>
      <c r="B55" s="950" t="s">
        <v>1441</v>
      </c>
      <c r="C55" s="951">
        <v>174724</v>
      </c>
      <c r="D55" s="951">
        <v>0</v>
      </c>
      <c r="E55" s="951">
        <v>174724</v>
      </c>
    </row>
    <row r="56" spans="1:5" x14ac:dyDescent="0.2">
      <c r="A56" s="949">
        <v>51</v>
      </c>
      <c r="B56" s="950" t="s">
        <v>1442</v>
      </c>
      <c r="C56" s="951">
        <v>225000</v>
      </c>
      <c r="D56" s="951">
        <v>0</v>
      </c>
      <c r="E56" s="951">
        <v>225000</v>
      </c>
    </row>
    <row r="57" spans="1:5" ht="25.5" x14ac:dyDescent="0.2">
      <c r="A57" s="949">
        <v>52</v>
      </c>
      <c r="B57" s="952" t="s">
        <v>1443</v>
      </c>
      <c r="C57" s="953">
        <v>399724</v>
      </c>
      <c r="D57" s="953">
        <v>0</v>
      </c>
      <c r="E57" s="953">
        <v>399724</v>
      </c>
    </row>
    <row r="58" spans="1:5" ht="25.5" x14ac:dyDescent="0.2">
      <c r="A58" s="949">
        <v>53</v>
      </c>
      <c r="B58" s="950" t="s">
        <v>1444</v>
      </c>
      <c r="C58" s="951">
        <v>384600</v>
      </c>
      <c r="D58" s="951">
        <v>0</v>
      </c>
      <c r="E58" s="951">
        <v>384600</v>
      </c>
    </row>
    <row r="59" spans="1:5" x14ac:dyDescent="0.2">
      <c r="A59" s="949">
        <v>54</v>
      </c>
      <c r="B59" s="950" t="s">
        <v>1445</v>
      </c>
      <c r="C59" s="951">
        <v>315000</v>
      </c>
      <c r="D59" s="951">
        <v>0</v>
      </c>
      <c r="E59" s="951">
        <v>315000</v>
      </c>
    </row>
    <row r="60" spans="1:5" x14ac:dyDescent="0.2">
      <c r="A60" s="949">
        <v>55</v>
      </c>
      <c r="B60" s="950" t="s">
        <v>1446</v>
      </c>
      <c r="C60" s="951">
        <v>69600</v>
      </c>
      <c r="D60" s="951">
        <v>0</v>
      </c>
      <c r="E60" s="951">
        <v>69600</v>
      </c>
    </row>
    <row r="61" spans="1:5" ht="25.5" x14ac:dyDescent="0.2">
      <c r="A61" s="949">
        <v>56</v>
      </c>
      <c r="B61" s="952" t="s">
        <v>1447</v>
      </c>
      <c r="C61" s="953">
        <v>384600</v>
      </c>
      <c r="D61" s="953">
        <v>0</v>
      </c>
      <c r="E61" s="953">
        <v>384600</v>
      </c>
    </row>
    <row r="62" spans="1:5" ht="38.25" x14ac:dyDescent="0.2">
      <c r="A62" s="949">
        <v>57</v>
      </c>
      <c r="B62" s="950" t="s">
        <v>1448</v>
      </c>
      <c r="C62" s="951">
        <v>435500</v>
      </c>
      <c r="D62" s="951">
        <v>0</v>
      </c>
      <c r="E62" s="951">
        <v>435500</v>
      </c>
    </row>
    <row r="63" spans="1:5" x14ac:dyDescent="0.2">
      <c r="A63" s="949">
        <v>58</v>
      </c>
      <c r="B63" s="950" t="s">
        <v>109</v>
      </c>
      <c r="C63" s="951">
        <v>435500</v>
      </c>
      <c r="D63" s="951">
        <v>0</v>
      </c>
      <c r="E63" s="951">
        <v>435500</v>
      </c>
    </row>
    <row r="64" spans="1:5" ht="25.5" x14ac:dyDescent="0.2">
      <c r="A64" s="949">
        <v>59</v>
      </c>
      <c r="B64" s="952" t="s">
        <v>1449</v>
      </c>
      <c r="C64" s="953">
        <v>435500</v>
      </c>
      <c r="D64" s="953">
        <v>0</v>
      </c>
      <c r="E64" s="953">
        <v>435500</v>
      </c>
    </row>
    <row r="65" spans="1:5" ht="25.5" x14ac:dyDescent="0.2">
      <c r="A65" s="954">
        <v>60</v>
      </c>
      <c r="B65" s="955" t="s">
        <v>1450</v>
      </c>
      <c r="C65" s="956">
        <v>1021182495</v>
      </c>
      <c r="D65" s="956">
        <v>0</v>
      </c>
      <c r="E65" s="956">
        <v>1021182495</v>
      </c>
    </row>
  </sheetData>
  <mergeCells count="1">
    <mergeCell ref="A4:E4"/>
  </mergeCells>
  <pageMargins left="0.75" right="0.75" top="1" bottom="1" header="0.5" footer="0.5"/>
  <pageSetup scale="90" orientation="portrait" horizontalDpi="300" verticalDpi="300" r:id="rId1"/>
  <headerFooter alignWithMargins="0">
    <oddHeader>&amp;C&amp;L&amp;RÉrték típus: Forint</oddHeader>
    <oddFooter>&amp;C&amp;LAdatellenőrző kód: -6c-39-5-46-76f-174f4bf7f-556942-68-236c-127f78&amp;R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8.1406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1469</v>
      </c>
    </row>
    <row r="2" spans="1:5" ht="18.75" x14ac:dyDescent="0.3">
      <c r="B2" s="348" t="s">
        <v>887</v>
      </c>
      <c r="C2" s="350" t="s">
        <v>1488</v>
      </c>
    </row>
    <row r="3" spans="1:5" ht="18.75" x14ac:dyDescent="0.3">
      <c r="B3" s="352"/>
      <c r="C3" s="162" t="s">
        <v>197</v>
      </c>
    </row>
    <row r="4" spans="1:5" x14ac:dyDescent="0.2">
      <c r="A4" s="1014" t="s">
        <v>1462</v>
      </c>
      <c r="B4" s="1015"/>
      <c r="C4" s="1015"/>
      <c r="D4" s="1015"/>
      <c r="E4" s="1015"/>
    </row>
    <row r="5" spans="1:5" ht="45" x14ac:dyDescent="0.2">
      <c r="A5" s="948"/>
      <c r="B5" s="948" t="s">
        <v>679</v>
      </c>
      <c r="C5" s="948" t="s">
        <v>1310</v>
      </c>
      <c r="D5" s="948" t="s">
        <v>1311</v>
      </c>
      <c r="E5" s="948" t="s">
        <v>1312</v>
      </c>
    </row>
    <row r="6" spans="1:5" ht="25.5" x14ac:dyDescent="0.2">
      <c r="A6" s="949">
        <v>1</v>
      </c>
      <c r="B6" s="950" t="s">
        <v>42</v>
      </c>
      <c r="C6" s="951">
        <v>41589273</v>
      </c>
      <c r="D6" s="951">
        <v>0</v>
      </c>
      <c r="E6" s="951">
        <v>41589273</v>
      </c>
    </row>
    <row r="7" spans="1:5" ht="25.5" x14ac:dyDescent="0.2">
      <c r="A7" s="949">
        <v>2</v>
      </c>
      <c r="B7" s="950" t="s">
        <v>43</v>
      </c>
      <c r="C7" s="951">
        <v>431526969</v>
      </c>
      <c r="D7" s="951">
        <v>-431526969</v>
      </c>
      <c r="E7" s="951">
        <v>0</v>
      </c>
    </row>
    <row r="8" spans="1:5" ht="25.5" x14ac:dyDescent="0.2">
      <c r="A8" s="949">
        <v>3</v>
      </c>
      <c r="B8" s="950" t="s">
        <v>1451</v>
      </c>
      <c r="C8" s="951">
        <v>473116242</v>
      </c>
      <c r="D8" s="951">
        <v>-431526969</v>
      </c>
      <c r="E8" s="951">
        <v>41589273</v>
      </c>
    </row>
    <row r="9" spans="1:5" ht="25.5" x14ac:dyDescent="0.2">
      <c r="A9" s="954">
        <v>4</v>
      </c>
      <c r="B9" s="955" t="s">
        <v>1452</v>
      </c>
      <c r="C9" s="956">
        <v>473116242</v>
      </c>
      <c r="D9" s="956">
        <v>-431526969</v>
      </c>
      <c r="E9" s="956">
        <v>41589273</v>
      </c>
    </row>
  </sheetData>
  <mergeCells count="1">
    <mergeCell ref="A4:E4"/>
  </mergeCells>
  <pageMargins left="0.75" right="0.75" top="1" bottom="1" header="0.5" footer="0.5"/>
  <pageSetup scale="95" orientation="portrait" horizontalDpi="300" verticalDpi="300" r:id="rId1"/>
  <headerFooter alignWithMargins="0">
    <oddHeader>&amp;C&amp;L&amp;RÉrték típus: Forint</oddHeader>
    <oddFooter>&amp;C&amp;LAdatellenőrző kód: -6c-39-5-46-76f-174f4bf7f-556942-68-236c-127f78&amp;R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8.1406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1468</v>
      </c>
    </row>
    <row r="2" spans="1:5" ht="18.75" x14ac:dyDescent="0.3">
      <c r="B2" s="348" t="s">
        <v>887</v>
      </c>
      <c r="C2" s="350" t="s">
        <v>1488</v>
      </c>
    </row>
    <row r="3" spans="1:5" ht="18.75" x14ac:dyDescent="0.3">
      <c r="B3" s="352"/>
      <c r="C3" s="162" t="s">
        <v>197</v>
      </c>
    </row>
    <row r="4" spans="1:5" x14ac:dyDescent="0.2">
      <c r="A4" s="1014" t="s">
        <v>1463</v>
      </c>
      <c r="B4" s="1015"/>
      <c r="C4" s="1015"/>
      <c r="D4" s="1015"/>
      <c r="E4" s="1015"/>
    </row>
    <row r="5" spans="1:5" ht="23.25" customHeight="1" x14ac:dyDescent="0.2">
      <c r="A5" s="948"/>
      <c r="B5" s="948" t="s">
        <v>679</v>
      </c>
      <c r="C5" s="948" t="s">
        <v>1310</v>
      </c>
      <c r="D5" s="948" t="s">
        <v>1311</v>
      </c>
      <c r="E5" s="948" t="s">
        <v>1312</v>
      </c>
    </row>
    <row r="6" spans="1:5" ht="25.5" x14ac:dyDescent="0.2">
      <c r="A6" s="949">
        <v>1</v>
      </c>
      <c r="B6" s="950" t="s">
        <v>113</v>
      </c>
      <c r="C6" s="951">
        <v>565881621</v>
      </c>
      <c r="D6" s="951">
        <v>0</v>
      </c>
      <c r="E6" s="951">
        <v>565881621</v>
      </c>
    </row>
    <row r="7" spans="1:5" x14ac:dyDescent="0.2">
      <c r="A7" s="949">
        <v>2</v>
      </c>
      <c r="B7" s="950" t="s">
        <v>1453</v>
      </c>
      <c r="C7" s="951">
        <v>565881621</v>
      </c>
      <c r="D7" s="951">
        <v>0</v>
      </c>
      <c r="E7" s="951">
        <v>565881621</v>
      </c>
    </row>
    <row r="8" spans="1:5" ht="25.5" x14ac:dyDescent="0.2">
      <c r="A8" s="949">
        <v>3</v>
      </c>
      <c r="B8" s="950" t="s">
        <v>114</v>
      </c>
      <c r="C8" s="951">
        <v>41241348</v>
      </c>
      <c r="D8" s="951">
        <v>0</v>
      </c>
      <c r="E8" s="951">
        <v>41241348</v>
      </c>
    </row>
    <row r="9" spans="1:5" x14ac:dyDescent="0.2">
      <c r="A9" s="949">
        <v>4</v>
      </c>
      <c r="B9" s="950" t="s">
        <v>1454</v>
      </c>
      <c r="C9" s="951">
        <v>431526969</v>
      </c>
      <c r="D9" s="951">
        <v>-431526969</v>
      </c>
      <c r="E9" s="951">
        <v>0</v>
      </c>
    </row>
    <row r="10" spans="1:5" ht="25.5" x14ac:dyDescent="0.2">
      <c r="A10" s="949">
        <v>5</v>
      </c>
      <c r="B10" s="950" t="s">
        <v>1455</v>
      </c>
      <c r="C10" s="951">
        <v>1038649938</v>
      </c>
      <c r="D10" s="951">
        <v>-431526969</v>
      </c>
      <c r="E10" s="951">
        <v>607122969</v>
      </c>
    </row>
    <row r="11" spans="1:5" ht="25.5" x14ac:dyDescent="0.2">
      <c r="A11" s="954">
        <v>6</v>
      </c>
      <c r="B11" s="955" t="s">
        <v>1456</v>
      </c>
      <c r="C11" s="956">
        <v>1038649938</v>
      </c>
      <c r="D11" s="956">
        <v>-431526969</v>
      </c>
      <c r="E11" s="956">
        <v>607122969</v>
      </c>
    </row>
  </sheetData>
  <mergeCells count="1">
    <mergeCell ref="A4:E4"/>
  </mergeCells>
  <pageMargins left="0.75" right="0.75" top="1" bottom="1" header="0.5" footer="0.5"/>
  <pageSetup scale="95" orientation="portrait" horizontalDpi="300" verticalDpi="300" r:id="rId1"/>
  <headerFooter alignWithMargins="0">
    <oddHeader>&amp;C&amp;L&amp;RÉrték típus: Forint</oddHeader>
    <oddFooter>&amp;C&amp;LAdatellenőrző kód: -6c-39-5-46-76f-174f4bf7f-556942-68-236c-127f78&amp;R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5" topLeftCell="A6" activePane="bottomLeft" state="frozen"/>
      <selection pane="bottomLeft" activeCell="C2" sqref="C2"/>
    </sheetView>
  </sheetViews>
  <sheetFormatPr defaultRowHeight="12.75" x14ac:dyDescent="0.2"/>
  <cols>
    <col min="1" max="1" width="8.1406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1467</v>
      </c>
    </row>
    <row r="2" spans="1:5" ht="18.75" x14ac:dyDescent="0.3">
      <c r="B2" s="348" t="s">
        <v>887</v>
      </c>
      <c r="C2" s="350" t="s">
        <v>1488</v>
      </c>
    </row>
    <row r="3" spans="1:5" ht="18.75" x14ac:dyDescent="0.3">
      <c r="B3" s="352"/>
      <c r="C3" s="162" t="s">
        <v>197</v>
      </c>
    </row>
    <row r="4" spans="1:5" x14ac:dyDescent="0.2">
      <c r="A4" s="1014" t="s">
        <v>1464</v>
      </c>
      <c r="B4" s="1015"/>
      <c r="C4" s="1015"/>
      <c r="D4" s="1015"/>
      <c r="E4" s="1015"/>
    </row>
    <row r="5" spans="1:5" ht="60" customHeight="1" x14ac:dyDescent="0.2">
      <c r="A5" s="948"/>
      <c r="B5" s="948" t="s">
        <v>679</v>
      </c>
      <c r="C5" s="948" t="s">
        <v>1310</v>
      </c>
      <c r="D5" s="948" t="s">
        <v>1311</v>
      </c>
      <c r="E5" s="948" t="s">
        <v>1312</v>
      </c>
    </row>
    <row r="6" spans="1:5" x14ac:dyDescent="0.2">
      <c r="A6" s="949">
        <v>1</v>
      </c>
      <c r="B6" s="950" t="s">
        <v>739</v>
      </c>
      <c r="C6" s="951">
        <v>8122650</v>
      </c>
      <c r="D6" s="951">
        <v>0</v>
      </c>
      <c r="E6" s="951">
        <v>8122650</v>
      </c>
    </row>
    <row r="7" spans="1:5" x14ac:dyDescent="0.2">
      <c r="A7" s="949">
        <v>2</v>
      </c>
      <c r="B7" s="950" t="s">
        <v>743</v>
      </c>
      <c r="C7" s="951">
        <v>2641624039</v>
      </c>
      <c r="D7" s="951">
        <v>0</v>
      </c>
      <c r="E7" s="951">
        <v>2641624039</v>
      </c>
    </row>
    <row r="8" spans="1:5" ht="25.5" x14ac:dyDescent="0.2">
      <c r="A8" s="949">
        <v>3</v>
      </c>
      <c r="B8" s="950" t="s">
        <v>746</v>
      </c>
      <c r="C8" s="951">
        <v>11150000</v>
      </c>
      <c r="D8" s="951">
        <v>0</v>
      </c>
      <c r="E8" s="951">
        <v>11150000</v>
      </c>
    </row>
    <row r="9" spans="1:5" ht="25.5" x14ac:dyDescent="0.2">
      <c r="A9" s="949">
        <v>4</v>
      </c>
      <c r="B9" s="950" t="s">
        <v>749</v>
      </c>
      <c r="C9" s="951">
        <v>135314035</v>
      </c>
      <c r="D9" s="951">
        <v>0</v>
      </c>
      <c r="E9" s="951">
        <v>135314035</v>
      </c>
    </row>
    <row r="10" spans="1:5" ht="38.25" x14ac:dyDescent="0.2">
      <c r="A10" s="949">
        <v>5</v>
      </c>
      <c r="B10" s="952" t="s">
        <v>750</v>
      </c>
      <c r="C10" s="953">
        <v>2796210724</v>
      </c>
      <c r="D10" s="953">
        <v>0</v>
      </c>
      <c r="E10" s="953">
        <v>2796210724</v>
      </c>
    </row>
    <row r="11" spans="1:5" x14ac:dyDescent="0.2">
      <c r="A11" s="949">
        <v>6</v>
      </c>
      <c r="B11" s="950" t="s">
        <v>752</v>
      </c>
      <c r="C11" s="951">
        <v>838689</v>
      </c>
      <c r="D11" s="951">
        <v>0</v>
      </c>
      <c r="E11" s="951">
        <v>838689</v>
      </c>
    </row>
    <row r="12" spans="1:5" ht="25.5" x14ac:dyDescent="0.2">
      <c r="A12" s="949">
        <v>7</v>
      </c>
      <c r="B12" s="952" t="s">
        <v>753</v>
      </c>
      <c r="C12" s="953">
        <v>838689</v>
      </c>
      <c r="D12" s="953">
        <v>0</v>
      </c>
      <c r="E12" s="953">
        <v>838689</v>
      </c>
    </row>
    <row r="13" spans="1:5" ht="25.5" x14ac:dyDescent="0.2">
      <c r="A13" s="949">
        <v>8</v>
      </c>
      <c r="B13" s="950" t="s">
        <v>755</v>
      </c>
      <c r="C13" s="951">
        <v>316535</v>
      </c>
      <c r="D13" s="951">
        <v>0</v>
      </c>
      <c r="E13" s="951">
        <v>316535</v>
      </c>
    </row>
    <row r="14" spans="1:5" ht="25.5" x14ac:dyDescent="0.2">
      <c r="A14" s="949">
        <v>9</v>
      </c>
      <c r="B14" s="950" t="s">
        <v>1457</v>
      </c>
      <c r="C14" s="951">
        <v>583899873</v>
      </c>
      <c r="D14" s="951">
        <v>0</v>
      </c>
      <c r="E14" s="951">
        <v>583899873</v>
      </c>
    </row>
    <row r="15" spans="1:5" x14ac:dyDescent="0.2">
      <c r="A15" s="949">
        <v>10</v>
      </c>
      <c r="B15" s="952" t="s">
        <v>758</v>
      </c>
      <c r="C15" s="953">
        <v>584216408</v>
      </c>
      <c r="D15" s="953">
        <v>0</v>
      </c>
      <c r="E15" s="953">
        <v>584216408</v>
      </c>
    </row>
    <row r="16" spans="1:5" ht="25.5" x14ac:dyDescent="0.2">
      <c r="A16" s="949">
        <v>11</v>
      </c>
      <c r="B16" s="950" t="s">
        <v>774</v>
      </c>
      <c r="C16" s="951">
        <v>34589386</v>
      </c>
      <c r="D16" s="951">
        <v>0</v>
      </c>
      <c r="E16" s="951">
        <v>34589386</v>
      </c>
    </row>
    <row r="17" spans="1:5" ht="25.5" x14ac:dyDescent="0.2">
      <c r="A17" s="949">
        <v>12</v>
      </c>
      <c r="B17" s="950" t="s">
        <v>779</v>
      </c>
      <c r="C17" s="951">
        <v>356190</v>
      </c>
      <c r="D17" s="951">
        <v>0</v>
      </c>
      <c r="E17" s="951">
        <v>356190</v>
      </c>
    </row>
    <row r="18" spans="1:5" ht="25.5" x14ac:dyDescent="0.2">
      <c r="A18" s="949">
        <v>13</v>
      </c>
      <c r="B18" s="950" t="s">
        <v>783</v>
      </c>
      <c r="C18" s="951">
        <v>5520594</v>
      </c>
      <c r="D18" s="951">
        <v>0</v>
      </c>
      <c r="E18" s="951">
        <v>5520594</v>
      </c>
    </row>
    <row r="19" spans="1:5" x14ac:dyDescent="0.2">
      <c r="A19" s="949">
        <v>14</v>
      </c>
      <c r="B19" s="952" t="s">
        <v>784</v>
      </c>
      <c r="C19" s="953">
        <v>40466170</v>
      </c>
      <c r="D19" s="953">
        <v>0</v>
      </c>
      <c r="E19" s="953">
        <v>40466170</v>
      </c>
    </row>
    <row r="20" spans="1:5" ht="25.5" x14ac:dyDescent="0.2">
      <c r="A20" s="949">
        <v>15</v>
      </c>
      <c r="B20" s="952" t="s">
        <v>1458</v>
      </c>
      <c r="C20" s="953">
        <v>2259167</v>
      </c>
      <c r="D20" s="953">
        <v>0</v>
      </c>
      <c r="E20" s="953">
        <v>2259167</v>
      </c>
    </row>
    <row r="21" spans="1:5" ht="25.5" x14ac:dyDescent="0.2">
      <c r="A21" s="949">
        <v>16</v>
      </c>
      <c r="B21" s="952" t="s">
        <v>795</v>
      </c>
      <c r="C21" s="953">
        <v>2429240</v>
      </c>
      <c r="D21" s="953">
        <v>0</v>
      </c>
      <c r="E21" s="953">
        <v>2429240</v>
      </c>
    </row>
    <row r="22" spans="1:5" x14ac:dyDescent="0.2">
      <c r="A22" s="949">
        <v>17</v>
      </c>
      <c r="B22" s="952" t="s">
        <v>796</v>
      </c>
      <c r="C22" s="953">
        <v>3426420398</v>
      </c>
      <c r="D22" s="953">
        <v>0</v>
      </c>
      <c r="E22" s="953">
        <v>3426420398</v>
      </c>
    </row>
    <row r="23" spans="1:5" ht="25.5" x14ac:dyDescent="0.2">
      <c r="A23" s="949">
        <v>18</v>
      </c>
      <c r="B23" s="950" t="s">
        <v>1459</v>
      </c>
      <c r="C23" s="951">
        <v>3044689312</v>
      </c>
      <c r="D23" s="951">
        <v>0</v>
      </c>
      <c r="E23" s="951">
        <v>3044689312</v>
      </c>
    </row>
    <row r="24" spans="1:5" x14ac:dyDescent="0.2">
      <c r="A24" s="949">
        <v>19</v>
      </c>
      <c r="B24" s="950" t="s">
        <v>800</v>
      </c>
      <c r="C24" s="951">
        <v>111108922</v>
      </c>
      <c r="D24" s="951">
        <v>0</v>
      </c>
      <c r="E24" s="951">
        <v>111108922</v>
      </c>
    </row>
    <row r="25" spans="1:5" x14ac:dyDescent="0.2">
      <c r="A25" s="949">
        <v>20</v>
      </c>
      <c r="B25" s="950" t="s">
        <v>801</v>
      </c>
      <c r="C25" s="951">
        <v>-97742013</v>
      </c>
      <c r="D25" s="951">
        <v>0</v>
      </c>
      <c r="E25" s="951">
        <v>-97742013</v>
      </c>
    </row>
    <row r="26" spans="1:5" x14ac:dyDescent="0.2">
      <c r="A26" s="949">
        <v>21</v>
      </c>
      <c r="B26" s="952" t="s">
        <v>802</v>
      </c>
      <c r="C26" s="953">
        <v>3058056221</v>
      </c>
      <c r="D26" s="953">
        <v>0</v>
      </c>
      <c r="E26" s="953">
        <v>3058056221</v>
      </c>
    </row>
    <row r="27" spans="1:5" ht="25.5" x14ac:dyDescent="0.2">
      <c r="A27" s="949">
        <v>22</v>
      </c>
      <c r="B27" s="950" t="s">
        <v>806</v>
      </c>
      <c r="C27" s="951">
        <v>5964350</v>
      </c>
      <c r="D27" s="951">
        <v>0</v>
      </c>
      <c r="E27" s="951">
        <v>5964350</v>
      </c>
    </row>
    <row r="28" spans="1:5" ht="25.5" x14ac:dyDescent="0.2">
      <c r="A28" s="949">
        <v>23</v>
      </c>
      <c r="B28" s="950" t="s">
        <v>809</v>
      </c>
      <c r="C28" s="951">
        <v>11433848</v>
      </c>
      <c r="D28" s="951">
        <v>0</v>
      </c>
      <c r="E28" s="951">
        <v>11433848</v>
      </c>
    </row>
    <row r="29" spans="1:5" ht="25.5" x14ac:dyDescent="0.2">
      <c r="A29" s="949">
        <v>24</v>
      </c>
      <c r="B29" s="950" t="s">
        <v>813</v>
      </c>
      <c r="C29" s="951">
        <v>2215166</v>
      </c>
      <c r="D29" s="951">
        <v>0</v>
      </c>
      <c r="E29" s="951">
        <v>2215166</v>
      </c>
    </row>
    <row r="30" spans="1:5" x14ac:dyDescent="0.2">
      <c r="A30" s="949">
        <v>25</v>
      </c>
      <c r="B30" s="952" t="s">
        <v>814</v>
      </c>
      <c r="C30" s="953">
        <v>19613364</v>
      </c>
      <c r="D30" s="953">
        <v>0</v>
      </c>
      <c r="E30" s="953">
        <v>19613364</v>
      </c>
    </row>
    <row r="31" spans="1:5" ht="25.5" x14ac:dyDescent="0.2">
      <c r="A31" s="949">
        <v>26</v>
      </c>
      <c r="B31" s="952" t="s">
        <v>818</v>
      </c>
      <c r="C31" s="953">
        <v>348750813</v>
      </c>
      <c r="D31" s="953">
        <v>0</v>
      </c>
      <c r="E31" s="953">
        <v>348750813</v>
      </c>
    </row>
    <row r="32" spans="1:5" x14ac:dyDescent="0.2">
      <c r="A32" s="954">
        <v>27</v>
      </c>
      <c r="B32" s="955" t="s">
        <v>819</v>
      </c>
      <c r="C32" s="956">
        <v>3426420398</v>
      </c>
      <c r="D32" s="956">
        <v>0</v>
      </c>
      <c r="E32" s="956">
        <v>3426420398</v>
      </c>
    </row>
  </sheetData>
  <mergeCells count="1">
    <mergeCell ref="A4:E4"/>
  </mergeCells>
  <pageMargins left="0.75" right="0.75" top="1" bottom="1" header="0.5" footer="0.5"/>
  <pageSetup scale="95" orientation="portrait" horizontalDpi="300" verticalDpi="300" r:id="rId1"/>
  <headerFooter alignWithMargins="0">
    <oddHeader>&amp;C&amp;L&amp;RÉrték típus: Forint</oddHeader>
    <oddFooter>&amp;C&amp;LAdatellenőrző kód: -6c-39-5-46-76f-174f4bf7f-556942-68-236c-127f78&amp;R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pane ySplit="5" topLeftCell="A6" activePane="bottomLeft" state="frozen"/>
      <selection pane="bottomLeft" activeCell="C16" sqref="C16"/>
    </sheetView>
  </sheetViews>
  <sheetFormatPr defaultRowHeight="12.75" x14ac:dyDescent="0.2"/>
  <cols>
    <col min="1" max="1" width="8.1406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ht="15.75" x14ac:dyDescent="0.25">
      <c r="B1" s="347" t="s">
        <v>0</v>
      </c>
      <c r="C1" s="64" t="s">
        <v>1466</v>
      </c>
    </row>
    <row r="2" spans="1:5" ht="18.75" x14ac:dyDescent="0.3">
      <c r="B2" s="348" t="s">
        <v>887</v>
      </c>
      <c r="C2" s="350" t="s">
        <v>1488</v>
      </c>
    </row>
    <row r="3" spans="1:5" ht="18.75" x14ac:dyDescent="0.3">
      <c r="B3" s="352"/>
      <c r="C3" s="162" t="s">
        <v>197</v>
      </c>
    </row>
    <row r="4" spans="1:5" x14ac:dyDescent="0.2">
      <c r="A4" s="1014" t="s">
        <v>1465</v>
      </c>
      <c r="B4" s="1015"/>
      <c r="C4" s="1015"/>
      <c r="D4" s="1015"/>
      <c r="E4" s="1015"/>
    </row>
    <row r="5" spans="1:5" ht="45" x14ac:dyDescent="0.2">
      <c r="A5" s="948"/>
      <c r="B5" s="948" t="s">
        <v>679</v>
      </c>
      <c r="C5" s="948" t="s">
        <v>1310</v>
      </c>
      <c r="D5" s="948" t="s">
        <v>1311</v>
      </c>
      <c r="E5" s="948" t="s">
        <v>1312</v>
      </c>
    </row>
    <row r="6" spans="1:5" x14ac:dyDescent="0.2">
      <c r="A6" s="949">
        <v>1</v>
      </c>
      <c r="B6" s="950" t="s">
        <v>820</v>
      </c>
      <c r="C6" s="951">
        <v>317038649</v>
      </c>
      <c r="D6" s="951">
        <v>0</v>
      </c>
      <c r="E6" s="951">
        <v>317038649</v>
      </c>
    </row>
    <row r="7" spans="1:5" ht="25.5" x14ac:dyDescent="0.2">
      <c r="A7" s="949">
        <v>2</v>
      </c>
      <c r="B7" s="950" t="s">
        <v>821</v>
      </c>
      <c r="C7" s="951">
        <v>20508828</v>
      </c>
      <c r="D7" s="951">
        <v>0</v>
      </c>
      <c r="E7" s="951">
        <v>20508828</v>
      </c>
    </row>
    <row r="8" spans="1:5" ht="25.5" x14ac:dyDescent="0.2">
      <c r="A8" s="949">
        <v>3</v>
      </c>
      <c r="B8" s="950" t="s">
        <v>822</v>
      </c>
      <c r="C8" s="951">
        <v>23797585</v>
      </c>
      <c r="D8" s="951">
        <v>0</v>
      </c>
      <c r="E8" s="951">
        <v>23797585</v>
      </c>
    </row>
    <row r="9" spans="1:5" ht="25.5" x14ac:dyDescent="0.2">
      <c r="A9" s="949">
        <v>4</v>
      </c>
      <c r="B9" s="952" t="s">
        <v>823</v>
      </c>
      <c r="C9" s="953">
        <v>361345062</v>
      </c>
      <c r="D9" s="953">
        <v>0</v>
      </c>
      <c r="E9" s="953">
        <v>361345062</v>
      </c>
    </row>
    <row r="10" spans="1:5" ht="25.5" x14ac:dyDescent="0.2">
      <c r="A10" s="949">
        <v>5</v>
      </c>
      <c r="B10" s="950" t="s">
        <v>824</v>
      </c>
      <c r="C10" s="951">
        <v>784086654</v>
      </c>
      <c r="D10" s="951">
        <v>-431526969</v>
      </c>
      <c r="E10" s="951">
        <v>352559685</v>
      </c>
    </row>
    <row r="11" spans="1:5" ht="25.5" x14ac:dyDescent="0.2">
      <c r="A11" s="949">
        <v>6</v>
      </c>
      <c r="B11" s="950" t="s">
        <v>825</v>
      </c>
      <c r="C11" s="951">
        <v>103735500</v>
      </c>
      <c r="D11" s="951">
        <v>0</v>
      </c>
      <c r="E11" s="951">
        <v>103735500</v>
      </c>
    </row>
    <row r="12" spans="1:5" ht="25.5" x14ac:dyDescent="0.2">
      <c r="A12" s="949">
        <v>7</v>
      </c>
      <c r="B12" s="950" t="s">
        <v>826</v>
      </c>
      <c r="C12" s="951">
        <v>35975100</v>
      </c>
      <c r="D12" s="951">
        <v>0</v>
      </c>
      <c r="E12" s="951">
        <v>35975100</v>
      </c>
    </row>
    <row r="13" spans="1:5" ht="25.5" x14ac:dyDescent="0.2">
      <c r="A13" s="949">
        <v>8</v>
      </c>
      <c r="B13" s="950" t="s">
        <v>827</v>
      </c>
      <c r="C13" s="951">
        <v>16751457</v>
      </c>
      <c r="D13" s="951">
        <v>0</v>
      </c>
      <c r="E13" s="951">
        <v>16751457</v>
      </c>
    </row>
    <row r="14" spans="1:5" ht="25.5" x14ac:dyDescent="0.2">
      <c r="A14" s="949">
        <v>9</v>
      </c>
      <c r="B14" s="952" t="s">
        <v>828</v>
      </c>
      <c r="C14" s="953">
        <v>940548711</v>
      </c>
      <c r="D14" s="953">
        <v>-431526969</v>
      </c>
      <c r="E14" s="953">
        <v>509021742</v>
      </c>
    </row>
    <row r="15" spans="1:5" x14ac:dyDescent="0.2">
      <c r="A15" s="949">
        <v>10</v>
      </c>
      <c r="B15" s="950" t="s">
        <v>829</v>
      </c>
      <c r="C15" s="951">
        <v>34380337</v>
      </c>
      <c r="D15" s="951">
        <v>0</v>
      </c>
      <c r="E15" s="951">
        <v>34380337</v>
      </c>
    </row>
    <row r="16" spans="1:5" x14ac:dyDescent="0.2">
      <c r="A16" s="949">
        <v>11</v>
      </c>
      <c r="B16" s="950" t="s">
        <v>830</v>
      </c>
      <c r="C16" s="951">
        <v>117519914</v>
      </c>
      <c r="D16" s="951">
        <v>0</v>
      </c>
      <c r="E16" s="951">
        <v>117519914</v>
      </c>
    </row>
    <row r="17" spans="1:5" x14ac:dyDescent="0.2">
      <c r="A17" s="949">
        <v>12</v>
      </c>
      <c r="B17" s="950" t="s">
        <v>831</v>
      </c>
      <c r="C17" s="951">
        <v>2631783</v>
      </c>
      <c r="D17" s="951">
        <v>0</v>
      </c>
      <c r="E17" s="951">
        <v>2631783</v>
      </c>
    </row>
    <row r="18" spans="1:5" ht="25.5" x14ac:dyDescent="0.2">
      <c r="A18" s="949">
        <v>13</v>
      </c>
      <c r="B18" s="952" t="s">
        <v>832</v>
      </c>
      <c r="C18" s="953">
        <v>154532034</v>
      </c>
      <c r="D18" s="953">
        <v>0</v>
      </c>
      <c r="E18" s="953">
        <v>154532034</v>
      </c>
    </row>
    <row r="19" spans="1:5" x14ac:dyDescent="0.2">
      <c r="A19" s="949">
        <v>14</v>
      </c>
      <c r="B19" s="950" t="s">
        <v>833</v>
      </c>
      <c r="C19" s="951">
        <v>284375781</v>
      </c>
      <c r="D19" s="951">
        <v>0</v>
      </c>
      <c r="E19" s="951">
        <v>284375781</v>
      </c>
    </row>
    <row r="20" spans="1:5" x14ac:dyDescent="0.2">
      <c r="A20" s="949">
        <v>15</v>
      </c>
      <c r="B20" s="950" t="s">
        <v>834</v>
      </c>
      <c r="C20" s="951">
        <v>47206083</v>
      </c>
      <c r="D20" s="951">
        <v>0</v>
      </c>
      <c r="E20" s="951">
        <v>47206083</v>
      </c>
    </row>
    <row r="21" spans="1:5" x14ac:dyDescent="0.2">
      <c r="A21" s="949">
        <v>16</v>
      </c>
      <c r="B21" s="950" t="s">
        <v>835</v>
      </c>
      <c r="C21" s="951">
        <v>83711002</v>
      </c>
      <c r="D21" s="951">
        <v>0</v>
      </c>
      <c r="E21" s="951">
        <v>83711002</v>
      </c>
    </row>
    <row r="22" spans="1:5" ht="25.5" x14ac:dyDescent="0.2">
      <c r="A22" s="949">
        <v>17</v>
      </c>
      <c r="B22" s="952" t="s">
        <v>836</v>
      </c>
      <c r="C22" s="953">
        <v>415292866</v>
      </c>
      <c r="D22" s="953">
        <v>0</v>
      </c>
      <c r="E22" s="953">
        <v>415292866</v>
      </c>
    </row>
    <row r="23" spans="1:5" x14ac:dyDescent="0.2">
      <c r="A23" s="949">
        <v>18</v>
      </c>
      <c r="B23" s="952" t="s">
        <v>837</v>
      </c>
      <c r="C23" s="953">
        <v>113186879</v>
      </c>
      <c r="D23" s="953">
        <v>0</v>
      </c>
      <c r="E23" s="953">
        <v>113186879</v>
      </c>
    </row>
    <row r="24" spans="1:5" x14ac:dyDescent="0.2">
      <c r="A24" s="949">
        <v>19</v>
      </c>
      <c r="B24" s="952" t="s">
        <v>838</v>
      </c>
      <c r="C24" s="953">
        <v>716751684</v>
      </c>
      <c r="D24" s="953">
        <v>-431526969</v>
      </c>
      <c r="E24" s="953">
        <v>285224715</v>
      </c>
    </row>
    <row r="25" spans="1:5" ht="25.5" x14ac:dyDescent="0.2">
      <c r="A25" s="949">
        <v>20</v>
      </c>
      <c r="B25" s="952" t="s">
        <v>839</v>
      </c>
      <c r="C25" s="953">
        <v>-97869690</v>
      </c>
      <c r="D25" s="953">
        <v>0</v>
      </c>
      <c r="E25" s="953">
        <v>-97869690</v>
      </c>
    </row>
    <row r="26" spans="1:5" ht="25.5" x14ac:dyDescent="0.2">
      <c r="A26" s="949">
        <v>21</v>
      </c>
      <c r="B26" s="950" t="s">
        <v>841</v>
      </c>
      <c r="C26" s="951">
        <v>127457</v>
      </c>
      <c r="D26" s="951">
        <v>0</v>
      </c>
      <c r="E26" s="951">
        <v>127457</v>
      </c>
    </row>
    <row r="27" spans="1:5" ht="25.5" x14ac:dyDescent="0.2">
      <c r="A27" s="949">
        <v>22</v>
      </c>
      <c r="B27" s="950" t="s">
        <v>842</v>
      </c>
      <c r="C27" s="951">
        <v>600</v>
      </c>
      <c r="D27" s="951">
        <v>0</v>
      </c>
      <c r="E27" s="951">
        <v>600</v>
      </c>
    </row>
    <row r="28" spans="1:5" ht="38.25" x14ac:dyDescent="0.2">
      <c r="A28" s="949">
        <v>23</v>
      </c>
      <c r="B28" s="952" t="s">
        <v>843</v>
      </c>
      <c r="C28" s="953">
        <v>128057</v>
      </c>
      <c r="D28" s="953">
        <v>0</v>
      </c>
      <c r="E28" s="953">
        <v>128057</v>
      </c>
    </row>
    <row r="29" spans="1:5" ht="25.5" x14ac:dyDescent="0.2">
      <c r="A29" s="949">
        <v>24</v>
      </c>
      <c r="B29" s="950" t="s">
        <v>845</v>
      </c>
      <c r="C29" s="951">
        <v>380</v>
      </c>
      <c r="D29" s="951">
        <v>0</v>
      </c>
      <c r="E29" s="951">
        <v>380</v>
      </c>
    </row>
    <row r="30" spans="1:5" ht="25.5" x14ac:dyDescent="0.2">
      <c r="A30" s="949">
        <v>25</v>
      </c>
      <c r="B30" s="952" t="s">
        <v>846</v>
      </c>
      <c r="C30" s="953">
        <v>380</v>
      </c>
      <c r="D30" s="953">
        <v>0</v>
      </c>
      <c r="E30" s="953">
        <v>380</v>
      </c>
    </row>
    <row r="31" spans="1:5" ht="25.5" x14ac:dyDescent="0.2">
      <c r="A31" s="949">
        <v>26</v>
      </c>
      <c r="B31" s="952" t="s">
        <v>847</v>
      </c>
      <c r="C31" s="953">
        <v>127677</v>
      </c>
      <c r="D31" s="953">
        <v>0</v>
      </c>
      <c r="E31" s="953">
        <v>127677</v>
      </c>
    </row>
    <row r="32" spans="1:5" x14ac:dyDescent="0.2">
      <c r="A32" s="954">
        <v>27</v>
      </c>
      <c r="B32" s="955" t="s">
        <v>848</v>
      </c>
      <c r="C32" s="956">
        <v>-97742013</v>
      </c>
      <c r="D32" s="956">
        <v>0</v>
      </c>
      <c r="E32" s="956">
        <v>-97742013</v>
      </c>
    </row>
  </sheetData>
  <mergeCells count="1">
    <mergeCell ref="A4:E4"/>
  </mergeCells>
  <pageMargins left="0.75" right="0.75" top="1" bottom="1" header="0.5" footer="0.5"/>
  <pageSetup scale="90" orientation="portrait" horizontalDpi="300" verticalDpi="300" r:id="rId1"/>
  <headerFooter alignWithMargins="0">
    <oddHeader>&amp;C&amp;L&amp;RÉrték típus: Forint</oddHeader>
    <oddFooter>&amp;C&amp;LAdatellenőrző kód: -6c-39-5-46-76f-174f4bf7f-556942-68-236c-127f78&amp;R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45</vt:i4>
      </vt:variant>
      <vt:variant>
        <vt:lpstr>Névvel ellátott tartományok</vt:lpstr>
      </vt:variant>
      <vt:variant>
        <vt:i4>2</vt:i4>
      </vt:variant>
    </vt:vector>
  </HeadingPairs>
  <TitlesOfParts>
    <vt:vector size="47" baseType="lpstr">
      <vt:lpstr>1.a</vt:lpstr>
      <vt:lpstr>1b</vt:lpstr>
      <vt:lpstr>1c</vt:lpstr>
      <vt:lpstr>2a</vt:lpstr>
      <vt:lpstr>2b</vt:lpstr>
      <vt:lpstr>2d</vt:lpstr>
      <vt:lpstr>2e</vt:lpstr>
      <vt:lpstr>3a</vt:lpstr>
      <vt:lpstr>3b</vt:lpstr>
      <vt:lpstr>3.c</vt:lpstr>
      <vt:lpstr>4.a</vt:lpstr>
      <vt:lpstr>4.b</vt:lpstr>
      <vt:lpstr>5.mell</vt:lpstr>
      <vt:lpstr>6.mell</vt:lpstr>
      <vt:lpstr>7</vt:lpstr>
      <vt:lpstr>8</vt:lpstr>
      <vt:lpstr>9</vt:lpstr>
      <vt:lpstr>10</vt:lpstr>
      <vt:lpstr>11</vt:lpstr>
      <vt:lpstr>12. mell</vt:lpstr>
      <vt:lpstr>13</vt:lpstr>
      <vt:lpstr>14</vt:lpstr>
      <vt:lpstr>15</vt:lpstr>
      <vt:lpstr>16</vt:lpstr>
      <vt:lpstr>17</vt:lpstr>
      <vt:lpstr>18</vt:lpstr>
      <vt:lpstr>18a</vt:lpstr>
      <vt:lpstr>18b</vt:lpstr>
      <vt:lpstr>19</vt:lpstr>
      <vt:lpstr>20</vt:lpstr>
      <vt:lpstr>21a</vt:lpstr>
      <vt:lpstr>21b</vt:lpstr>
      <vt:lpstr>21c</vt:lpstr>
      <vt:lpstr>22</vt:lpstr>
      <vt:lpstr>23a</vt:lpstr>
      <vt:lpstr>23b</vt:lpstr>
      <vt:lpstr>23c</vt:lpstr>
      <vt:lpstr>24</vt:lpstr>
      <vt:lpstr>25</vt:lpstr>
      <vt:lpstr>26</vt:lpstr>
      <vt:lpstr>27</vt:lpstr>
      <vt:lpstr>28</vt:lpstr>
      <vt:lpstr>29</vt:lpstr>
      <vt:lpstr>30</vt:lpstr>
      <vt:lpstr>31</vt:lpstr>
      <vt:lpstr>'22'!Nyomtatási_terület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Pályázat</cp:lastModifiedBy>
  <cp:lastPrinted>2017-05-12T09:56:50Z</cp:lastPrinted>
  <dcterms:created xsi:type="dcterms:W3CDTF">2017-02-09T14:59:06Z</dcterms:created>
  <dcterms:modified xsi:type="dcterms:W3CDTF">2017-06-01T09:51:17Z</dcterms:modified>
</cp:coreProperties>
</file>