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jegyző\Desktop\"/>
    </mc:Choice>
  </mc:AlternateContent>
  <bookViews>
    <workbookView xWindow="0" yWindow="0" windowWidth="20490" windowHeight="7620" firstSheet="6" activeTab="19"/>
  </bookViews>
  <sheets>
    <sheet name="1" sheetId="2" r:id="rId1"/>
    <sheet name="1a" sheetId="23" r:id="rId2"/>
    <sheet name="1b" sheetId="24" r:id="rId3"/>
    <sheet name="1.c" sheetId="33" r:id="rId4"/>
    <sheet name="1.d" sheetId="35" r:id="rId5"/>
    <sheet name="2" sheetId="1" r:id="rId6"/>
    <sheet name="2 a" sheetId="25" r:id="rId7"/>
    <sheet name="2b" sheetId="5" r:id="rId8"/>
    <sheet name="2c" sheetId="6" r:id="rId9"/>
    <sheet name="2d" sheetId="8" r:id="rId10"/>
    <sheet name="2.e" sheetId="34" r:id="rId11"/>
    <sheet name="2.f" sheetId="36" r:id="rId12"/>
    <sheet name="3" sheetId="9" r:id="rId13"/>
    <sheet name="4.sz. mell" sheetId="27" r:id="rId14"/>
    <sheet name="5" sheetId="12" r:id="rId15"/>
    <sheet name="6 mell" sheetId="26" r:id="rId16"/>
    <sheet name="7" sheetId="13" r:id="rId17"/>
    <sheet name="8" sheetId="30" r:id="rId18"/>
    <sheet name="9" sheetId="31" r:id="rId19"/>
    <sheet name="10" sheetId="14" r:id="rId20"/>
    <sheet name="Munka1" sheetId="32" r:id="rId21"/>
  </sheets>
  <externalReferences>
    <externalReference r:id="rId22"/>
    <externalReference r:id="rId23"/>
    <externalReference r:id="rId24"/>
  </externalReferences>
  <definedNames>
    <definedName name="_xlnm.Print_Area" localSheetId="19">'10'!$B$1:$O$32</definedName>
    <definedName name="_xlnm.Print_Area" localSheetId="18">'9'!$A$6:$W$27</definedName>
    <definedName name="_xlnm.Print_Area">'2'!$A$6:$W$27</definedName>
  </definedNames>
  <calcPr calcId="162913"/>
</workbook>
</file>

<file path=xl/calcChain.xml><?xml version="1.0" encoding="utf-8"?>
<calcChain xmlns="http://schemas.openxmlformats.org/spreadsheetml/2006/main">
  <c r="P30" i="14" l="1"/>
  <c r="C30" i="14"/>
  <c r="M29" i="14"/>
  <c r="M28" i="14" s="1"/>
  <c r="I29" i="14"/>
  <c r="I28" i="14" s="1"/>
  <c r="E29" i="14"/>
  <c r="E28" i="14" s="1"/>
  <c r="C29" i="14"/>
  <c r="L29" i="14" s="1"/>
  <c r="L28" i="14" s="1"/>
  <c r="C28" i="14"/>
  <c r="C26" i="14"/>
  <c r="N26" i="14" s="1"/>
  <c r="O25" i="14"/>
  <c r="N25" i="14"/>
  <c r="M25" i="14"/>
  <c r="L25" i="14"/>
  <c r="K25" i="14"/>
  <c r="J25" i="14"/>
  <c r="I25" i="14"/>
  <c r="H25" i="14"/>
  <c r="G25" i="14"/>
  <c r="F25" i="14"/>
  <c r="E25" i="14"/>
  <c r="D25" i="14"/>
  <c r="P25" i="14" s="1"/>
  <c r="N24" i="14"/>
  <c r="J24" i="14"/>
  <c r="F24" i="14"/>
  <c r="C24" i="14"/>
  <c r="M24" i="14" s="1"/>
  <c r="L23" i="14"/>
  <c r="H23" i="14"/>
  <c r="E23" i="14"/>
  <c r="D23" i="14"/>
  <c r="C23" i="14"/>
  <c r="O23" i="14" s="1"/>
  <c r="N22" i="14"/>
  <c r="J22" i="14"/>
  <c r="F22" i="14"/>
  <c r="C22" i="14"/>
  <c r="M22" i="14" s="1"/>
  <c r="O21" i="14"/>
  <c r="N21" i="14"/>
  <c r="M21" i="14"/>
  <c r="L21" i="14"/>
  <c r="K21" i="14"/>
  <c r="J21" i="14"/>
  <c r="I21" i="14"/>
  <c r="H21" i="14"/>
  <c r="G21" i="14"/>
  <c r="F21" i="14"/>
  <c r="E21" i="14"/>
  <c r="D21" i="14"/>
  <c r="P21" i="14" s="1"/>
  <c r="N20" i="14"/>
  <c r="M20" i="14"/>
  <c r="L20" i="14"/>
  <c r="J20" i="14"/>
  <c r="I20" i="14"/>
  <c r="H20" i="14"/>
  <c r="F20" i="14"/>
  <c r="E20" i="14"/>
  <c r="D20" i="14"/>
  <c r="C20" i="14"/>
  <c r="C27" i="14" s="1"/>
  <c r="C31" i="14" s="1"/>
  <c r="M18" i="14"/>
  <c r="M16" i="14" s="1"/>
  <c r="I18" i="14"/>
  <c r="E18" i="14"/>
  <c r="D18" i="14"/>
  <c r="C18" i="14"/>
  <c r="L18" i="14" s="1"/>
  <c r="L16" i="14" s="1"/>
  <c r="P17" i="14"/>
  <c r="C17" i="14"/>
  <c r="C16" i="14" s="1"/>
  <c r="I16" i="14"/>
  <c r="E16" i="14"/>
  <c r="D16" i="14"/>
  <c r="P14" i="14"/>
  <c r="C14" i="14"/>
  <c r="C13" i="14"/>
  <c r="N13" i="14" s="1"/>
  <c r="M12" i="14"/>
  <c r="I12" i="14"/>
  <c r="E12" i="14"/>
  <c r="C12" i="14"/>
  <c r="L12" i="14" s="1"/>
  <c r="C11" i="14"/>
  <c r="N11" i="14" s="1"/>
  <c r="M10" i="14"/>
  <c r="I10" i="14"/>
  <c r="E10" i="14"/>
  <c r="C10" i="14"/>
  <c r="L10" i="14" s="1"/>
  <c r="C9" i="14"/>
  <c r="N9" i="14" s="1"/>
  <c r="M8" i="14"/>
  <c r="I8" i="14"/>
  <c r="E8" i="14"/>
  <c r="C8" i="14"/>
  <c r="L8" i="14" s="1"/>
  <c r="C7" i="14"/>
  <c r="N7" i="14" s="1"/>
  <c r="G35" i="9"/>
  <c r="D35" i="9"/>
  <c r="D34" i="9"/>
  <c r="G23" i="9"/>
  <c r="D23" i="9"/>
  <c r="G22" i="9"/>
  <c r="D22" i="9"/>
  <c r="D29" i="9" s="1"/>
  <c r="G30" i="9" s="1"/>
  <c r="G21" i="9"/>
  <c r="G29" i="9" s="1"/>
  <c r="G31" i="9" s="1"/>
  <c r="G12" i="9"/>
  <c r="G11" i="9"/>
  <c r="G10" i="9"/>
  <c r="D10" i="9"/>
  <c r="G9" i="9"/>
  <c r="D9" i="9"/>
  <c r="G8" i="9"/>
  <c r="G16" i="9" s="1"/>
  <c r="D8" i="9"/>
  <c r="D16" i="9" s="1"/>
  <c r="E47" i="36"/>
  <c r="Z46" i="36"/>
  <c r="Z47" i="36" s="1"/>
  <c r="Y46" i="36"/>
  <c r="Y47" i="36" s="1"/>
  <c r="X46" i="36"/>
  <c r="X47" i="36" s="1"/>
  <c r="W46" i="36"/>
  <c r="W47" i="36" s="1"/>
  <c r="V46" i="36"/>
  <c r="V47" i="36" s="1"/>
  <c r="U46" i="36"/>
  <c r="U47" i="36" s="1"/>
  <c r="T46" i="36"/>
  <c r="T47" i="36" s="1"/>
  <c r="S46" i="36"/>
  <c r="S47" i="36" s="1"/>
  <c r="R46" i="36"/>
  <c r="R47" i="36" s="1"/>
  <c r="Q46" i="36"/>
  <c r="Q47" i="36" s="1"/>
  <c r="P46" i="36"/>
  <c r="P47" i="36" s="1"/>
  <c r="O46" i="36"/>
  <c r="O47" i="36" s="1"/>
  <c r="N46" i="36"/>
  <c r="N47" i="36" s="1"/>
  <c r="M46" i="36"/>
  <c r="M47" i="36" s="1"/>
  <c r="L46" i="36"/>
  <c r="L47" i="36" s="1"/>
  <c r="K46" i="36"/>
  <c r="K47" i="36" s="1"/>
  <c r="J46" i="36"/>
  <c r="J47" i="36" s="1"/>
  <c r="I46" i="36"/>
  <c r="I47" i="36" s="1"/>
  <c r="H46" i="36"/>
  <c r="H47" i="36" s="1"/>
  <c r="G46" i="36"/>
  <c r="G47" i="36" s="1"/>
  <c r="F46" i="36"/>
  <c r="F47" i="36" s="1"/>
  <c r="D45" i="36"/>
  <c r="C45" i="36" s="1"/>
  <c r="C44" i="36"/>
  <c r="Y42" i="36"/>
  <c r="U42" i="36"/>
  <c r="Q42" i="36"/>
  <c r="M42" i="36"/>
  <c r="I42" i="36"/>
  <c r="E42" i="36"/>
  <c r="C41" i="36"/>
  <c r="C40" i="36"/>
  <c r="C39" i="36"/>
  <c r="Z38" i="36"/>
  <c r="Z42" i="36" s="1"/>
  <c r="Y38" i="36"/>
  <c r="X38" i="36"/>
  <c r="X42" i="36" s="1"/>
  <c r="W38" i="36"/>
  <c r="W42" i="36" s="1"/>
  <c r="V38" i="36"/>
  <c r="V42" i="36" s="1"/>
  <c r="U38" i="36"/>
  <c r="T38" i="36"/>
  <c r="T42" i="36" s="1"/>
  <c r="S38" i="36"/>
  <c r="S42" i="36" s="1"/>
  <c r="R38" i="36"/>
  <c r="R42" i="36" s="1"/>
  <c r="Q38" i="36"/>
  <c r="P38" i="36"/>
  <c r="P42" i="36" s="1"/>
  <c r="O38" i="36"/>
  <c r="O42" i="36" s="1"/>
  <c r="N38" i="36"/>
  <c r="N42" i="36" s="1"/>
  <c r="M38" i="36"/>
  <c r="L38" i="36"/>
  <c r="L42" i="36" s="1"/>
  <c r="K38" i="36"/>
  <c r="K42" i="36" s="1"/>
  <c r="J38" i="36"/>
  <c r="J42" i="36" s="1"/>
  <c r="I38" i="36"/>
  <c r="H38" i="36"/>
  <c r="H42" i="36" s="1"/>
  <c r="G38" i="36"/>
  <c r="G42" i="36" s="1"/>
  <c r="F38" i="36"/>
  <c r="F42" i="36" s="1"/>
  <c r="E38" i="36"/>
  <c r="D38" i="36"/>
  <c r="D42" i="36" s="1"/>
  <c r="C42" i="36" s="1"/>
  <c r="R37" i="36"/>
  <c r="Q37" i="36"/>
  <c r="P37" i="36"/>
  <c r="O37" i="36"/>
  <c r="L37" i="36"/>
  <c r="H37" i="36"/>
  <c r="D37" i="36"/>
  <c r="Z36" i="36"/>
  <c r="Z37" i="36" s="1"/>
  <c r="Y36" i="36"/>
  <c r="Y37" i="36" s="1"/>
  <c r="X36" i="36"/>
  <c r="X37" i="36" s="1"/>
  <c r="W36" i="36"/>
  <c r="W37" i="36" s="1"/>
  <c r="V36" i="36"/>
  <c r="V37" i="36" s="1"/>
  <c r="U36" i="36"/>
  <c r="U37" i="36" s="1"/>
  <c r="T36" i="36"/>
  <c r="T37" i="36" s="1"/>
  <c r="S36" i="36"/>
  <c r="S37" i="36" s="1"/>
  <c r="N36" i="36"/>
  <c r="N37" i="36" s="1"/>
  <c r="M36" i="36"/>
  <c r="M37" i="36" s="1"/>
  <c r="K36" i="36"/>
  <c r="K37" i="36" s="1"/>
  <c r="J36" i="36"/>
  <c r="J37" i="36" s="1"/>
  <c r="I36" i="36"/>
  <c r="I37" i="36" s="1"/>
  <c r="H36" i="36"/>
  <c r="G36" i="36"/>
  <c r="G37" i="36" s="1"/>
  <c r="F36" i="36"/>
  <c r="F37" i="36" s="1"/>
  <c r="E36" i="36"/>
  <c r="E37" i="36" s="1"/>
  <c r="D36" i="36"/>
  <c r="C36" i="36"/>
  <c r="C35" i="36"/>
  <c r="C34" i="36"/>
  <c r="C33" i="36"/>
  <c r="N32" i="36"/>
  <c r="M32" i="36"/>
  <c r="L32" i="36"/>
  <c r="K32" i="36"/>
  <c r="J32" i="36"/>
  <c r="I32" i="36"/>
  <c r="H32" i="36"/>
  <c r="G32" i="36"/>
  <c r="F32" i="36"/>
  <c r="D32" i="36"/>
  <c r="Z31" i="36"/>
  <c r="Z32" i="36" s="1"/>
  <c r="Y31" i="36"/>
  <c r="Y32" i="36" s="1"/>
  <c r="X31" i="36"/>
  <c r="X32" i="36" s="1"/>
  <c r="W31" i="36"/>
  <c r="W32" i="36" s="1"/>
  <c r="V31" i="36"/>
  <c r="V32" i="36" s="1"/>
  <c r="U31" i="36"/>
  <c r="U32" i="36" s="1"/>
  <c r="T31" i="36"/>
  <c r="T32" i="36" s="1"/>
  <c r="S31" i="36"/>
  <c r="S32" i="36" s="1"/>
  <c r="R31" i="36"/>
  <c r="R32" i="36" s="1"/>
  <c r="Q31" i="36"/>
  <c r="Q32" i="36" s="1"/>
  <c r="P31" i="36"/>
  <c r="P32" i="36" s="1"/>
  <c r="O31" i="36"/>
  <c r="O32" i="36" s="1"/>
  <c r="E31" i="36"/>
  <c r="E32" i="36" s="1"/>
  <c r="C30" i="36"/>
  <c r="C29" i="36"/>
  <c r="C28" i="36"/>
  <c r="C27" i="36"/>
  <c r="X26" i="36"/>
  <c r="T26" i="36"/>
  <c r="P26" i="36"/>
  <c r="L26" i="36"/>
  <c r="H26" i="36"/>
  <c r="D26" i="36"/>
  <c r="C25" i="36"/>
  <c r="C24" i="36"/>
  <c r="C23" i="36"/>
  <c r="C22" i="36"/>
  <c r="C21" i="36"/>
  <c r="C20" i="36"/>
  <c r="Z19" i="36"/>
  <c r="Z26" i="36" s="1"/>
  <c r="Y19" i="36"/>
  <c r="Y26" i="36" s="1"/>
  <c r="X19" i="36"/>
  <c r="W19" i="36"/>
  <c r="W26" i="36" s="1"/>
  <c r="V19" i="36"/>
  <c r="V26" i="36" s="1"/>
  <c r="U19" i="36"/>
  <c r="U26" i="36" s="1"/>
  <c r="T19" i="36"/>
  <c r="S19" i="36"/>
  <c r="S26" i="36" s="1"/>
  <c r="R19" i="36"/>
  <c r="R26" i="36" s="1"/>
  <c r="Q19" i="36"/>
  <c r="Q26" i="36" s="1"/>
  <c r="P19" i="36"/>
  <c r="O19" i="36"/>
  <c r="O26" i="36" s="1"/>
  <c r="N19" i="36"/>
  <c r="N26" i="36" s="1"/>
  <c r="M19" i="36"/>
  <c r="M26" i="36" s="1"/>
  <c r="L19" i="36"/>
  <c r="K19" i="36"/>
  <c r="K26" i="36" s="1"/>
  <c r="J19" i="36"/>
  <c r="J26" i="36" s="1"/>
  <c r="I19" i="36"/>
  <c r="I26" i="36" s="1"/>
  <c r="H19" i="36"/>
  <c r="G19" i="36"/>
  <c r="G26" i="36" s="1"/>
  <c r="F19" i="36"/>
  <c r="F26" i="36" s="1"/>
  <c r="E19" i="36"/>
  <c r="E26" i="36" s="1"/>
  <c r="D19" i="36"/>
  <c r="C19" i="36" s="1"/>
  <c r="C18" i="36"/>
  <c r="C16" i="36"/>
  <c r="C15" i="36"/>
  <c r="C14" i="36"/>
  <c r="Z13" i="36"/>
  <c r="Y13" i="36"/>
  <c r="X13" i="36"/>
  <c r="W13" i="36"/>
  <c r="U13" i="36"/>
  <c r="T13" i="36"/>
  <c r="S13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3" i="36" s="1"/>
  <c r="C12" i="36"/>
  <c r="Z11" i="36"/>
  <c r="Y11" i="36"/>
  <c r="X11" i="36"/>
  <c r="W11" i="36"/>
  <c r="V11" i="36"/>
  <c r="U11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 s="1"/>
  <c r="C10" i="36"/>
  <c r="Z9" i="36"/>
  <c r="Z17" i="36" s="1"/>
  <c r="Y9" i="36"/>
  <c r="Y17" i="36" s="1"/>
  <c r="Y43" i="36" s="1"/>
  <c r="Y48" i="36" s="1"/>
  <c r="X9" i="36"/>
  <c r="X17" i="36" s="1"/>
  <c r="W9" i="36"/>
  <c r="W17" i="36" s="1"/>
  <c r="V9" i="36"/>
  <c r="V17" i="36" s="1"/>
  <c r="U9" i="36"/>
  <c r="U17" i="36" s="1"/>
  <c r="U43" i="36" s="1"/>
  <c r="U48" i="36" s="1"/>
  <c r="T9" i="36"/>
  <c r="T17" i="36" s="1"/>
  <c r="S9" i="36"/>
  <c r="S17" i="36" s="1"/>
  <c r="R9" i="36"/>
  <c r="R17" i="36" s="1"/>
  <c r="Q9" i="36"/>
  <c r="Q17" i="36" s="1"/>
  <c r="Q43" i="36" s="1"/>
  <c r="Q48" i="36" s="1"/>
  <c r="P9" i="36"/>
  <c r="P17" i="36" s="1"/>
  <c r="O9" i="36"/>
  <c r="O17" i="36" s="1"/>
  <c r="N9" i="36"/>
  <c r="N17" i="36" s="1"/>
  <c r="M9" i="36"/>
  <c r="M17" i="36" s="1"/>
  <c r="M43" i="36" s="1"/>
  <c r="M48" i="36" s="1"/>
  <c r="L9" i="36"/>
  <c r="L17" i="36" s="1"/>
  <c r="K9" i="36"/>
  <c r="K17" i="36" s="1"/>
  <c r="J9" i="36"/>
  <c r="J17" i="36" s="1"/>
  <c r="J43" i="36" s="1"/>
  <c r="J48" i="36" s="1"/>
  <c r="I9" i="36"/>
  <c r="I17" i="36" s="1"/>
  <c r="I43" i="36" s="1"/>
  <c r="I48" i="36" s="1"/>
  <c r="H9" i="36"/>
  <c r="H17" i="36" s="1"/>
  <c r="G9" i="36"/>
  <c r="G17" i="36" s="1"/>
  <c r="F9" i="36"/>
  <c r="F17" i="36" s="1"/>
  <c r="F43" i="36" s="1"/>
  <c r="F48" i="36" s="1"/>
  <c r="E9" i="36"/>
  <c r="E17" i="36" s="1"/>
  <c r="E43" i="36" s="1"/>
  <c r="E48" i="36" s="1"/>
  <c r="D9" i="36"/>
  <c r="D17" i="36" s="1"/>
  <c r="C9" i="36"/>
  <c r="C8" i="36"/>
  <c r="C7" i="36"/>
  <c r="C6" i="36"/>
  <c r="Z46" i="34"/>
  <c r="Z47" i="34" s="1"/>
  <c r="Y46" i="34"/>
  <c r="Y47" i="34" s="1"/>
  <c r="X46" i="34"/>
  <c r="X47" i="34" s="1"/>
  <c r="W46" i="34"/>
  <c r="W47" i="34" s="1"/>
  <c r="V46" i="34"/>
  <c r="V47" i="34" s="1"/>
  <c r="U46" i="34"/>
  <c r="U47" i="34" s="1"/>
  <c r="T46" i="34"/>
  <c r="T47" i="34" s="1"/>
  <c r="S46" i="34"/>
  <c r="S47" i="34" s="1"/>
  <c r="R46" i="34"/>
  <c r="R47" i="34" s="1"/>
  <c r="Q46" i="34"/>
  <c r="Q47" i="34" s="1"/>
  <c r="P46" i="34"/>
  <c r="P47" i="34" s="1"/>
  <c r="O46" i="34"/>
  <c r="O47" i="34" s="1"/>
  <c r="N46" i="34"/>
  <c r="N47" i="34" s="1"/>
  <c r="M46" i="34"/>
  <c r="M47" i="34" s="1"/>
  <c r="L46" i="34"/>
  <c r="L47" i="34" s="1"/>
  <c r="K46" i="34"/>
  <c r="K47" i="34" s="1"/>
  <c r="J46" i="34"/>
  <c r="J47" i="34" s="1"/>
  <c r="I46" i="34"/>
  <c r="I47" i="34" s="1"/>
  <c r="H46" i="34"/>
  <c r="H47" i="34" s="1"/>
  <c r="G46" i="34"/>
  <c r="G47" i="34" s="1"/>
  <c r="F46" i="34"/>
  <c r="F47" i="34" s="1"/>
  <c r="E46" i="34"/>
  <c r="E47" i="34" s="1"/>
  <c r="D45" i="34"/>
  <c r="C45" i="34" s="1"/>
  <c r="C44" i="34"/>
  <c r="Z42" i="34"/>
  <c r="Y42" i="34"/>
  <c r="V42" i="34"/>
  <c r="U42" i="34"/>
  <c r="R42" i="34"/>
  <c r="Q42" i="34"/>
  <c r="N42" i="34"/>
  <c r="M42" i="34"/>
  <c r="J42" i="34"/>
  <c r="I42" i="34"/>
  <c r="F42" i="34"/>
  <c r="E42" i="34"/>
  <c r="C41" i="34"/>
  <c r="C40" i="34"/>
  <c r="C39" i="34"/>
  <c r="Y38" i="34"/>
  <c r="X38" i="34"/>
  <c r="X42" i="34" s="1"/>
  <c r="W38" i="34"/>
  <c r="W42" i="34" s="1"/>
  <c r="V38" i="34"/>
  <c r="U38" i="34"/>
  <c r="T38" i="34"/>
  <c r="T42" i="34" s="1"/>
  <c r="S38" i="34"/>
  <c r="S42" i="34" s="1"/>
  <c r="R38" i="34"/>
  <c r="Q38" i="34"/>
  <c r="P38" i="34"/>
  <c r="P42" i="34" s="1"/>
  <c r="O38" i="34"/>
  <c r="O42" i="34" s="1"/>
  <c r="N38" i="34"/>
  <c r="M38" i="34"/>
  <c r="L38" i="34"/>
  <c r="L42" i="34" s="1"/>
  <c r="K38" i="34"/>
  <c r="K42" i="34" s="1"/>
  <c r="J38" i="34"/>
  <c r="I38" i="34"/>
  <c r="H38" i="34"/>
  <c r="H42" i="34" s="1"/>
  <c r="G38" i="34"/>
  <c r="G42" i="34" s="1"/>
  <c r="F38" i="34"/>
  <c r="E38" i="34"/>
  <c r="D38" i="34"/>
  <c r="C38" i="34" s="1"/>
  <c r="R37" i="34"/>
  <c r="Q37" i="34"/>
  <c r="P37" i="34"/>
  <c r="O37" i="34"/>
  <c r="M37" i="34"/>
  <c r="L37" i="34"/>
  <c r="K37" i="34"/>
  <c r="H37" i="34"/>
  <c r="G37" i="34"/>
  <c r="D37" i="34"/>
  <c r="Z36" i="34"/>
  <c r="Z37" i="34" s="1"/>
  <c r="Y36" i="34"/>
  <c r="Y37" i="34" s="1"/>
  <c r="X36" i="34"/>
  <c r="X37" i="34" s="1"/>
  <c r="W36" i="34"/>
  <c r="W37" i="34" s="1"/>
  <c r="V36" i="34"/>
  <c r="V37" i="34" s="1"/>
  <c r="U36" i="34"/>
  <c r="U37" i="34" s="1"/>
  <c r="T36" i="34"/>
  <c r="T37" i="34" s="1"/>
  <c r="S36" i="34"/>
  <c r="S37" i="34" s="1"/>
  <c r="N36" i="34"/>
  <c r="N37" i="34" s="1"/>
  <c r="K36" i="34"/>
  <c r="J36" i="34"/>
  <c r="J37" i="34" s="1"/>
  <c r="I36" i="34"/>
  <c r="I37" i="34" s="1"/>
  <c r="H36" i="34"/>
  <c r="G36" i="34"/>
  <c r="F36" i="34"/>
  <c r="F37" i="34" s="1"/>
  <c r="E36" i="34"/>
  <c r="E37" i="34" s="1"/>
  <c r="D36" i="34"/>
  <c r="C36" i="34" s="1"/>
  <c r="C35" i="34"/>
  <c r="C34" i="34"/>
  <c r="C33" i="34"/>
  <c r="N32" i="34"/>
  <c r="M32" i="34"/>
  <c r="L32" i="34"/>
  <c r="I32" i="34"/>
  <c r="H32" i="34"/>
  <c r="E32" i="34"/>
  <c r="D32" i="34"/>
  <c r="Z31" i="34"/>
  <c r="Z32" i="34" s="1"/>
  <c r="Y31" i="34"/>
  <c r="Y32" i="34" s="1"/>
  <c r="X31" i="34"/>
  <c r="X32" i="34" s="1"/>
  <c r="W31" i="34"/>
  <c r="W32" i="34" s="1"/>
  <c r="V31" i="34"/>
  <c r="V32" i="34" s="1"/>
  <c r="U31" i="34"/>
  <c r="U32" i="34" s="1"/>
  <c r="T31" i="34"/>
  <c r="T32" i="34" s="1"/>
  <c r="S31" i="34"/>
  <c r="S32" i="34" s="1"/>
  <c r="R31" i="34"/>
  <c r="R32" i="34" s="1"/>
  <c r="Q31" i="34"/>
  <c r="Q32" i="34" s="1"/>
  <c r="P31" i="34"/>
  <c r="P32" i="34" s="1"/>
  <c r="O31" i="34"/>
  <c r="O32" i="34" s="1"/>
  <c r="L31" i="34"/>
  <c r="K31" i="34"/>
  <c r="K32" i="34" s="1"/>
  <c r="J31" i="34"/>
  <c r="J32" i="34" s="1"/>
  <c r="I31" i="34"/>
  <c r="H31" i="34"/>
  <c r="G31" i="34"/>
  <c r="G32" i="34" s="1"/>
  <c r="F31" i="34"/>
  <c r="F32" i="34" s="1"/>
  <c r="E31" i="34"/>
  <c r="C31" i="34" s="1"/>
  <c r="C30" i="34"/>
  <c r="C29" i="34"/>
  <c r="C28" i="34"/>
  <c r="C27" i="34"/>
  <c r="Z26" i="34"/>
  <c r="V26" i="34"/>
  <c r="R26" i="34"/>
  <c r="N26" i="34"/>
  <c r="J26" i="34"/>
  <c r="F26" i="34"/>
  <c r="C25" i="34"/>
  <c r="C24" i="34"/>
  <c r="C23" i="34"/>
  <c r="C22" i="34"/>
  <c r="C21" i="34"/>
  <c r="C20" i="34"/>
  <c r="Z19" i="34"/>
  <c r="Y19" i="34"/>
  <c r="Y26" i="34" s="1"/>
  <c r="X19" i="34"/>
  <c r="X26" i="34" s="1"/>
  <c r="W19" i="34"/>
  <c r="W26" i="34" s="1"/>
  <c r="V19" i="34"/>
  <c r="U19" i="34"/>
  <c r="U26" i="34" s="1"/>
  <c r="T19" i="34"/>
  <c r="T26" i="34" s="1"/>
  <c r="S19" i="34"/>
  <c r="S26" i="34" s="1"/>
  <c r="R19" i="34"/>
  <c r="Q19" i="34"/>
  <c r="Q26" i="34" s="1"/>
  <c r="P19" i="34"/>
  <c r="P26" i="34" s="1"/>
  <c r="O19" i="34"/>
  <c r="O26" i="34" s="1"/>
  <c r="N19" i="34"/>
  <c r="M19" i="34"/>
  <c r="M26" i="34" s="1"/>
  <c r="L19" i="34"/>
  <c r="L26" i="34" s="1"/>
  <c r="K19" i="34"/>
  <c r="K26" i="34" s="1"/>
  <c r="J19" i="34"/>
  <c r="I19" i="34"/>
  <c r="I26" i="34" s="1"/>
  <c r="H19" i="34"/>
  <c r="H26" i="34" s="1"/>
  <c r="G19" i="34"/>
  <c r="G26" i="34" s="1"/>
  <c r="F19" i="34"/>
  <c r="E19" i="34"/>
  <c r="E26" i="34" s="1"/>
  <c r="D19" i="34"/>
  <c r="C19" i="34" s="1"/>
  <c r="C18" i="34"/>
  <c r="C16" i="34"/>
  <c r="C15" i="34"/>
  <c r="C14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 s="1"/>
  <c r="C12" i="34"/>
  <c r="Z11" i="34"/>
  <c r="Y11" i="34"/>
  <c r="Y17" i="34" s="1"/>
  <c r="X11" i="34"/>
  <c r="W11" i="34"/>
  <c r="V11" i="34"/>
  <c r="U11" i="34"/>
  <c r="U17" i="34" s="1"/>
  <c r="T11" i="34"/>
  <c r="S11" i="34"/>
  <c r="R11" i="34"/>
  <c r="Q11" i="34"/>
  <c r="Q17" i="34" s="1"/>
  <c r="P11" i="34"/>
  <c r="O11" i="34"/>
  <c r="N11" i="34"/>
  <c r="M11" i="34"/>
  <c r="M17" i="34" s="1"/>
  <c r="L11" i="34"/>
  <c r="K11" i="34"/>
  <c r="J11" i="34"/>
  <c r="I11" i="34"/>
  <c r="I17" i="34" s="1"/>
  <c r="H11" i="34"/>
  <c r="G11" i="34"/>
  <c r="F11" i="34"/>
  <c r="E11" i="34"/>
  <c r="C11" i="34" s="1"/>
  <c r="D11" i="34"/>
  <c r="C10" i="34"/>
  <c r="Z9" i="34"/>
  <c r="Z17" i="34" s="1"/>
  <c r="Y9" i="34"/>
  <c r="X9" i="34"/>
  <c r="X17" i="34" s="1"/>
  <c r="X43" i="34" s="1"/>
  <c r="X48" i="34" s="1"/>
  <c r="W9" i="34"/>
  <c r="W17" i="34" s="1"/>
  <c r="W43" i="34" s="1"/>
  <c r="V9" i="34"/>
  <c r="V17" i="34" s="1"/>
  <c r="U9" i="34"/>
  <c r="T9" i="34"/>
  <c r="T17" i="34" s="1"/>
  <c r="T43" i="34" s="1"/>
  <c r="T48" i="34" s="1"/>
  <c r="S9" i="34"/>
  <c r="S17" i="34" s="1"/>
  <c r="S43" i="34" s="1"/>
  <c r="R9" i="34"/>
  <c r="R17" i="34" s="1"/>
  <c r="R43" i="34" s="1"/>
  <c r="R48" i="34" s="1"/>
  <c r="Q9" i="34"/>
  <c r="P9" i="34"/>
  <c r="P17" i="34" s="1"/>
  <c r="P43" i="34" s="1"/>
  <c r="P48" i="34" s="1"/>
  <c r="O9" i="34"/>
  <c r="O17" i="34" s="1"/>
  <c r="O43" i="34" s="1"/>
  <c r="N9" i="34"/>
  <c r="N17" i="34" s="1"/>
  <c r="M9" i="34"/>
  <c r="L9" i="34"/>
  <c r="L17" i="34" s="1"/>
  <c r="L43" i="34" s="1"/>
  <c r="L48" i="34" s="1"/>
  <c r="K9" i="34"/>
  <c r="K17" i="34" s="1"/>
  <c r="J9" i="34"/>
  <c r="J17" i="34" s="1"/>
  <c r="J43" i="34" s="1"/>
  <c r="J48" i="34" s="1"/>
  <c r="I9" i="34"/>
  <c r="H9" i="34"/>
  <c r="H17" i="34" s="1"/>
  <c r="H43" i="34" s="1"/>
  <c r="H48" i="34" s="1"/>
  <c r="G9" i="34"/>
  <c r="G17" i="34" s="1"/>
  <c r="F9" i="34"/>
  <c r="F17" i="34" s="1"/>
  <c r="F43" i="34" s="1"/>
  <c r="F48" i="34" s="1"/>
  <c r="E9" i="34"/>
  <c r="D9" i="34"/>
  <c r="D17" i="34" s="1"/>
  <c r="C8" i="34"/>
  <c r="C7" i="34"/>
  <c r="C6" i="34"/>
  <c r="G16" i="6"/>
  <c r="E16" i="6"/>
  <c r="C16" i="6"/>
  <c r="F15" i="6"/>
  <c r="F14" i="6"/>
  <c r="F13" i="6"/>
  <c r="F12" i="6"/>
  <c r="F11" i="6"/>
  <c r="F10" i="6"/>
  <c r="F9" i="6"/>
  <c r="F8" i="6"/>
  <c r="F7" i="6"/>
  <c r="F6" i="6"/>
  <c r="F16" i="6" s="1"/>
  <c r="F12" i="5"/>
  <c r="D12" i="5"/>
  <c r="C12" i="5"/>
  <c r="E9" i="5"/>
  <c r="E8" i="5"/>
  <c r="E7" i="5"/>
  <c r="E6" i="5"/>
  <c r="E12" i="5" s="1"/>
  <c r="P72" i="35"/>
  <c r="O72" i="35"/>
  <c r="L72" i="35"/>
  <c r="K72" i="35"/>
  <c r="H72" i="35"/>
  <c r="G72" i="35"/>
  <c r="D72" i="35"/>
  <c r="P71" i="35"/>
  <c r="O71" i="35"/>
  <c r="N71" i="35"/>
  <c r="N72" i="35" s="1"/>
  <c r="M71" i="35"/>
  <c r="M72" i="35" s="1"/>
  <c r="L71" i="35"/>
  <c r="K71" i="35"/>
  <c r="J71" i="35"/>
  <c r="J72" i="35" s="1"/>
  <c r="I71" i="35"/>
  <c r="I72" i="35" s="1"/>
  <c r="H71" i="35"/>
  <c r="G71" i="35"/>
  <c r="F71" i="35"/>
  <c r="F72" i="35" s="1"/>
  <c r="E71" i="35"/>
  <c r="E72" i="35" s="1"/>
  <c r="C72" i="35" s="1"/>
  <c r="D71" i="35"/>
  <c r="C70" i="35"/>
  <c r="C69" i="35"/>
  <c r="C68" i="35"/>
  <c r="P66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 s="1"/>
  <c r="C65" i="35"/>
  <c r="C64" i="35"/>
  <c r="C63" i="35"/>
  <c r="C62" i="35"/>
  <c r="P61" i="35"/>
  <c r="O61" i="35"/>
  <c r="N61" i="35"/>
  <c r="M61" i="35"/>
  <c r="L61" i="35"/>
  <c r="K61" i="35"/>
  <c r="J61" i="35"/>
  <c r="I61" i="35"/>
  <c r="H61" i="35"/>
  <c r="G61" i="35"/>
  <c r="F61" i="35"/>
  <c r="C61" i="35" s="1"/>
  <c r="E61" i="35"/>
  <c r="D61" i="35"/>
  <c r="C60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P44" i="35"/>
  <c r="O44" i="35"/>
  <c r="N44" i="35"/>
  <c r="M44" i="35"/>
  <c r="L44" i="35"/>
  <c r="K44" i="35"/>
  <c r="J44" i="35"/>
  <c r="I44" i="35"/>
  <c r="H44" i="35"/>
  <c r="G44" i="35"/>
  <c r="F44" i="35"/>
  <c r="E44" i="35"/>
  <c r="C44" i="35" s="1"/>
  <c r="D44" i="35"/>
  <c r="C43" i="35"/>
  <c r="C42" i="35"/>
  <c r="P41" i="35"/>
  <c r="O41" i="35"/>
  <c r="N41" i="35"/>
  <c r="M41" i="35"/>
  <c r="M59" i="35" s="1"/>
  <c r="L41" i="35"/>
  <c r="K41" i="35"/>
  <c r="J41" i="35"/>
  <c r="I41" i="35"/>
  <c r="I59" i="35" s="1"/>
  <c r="H41" i="35"/>
  <c r="G41" i="35"/>
  <c r="F41" i="35"/>
  <c r="E41" i="35"/>
  <c r="E59" i="35" s="1"/>
  <c r="D41" i="35"/>
  <c r="C40" i="35"/>
  <c r="C39" i="35"/>
  <c r="C38" i="35"/>
  <c r="P37" i="35"/>
  <c r="P59" i="35" s="1"/>
  <c r="O37" i="35"/>
  <c r="O59" i="35" s="1"/>
  <c r="N37" i="35"/>
  <c r="N59" i="35" s="1"/>
  <c r="M37" i="35"/>
  <c r="L37" i="35"/>
  <c r="L59" i="35" s="1"/>
  <c r="K37" i="35"/>
  <c r="K59" i="35" s="1"/>
  <c r="J37" i="35"/>
  <c r="J59" i="35" s="1"/>
  <c r="I37" i="35"/>
  <c r="H37" i="35"/>
  <c r="H59" i="35" s="1"/>
  <c r="G37" i="35"/>
  <c r="G59" i="35" s="1"/>
  <c r="F37" i="35"/>
  <c r="F59" i="35" s="1"/>
  <c r="E37" i="35"/>
  <c r="D37" i="35"/>
  <c r="D59" i="35" s="1"/>
  <c r="C59" i="35" s="1"/>
  <c r="P36" i="35"/>
  <c r="L36" i="35"/>
  <c r="H36" i="35"/>
  <c r="D36" i="35"/>
  <c r="C35" i="35"/>
  <c r="C34" i="35"/>
  <c r="C33" i="35"/>
  <c r="P32" i="35"/>
  <c r="O32" i="35"/>
  <c r="N32" i="35"/>
  <c r="M32" i="35"/>
  <c r="M36" i="35" s="1"/>
  <c r="L32" i="35"/>
  <c r="K32" i="35"/>
  <c r="J32" i="35"/>
  <c r="I32" i="35"/>
  <c r="I36" i="35" s="1"/>
  <c r="H32" i="35"/>
  <c r="G32" i="35"/>
  <c r="F32" i="35"/>
  <c r="E32" i="35"/>
  <c r="C32" i="35" s="1"/>
  <c r="D32" i="35"/>
  <c r="P31" i="35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/>
  <c r="C30" i="35"/>
  <c r="C29" i="35"/>
  <c r="C28" i="35"/>
  <c r="C27" i="35"/>
  <c r="C26" i="35"/>
  <c r="P25" i="35"/>
  <c r="O25" i="35"/>
  <c r="O36" i="35" s="1"/>
  <c r="N25" i="35"/>
  <c r="N36" i="35" s="1"/>
  <c r="M25" i="35"/>
  <c r="L25" i="35"/>
  <c r="K25" i="35"/>
  <c r="K36" i="35" s="1"/>
  <c r="J25" i="35"/>
  <c r="J36" i="35" s="1"/>
  <c r="I25" i="35"/>
  <c r="H25" i="35"/>
  <c r="G25" i="35"/>
  <c r="G36" i="35" s="1"/>
  <c r="F25" i="35"/>
  <c r="F36" i="35" s="1"/>
  <c r="E25" i="35"/>
  <c r="D25" i="35"/>
  <c r="P24" i="35"/>
  <c r="M24" i="35"/>
  <c r="L24" i="35"/>
  <c r="I24" i="35"/>
  <c r="H24" i="35"/>
  <c r="E24" i="35"/>
  <c r="D24" i="35"/>
  <c r="C24" i="35" s="1"/>
  <c r="C23" i="35"/>
  <c r="C22" i="35"/>
  <c r="C21" i="35"/>
  <c r="C20" i="35"/>
  <c r="P19" i="35"/>
  <c r="O19" i="35"/>
  <c r="O24" i="35" s="1"/>
  <c r="N19" i="35"/>
  <c r="N24" i="35" s="1"/>
  <c r="M19" i="35"/>
  <c r="L19" i="35"/>
  <c r="K19" i="35"/>
  <c r="K24" i="35" s="1"/>
  <c r="J19" i="35"/>
  <c r="J24" i="35" s="1"/>
  <c r="I19" i="35"/>
  <c r="H19" i="35"/>
  <c r="G19" i="35"/>
  <c r="G24" i="35" s="1"/>
  <c r="F19" i="35"/>
  <c r="F24" i="35" s="1"/>
  <c r="E19" i="35"/>
  <c r="D19" i="35"/>
  <c r="P18" i="35"/>
  <c r="L18" i="35"/>
  <c r="H18" i="35"/>
  <c r="D18" i="35"/>
  <c r="C17" i="35"/>
  <c r="C16" i="35"/>
  <c r="C15" i="35"/>
  <c r="C14" i="35"/>
  <c r="C13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P11" i="35"/>
  <c r="O18" i="35" s="1"/>
  <c r="O67" i="35" s="1"/>
  <c r="O73" i="35" s="1"/>
  <c r="O11" i="35"/>
  <c r="N11" i="35"/>
  <c r="N18" i="35" s="1"/>
  <c r="N67" i="35" s="1"/>
  <c r="N73" i="35" s="1"/>
  <c r="M11" i="35"/>
  <c r="M18" i="35" s="1"/>
  <c r="M67" i="35" s="1"/>
  <c r="M73" i="35" s="1"/>
  <c r="L11" i="35"/>
  <c r="K11" i="35"/>
  <c r="K18" i="35" s="1"/>
  <c r="K67" i="35" s="1"/>
  <c r="K73" i="35" s="1"/>
  <c r="J11" i="35"/>
  <c r="J18" i="35" s="1"/>
  <c r="J67" i="35" s="1"/>
  <c r="J73" i="35" s="1"/>
  <c r="I11" i="35"/>
  <c r="I18" i="35" s="1"/>
  <c r="I67" i="35" s="1"/>
  <c r="I73" i="35" s="1"/>
  <c r="H11" i="35"/>
  <c r="G11" i="35"/>
  <c r="G18" i="35" s="1"/>
  <c r="G67" i="35" s="1"/>
  <c r="G73" i="35" s="1"/>
  <c r="F11" i="35"/>
  <c r="F18" i="35" s="1"/>
  <c r="F67" i="35" s="1"/>
  <c r="F73" i="35" s="1"/>
  <c r="E11" i="35"/>
  <c r="C11" i="35" s="1"/>
  <c r="D11" i="35"/>
  <c r="C10" i="35"/>
  <c r="C9" i="35"/>
  <c r="C8" i="35"/>
  <c r="C7" i="35"/>
  <c r="C6" i="35"/>
  <c r="M72" i="33"/>
  <c r="I72" i="33"/>
  <c r="E72" i="33"/>
  <c r="O71" i="33"/>
  <c r="O72" i="33" s="1"/>
  <c r="N71" i="33"/>
  <c r="N72" i="33" s="1"/>
  <c r="M71" i="33"/>
  <c r="L71" i="33"/>
  <c r="L72" i="33" s="1"/>
  <c r="K71" i="33"/>
  <c r="K72" i="33" s="1"/>
  <c r="J71" i="33"/>
  <c r="J72" i="33" s="1"/>
  <c r="I71" i="33"/>
  <c r="H71" i="33"/>
  <c r="H72" i="33" s="1"/>
  <c r="G71" i="33"/>
  <c r="G72" i="33" s="1"/>
  <c r="F71" i="33"/>
  <c r="F72" i="33" s="1"/>
  <c r="E71" i="33"/>
  <c r="C71" i="33" s="1"/>
  <c r="D71" i="33"/>
  <c r="D72" i="33" s="1"/>
  <c r="C70" i="33"/>
  <c r="C69" i="33"/>
  <c r="C68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C65" i="33"/>
  <c r="C64" i="33"/>
  <c r="C63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 s="1"/>
  <c r="C60" i="33"/>
  <c r="N59" i="33"/>
  <c r="J59" i="33"/>
  <c r="F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 s="1"/>
  <c r="C43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 s="1"/>
  <c r="C40" i="33"/>
  <c r="C39" i="33"/>
  <c r="C38" i="33"/>
  <c r="O37" i="33"/>
  <c r="O59" i="33" s="1"/>
  <c r="N37" i="33"/>
  <c r="M37" i="33"/>
  <c r="M59" i="33" s="1"/>
  <c r="L37" i="33"/>
  <c r="L59" i="33" s="1"/>
  <c r="K37" i="33"/>
  <c r="K59" i="33" s="1"/>
  <c r="J37" i="33"/>
  <c r="I37" i="33"/>
  <c r="I59" i="33" s="1"/>
  <c r="H37" i="33"/>
  <c r="H59" i="33" s="1"/>
  <c r="G37" i="33"/>
  <c r="G59" i="33" s="1"/>
  <c r="F37" i="33"/>
  <c r="E37" i="33"/>
  <c r="E59" i="33" s="1"/>
  <c r="D37" i="33"/>
  <c r="C37" i="33" s="1"/>
  <c r="C35" i="33"/>
  <c r="C34" i="33"/>
  <c r="C33" i="33"/>
  <c r="O32" i="33"/>
  <c r="N32" i="33"/>
  <c r="M32" i="33"/>
  <c r="M36" i="33" s="1"/>
  <c r="L32" i="33"/>
  <c r="K32" i="33"/>
  <c r="J32" i="33"/>
  <c r="I32" i="33"/>
  <c r="I36" i="33" s="1"/>
  <c r="H32" i="33"/>
  <c r="G32" i="33"/>
  <c r="F32" i="33"/>
  <c r="E32" i="33"/>
  <c r="E36" i="33" s="1"/>
  <c r="D32" i="33"/>
  <c r="C32" i="33" s="1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 s="1"/>
  <c r="C30" i="33"/>
  <c r="C29" i="33"/>
  <c r="C28" i="33"/>
  <c r="C27" i="33"/>
  <c r="C26" i="33"/>
  <c r="O25" i="33"/>
  <c r="O36" i="33" s="1"/>
  <c r="N25" i="33"/>
  <c r="N36" i="33" s="1"/>
  <c r="M25" i="33"/>
  <c r="L25" i="33"/>
  <c r="L36" i="33" s="1"/>
  <c r="K25" i="33"/>
  <c r="K36" i="33" s="1"/>
  <c r="J25" i="33"/>
  <c r="J36" i="33" s="1"/>
  <c r="I25" i="33"/>
  <c r="H25" i="33"/>
  <c r="H36" i="33" s="1"/>
  <c r="G25" i="33"/>
  <c r="G36" i="33" s="1"/>
  <c r="F25" i="33"/>
  <c r="F36" i="33" s="1"/>
  <c r="E25" i="33"/>
  <c r="D25" i="33"/>
  <c r="D36" i="33" s="1"/>
  <c r="M24" i="33"/>
  <c r="I24" i="33"/>
  <c r="E24" i="33"/>
  <c r="C23" i="33"/>
  <c r="C22" i="33"/>
  <c r="C21" i="33"/>
  <c r="C20" i="33"/>
  <c r="O19" i="33"/>
  <c r="O24" i="33" s="1"/>
  <c r="N19" i="33"/>
  <c r="N24" i="33" s="1"/>
  <c r="M19" i="33"/>
  <c r="L19" i="33"/>
  <c r="L24" i="33" s="1"/>
  <c r="K19" i="33"/>
  <c r="K24" i="33" s="1"/>
  <c r="J19" i="33"/>
  <c r="J24" i="33" s="1"/>
  <c r="I19" i="33"/>
  <c r="H19" i="33"/>
  <c r="H24" i="33" s="1"/>
  <c r="G19" i="33"/>
  <c r="G24" i="33" s="1"/>
  <c r="F19" i="33"/>
  <c r="F24" i="33" s="1"/>
  <c r="E19" i="33"/>
  <c r="C19" i="33" s="1"/>
  <c r="D19" i="33"/>
  <c r="D24" i="33" s="1"/>
  <c r="O18" i="33"/>
  <c r="O67" i="33" s="1"/>
  <c r="K18" i="33"/>
  <c r="K67" i="33" s="1"/>
  <c r="G18" i="33"/>
  <c r="G67" i="33" s="1"/>
  <c r="C17" i="33"/>
  <c r="C16" i="33"/>
  <c r="C15" i="33"/>
  <c r="C14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 s="1"/>
  <c r="O11" i="33"/>
  <c r="N11" i="33"/>
  <c r="N18" i="33" s="1"/>
  <c r="M11" i="33"/>
  <c r="M18" i="33" s="1"/>
  <c r="M67" i="33" s="1"/>
  <c r="M73" i="33" s="1"/>
  <c r="L11" i="33"/>
  <c r="L18" i="33" s="1"/>
  <c r="L67" i="33" s="1"/>
  <c r="L73" i="33" s="1"/>
  <c r="K11" i="33"/>
  <c r="J11" i="33"/>
  <c r="J18" i="33" s="1"/>
  <c r="I11" i="33"/>
  <c r="I18" i="33" s="1"/>
  <c r="I67" i="33" s="1"/>
  <c r="I73" i="33" s="1"/>
  <c r="H11" i="33"/>
  <c r="H18" i="33" s="1"/>
  <c r="H67" i="33" s="1"/>
  <c r="H73" i="33" s="1"/>
  <c r="G11" i="33"/>
  <c r="F11" i="33"/>
  <c r="F18" i="33" s="1"/>
  <c r="E11" i="33"/>
  <c r="E18" i="33" s="1"/>
  <c r="E67" i="33" s="1"/>
  <c r="E73" i="33" s="1"/>
  <c r="D11" i="33"/>
  <c r="D18" i="33" s="1"/>
  <c r="C10" i="33"/>
  <c r="C9" i="33"/>
  <c r="C8" i="33"/>
  <c r="C7" i="33"/>
  <c r="C6" i="33"/>
  <c r="N15" i="14" l="1"/>
  <c r="N19" i="14" s="1"/>
  <c r="D27" i="14"/>
  <c r="E27" i="14"/>
  <c r="E31" i="14" s="1"/>
  <c r="G7" i="14"/>
  <c r="K7" i="14"/>
  <c r="O7" i="14"/>
  <c r="O15" i="14" s="1"/>
  <c r="O19" i="14" s="1"/>
  <c r="G9" i="14"/>
  <c r="K9" i="14"/>
  <c r="O9" i="14"/>
  <c r="G11" i="14"/>
  <c r="K11" i="14"/>
  <c r="O11" i="14"/>
  <c r="G13" i="14"/>
  <c r="K13" i="14"/>
  <c r="O13" i="14"/>
  <c r="C15" i="14"/>
  <c r="C19" i="14" s="1"/>
  <c r="G26" i="14"/>
  <c r="K26" i="14"/>
  <c r="O26" i="14"/>
  <c r="D7" i="14"/>
  <c r="H7" i="14"/>
  <c r="L7" i="14"/>
  <c r="F8" i="14"/>
  <c r="J8" i="14"/>
  <c r="N8" i="14"/>
  <c r="D9" i="14"/>
  <c r="H9" i="14"/>
  <c r="L9" i="14"/>
  <c r="F10" i="14"/>
  <c r="J10" i="14"/>
  <c r="N10" i="14"/>
  <c r="D11" i="14"/>
  <c r="H11" i="14"/>
  <c r="L11" i="14"/>
  <c r="F12" i="14"/>
  <c r="J12" i="14"/>
  <c r="N12" i="14"/>
  <c r="D13" i="14"/>
  <c r="H13" i="14"/>
  <c r="L13" i="14"/>
  <c r="F18" i="14"/>
  <c r="F16" i="14" s="1"/>
  <c r="P16" i="14" s="1"/>
  <c r="J18" i="14"/>
  <c r="J16" i="14" s="1"/>
  <c r="N18" i="14"/>
  <c r="N16" i="14" s="1"/>
  <c r="G22" i="14"/>
  <c r="K22" i="14"/>
  <c r="O22" i="14"/>
  <c r="I23" i="14"/>
  <c r="M23" i="14"/>
  <c r="M27" i="14" s="1"/>
  <c r="M31" i="14" s="1"/>
  <c r="G24" i="14"/>
  <c r="K24" i="14"/>
  <c r="O24" i="14"/>
  <c r="D26" i="14"/>
  <c r="H26" i="14"/>
  <c r="L26" i="14"/>
  <c r="F29" i="14"/>
  <c r="F28" i="14" s="1"/>
  <c r="J29" i="14"/>
  <c r="J28" i="14" s="1"/>
  <c r="N29" i="14"/>
  <c r="N28" i="14" s="1"/>
  <c r="E7" i="14"/>
  <c r="I7" i="14"/>
  <c r="M7" i="14"/>
  <c r="G8" i="14"/>
  <c r="K8" i="14"/>
  <c r="O8" i="14"/>
  <c r="E9" i="14"/>
  <c r="I9" i="14"/>
  <c r="M9" i="14"/>
  <c r="G10" i="14"/>
  <c r="K10" i="14"/>
  <c r="O10" i="14"/>
  <c r="E11" i="14"/>
  <c r="I11" i="14"/>
  <c r="M11" i="14"/>
  <c r="G12" i="14"/>
  <c r="K12" i="14"/>
  <c r="O12" i="14"/>
  <c r="E13" i="14"/>
  <c r="I13" i="14"/>
  <c r="M13" i="14"/>
  <c r="G18" i="14"/>
  <c r="G16" i="14" s="1"/>
  <c r="K18" i="14"/>
  <c r="K16" i="14" s="1"/>
  <c r="O18" i="14"/>
  <c r="O16" i="14" s="1"/>
  <c r="G20" i="14"/>
  <c r="G27" i="14" s="1"/>
  <c r="G31" i="14" s="1"/>
  <c r="K20" i="14"/>
  <c r="O20" i="14"/>
  <c r="D22" i="14"/>
  <c r="H22" i="14"/>
  <c r="H27" i="14" s="1"/>
  <c r="H31" i="14" s="1"/>
  <c r="L22" i="14"/>
  <c r="L27" i="14" s="1"/>
  <c r="L31" i="14" s="1"/>
  <c r="F23" i="14"/>
  <c r="F27" i="14" s="1"/>
  <c r="F31" i="14" s="1"/>
  <c r="J23" i="14"/>
  <c r="J27" i="14" s="1"/>
  <c r="J31" i="14" s="1"/>
  <c r="N23" i="14"/>
  <c r="N27" i="14" s="1"/>
  <c r="N31" i="14" s="1"/>
  <c r="D24" i="14"/>
  <c r="H24" i="14"/>
  <c r="L24" i="14"/>
  <c r="E26" i="14"/>
  <c r="I26" i="14"/>
  <c r="M26" i="14"/>
  <c r="G29" i="14"/>
  <c r="G28" i="14" s="1"/>
  <c r="K29" i="14"/>
  <c r="K28" i="14" s="1"/>
  <c r="O29" i="14"/>
  <c r="O28" i="14" s="1"/>
  <c r="F7" i="14"/>
  <c r="J7" i="14"/>
  <c r="D8" i="14"/>
  <c r="P8" i="14" s="1"/>
  <c r="H8" i="14"/>
  <c r="F9" i="14"/>
  <c r="J9" i="14"/>
  <c r="D10" i="14"/>
  <c r="P10" i="14" s="1"/>
  <c r="H10" i="14"/>
  <c r="F11" i="14"/>
  <c r="J11" i="14"/>
  <c r="D12" i="14"/>
  <c r="P12" i="14" s="1"/>
  <c r="H12" i="14"/>
  <c r="F13" i="14"/>
  <c r="J13" i="14"/>
  <c r="H18" i="14"/>
  <c r="H16" i="14" s="1"/>
  <c r="E22" i="14"/>
  <c r="I22" i="14"/>
  <c r="I27" i="14" s="1"/>
  <c r="I31" i="14" s="1"/>
  <c r="G23" i="14"/>
  <c r="K23" i="14"/>
  <c r="E24" i="14"/>
  <c r="I24" i="14"/>
  <c r="F26" i="14"/>
  <c r="J26" i="14"/>
  <c r="D29" i="14"/>
  <c r="H29" i="14"/>
  <c r="H28" i="14" s="1"/>
  <c r="G17" i="9"/>
  <c r="G18" i="9" s="1"/>
  <c r="D33" i="9"/>
  <c r="D36" i="9" s="1"/>
  <c r="G33" i="9"/>
  <c r="G36" i="9" s="1"/>
  <c r="N43" i="36"/>
  <c r="N48" i="36" s="1"/>
  <c r="R43" i="36"/>
  <c r="R48" i="36" s="1"/>
  <c r="V43" i="36"/>
  <c r="V48" i="36" s="1"/>
  <c r="Z43" i="36"/>
  <c r="Z48" i="36" s="1"/>
  <c r="C32" i="36"/>
  <c r="C37" i="36"/>
  <c r="G43" i="36"/>
  <c r="G48" i="36" s="1"/>
  <c r="K43" i="36"/>
  <c r="K48" i="36" s="1"/>
  <c r="O43" i="36"/>
  <c r="O48" i="36" s="1"/>
  <c r="S43" i="36"/>
  <c r="S48" i="36" s="1"/>
  <c r="W43" i="36"/>
  <c r="W48" i="36" s="1"/>
  <c r="C26" i="36"/>
  <c r="D43" i="36"/>
  <c r="C17" i="36"/>
  <c r="H43" i="36"/>
  <c r="H48" i="36" s="1"/>
  <c r="L43" i="36"/>
  <c r="L48" i="36" s="1"/>
  <c r="P43" i="36"/>
  <c r="P48" i="36" s="1"/>
  <c r="T43" i="36"/>
  <c r="T48" i="36" s="1"/>
  <c r="X43" i="36"/>
  <c r="X48" i="36" s="1"/>
  <c r="D46" i="36"/>
  <c r="C31" i="36"/>
  <c r="C38" i="36"/>
  <c r="I43" i="34"/>
  <c r="I48" i="34" s="1"/>
  <c r="M43" i="34"/>
  <c r="M48" i="34" s="1"/>
  <c r="Q43" i="34"/>
  <c r="Q48" i="34" s="1"/>
  <c r="U43" i="34"/>
  <c r="U48" i="34" s="1"/>
  <c r="Y43" i="34"/>
  <c r="Y48" i="34" s="1"/>
  <c r="C37" i="34"/>
  <c r="C17" i="34"/>
  <c r="N43" i="34"/>
  <c r="N48" i="34" s="1"/>
  <c r="V43" i="34"/>
  <c r="V48" i="34" s="1"/>
  <c r="Z43" i="34"/>
  <c r="Z48" i="34" s="1"/>
  <c r="C32" i="34"/>
  <c r="G43" i="34"/>
  <c r="G48" i="34" s="1"/>
  <c r="K43" i="34"/>
  <c r="K48" i="34" s="1"/>
  <c r="O48" i="34"/>
  <c r="S48" i="34"/>
  <c r="W48" i="34"/>
  <c r="E17" i="34"/>
  <c r="E43" i="34" s="1"/>
  <c r="E48" i="34" s="1"/>
  <c r="C9" i="34"/>
  <c r="D46" i="34"/>
  <c r="D26" i="34"/>
  <c r="C26" i="34" s="1"/>
  <c r="D42" i="34"/>
  <c r="C42" i="34" s="1"/>
  <c r="L67" i="35"/>
  <c r="L73" i="35" s="1"/>
  <c r="C36" i="35"/>
  <c r="H67" i="35"/>
  <c r="H73" i="35" s="1"/>
  <c r="P67" i="35"/>
  <c r="P73" i="35" s="1"/>
  <c r="E18" i="35"/>
  <c r="E67" i="35" s="1"/>
  <c r="E73" i="35" s="1"/>
  <c r="C19" i="35"/>
  <c r="C25" i="35"/>
  <c r="E36" i="35"/>
  <c r="C41" i="35"/>
  <c r="D67" i="35"/>
  <c r="C71" i="35"/>
  <c r="C37" i="35"/>
  <c r="F67" i="33"/>
  <c r="F73" i="33" s="1"/>
  <c r="J67" i="33"/>
  <c r="J73" i="33" s="1"/>
  <c r="N67" i="33"/>
  <c r="N73" i="33" s="1"/>
  <c r="K73" i="33"/>
  <c r="C72" i="33"/>
  <c r="G73" i="33"/>
  <c r="O73" i="33"/>
  <c r="C36" i="33"/>
  <c r="C18" i="33"/>
  <c r="C24" i="33"/>
  <c r="C11" i="33"/>
  <c r="D59" i="33"/>
  <c r="C59" i="33" s="1"/>
  <c r="C25" i="33"/>
  <c r="C19" i="8"/>
  <c r="W47" i="31"/>
  <c r="O47" i="31"/>
  <c r="G47" i="31"/>
  <c r="W46" i="31"/>
  <c r="V46" i="31"/>
  <c r="V47" i="31"/>
  <c r="U46" i="31"/>
  <c r="U47" i="31"/>
  <c r="T46" i="31"/>
  <c r="T47" i="31"/>
  <c r="S46" i="31"/>
  <c r="S47" i="31"/>
  <c r="R46" i="31"/>
  <c r="R47" i="31"/>
  <c r="Q46" i="31"/>
  <c r="Q47" i="31"/>
  <c r="P46" i="31"/>
  <c r="P47" i="31"/>
  <c r="O46" i="31"/>
  <c r="N46" i="31"/>
  <c r="N47" i="31"/>
  <c r="M46" i="31"/>
  <c r="M47" i="31"/>
  <c r="L46" i="31"/>
  <c r="L47" i="31"/>
  <c r="K46" i="31"/>
  <c r="K47" i="31"/>
  <c r="J46" i="31"/>
  <c r="J47" i="31"/>
  <c r="I46" i="31"/>
  <c r="I47" i="31"/>
  <c r="H46" i="31"/>
  <c r="H47" i="31"/>
  <c r="G46" i="31"/>
  <c r="F46" i="31"/>
  <c r="F47" i="31"/>
  <c r="E46" i="31"/>
  <c r="E47" i="31"/>
  <c r="D45" i="31"/>
  <c r="C44" i="31"/>
  <c r="C41" i="31"/>
  <c r="C40" i="31"/>
  <c r="C39" i="31"/>
  <c r="W38" i="31"/>
  <c r="W42" i="31"/>
  <c r="V38" i="31"/>
  <c r="V42" i="31"/>
  <c r="U38" i="31"/>
  <c r="U42" i="31"/>
  <c r="T38" i="31"/>
  <c r="T42" i="31"/>
  <c r="S38" i="31"/>
  <c r="S42" i="31"/>
  <c r="R38" i="31"/>
  <c r="R42" i="31"/>
  <c r="Q38" i="31"/>
  <c r="Q42" i="31"/>
  <c r="P38" i="31"/>
  <c r="P42" i="31"/>
  <c r="O38" i="31"/>
  <c r="O42" i="31"/>
  <c r="N38" i="31"/>
  <c r="N42" i="31"/>
  <c r="M38" i="31"/>
  <c r="M42" i="31"/>
  <c r="L38" i="31"/>
  <c r="L42" i="31"/>
  <c r="K38" i="31"/>
  <c r="K42" i="31"/>
  <c r="J38" i="31"/>
  <c r="J42" i="31"/>
  <c r="I38" i="31"/>
  <c r="I42" i="31"/>
  <c r="H38" i="31"/>
  <c r="H42" i="31"/>
  <c r="G38" i="31"/>
  <c r="G42" i="31"/>
  <c r="F38" i="31"/>
  <c r="F42" i="31"/>
  <c r="E38" i="31"/>
  <c r="E42" i="31"/>
  <c r="D38" i="31"/>
  <c r="D42" i="31"/>
  <c r="C42" i="31"/>
  <c r="V37" i="31"/>
  <c r="P37" i="31"/>
  <c r="L37" i="31"/>
  <c r="H37" i="31"/>
  <c r="D37" i="31"/>
  <c r="W36" i="31"/>
  <c r="W37" i="31"/>
  <c r="V36" i="31"/>
  <c r="U36" i="31"/>
  <c r="U37" i="31"/>
  <c r="T36" i="31"/>
  <c r="T37" i="31"/>
  <c r="S36" i="31"/>
  <c r="S37" i="31"/>
  <c r="Q36" i="31"/>
  <c r="Q37" i="31"/>
  <c r="P36" i="31"/>
  <c r="N36" i="31"/>
  <c r="N37" i="31"/>
  <c r="M36" i="31"/>
  <c r="M37" i="31"/>
  <c r="L36" i="31"/>
  <c r="K36" i="31"/>
  <c r="K37" i="31"/>
  <c r="J36" i="31"/>
  <c r="J37" i="31"/>
  <c r="I36" i="31"/>
  <c r="I37" i="31"/>
  <c r="H36" i="31"/>
  <c r="G36" i="31"/>
  <c r="G37" i="31"/>
  <c r="F36" i="31"/>
  <c r="F37" i="31"/>
  <c r="E36" i="31"/>
  <c r="E37" i="31"/>
  <c r="D36" i="31"/>
  <c r="C35" i="31"/>
  <c r="C34" i="31"/>
  <c r="R33" i="31"/>
  <c r="O33" i="31"/>
  <c r="S32" i="31"/>
  <c r="K32" i="31"/>
  <c r="W31" i="31"/>
  <c r="W32" i="31"/>
  <c r="V31" i="31"/>
  <c r="V32" i="31"/>
  <c r="U31" i="31"/>
  <c r="U32" i="31"/>
  <c r="T31" i="31"/>
  <c r="T32" i="31"/>
  <c r="S31" i="31"/>
  <c r="R31" i="31"/>
  <c r="R32" i="31"/>
  <c r="Q31" i="31"/>
  <c r="Q32" i="31"/>
  <c r="P31" i="31"/>
  <c r="P32" i="31"/>
  <c r="O31" i="31"/>
  <c r="O32" i="31"/>
  <c r="N31" i="31"/>
  <c r="N32" i="31"/>
  <c r="M31" i="31"/>
  <c r="M32" i="31"/>
  <c r="L31" i="31"/>
  <c r="L32" i="31"/>
  <c r="K31" i="31"/>
  <c r="J31" i="31"/>
  <c r="J32" i="31"/>
  <c r="I31" i="31"/>
  <c r="I32" i="31"/>
  <c r="H31" i="31"/>
  <c r="H32" i="31"/>
  <c r="G31" i="31"/>
  <c r="G32" i="31"/>
  <c r="F31" i="31"/>
  <c r="F32" i="31"/>
  <c r="E31" i="31"/>
  <c r="E32" i="31"/>
  <c r="D31" i="31"/>
  <c r="C30" i="31"/>
  <c r="D29" i="31"/>
  <c r="C29" i="31"/>
  <c r="C28" i="31"/>
  <c r="C27" i="31"/>
  <c r="J26" i="31"/>
  <c r="C25" i="31"/>
  <c r="C24" i="31"/>
  <c r="C23" i="31"/>
  <c r="C22" i="31"/>
  <c r="C21" i="31"/>
  <c r="C20" i="31"/>
  <c r="W19" i="31"/>
  <c r="W26" i="31"/>
  <c r="V19" i="31"/>
  <c r="V26" i="31"/>
  <c r="U19" i="31"/>
  <c r="U26" i="31"/>
  <c r="T19" i="31"/>
  <c r="T26" i="31"/>
  <c r="S19" i="31"/>
  <c r="S26" i="31"/>
  <c r="R19" i="31"/>
  <c r="R26" i="31"/>
  <c r="Q19" i="31"/>
  <c r="Q26" i="31"/>
  <c r="P19" i="31"/>
  <c r="P26" i="31"/>
  <c r="O19" i="31"/>
  <c r="O26" i="31"/>
  <c r="N19" i="31"/>
  <c r="N26" i="31"/>
  <c r="M19" i="31"/>
  <c r="M26" i="31"/>
  <c r="L19" i="31"/>
  <c r="L26" i="31"/>
  <c r="K19" i="31"/>
  <c r="K26" i="31"/>
  <c r="J19" i="31"/>
  <c r="I19" i="31"/>
  <c r="I26" i="31"/>
  <c r="H19" i="31"/>
  <c r="H26" i="31"/>
  <c r="G19" i="31"/>
  <c r="F19" i="31"/>
  <c r="F26" i="31"/>
  <c r="F43" i="31"/>
  <c r="F48" i="31"/>
  <c r="E19" i="31"/>
  <c r="E26" i="31"/>
  <c r="D19" i="31"/>
  <c r="D26" i="31"/>
  <c r="C18" i="31"/>
  <c r="C16" i="31"/>
  <c r="C15" i="31"/>
  <c r="C14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C13" i="31"/>
  <c r="D13" i="31"/>
  <c r="C12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C10" i="31"/>
  <c r="W9" i="31"/>
  <c r="W17" i="31"/>
  <c r="V9" i="31"/>
  <c r="V17" i="31"/>
  <c r="V43" i="31"/>
  <c r="V48" i="31"/>
  <c r="U9" i="31"/>
  <c r="U17" i="31"/>
  <c r="U43" i="31"/>
  <c r="U48" i="31"/>
  <c r="T9" i="31"/>
  <c r="T17" i="31"/>
  <c r="S9" i="31"/>
  <c r="S17" i="31"/>
  <c r="R9" i="31"/>
  <c r="R17" i="31"/>
  <c r="Q9" i="31"/>
  <c r="Q17" i="31"/>
  <c r="Q43" i="31"/>
  <c r="Q48" i="31"/>
  <c r="P9" i="31"/>
  <c r="P17" i="31"/>
  <c r="O9" i="31"/>
  <c r="O17" i="31"/>
  <c r="N9" i="31"/>
  <c r="N17" i="31"/>
  <c r="N43" i="31"/>
  <c r="N48" i="31"/>
  <c r="M9" i="31"/>
  <c r="M17" i="31"/>
  <c r="L9" i="31"/>
  <c r="L17" i="31"/>
  <c r="L43" i="31"/>
  <c r="L48" i="31"/>
  <c r="K9" i="31"/>
  <c r="K17" i="31"/>
  <c r="J9" i="31"/>
  <c r="J17" i="31"/>
  <c r="I9" i="31"/>
  <c r="I17" i="31"/>
  <c r="H9" i="31"/>
  <c r="H17" i="31"/>
  <c r="G9" i="31"/>
  <c r="G17" i="31"/>
  <c r="F9" i="31"/>
  <c r="F17" i="31"/>
  <c r="E9" i="31"/>
  <c r="E17" i="31"/>
  <c r="D9" i="31"/>
  <c r="D17" i="31"/>
  <c r="C8" i="31"/>
  <c r="C7" i="31"/>
  <c r="C6" i="31"/>
  <c r="L70" i="30"/>
  <c r="L71" i="30"/>
  <c r="K70" i="30"/>
  <c r="K71" i="30"/>
  <c r="J70" i="30"/>
  <c r="J71" i="30"/>
  <c r="I70" i="30"/>
  <c r="I71" i="30"/>
  <c r="H70" i="30"/>
  <c r="H71" i="30"/>
  <c r="G70" i="30"/>
  <c r="G71" i="30"/>
  <c r="F70" i="30"/>
  <c r="F71" i="30"/>
  <c r="E70" i="30"/>
  <c r="E71" i="30"/>
  <c r="C69" i="30"/>
  <c r="C68" i="30"/>
  <c r="D67" i="30"/>
  <c r="L65" i="30"/>
  <c r="K65" i="30"/>
  <c r="J65" i="30"/>
  <c r="I65" i="30"/>
  <c r="H65" i="30"/>
  <c r="G65" i="30"/>
  <c r="F65" i="30"/>
  <c r="E65" i="30"/>
  <c r="D65" i="30"/>
  <c r="C65" i="30"/>
  <c r="C64" i="30"/>
  <c r="C63" i="30"/>
  <c r="C62" i="30"/>
  <c r="L61" i="30"/>
  <c r="K61" i="30"/>
  <c r="J61" i="30"/>
  <c r="I61" i="30"/>
  <c r="H61" i="30"/>
  <c r="G61" i="30"/>
  <c r="F61" i="30"/>
  <c r="E61" i="30"/>
  <c r="D61" i="30"/>
  <c r="C61" i="30"/>
  <c r="C60" i="30"/>
  <c r="C58" i="30"/>
  <c r="C57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L44" i="30"/>
  <c r="K44" i="30"/>
  <c r="J44" i="30"/>
  <c r="I44" i="30"/>
  <c r="H44" i="30"/>
  <c r="G44" i="30"/>
  <c r="F44" i="30"/>
  <c r="E44" i="30"/>
  <c r="D44" i="30"/>
  <c r="C44" i="30"/>
  <c r="C43" i="30"/>
  <c r="C42" i="30"/>
  <c r="L41" i="30"/>
  <c r="K41" i="30"/>
  <c r="J41" i="30"/>
  <c r="I41" i="30"/>
  <c r="H41" i="30"/>
  <c r="G41" i="30"/>
  <c r="F41" i="30"/>
  <c r="E41" i="30"/>
  <c r="D41" i="30"/>
  <c r="C40" i="30"/>
  <c r="C39" i="30"/>
  <c r="C38" i="30"/>
  <c r="L37" i="30"/>
  <c r="L59" i="30"/>
  <c r="K37" i="30"/>
  <c r="K59" i="30"/>
  <c r="J37" i="30"/>
  <c r="J59" i="30"/>
  <c r="I37" i="30"/>
  <c r="I59" i="30"/>
  <c r="H37" i="30"/>
  <c r="H59" i="30"/>
  <c r="G37" i="30"/>
  <c r="G59" i="30"/>
  <c r="F37" i="30"/>
  <c r="F59" i="30"/>
  <c r="E37" i="30"/>
  <c r="E59" i="30"/>
  <c r="D37" i="30"/>
  <c r="C37" i="30"/>
  <c r="C35" i="30"/>
  <c r="C34" i="30"/>
  <c r="C33" i="30"/>
  <c r="L32" i="30"/>
  <c r="K32" i="30"/>
  <c r="K36" i="30"/>
  <c r="J32" i="30"/>
  <c r="I32" i="30"/>
  <c r="H32" i="30"/>
  <c r="G32" i="30"/>
  <c r="F32" i="30"/>
  <c r="E32" i="30"/>
  <c r="D32" i="30"/>
  <c r="L31" i="30"/>
  <c r="K31" i="30"/>
  <c r="J31" i="30"/>
  <c r="I31" i="30"/>
  <c r="H31" i="30"/>
  <c r="G31" i="30"/>
  <c r="F31" i="30"/>
  <c r="E31" i="30"/>
  <c r="D31" i="30"/>
  <c r="C31" i="30"/>
  <c r="C30" i="30"/>
  <c r="C29" i="30"/>
  <c r="C28" i="30"/>
  <c r="C27" i="30"/>
  <c r="C26" i="30"/>
  <c r="L25" i="30"/>
  <c r="L36" i="30"/>
  <c r="K25" i="30"/>
  <c r="J25" i="30"/>
  <c r="J36" i="30"/>
  <c r="I25" i="30"/>
  <c r="I36" i="30"/>
  <c r="H25" i="30"/>
  <c r="H36" i="30"/>
  <c r="G25" i="30"/>
  <c r="G36" i="30"/>
  <c r="F25" i="30"/>
  <c r="F36" i="30"/>
  <c r="E25" i="30"/>
  <c r="E36" i="30"/>
  <c r="D25" i="30"/>
  <c r="C25" i="30"/>
  <c r="C23" i="30"/>
  <c r="C22" i="30"/>
  <c r="C21" i="30"/>
  <c r="C20" i="30"/>
  <c r="L19" i="30"/>
  <c r="L24" i="30"/>
  <c r="K19" i="30"/>
  <c r="K24" i="30"/>
  <c r="J19" i="30"/>
  <c r="J24" i="30"/>
  <c r="I19" i="30"/>
  <c r="I24" i="30"/>
  <c r="H19" i="30"/>
  <c r="H24" i="30"/>
  <c r="G19" i="30"/>
  <c r="G24" i="30"/>
  <c r="F19" i="30"/>
  <c r="F24" i="30"/>
  <c r="E19" i="30"/>
  <c r="E24" i="30"/>
  <c r="C24" i="30"/>
  <c r="D19" i="30"/>
  <c r="C19" i="30"/>
  <c r="C17" i="30"/>
  <c r="C16" i="30"/>
  <c r="C15" i="30"/>
  <c r="C14" i="30"/>
  <c r="C13" i="30"/>
  <c r="L12" i="30"/>
  <c r="K12" i="30"/>
  <c r="J12" i="30"/>
  <c r="I12" i="30"/>
  <c r="H12" i="30"/>
  <c r="H18" i="30"/>
  <c r="H66" i="30"/>
  <c r="H72" i="30"/>
  <c r="G12" i="30"/>
  <c r="F12" i="30"/>
  <c r="E12" i="30"/>
  <c r="D12" i="30"/>
  <c r="C12" i="30"/>
  <c r="L11" i="30"/>
  <c r="L18" i="30"/>
  <c r="K11" i="30"/>
  <c r="K18" i="30"/>
  <c r="K66" i="30"/>
  <c r="K72" i="30"/>
  <c r="J11" i="30"/>
  <c r="J18" i="30"/>
  <c r="J66" i="30"/>
  <c r="J72" i="30"/>
  <c r="I11" i="30"/>
  <c r="I18" i="30"/>
  <c r="H11" i="30"/>
  <c r="G11" i="30"/>
  <c r="G18" i="30"/>
  <c r="F11" i="30"/>
  <c r="E11" i="30"/>
  <c r="E18" i="30"/>
  <c r="C10" i="30"/>
  <c r="D9" i="30"/>
  <c r="C9" i="30"/>
  <c r="D8" i="30"/>
  <c r="C8" i="30"/>
  <c r="C7" i="30"/>
  <c r="D6" i="30"/>
  <c r="D11" i="30"/>
  <c r="D18" i="30"/>
  <c r="C6" i="30"/>
  <c r="B8" i="8"/>
  <c r="M43" i="31"/>
  <c r="M48" i="31"/>
  <c r="J43" i="31"/>
  <c r="J48" i="31"/>
  <c r="E43" i="31"/>
  <c r="I43" i="31"/>
  <c r="I48" i="31"/>
  <c r="K43" i="31"/>
  <c r="K48" i="31"/>
  <c r="S43" i="31"/>
  <c r="W43" i="31"/>
  <c r="W48" i="31"/>
  <c r="O43" i="31"/>
  <c r="O48" i="31"/>
  <c r="C9" i="31"/>
  <c r="C38" i="31"/>
  <c r="O36" i="31"/>
  <c r="O37" i="31"/>
  <c r="L66" i="30"/>
  <c r="L72" i="30"/>
  <c r="C41" i="30"/>
  <c r="D24" i="30"/>
  <c r="D59" i="30"/>
  <c r="C59" i="30"/>
  <c r="E26" i="23"/>
  <c r="E19" i="23"/>
  <c r="E17" i="23"/>
  <c r="E7" i="23"/>
  <c r="B16" i="8"/>
  <c r="C16" i="2"/>
  <c r="C16" i="24"/>
  <c r="O37" i="1"/>
  <c r="B14" i="8"/>
  <c r="E36" i="1"/>
  <c r="F36" i="1"/>
  <c r="G36" i="1"/>
  <c r="H36" i="1"/>
  <c r="H37" i="1"/>
  <c r="I36" i="1"/>
  <c r="J36" i="1"/>
  <c r="K36" i="1"/>
  <c r="L37" i="1"/>
  <c r="M36" i="1"/>
  <c r="N36" i="1"/>
  <c r="N37" i="1"/>
  <c r="P37" i="1"/>
  <c r="S36" i="1"/>
  <c r="S37" i="1"/>
  <c r="T36" i="1"/>
  <c r="T37" i="1"/>
  <c r="U36" i="1"/>
  <c r="V36" i="1"/>
  <c r="V37" i="1"/>
  <c r="W36" i="1"/>
  <c r="D36" i="1"/>
  <c r="D37" i="1"/>
  <c r="C37" i="1"/>
  <c r="E31" i="1"/>
  <c r="E32" i="1"/>
  <c r="F31" i="1"/>
  <c r="G31" i="1"/>
  <c r="G32" i="1"/>
  <c r="H31" i="1"/>
  <c r="H32" i="1"/>
  <c r="I31" i="1"/>
  <c r="I32" i="1"/>
  <c r="J31" i="1"/>
  <c r="K31" i="1"/>
  <c r="K32" i="1"/>
  <c r="L31" i="1"/>
  <c r="L32" i="1"/>
  <c r="M32" i="1"/>
  <c r="O31" i="1"/>
  <c r="O32" i="1"/>
  <c r="P31" i="1"/>
  <c r="P32" i="1"/>
  <c r="Q31" i="1"/>
  <c r="R31" i="1"/>
  <c r="R32" i="1"/>
  <c r="S31" i="1"/>
  <c r="S32" i="1"/>
  <c r="T31" i="1"/>
  <c r="T32" i="1"/>
  <c r="U31" i="1"/>
  <c r="V31" i="1"/>
  <c r="V32" i="1"/>
  <c r="W31" i="1"/>
  <c r="W32" i="1"/>
  <c r="B12" i="8"/>
  <c r="B13" i="8"/>
  <c r="B15" i="8"/>
  <c r="C16" i="27"/>
  <c r="D16" i="27"/>
  <c r="E9" i="26"/>
  <c r="E15" i="26"/>
  <c r="B26" i="23"/>
  <c r="C9" i="2"/>
  <c r="C9" i="24"/>
  <c r="C7" i="1"/>
  <c r="C7" i="25"/>
  <c r="C8" i="1"/>
  <c r="J19" i="1"/>
  <c r="J26" i="1"/>
  <c r="O19" i="1"/>
  <c r="O26" i="1"/>
  <c r="P19" i="1"/>
  <c r="Q19" i="1"/>
  <c r="Q26" i="1"/>
  <c r="U19" i="1"/>
  <c r="U26" i="1"/>
  <c r="R19" i="1"/>
  <c r="R26" i="1"/>
  <c r="C22" i="1"/>
  <c r="C22" i="25"/>
  <c r="C23" i="1"/>
  <c r="C23" i="25"/>
  <c r="C24" i="1"/>
  <c r="C24" i="25"/>
  <c r="C25" i="1"/>
  <c r="C25" i="25"/>
  <c r="P26" i="1"/>
  <c r="C27" i="1"/>
  <c r="C27" i="25"/>
  <c r="C29" i="1"/>
  <c r="C29" i="25"/>
  <c r="C30" i="1"/>
  <c r="C30" i="25"/>
  <c r="F32" i="1"/>
  <c r="J32" i="1"/>
  <c r="N32" i="1"/>
  <c r="Q32" i="1"/>
  <c r="U32" i="1"/>
  <c r="C33" i="1"/>
  <c r="C33" i="25"/>
  <c r="E37" i="1"/>
  <c r="F37" i="1"/>
  <c r="G37" i="1"/>
  <c r="I37" i="1"/>
  <c r="J37" i="1"/>
  <c r="K37" i="1"/>
  <c r="M37" i="1"/>
  <c r="Q37" i="1"/>
  <c r="U37" i="1"/>
  <c r="W37" i="1"/>
  <c r="C6" i="1"/>
  <c r="C6" i="25"/>
  <c r="D9" i="25"/>
  <c r="D11" i="25"/>
  <c r="D13" i="25"/>
  <c r="D19" i="25"/>
  <c r="D26" i="25"/>
  <c r="D32" i="25"/>
  <c r="D37" i="25"/>
  <c r="D38" i="25"/>
  <c r="D42" i="25"/>
  <c r="D46" i="25"/>
  <c r="D47" i="25"/>
  <c r="H12" i="2"/>
  <c r="C15" i="2"/>
  <c r="C15" i="24"/>
  <c r="E25" i="2"/>
  <c r="E36" i="2"/>
  <c r="C26" i="2"/>
  <c r="C26" i="24"/>
  <c r="C27" i="2"/>
  <c r="C27" i="24"/>
  <c r="C28" i="2"/>
  <c r="C28" i="24"/>
  <c r="C29" i="2"/>
  <c r="C29" i="24"/>
  <c r="E31" i="2"/>
  <c r="E32" i="2"/>
  <c r="C34" i="2"/>
  <c r="C34" i="24"/>
  <c r="C35" i="2"/>
  <c r="C35" i="24"/>
  <c r="G37" i="2"/>
  <c r="C39" i="2"/>
  <c r="C39" i="24"/>
  <c r="I41" i="2"/>
  <c r="G41" i="2"/>
  <c r="C42" i="2"/>
  <c r="C42" i="24"/>
  <c r="C43" i="2"/>
  <c r="C43" i="24"/>
  <c r="G44" i="2"/>
  <c r="C47" i="2"/>
  <c r="C47" i="24"/>
  <c r="C63" i="2"/>
  <c r="C63" i="24"/>
  <c r="K65" i="2"/>
  <c r="D11" i="24"/>
  <c r="D12" i="24"/>
  <c r="D18" i="24"/>
  <c r="D19" i="24"/>
  <c r="D24" i="24"/>
  <c r="D25" i="24"/>
  <c r="D31" i="24"/>
  <c r="D32" i="24"/>
  <c r="D37" i="24"/>
  <c r="D41" i="24"/>
  <c r="D59" i="24"/>
  <c r="D44" i="24"/>
  <c r="D61" i="24"/>
  <c r="D65" i="24"/>
  <c r="D70" i="24"/>
  <c r="D71" i="24"/>
  <c r="D11" i="1"/>
  <c r="D13" i="1"/>
  <c r="U9" i="1"/>
  <c r="U11" i="1"/>
  <c r="U13" i="1"/>
  <c r="U38" i="1"/>
  <c r="U42" i="1"/>
  <c r="U46" i="1"/>
  <c r="U47" i="1"/>
  <c r="T9" i="1"/>
  <c r="T11" i="1"/>
  <c r="T13" i="1"/>
  <c r="T19" i="1"/>
  <c r="T26" i="1"/>
  <c r="T38" i="1"/>
  <c r="T42" i="1"/>
  <c r="T46" i="1"/>
  <c r="T47" i="1"/>
  <c r="S9" i="1"/>
  <c r="S17" i="1"/>
  <c r="S43" i="1"/>
  <c r="S48" i="1"/>
  <c r="S11" i="1"/>
  <c r="S13" i="1"/>
  <c r="S19" i="1"/>
  <c r="S26" i="1"/>
  <c r="S38" i="1"/>
  <c r="S42" i="1"/>
  <c r="S46" i="1"/>
  <c r="S47" i="1"/>
  <c r="R9" i="1"/>
  <c r="R11" i="1"/>
  <c r="R17" i="1"/>
  <c r="R43" i="1"/>
  <c r="R48" i="1"/>
  <c r="R13" i="1"/>
  <c r="R38" i="1"/>
  <c r="R42" i="1"/>
  <c r="R46" i="1"/>
  <c r="R47" i="1"/>
  <c r="L9" i="1"/>
  <c r="L11" i="1"/>
  <c r="L13" i="1"/>
  <c r="L17" i="1"/>
  <c r="L19" i="1"/>
  <c r="L26" i="1"/>
  <c r="L38" i="1"/>
  <c r="L42" i="1"/>
  <c r="L46" i="1"/>
  <c r="L47" i="1"/>
  <c r="K9" i="1"/>
  <c r="K11" i="1"/>
  <c r="K13" i="1"/>
  <c r="K19" i="1"/>
  <c r="K26" i="1"/>
  <c r="K38" i="1"/>
  <c r="K42" i="1"/>
  <c r="K46" i="1"/>
  <c r="K47" i="1"/>
  <c r="J9" i="1"/>
  <c r="J11" i="1"/>
  <c r="J13" i="1"/>
  <c r="J38" i="1"/>
  <c r="J42" i="1"/>
  <c r="J46" i="1"/>
  <c r="J47" i="1"/>
  <c r="I9" i="1"/>
  <c r="I11" i="1"/>
  <c r="I13" i="1"/>
  <c r="I19" i="1"/>
  <c r="I26" i="1"/>
  <c r="I38" i="1"/>
  <c r="I42" i="1"/>
  <c r="I46" i="1"/>
  <c r="I47" i="1"/>
  <c r="H9" i="1"/>
  <c r="H11" i="1"/>
  <c r="H13" i="1"/>
  <c r="H19" i="1"/>
  <c r="H26" i="1"/>
  <c r="H38" i="1"/>
  <c r="H42" i="1"/>
  <c r="H46" i="1"/>
  <c r="H47" i="1"/>
  <c r="Q9" i="1"/>
  <c r="Q11" i="1"/>
  <c r="Q13" i="1"/>
  <c r="Q38" i="1"/>
  <c r="Q42" i="1"/>
  <c r="Q46" i="1"/>
  <c r="Q47" i="1"/>
  <c r="P9" i="1"/>
  <c r="P11" i="1"/>
  <c r="P17" i="1"/>
  <c r="P43" i="1"/>
  <c r="P48" i="1"/>
  <c r="P13" i="1"/>
  <c r="P38" i="1"/>
  <c r="P42" i="1"/>
  <c r="P46" i="1"/>
  <c r="P47" i="1"/>
  <c r="O9" i="1"/>
  <c r="O11" i="1"/>
  <c r="O13" i="1"/>
  <c r="O38" i="1"/>
  <c r="O42" i="1"/>
  <c r="O46" i="1"/>
  <c r="O47" i="1"/>
  <c r="N9" i="1"/>
  <c r="N11" i="1"/>
  <c r="N17" i="1"/>
  <c r="N43" i="1"/>
  <c r="N48" i="1"/>
  <c r="N13" i="1"/>
  <c r="N19" i="1"/>
  <c r="N26" i="1"/>
  <c r="N38" i="1"/>
  <c r="N42" i="1"/>
  <c r="N46" i="1"/>
  <c r="N47" i="1"/>
  <c r="M9" i="1"/>
  <c r="M11" i="1"/>
  <c r="M13" i="1"/>
  <c r="M19" i="1"/>
  <c r="M26" i="1"/>
  <c r="M38" i="1"/>
  <c r="M42" i="1"/>
  <c r="M46" i="1"/>
  <c r="M47" i="1"/>
  <c r="E9" i="1"/>
  <c r="E17" i="1"/>
  <c r="E43" i="1"/>
  <c r="E48" i="1"/>
  <c r="E11" i="1"/>
  <c r="E13" i="1"/>
  <c r="E19" i="1"/>
  <c r="E26" i="1"/>
  <c r="E38" i="1"/>
  <c r="E42" i="1"/>
  <c r="E46" i="1"/>
  <c r="E47" i="1"/>
  <c r="K11" i="2"/>
  <c r="K12" i="2"/>
  <c r="K18" i="2"/>
  <c r="K19" i="2"/>
  <c r="K24" i="2"/>
  <c r="K25" i="2"/>
  <c r="K31" i="2"/>
  <c r="K36" i="2"/>
  <c r="K32" i="2"/>
  <c r="K37" i="2"/>
  <c r="K59" i="2"/>
  <c r="K41" i="2"/>
  <c r="K44" i="2"/>
  <c r="K61" i="2"/>
  <c r="K70" i="2"/>
  <c r="K71" i="2"/>
  <c r="I11" i="2"/>
  <c r="I12" i="2"/>
  <c r="I19" i="2"/>
  <c r="I24" i="2"/>
  <c r="I25" i="2"/>
  <c r="I31" i="2"/>
  <c r="I32" i="2"/>
  <c r="I37" i="2"/>
  <c r="I44" i="2"/>
  <c r="I61" i="2"/>
  <c r="I65" i="2"/>
  <c r="I70" i="2"/>
  <c r="I71" i="2"/>
  <c r="G11" i="2"/>
  <c r="G12" i="2"/>
  <c r="G19" i="2"/>
  <c r="G24" i="2"/>
  <c r="G25" i="2"/>
  <c r="G31" i="2"/>
  <c r="G32" i="2"/>
  <c r="G61" i="2"/>
  <c r="G65" i="2"/>
  <c r="G70" i="2"/>
  <c r="G71" i="2"/>
  <c r="F11" i="2"/>
  <c r="F12" i="2"/>
  <c r="F19" i="2"/>
  <c r="F24" i="2"/>
  <c r="F25" i="2"/>
  <c r="F31" i="2"/>
  <c r="F32" i="2"/>
  <c r="F37" i="2"/>
  <c r="F41" i="2"/>
  <c r="F44" i="2"/>
  <c r="F61" i="2"/>
  <c r="F65" i="2"/>
  <c r="F70" i="2"/>
  <c r="F71" i="2"/>
  <c r="E11" i="2"/>
  <c r="E12" i="2"/>
  <c r="C12" i="2"/>
  <c r="C12" i="24"/>
  <c r="E19" i="2"/>
  <c r="E24" i="2"/>
  <c r="E37" i="2"/>
  <c r="E41" i="2"/>
  <c r="E44" i="2"/>
  <c r="E61" i="2"/>
  <c r="E65" i="2"/>
  <c r="E70" i="2"/>
  <c r="E71" i="2"/>
  <c r="H11" i="2"/>
  <c r="H18" i="2"/>
  <c r="H66" i="2"/>
  <c r="H72" i="2"/>
  <c r="H19" i="2"/>
  <c r="H24" i="2"/>
  <c r="H25" i="2"/>
  <c r="H31" i="2"/>
  <c r="C31" i="2"/>
  <c r="C31" i="24"/>
  <c r="H32" i="2"/>
  <c r="H37" i="2"/>
  <c r="C37" i="2"/>
  <c r="C37" i="24"/>
  <c r="H41" i="2"/>
  <c r="H44" i="2"/>
  <c r="H61" i="2"/>
  <c r="H65" i="2"/>
  <c r="H70" i="2"/>
  <c r="H71" i="2"/>
  <c r="D12" i="2"/>
  <c r="D19" i="2"/>
  <c r="D24" i="2"/>
  <c r="D25" i="2"/>
  <c r="D31" i="2"/>
  <c r="D32" i="2"/>
  <c r="D37" i="2"/>
  <c r="D41" i="2"/>
  <c r="D44" i="2"/>
  <c r="D61" i="2"/>
  <c r="D65" i="2"/>
  <c r="W9" i="1"/>
  <c r="W11" i="1"/>
  <c r="W13" i="1"/>
  <c r="W19" i="1"/>
  <c r="W26" i="1"/>
  <c r="W38" i="1"/>
  <c r="W42" i="1"/>
  <c r="W46" i="1"/>
  <c r="W47" i="1"/>
  <c r="V9" i="1"/>
  <c r="V11" i="1"/>
  <c r="V13" i="1"/>
  <c r="V17" i="1"/>
  <c r="V19" i="1"/>
  <c r="V26" i="1"/>
  <c r="V43" i="1"/>
  <c r="V38" i="1"/>
  <c r="V42" i="1"/>
  <c r="V46" i="1"/>
  <c r="V47" i="1"/>
  <c r="G9" i="1"/>
  <c r="G11" i="1"/>
  <c r="G13" i="1"/>
  <c r="G19" i="1"/>
  <c r="G26" i="1"/>
  <c r="G38" i="1"/>
  <c r="G42" i="1"/>
  <c r="G46" i="1"/>
  <c r="G47" i="1"/>
  <c r="F9" i="1"/>
  <c r="F11" i="1"/>
  <c r="F13" i="1"/>
  <c r="F19" i="1"/>
  <c r="F26" i="1"/>
  <c r="F38" i="1"/>
  <c r="F42" i="1"/>
  <c r="F46" i="1"/>
  <c r="F47" i="1"/>
  <c r="D9" i="1"/>
  <c r="D19" i="1"/>
  <c r="D38" i="1"/>
  <c r="C69" i="2"/>
  <c r="C69" i="24"/>
  <c r="C10" i="1"/>
  <c r="C10" i="25"/>
  <c r="C12" i="1"/>
  <c r="C12" i="25"/>
  <c r="C14" i="1"/>
  <c r="C14" i="25"/>
  <c r="C15" i="1"/>
  <c r="C15" i="25"/>
  <c r="C16" i="1"/>
  <c r="C16" i="25"/>
  <c r="C18" i="1"/>
  <c r="C18" i="25"/>
  <c r="C20" i="1"/>
  <c r="C20" i="25"/>
  <c r="C21" i="1"/>
  <c r="C21" i="25"/>
  <c r="C28" i="1"/>
  <c r="C28" i="25"/>
  <c r="C34" i="1"/>
  <c r="C34" i="25"/>
  <c r="C35" i="1"/>
  <c r="C35" i="25"/>
  <c r="C39" i="1"/>
  <c r="C39" i="25"/>
  <c r="C40" i="1"/>
  <c r="C40" i="25"/>
  <c r="C41" i="1"/>
  <c r="C41" i="25"/>
  <c r="C44" i="1"/>
  <c r="C44" i="25"/>
  <c r="L11" i="2"/>
  <c r="L12" i="2"/>
  <c r="L19" i="2"/>
  <c r="L24" i="2"/>
  <c r="L25" i="2"/>
  <c r="L36" i="2"/>
  <c r="L31" i="2"/>
  <c r="L32" i="2"/>
  <c r="L37" i="2"/>
  <c r="L41" i="2"/>
  <c r="L59" i="2"/>
  <c r="L44" i="2"/>
  <c r="L61" i="2"/>
  <c r="L65" i="2"/>
  <c r="L70" i="2"/>
  <c r="L71" i="2"/>
  <c r="J11" i="2"/>
  <c r="J12" i="2"/>
  <c r="J19" i="2"/>
  <c r="J24" i="2"/>
  <c r="J25" i="2"/>
  <c r="J36" i="2"/>
  <c r="J31" i="2"/>
  <c r="J32" i="2"/>
  <c r="J37" i="2"/>
  <c r="J41" i="2"/>
  <c r="J59" i="2"/>
  <c r="J44" i="2"/>
  <c r="J61" i="2"/>
  <c r="J65" i="2"/>
  <c r="J70" i="2"/>
  <c r="J71" i="2"/>
  <c r="C7" i="2"/>
  <c r="C7" i="24"/>
  <c r="C10" i="2"/>
  <c r="C10" i="24"/>
  <c r="C13" i="2"/>
  <c r="C13" i="24"/>
  <c r="C14" i="2"/>
  <c r="C14" i="24"/>
  <c r="C17" i="2"/>
  <c r="C17" i="24"/>
  <c r="C20" i="2"/>
  <c r="C20" i="24"/>
  <c r="C21" i="2"/>
  <c r="C21" i="24"/>
  <c r="C22" i="2"/>
  <c r="C22" i="24"/>
  <c r="C23" i="2"/>
  <c r="C23" i="24"/>
  <c r="C30" i="2"/>
  <c r="C30" i="24"/>
  <c r="C33" i="2"/>
  <c r="C33" i="24"/>
  <c r="C38" i="2"/>
  <c r="C38" i="24"/>
  <c r="C40" i="2"/>
  <c r="C40" i="24"/>
  <c r="C45" i="2"/>
  <c r="C45" i="24"/>
  <c r="C46" i="2"/>
  <c r="C46" i="24"/>
  <c r="C48" i="2"/>
  <c r="C48" i="24"/>
  <c r="C49" i="2"/>
  <c r="C49" i="24"/>
  <c r="C50" i="2"/>
  <c r="C50" i="24"/>
  <c r="C52" i="2"/>
  <c r="C52" i="24"/>
  <c r="C53" i="2"/>
  <c r="C53" i="24"/>
  <c r="C54" i="2"/>
  <c r="C54" i="24"/>
  <c r="C55" i="2"/>
  <c r="C55" i="24"/>
  <c r="C56" i="2"/>
  <c r="C56" i="24"/>
  <c r="C57" i="2"/>
  <c r="C57" i="24"/>
  <c r="C58" i="2"/>
  <c r="C58" i="24"/>
  <c r="C60" i="2"/>
  <c r="C60" i="24"/>
  <c r="C62" i="2"/>
  <c r="C62" i="24"/>
  <c r="C64" i="2"/>
  <c r="C64" i="24"/>
  <c r="C68" i="2"/>
  <c r="D18" i="8"/>
  <c r="D19" i="8"/>
  <c r="D22" i="8"/>
  <c r="G18" i="8"/>
  <c r="G19" i="8"/>
  <c r="G22" i="8"/>
  <c r="I18" i="8"/>
  <c r="I19" i="8"/>
  <c r="I22" i="8"/>
  <c r="J18" i="8"/>
  <c r="J19" i="8"/>
  <c r="J22" i="8"/>
  <c r="F18" i="8"/>
  <c r="F20" i="8"/>
  <c r="F22" i="8"/>
  <c r="E18" i="8"/>
  <c r="E20" i="8"/>
  <c r="E22" i="8"/>
  <c r="H18" i="8"/>
  <c r="H21" i="8"/>
  <c r="E22" i="13"/>
  <c r="F22" i="13"/>
  <c r="D22" i="13"/>
  <c r="I24" i="12"/>
  <c r="H24" i="12"/>
  <c r="G24" i="12"/>
  <c r="F24" i="12"/>
  <c r="E24" i="12"/>
  <c r="J24" i="12"/>
  <c r="J23" i="12"/>
  <c r="J20" i="12"/>
  <c r="B9" i="8"/>
  <c r="B10" i="8"/>
  <c r="B11" i="8"/>
  <c r="B17" i="8"/>
  <c r="B7" i="8"/>
  <c r="C18" i="8"/>
  <c r="C20" i="8"/>
  <c r="C22" i="13"/>
  <c r="C51" i="2"/>
  <c r="C51" i="24"/>
  <c r="L18" i="2"/>
  <c r="D45" i="1"/>
  <c r="C45" i="1" s="1"/>
  <c r="C45" i="25" s="1"/>
  <c r="G18" i="2"/>
  <c r="G66" i="2"/>
  <c r="G72" i="2"/>
  <c r="F18" i="2"/>
  <c r="E18" i="2"/>
  <c r="J18" i="2"/>
  <c r="D36" i="2"/>
  <c r="D59" i="2"/>
  <c r="H36" i="2"/>
  <c r="C61" i="2"/>
  <c r="C61" i="24"/>
  <c r="H59" i="2"/>
  <c r="G59" i="2"/>
  <c r="I59" i="2"/>
  <c r="I36" i="2"/>
  <c r="K17" i="1"/>
  <c r="K43" i="1"/>
  <c r="K48" i="1"/>
  <c r="U17" i="1"/>
  <c r="U43" i="1"/>
  <c r="U48" i="1"/>
  <c r="D17" i="1"/>
  <c r="W17" i="1"/>
  <c r="D42" i="1"/>
  <c r="C24" i="2"/>
  <c r="C24" i="24"/>
  <c r="B7" i="23"/>
  <c r="E59" i="2"/>
  <c r="F17" i="1"/>
  <c r="F43" i="1"/>
  <c r="F48" i="1"/>
  <c r="C25" i="2"/>
  <c r="C25" i="24"/>
  <c r="F36" i="2"/>
  <c r="G36" i="2"/>
  <c r="C44" i="2"/>
  <c r="C44" i="24"/>
  <c r="C32" i="2"/>
  <c r="C32" i="24"/>
  <c r="D26" i="1"/>
  <c r="H17" i="1"/>
  <c r="H43" i="1"/>
  <c r="H48" i="1"/>
  <c r="C65" i="2"/>
  <c r="C65" i="24"/>
  <c r="M17" i="1"/>
  <c r="T17" i="1"/>
  <c r="T43" i="1"/>
  <c r="T48" i="1"/>
  <c r="D36" i="24"/>
  <c r="D66" i="24"/>
  <c r="D72" i="24"/>
  <c r="D17" i="25"/>
  <c r="D43" i="25"/>
  <c r="D48" i="25"/>
  <c r="D46" i="1"/>
  <c r="D47" i="1" s="1"/>
  <c r="B19" i="23"/>
  <c r="C8" i="2"/>
  <c r="C8" i="24"/>
  <c r="B17" i="23"/>
  <c r="C6" i="2"/>
  <c r="C6" i="24"/>
  <c r="B6" i="23"/>
  <c r="C68" i="24"/>
  <c r="W43" i="1"/>
  <c r="W48" i="1"/>
  <c r="C31" i="1"/>
  <c r="C31" i="25"/>
  <c r="C8" i="25"/>
  <c r="C13" i="1"/>
  <c r="C13" i="25"/>
  <c r="R37" i="1"/>
  <c r="D32" i="1"/>
  <c r="C32" i="1"/>
  <c r="B18" i="8"/>
  <c r="I18" i="2"/>
  <c r="I66" i="2"/>
  <c r="I72" i="2"/>
  <c r="E6" i="23"/>
  <c r="D11" i="2"/>
  <c r="D43" i="1"/>
  <c r="C11" i="2"/>
  <c r="C11" i="24"/>
  <c r="D18" i="2"/>
  <c r="D66" i="2"/>
  <c r="C26" i="1"/>
  <c r="C26" i="25"/>
  <c r="V48" i="1"/>
  <c r="C32" i="25"/>
  <c r="B21" i="8"/>
  <c r="H22" i="8"/>
  <c r="K66" i="2"/>
  <c r="K72" i="2"/>
  <c r="C18" i="2"/>
  <c r="E66" i="30"/>
  <c r="E72" i="30"/>
  <c r="J66" i="2"/>
  <c r="J72" i="2"/>
  <c r="L66" i="2"/>
  <c r="L72" i="2"/>
  <c r="C22" i="8"/>
  <c r="B22" i="8"/>
  <c r="D67" i="2"/>
  <c r="B20" i="8"/>
  <c r="C36" i="2"/>
  <c r="E66" i="2"/>
  <c r="E72" i="2"/>
  <c r="C37" i="25"/>
  <c r="J17" i="1"/>
  <c r="J43" i="1"/>
  <c r="J48" i="1"/>
  <c r="C11" i="1"/>
  <c r="C11" i="25"/>
  <c r="D70" i="30"/>
  <c r="C67" i="30"/>
  <c r="C19" i="1"/>
  <c r="C19" i="25"/>
  <c r="B19" i="8"/>
  <c r="C36" i="1"/>
  <c r="C36" i="25"/>
  <c r="M43" i="1"/>
  <c r="M48" i="1"/>
  <c r="C9" i="1"/>
  <c r="C9" i="25"/>
  <c r="C19" i="2"/>
  <c r="C19" i="24"/>
  <c r="C42" i="1"/>
  <c r="C41" i="2"/>
  <c r="C41" i="24"/>
  <c r="G17" i="1"/>
  <c r="G43" i="1"/>
  <c r="C38" i="1"/>
  <c r="C38" i="25"/>
  <c r="F59" i="2"/>
  <c r="F66" i="2"/>
  <c r="F72" i="2"/>
  <c r="O17" i="1"/>
  <c r="O43" i="1"/>
  <c r="O48" i="1"/>
  <c r="Q17" i="1"/>
  <c r="Q43" i="1"/>
  <c r="Q48" i="1"/>
  <c r="I17" i="1"/>
  <c r="I43" i="1"/>
  <c r="I48" i="1"/>
  <c r="L43" i="1"/>
  <c r="L48" i="1"/>
  <c r="C11" i="30"/>
  <c r="S48" i="31"/>
  <c r="E48" i="31"/>
  <c r="F18" i="30"/>
  <c r="F66" i="30"/>
  <c r="F72" i="30"/>
  <c r="G66" i="30"/>
  <c r="G72" i="30"/>
  <c r="I66" i="30"/>
  <c r="I72" i="30"/>
  <c r="C32" i="30"/>
  <c r="D36" i="30"/>
  <c r="C36" i="30"/>
  <c r="C17" i="31"/>
  <c r="G26" i="31"/>
  <c r="C19" i="31"/>
  <c r="C31" i="31"/>
  <c r="D32" i="31"/>
  <c r="R36" i="31"/>
  <c r="C36" i="31"/>
  <c r="C33" i="31"/>
  <c r="C45" i="31"/>
  <c r="D46" i="31"/>
  <c r="H43" i="31"/>
  <c r="H48" i="31"/>
  <c r="P43" i="31"/>
  <c r="P48" i="31"/>
  <c r="T43" i="31"/>
  <c r="T48" i="31"/>
  <c r="D47" i="31"/>
  <c r="C47" i="31"/>
  <c r="C46" i="31"/>
  <c r="G43" i="31"/>
  <c r="G48" i="31"/>
  <c r="C26" i="31"/>
  <c r="G48" i="1"/>
  <c r="C43" i="1"/>
  <c r="C43" i="25"/>
  <c r="D71" i="30"/>
  <c r="C71" i="30"/>
  <c r="C70" i="30"/>
  <c r="C17" i="1"/>
  <c r="C18" i="24"/>
  <c r="C59" i="2"/>
  <c r="R37" i="31"/>
  <c r="D43" i="31"/>
  <c r="C32" i="31"/>
  <c r="C42" i="25"/>
  <c r="C36" i="24"/>
  <c r="D70" i="2"/>
  <c r="C67" i="2"/>
  <c r="C66" i="2"/>
  <c r="C66" i="24"/>
  <c r="C18" i="30"/>
  <c r="D66" i="30"/>
  <c r="C70" i="2"/>
  <c r="C70" i="24" s="1"/>
  <c r="D71" i="2"/>
  <c r="C71" i="2" s="1"/>
  <c r="C71" i="24" s="1"/>
  <c r="D48" i="31"/>
  <c r="C17" i="25"/>
  <c r="D72" i="30"/>
  <c r="C72" i="30"/>
  <c r="C66" i="30"/>
  <c r="C67" i="24"/>
  <c r="C37" i="31"/>
  <c r="R43" i="31"/>
  <c r="R48" i="31"/>
  <c r="C59" i="24"/>
  <c r="C48" i="31"/>
  <c r="C43" i="31"/>
  <c r="E15" i="14" l="1"/>
  <c r="E19" i="14" s="1"/>
  <c r="L15" i="14"/>
  <c r="L19" i="14" s="1"/>
  <c r="D31" i="14"/>
  <c r="J15" i="14"/>
  <c r="J19" i="14" s="1"/>
  <c r="P22" i="14"/>
  <c r="H15" i="14"/>
  <c r="H19" i="14" s="1"/>
  <c r="K15" i="14"/>
  <c r="K19" i="14" s="1"/>
  <c r="P23" i="14"/>
  <c r="P13" i="14"/>
  <c r="P9" i="14"/>
  <c r="P29" i="14"/>
  <c r="D28" i="14"/>
  <c r="P28" i="14" s="1"/>
  <c r="F15" i="14"/>
  <c r="F19" i="14" s="1"/>
  <c r="O27" i="14"/>
  <c r="O31" i="14" s="1"/>
  <c r="M15" i="14"/>
  <c r="M19" i="14" s="1"/>
  <c r="P26" i="14"/>
  <c r="P11" i="14"/>
  <c r="D15" i="14"/>
  <c r="P7" i="14"/>
  <c r="G15" i="14"/>
  <c r="G19" i="14" s="1"/>
  <c r="P20" i="14"/>
  <c r="P24" i="14"/>
  <c r="K27" i="14"/>
  <c r="K31" i="14" s="1"/>
  <c r="I15" i="14"/>
  <c r="I19" i="14" s="1"/>
  <c r="P18" i="14"/>
  <c r="D47" i="36"/>
  <c r="C47" i="36" s="1"/>
  <c r="C46" i="36"/>
  <c r="C43" i="36"/>
  <c r="D48" i="36"/>
  <c r="C48" i="36" s="1"/>
  <c r="D43" i="34"/>
  <c r="D47" i="34"/>
  <c r="C47" i="34" s="1"/>
  <c r="C46" i="34"/>
  <c r="C18" i="35"/>
  <c r="D73" i="35"/>
  <c r="C73" i="35" s="1"/>
  <c r="C67" i="35"/>
  <c r="D67" i="33"/>
  <c r="D48" i="1"/>
  <c r="C48" i="1" s="1"/>
  <c r="C47" i="1"/>
  <c r="C47" i="25" s="1"/>
  <c r="D72" i="2"/>
  <c r="C72" i="2" s="1"/>
  <c r="C72" i="24" s="1"/>
  <c r="C46" i="1"/>
  <c r="C46" i="25" s="1"/>
  <c r="P27" i="14" l="1"/>
  <c r="P31" i="14"/>
  <c r="D19" i="14"/>
  <c r="P19" i="14" s="1"/>
  <c r="P15" i="14"/>
  <c r="D48" i="34"/>
  <c r="C48" i="34" s="1"/>
  <c r="C43" i="34"/>
  <c r="D73" i="33"/>
  <c r="C73" i="33" s="1"/>
  <c r="C67" i="33"/>
  <c r="C48" i="25"/>
  <c r="C49" i="1"/>
</calcChain>
</file>

<file path=xl/sharedStrings.xml><?xml version="1.0" encoding="utf-8"?>
<sst xmlns="http://schemas.openxmlformats.org/spreadsheetml/2006/main" count="1144" uniqueCount="423">
  <si>
    <t>Sor-
szám</t>
  </si>
  <si>
    <t>Rovat megnevezése</t>
  </si>
  <si>
    <t>Személyi juttatások (K1)</t>
  </si>
  <si>
    <t>Munkaadókat terhelő járulékok és szociális hozzájárulási adó (K2)</t>
  </si>
  <si>
    <t>Dologi kiadások (K3)</t>
  </si>
  <si>
    <t>Családi támogatások (K42)</t>
  </si>
  <si>
    <t>ebből:  az egyéb pénzbeli és természetbeni gyermekvédelmi támogatások  (K42132)</t>
  </si>
  <si>
    <t>Intézményi ellátottak pénzbeli juttatásai (K47)</t>
  </si>
  <si>
    <t>ebből: oktatásban résztvevők pénzbeli juttatásai (K471)</t>
  </si>
  <si>
    <t>Egyéb nem intézményi ellátások (K48)</t>
  </si>
  <si>
    <t>ebből: köztemetés [Szoctv. 48.§] (K48123)</t>
  </si>
  <si>
    <t>ebből: települési támogatás [Szoctv. 45. §], (K48122)</t>
  </si>
  <si>
    <t>ebből: önkorm. Saját hatáskörben adott (K48139)</t>
  </si>
  <si>
    <t>Ellátottak pénzbeli juttatásai (K4)</t>
  </si>
  <si>
    <t>Elvonások és befizetések  (K5023)</t>
  </si>
  <si>
    <t>Egyéb működési célú támogatások államháztartáson belülre (K506)</t>
  </si>
  <si>
    <t>ebből: egyéb fejezeti kezelésű előirányzatok (K506132)</t>
  </si>
  <si>
    <t>ebből: elkülönített állami pénzalap   (K50615)</t>
  </si>
  <si>
    <t>ebből: önkormányzatok és költségv-i szerveik K50616)</t>
  </si>
  <si>
    <t>ebből: társulások és költségvetési szerveik (K50617)</t>
  </si>
  <si>
    <t>Egyéb működési célú támogatások államháztartáson kívülre non-profit szervezet (K512142)</t>
  </si>
  <si>
    <t>Tartalékok (K51311)</t>
  </si>
  <si>
    <t>Egyéb működési célú kiadások (K5)</t>
  </si>
  <si>
    <t>Immateriális javak beszerzése, lét (K611)</t>
  </si>
  <si>
    <t>Ingatlanok beszerzése, létesítése (K621)</t>
  </si>
  <si>
    <t>Informatikai eszközök beszerzése, létesítése (K631)</t>
  </si>
  <si>
    <t>Egyéb tárgyi eszközök beszerzése, létesítése (K641)</t>
  </si>
  <si>
    <t>Beruházási célú előzetesen felszámított általános forgalmi adó (K671)</t>
  </si>
  <si>
    <t>Beruházások (K6)</t>
  </si>
  <si>
    <t>Ingatlanok felújítása (K711)</t>
  </si>
  <si>
    <t>Informatikai eszköz felújítása (K7211)</t>
  </si>
  <si>
    <t>Egyéb tárgyi eszközök felújítása  (K731)</t>
  </si>
  <si>
    <t>Felújítási célú előzetesen felszámított általános forgalmi adó (K741)</t>
  </si>
  <si>
    <t>Felújítások (K7)</t>
  </si>
  <si>
    <t>Egyéb felhalmozási célú támogatások államháztartáson kívülre (K89)</t>
  </si>
  <si>
    <t>ebből: egyházi jogi személyek (K89)</t>
  </si>
  <si>
    <t>ebből: nonprofit gazdasági társaságok (K89)</t>
  </si>
  <si>
    <t>ebből:önkormányzati többségi tulajdonú nem pénzügyi vállalkozások (K89)</t>
  </si>
  <si>
    <t>Egyéb felhalmozási célú kiadások (K8)</t>
  </si>
  <si>
    <t>Költségvetési kiadások (K1-K8)</t>
  </si>
  <si>
    <t>Államháztartáson belüli megelőlegezések visszafizetése (K914)</t>
  </si>
  <si>
    <t>Központi, irányító szervi támogatások folyósítása (K915)</t>
  </si>
  <si>
    <t>Belföldi finanszírozás kiadásai (K91)</t>
  </si>
  <si>
    <t>Finanszírozási kiadások (K9)</t>
  </si>
  <si>
    <t>MINDÖSSZESEN:</t>
  </si>
  <si>
    <t>Összesen</t>
  </si>
  <si>
    <t>Helyi önkormányzatok működésének általános támogatása (B1111)</t>
  </si>
  <si>
    <t>Települési önkormányzatok egyes köznevelési feladatainak támogatása (B1121)</t>
  </si>
  <si>
    <t>Települési önkormányzatok szociális, gyermekjóléti  és gyermekétkeztetési feladatainak támogatása (B1131)</t>
  </si>
  <si>
    <t>Települési önkormányzatok kulturális feladatainak támogatása (B1141)</t>
  </si>
  <si>
    <t>Működési célú költségvetési támogatások és kiegészítő támogatások (B1151)</t>
  </si>
  <si>
    <t>Önkormányzatok működési támogatásai (B11)</t>
  </si>
  <si>
    <t>Egyéb működési célú támogatások bevételei államháztartáson belülről (B16)</t>
  </si>
  <si>
    <t>ebből: egyéb fejezeti kezelésű előirányzatok (B16132)</t>
  </si>
  <si>
    <t>ebből: társadalombiztosítás pénzügyi alapjai (B1614)</t>
  </si>
  <si>
    <t>ebből: elkülönített állami pénzal (B1615)</t>
  </si>
  <si>
    <t>ebből: önkormányzat és kv-i szerveik (B 1616)</t>
  </si>
  <si>
    <t>Működési célú támogatások államháztartáson belülről (B1)</t>
  </si>
  <si>
    <t>Felhalmozási célú önkormányzati támogatások (B21)</t>
  </si>
  <si>
    <t>ebből egyéb központi fc tám (B2119)</t>
  </si>
  <si>
    <t>ebből: egyéb fejezeti kezelésű előirányzatok fc (B2513)</t>
  </si>
  <si>
    <t>ebből: elkülönített állami pénzal fc (B2515)</t>
  </si>
  <si>
    <t>ebből: önkorm és kv-i szervek fc tám (B2516)</t>
  </si>
  <si>
    <t>Felhalmozási célú támogatások államháztartáson belülről (B2)</t>
  </si>
  <si>
    <t>Vagyoni tipusú adók (B34)</t>
  </si>
  <si>
    <t>ebből: építményadó  (B34111)</t>
  </si>
  <si>
    <t>ebből: magánszemélyek kommunális adója (B34114)</t>
  </si>
  <si>
    <t>Értékesítési és forgalmi adók iparűzési adó (B351121)</t>
  </si>
  <si>
    <t>Gépjárműadó (B354121)</t>
  </si>
  <si>
    <t>Egyéb áruhasználati és szolgáltatási adók, környezetterh díj (B355122)</t>
  </si>
  <si>
    <t>Termékek és szolgáltatások adói  (B35)</t>
  </si>
  <si>
    <t>Egyéb közhatalmi bevételek (B36)</t>
  </si>
  <si>
    <t>ebből: szabálysértési pénz- és helyszíni bírság és a közlekedési szabályszegések után kiszabott közigazgatási bírság helyi önkormányzatot megillető része (B361225)</t>
  </si>
  <si>
    <t>ebből: egyéb bírság (B361229)</t>
  </si>
  <si>
    <t>ebből: egyéb települési adók (B36128)</t>
  </si>
  <si>
    <t>Közhatalmi bevételek (B3)</t>
  </si>
  <si>
    <t>Szolgáltatások (B4021)</t>
  </si>
  <si>
    <t>ebből: alkalmazottak térítési díj (B40211)</t>
  </si>
  <si>
    <t>ebből: bérleti díj bev (B40212)</t>
  </si>
  <si>
    <t>ebből: egyéb szolgáltatás (40214)</t>
  </si>
  <si>
    <t>Közvetített szolgáltatások ellenértéke  (B403)</t>
  </si>
  <si>
    <t>ebből: államháztartáson belül (B40311)</t>
  </si>
  <si>
    <t>ebből: államháztartáson kívül (B40312)</t>
  </si>
  <si>
    <t>Tulajdonosi bevételek (B404)</t>
  </si>
  <si>
    <t>ebből: önkormányzati vagyon üzemeltetéséből, koncesszióból származó bevétel (B404131)</t>
  </si>
  <si>
    <t>ebből: önkormányzati vagyon vagyonkezelésbe adásából származó bevétel (B404133)</t>
  </si>
  <si>
    <t>ebből: egy önk-i vagyon bérbeadásából (404134)</t>
  </si>
  <si>
    <t>ebből egyéb önkorm vagyon haszonbérbeadásából (B404135)</t>
  </si>
  <si>
    <t>ebből: egy önk tulajdonosi bevétel (B404139)</t>
  </si>
  <si>
    <t>Ellátási díjak (B40511)</t>
  </si>
  <si>
    <t>Kiszámlázott általános forgalmi adó (B40611)</t>
  </si>
  <si>
    <t>Általános forgalmi adó visszatérítése (B4071)</t>
  </si>
  <si>
    <t>Egyéb kapott (járó) kamatok és kamatjellegű bevételek ÁHK(B408129)</t>
  </si>
  <si>
    <t>Más egyéb pénzügyi műveletek bevételei (B4092)</t>
  </si>
  <si>
    <t>ebből: valuta és deviza eszközök realizált árfolyamnyeresége (B4092)</t>
  </si>
  <si>
    <t>Egyéb pénzügyi műveletek bevételei B409199)</t>
  </si>
  <si>
    <t>Biztosító által fizetett kártérítés (B4101)</t>
  </si>
  <si>
    <t>Egyéb működési bevételek (B411199)</t>
  </si>
  <si>
    <t>Működési bevételek (B4)</t>
  </si>
  <si>
    <t>Ingatlanok értékesítése (B52)</t>
  </si>
  <si>
    <t>Felhalmozási bevételek (B5)</t>
  </si>
  <si>
    <t>Felhalmozási célú visszatérítendő támogatások, kölcsönök visszatérülése államháztartáson kívülről (B74)</t>
  </si>
  <si>
    <t>ebből: háztartások (B74)</t>
  </si>
  <si>
    <t>Egyéb felhalmozási célú átvett pénzeszközök (B75)</t>
  </si>
  <si>
    <t>Felhalmozási célú átvett pénzeszközök (B7)</t>
  </si>
  <si>
    <t>Költségvetési bevételek (B1-B7)</t>
  </si>
  <si>
    <t>Előző év költségvetési maradványának igénybevétele (B8131)</t>
  </si>
  <si>
    <t>Államháztartáson belüli megelőlegezések (B814)</t>
  </si>
  <si>
    <t>Belföldi finanszírozás bevételei (B81)</t>
  </si>
  <si>
    <t>Finanszírozási bevételek  (B8)</t>
  </si>
  <si>
    <t>Bevételek</t>
  </si>
  <si>
    <t>Kiadások</t>
  </si>
  <si>
    <t>Ft-ban</t>
  </si>
  <si>
    <t>Irányító szervi támogatás B816</t>
  </si>
  <si>
    <t>fő</t>
  </si>
  <si>
    <t>Forint</t>
  </si>
  <si>
    <t xml:space="preserve">Önkormányzatok működési támogatásai      </t>
  </si>
  <si>
    <t>1.)Helyi önkormányzatok működésének általános támogatása</t>
  </si>
  <si>
    <t>Önkormányzati hivatal működésének támogatása</t>
  </si>
  <si>
    <t>Település üzemeltetés: zöldterület-gazdálkodás</t>
  </si>
  <si>
    <t xml:space="preserve">                                    közvilágítás fenntartása</t>
  </si>
  <si>
    <t xml:space="preserve">                                    köztemető fenntartással kapcs fel</t>
  </si>
  <si>
    <t xml:space="preserve">                                   közutak fenntartásának támog</t>
  </si>
  <si>
    <t>Egyéb kötelező önkormányzati feladatok</t>
  </si>
  <si>
    <t>2.)Települési önkorm. Egyes köznevelési feladatainak támoga</t>
  </si>
  <si>
    <t>3.) Tel önk szociális, gyermekjóléti és gyermekétk fel tám</t>
  </si>
  <si>
    <t>gyermekétkeztetés szempontjából elismert dolgozók bértámog</t>
  </si>
  <si>
    <t>4.) Tel önk kulturális feladatainak támogatása</t>
  </si>
  <si>
    <t>Működési célú központosított tám (lakott külterületi fel)</t>
  </si>
  <si>
    <t>2017. évi költségvetés</t>
  </si>
  <si>
    <t>A</t>
  </si>
  <si>
    <t>B</t>
  </si>
  <si>
    <t>C</t>
  </si>
  <si>
    <t>D</t>
  </si>
  <si>
    <t>F</t>
  </si>
  <si>
    <t>G</t>
  </si>
  <si>
    <t>H</t>
  </si>
  <si>
    <t>Kultúrház</t>
  </si>
  <si>
    <t>ÖSSZESEN</t>
  </si>
  <si>
    <t>Összesen:</t>
  </si>
  <si>
    <t>Felújítások</t>
  </si>
  <si>
    <t>Eredeti előir</t>
  </si>
  <si>
    <t>2/b. melléklet</t>
  </si>
  <si>
    <t>Beruházások</t>
  </si>
  <si>
    <t>adatok Ft-ban</t>
  </si>
  <si>
    <t>adatok ezer Ft-ban</t>
  </si>
  <si>
    <t xml:space="preserve">B </t>
  </si>
  <si>
    <t>előirányzat</t>
  </si>
  <si>
    <t>1. melléklet</t>
  </si>
  <si>
    <t>2. melléklet</t>
  </si>
  <si>
    <t>I</t>
  </si>
  <si>
    <t>J</t>
  </si>
  <si>
    <t>4. melléklet</t>
  </si>
  <si>
    <t>a működési és felhalmozási célú bevételi és kiadási előirányzatokról</t>
  </si>
  <si>
    <t xml:space="preserve">A </t>
  </si>
  <si>
    <t xml:space="preserve">D </t>
  </si>
  <si>
    <t xml:space="preserve">E </t>
  </si>
  <si>
    <t>BEVÉTELI TERV</t>
  </si>
  <si>
    <t>KIADÁSI TERV</t>
  </si>
  <si>
    <t>I.</t>
  </si>
  <si>
    <t>Működési célú bevételi terv</t>
  </si>
  <si>
    <t>Működési célú kiadási terv</t>
  </si>
  <si>
    <t>a.)</t>
  </si>
  <si>
    <t>Műk c támogatások áht belülről</t>
  </si>
  <si>
    <t>Személyi juttatások</t>
  </si>
  <si>
    <t>b.)</t>
  </si>
  <si>
    <t>Közhatalmi bevételek</t>
  </si>
  <si>
    <t>Munkaadókat t járulékok</t>
  </si>
  <si>
    <t>c.)</t>
  </si>
  <si>
    <t>Működési bevételek</t>
  </si>
  <si>
    <t>Dologi kiadások</t>
  </si>
  <si>
    <t>d.)</t>
  </si>
  <si>
    <t>Működési átvett pénzeszközök</t>
  </si>
  <si>
    <t>Ellátottak pénzbeli jutt</t>
  </si>
  <si>
    <t>e.)</t>
  </si>
  <si>
    <t>Egyéb műk c kiadások</t>
  </si>
  <si>
    <t>f.)</t>
  </si>
  <si>
    <t>g.)</t>
  </si>
  <si>
    <t xml:space="preserve">          I. Bevételek:</t>
  </si>
  <si>
    <t>I. Kiadások együtt:</t>
  </si>
  <si>
    <t>Működési célú bevételek:</t>
  </si>
  <si>
    <t>Működési egyenleg:</t>
  </si>
  <si>
    <t>II.</t>
  </si>
  <si>
    <t>Felhalmozási célú bevételi terv</t>
  </si>
  <si>
    <t>Felhalmozási célú kiadások:</t>
  </si>
  <si>
    <t>1.)</t>
  </si>
  <si>
    <t>Felhalmozási c támog. Áht-n bel</t>
  </si>
  <si>
    <t>2.)</t>
  </si>
  <si>
    <t>Felhalmozási bevételek</t>
  </si>
  <si>
    <t>3.)</t>
  </si>
  <si>
    <t>Egyéb felhalmozási c átvett pe</t>
  </si>
  <si>
    <t>Egyéb felhalm c kiadások</t>
  </si>
  <si>
    <t>4.)</t>
  </si>
  <si>
    <t>5.)</t>
  </si>
  <si>
    <t xml:space="preserve">6.) </t>
  </si>
  <si>
    <t>7.)</t>
  </si>
  <si>
    <t>8.)</t>
  </si>
  <si>
    <t xml:space="preserve">        II. Bevételek:</t>
  </si>
  <si>
    <t>II. Kiadások:</t>
  </si>
  <si>
    <t>Felhalm.célú bevételek:</t>
  </si>
  <si>
    <t>Felhalm. egyenleg:</t>
  </si>
  <si>
    <t>Bevételek összesen (I+II):</t>
  </si>
  <si>
    <t>Kiadások összesen (I+II):</t>
  </si>
  <si>
    <t>Áht megelőleg visszafiz</t>
  </si>
  <si>
    <t>Össz bevétel</t>
  </si>
  <si>
    <t>Össz Kiadás</t>
  </si>
  <si>
    <t xml:space="preserve">                               2017. évi költségvetési tervben a költségvetési maradvány igénybevétel és hiány részletezése</t>
  </si>
  <si>
    <t>adatok  Ft-ban</t>
  </si>
  <si>
    <t>kv-i maradvány</t>
  </si>
  <si>
    <t>céltart</t>
  </si>
  <si>
    <t>Felújítás</t>
  </si>
  <si>
    <t>Felhalm</t>
  </si>
  <si>
    <t>dologi</t>
  </si>
  <si>
    <t>HKA</t>
  </si>
  <si>
    <t>állami támogatás elszám. Étkeztetés</t>
  </si>
  <si>
    <t>pályázati tartalék</t>
  </si>
  <si>
    <t>Mindösszesen</t>
  </si>
  <si>
    <t>Az önkormányzat által adott közvetett támogatások, kedvezmények</t>
  </si>
  <si>
    <t>Sorszám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</si>
  <si>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</si>
  <si>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</si>
  <si>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</si>
  <si>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</si>
  <si>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</si>
  <si>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bevétel  e/Ft</t>
  </si>
  <si>
    <t>e/Ft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</si>
  <si>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</si>
  <si>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</si>
  <si>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</si>
  <si>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</si>
  <si>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</si>
  <si>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</si>
  <si>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</si>
  <si>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</si>
  <si>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</si>
  <si>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Több éves kihatással járó döntésekből származó kötelezettségek célok szerint, évenkénti bontásban</t>
  </si>
  <si>
    <t>Lejárat és eszközök szerinti bontásban (e/Ft-ban)</t>
  </si>
  <si>
    <t>Kötelezett-</t>
  </si>
  <si>
    <t xml:space="preserve">Lejárat </t>
  </si>
  <si>
    <t xml:space="preserve">Hitel jellege </t>
  </si>
  <si>
    <t>ségváll.</t>
  </si>
  <si>
    <t>éve</t>
  </si>
  <si>
    <t xml:space="preserve">előtti </t>
  </si>
  <si>
    <t>2018.</t>
  </si>
  <si>
    <t>2019.</t>
  </si>
  <si>
    <t>kifizetés</t>
  </si>
  <si>
    <t>Működési célú</t>
  </si>
  <si>
    <t xml:space="preserve">Felhalmozási célú </t>
  </si>
  <si>
    <t>10.</t>
  </si>
  <si>
    <t>11.</t>
  </si>
  <si>
    <t>Összesen: (1+6)</t>
  </si>
  <si>
    <t xml:space="preserve">Az Önkormányzat saját bevételének alakulásáról </t>
  </si>
  <si>
    <t xml:space="preserve">F </t>
  </si>
  <si>
    <t>2019 év</t>
  </si>
  <si>
    <t xml:space="preserve">bevételi </t>
  </si>
  <si>
    <t>építmény adó</t>
  </si>
  <si>
    <t>magánszemélyek kommunális adója</t>
  </si>
  <si>
    <t>iparűzési adó</t>
  </si>
  <si>
    <t>önk-i vagyon értékesítésből sz bev</t>
  </si>
  <si>
    <t>osztalék, hozam bevétel</t>
  </si>
  <si>
    <t>tárgyi eszköz és imm jószág értékes sz bev</t>
  </si>
  <si>
    <t>bírság, pótlék és díj bevétel</t>
  </si>
  <si>
    <t>kezességvállalással kapcsolatos megtérülés</t>
  </si>
  <si>
    <t>ELŐIRÁNYZAT FELHASZNÁLÁSI ÜTEMTERV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</si>
  <si>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</si>
  <si>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</si>
  <si>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</si>
  <si>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</si>
  <si>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</si>
  <si>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</si>
  <si>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</si>
  <si>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</si>
  <si>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</si>
  <si>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</si>
  <si>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</si>
  <si>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</si>
  <si>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</si>
  <si>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Ellenőrző sor</t>
  </si>
  <si>
    <t xml:space="preserve">Munkaadókat terhelő járulékok és szociális hozzájárulási adó, </t>
  </si>
  <si>
    <t xml:space="preserve">Dologi kiadások </t>
  </si>
  <si>
    <t>Ellátottak pénzbeli juttatásai</t>
  </si>
  <si>
    <t>Egyéb működési célú kiadások</t>
  </si>
  <si>
    <t xml:space="preserve">Beruházások </t>
  </si>
  <si>
    <t>Egyéb felhalmozási célú támogatások</t>
  </si>
  <si>
    <t>Költségvetési kiadások</t>
  </si>
  <si>
    <t xml:space="preserve">Finanszírozási kiadások </t>
  </si>
  <si>
    <t>ÁHT belüli megelőlegezések visszafiz</t>
  </si>
  <si>
    <t>Irányító szervtől finansz támogatás</t>
  </si>
  <si>
    <t>KIADÁSOK ÖSSZESEN:</t>
  </si>
  <si>
    <t>Működési célú támogatások államháztartáson belül</t>
  </si>
  <si>
    <t>Felhalmozási célú támogatások államháztartáson belülről</t>
  </si>
  <si>
    <t>Működési célú átvett pénzeszközök</t>
  </si>
  <si>
    <t>Felhalmozási célú átvett pénzeszközök</t>
  </si>
  <si>
    <t>Költségvetési bevételek</t>
  </si>
  <si>
    <t>Finanszírozási bevételek</t>
  </si>
  <si>
    <t>Költségvetési maradvány igénybevétele</t>
  </si>
  <si>
    <t>BEVÉTELEK ÖSSZESEN:</t>
  </si>
  <si>
    <t>2020 év</t>
  </si>
  <si>
    <t>2020.</t>
  </si>
  <si>
    <t>2020. után</t>
  </si>
  <si>
    <t>Felhalmozási célú</t>
  </si>
  <si>
    <t>Műk célú Tám</t>
  </si>
  <si>
    <t>finanszírozási célú</t>
  </si>
  <si>
    <t>Müködési célú</t>
  </si>
  <si>
    <t>Vilonya Község Önkormányzata</t>
  </si>
  <si>
    <t>Önk igazg</t>
  </si>
  <si>
    <t>finansz, elszám</t>
  </si>
  <si>
    <t>Önkorm. Bev ÁH-n kívülről</t>
  </si>
  <si>
    <t>köztemető</t>
  </si>
  <si>
    <t>tel hulladék</t>
  </si>
  <si>
    <t>vagyongazd</t>
  </si>
  <si>
    <t>hosszú közfoglalk</t>
  </si>
  <si>
    <t>út üzem</t>
  </si>
  <si>
    <t>kultúra ig</t>
  </si>
  <si>
    <t>könyvt szolg.</t>
  </si>
  <si>
    <t>Óvoda műk</t>
  </si>
  <si>
    <t>Házigond</t>
  </si>
  <si>
    <t>Szoc. étk</t>
  </si>
  <si>
    <t>iskolai étk</t>
  </si>
  <si>
    <t>szennyvíz gyűjt</t>
  </si>
  <si>
    <t>Szennyvízcsat üzem, fenntart</t>
  </si>
  <si>
    <t xml:space="preserve">Eredeti előirányzat Összesen </t>
  </si>
  <si>
    <t>közvilágítás</t>
  </si>
  <si>
    <t>zöldter kez</t>
  </si>
  <si>
    <t>háziorv ell</t>
  </si>
  <si>
    <t>Csal és gyjól</t>
  </si>
  <si>
    <t>e pénzbeli ell</t>
  </si>
  <si>
    <t>1/a. melléklet</t>
  </si>
  <si>
    <t>ezer Ft-ban</t>
  </si>
  <si>
    <t>MUTATÓ</t>
  </si>
  <si>
    <t>Lakott külterületi lakosok után tám</t>
  </si>
  <si>
    <t>A helyi önk működtetésének általános támog kiegészítése</t>
  </si>
  <si>
    <t xml:space="preserve">gyermekétkeztetés üzemeltetési támogatása </t>
  </si>
  <si>
    <t xml:space="preserve">szünidei étkeztetés támogatás </t>
  </si>
  <si>
    <t>Kistelepülések szociális feladatainak támogatása</t>
  </si>
  <si>
    <t xml:space="preserve">könyvtári és közművelődési feladat tám  </t>
  </si>
  <si>
    <t>Kötelezően ellátandó</t>
  </si>
  <si>
    <t>Önként váll</t>
  </si>
  <si>
    <t>1.b melléklet</t>
  </si>
  <si>
    <t>2/c. melléklet</t>
  </si>
  <si>
    <t>2/d melléklet</t>
  </si>
  <si>
    <t>2 a  melléklet</t>
  </si>
  <si>
    <t xml:space="preserve">Vilonya Község Önkormányzatának </t>
  </si>
  <si>
    <t>intézményi létszáma</t>
  </si>
  <si>
    <t>6.  melléklet</t>
  </si>
  <si>
    <t xml:space="preserve">önkorm. igazgatási tevékenysége </t>
  </si>
  <si>
    <t>ebből: polgármester</t>
  </si>
  <si>
    <t>ebből: önkormányzati képviselő</t>
  </si>
  <si>
    <t>Zöldterület kezelés</t>
  </si>
  <si>
    <t>hosszú távú közfoglalkoztatás</t>
  </si>
  <si>
    <t>Vilonya Község Önkormányzatának</t>
  </si>
  <si>
    <t>5.  melléklet</t>
  </si>
  <si>
    <t>8. melléklet</t>
  </si>
  <si>
    <t>9. melléklet</t>
  </si>
  <si>
    <t>Adósság konsz pályázat  rendezési terv</t>
  </si>
  <si>
    <t>Adósságkonsz pályázat 2016</t>
  </si>
  <si>
    <t>Lakossági hulladék támog</t>
  </si>
  <si>
    <t>Összesen er előirányzat</t>
  </si>
  <si>
    <t>könyvtári eszköz beszerzés</t>
  </si>
  <si>
    <t>kultúr eszközbeszerzés</t>
  </si>
  <si>
    <t>elszám, finansz</t>
  </si>
  <si>
    <t>állami támogatás megelőlegezés</t>
  </si>
  <si>
    <t xml:space="preserve">állami megel </t>
  </si>
  <si>
    <t>szünidei étk</t>
  </si>
  <si>
    <t>ebből: egyéb fejezeti kezelésű elői (B16132) pm bérkül</t>
  </si>
  <si>
    <t>ebből társulás és kv-i szerveik</t>
  </si>
  <si>
    <t>finansz. Bev kv-i maradv</t>
  </si>
  <si>
    <t>7.  melléklet</t>
  </si>
  <si>
    <t>Központi támogatások a 2018. Évi költségvetés</t>
  </si>
  <si>
    <t xml:space="preserve">2017eredeti </t>
  </si>
  <si>
    <t>2018eredeti</t>
  </si>
  <si>
    <t>Polgármesteri illetmény támogatása</t>
  </si>
  <si>
    <t>Egyéb szociális feladatok támogatása</t>
  </si>
  <si>
    <t>2018. évi költségvetés</t>
  </si>
  <si>
    <t>ebből: egyéb központi kez. B16</t>
  </si>
  <si>
    <t>BMÖFT/107-26/2017 belterületi utak, járdák fejl.pály</t>
  </si>
  <si>
    <t>BMKAT/3-4/2017 belterületi utak, járdák fejl. Pály</t>
  </si>
  <si>
    <t>út híd</t>
  </si>
  <si>
    <t>Áht megelőlegezés</t>
  </si>
  <si>
    <t>Litér végátemelő szivattyú felúj ktg. Hozzájárulás</t>
  </si>
  <si>
    <t xml:space="preserve">Áht kív. Felh </t>
  </si>
  <si>
    <t>működési hiány köznevelési társulási feladatok</t>
  </si>
  <si>
    <t>háziorvosi ügyeleti feladatok</t>
  </si>
  <si>
    <t>2018. év</t>
  </si>
  <si>
    <t>20214 év</t>
  </si>
  <si>
    <t>2018. Évi költségvetéséhez</t>
  </si>
  <si>
    <t>2018 évi költségvetés</t>
  </si>
  <si>
    <t>2018. Év</t>
  </si>
  <si>
    <t>házigondozási feladatra</t>
  </si>
  <si>
    <t>szoc.étkeztetési feladatra</t>
  </si>
  <si>
    <t>ebből: egyéb központi előirányzatok (K506</t>
  </si>
  <si>
    <t>a 2/2018. (II.27.) önkormányzati rendelethez</t>
  </si>
  <si>
    <t>önk rendezv.</t>
  </si>
  <si>
    <t>sport feladatok</t>
  </si>
  <si>
    <t>civil szerv tám</t>
  </si>
  <si>
    <t>változás</t>
  </si>
  <si>
    <t>laptop vásárlás igazgatás</t>
  </si>
  <si>
    <t>sörpad vásárlás</t>
  </si>
  <si>
    <t>rendezvény sátor vásárlás</t>
  </si>
  <si>
    <t>igazgatás egyéb gép, berendezés vás.</t>
  </si>
  <si>
    <t>Sport feladatok kisértékű te. Egyéb gép</t>
  </si>
  <si>
    <t>1/c. melléklet</t>
  </si>
  <si>
    <t>Módosított előir</t>
  </si>
  <si>
    <t>tel. hulladék</t>
  </si>
  <si>
    <t>kultúra ig.</t>
  </si>
  <si>
    <t xml:space="preserve">Egyéb szoc. </t>
  </si>
  <si>
    <t>Működési célú átvett pénzeszközök (B6)</t>
  </si>
  <si>
    <t>1/d. melléklet</t>
  </si>
  <si>
    <t>Mód. Előirányzat</t>
  </si>
  <si>
    <t>Mód javaslat előir</t>
  </si>
  <si>
    <t>2e. melléklet</t>
  </si>
  <si>
    <t>2f. melléklet</t>
  </si>
  <si>
    <t>a 9/2018. (IX.4.) önkormányzati rendelethez</t>
  </si>
  <si>
    <t>ü</t>
  </si>
  <si>
    <t>Teljesítés 06.30</t>
  </si>
  <si>
    <t>Szabadidő,sport</t>
  </si>
  <si>
    <t>a 2/2018.(II.27.)  önkormányzati rendelethez</t>
  </si>
  <si>
    <t>Mód előirányzat</t>
  </si>
  <si>
    <t>BMÖFT/107-26/2017 belterületi utak, járdák fejl.pály Petőfi, Hétv</t>
  </si>
  <si>
    <t>BMKAT/3-4/2017 belterületi utak, járdák fejl. Pály Kossuth</t>
  </si>
  <si>
    <t>Adósság konsz pályázat  Művelődési ház felújítás</t>
  </si>
  <si>
    <t>3. melléklet</t>
  </si>
  <si>
    <t>10.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</si>
</sst>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F_t_-;\-* #,##0.00\ _F_t_-;_-* &quot;-&quot;??\ _F_t_-;_-@_-"/>
    <numFmt numFmtId="164" formatCode="00"/>
    <numFmt numFmtId="165" formatCode="_-* #,##0\ _F_t_-;\-* #,##0\ _F_t_-;_-* &quot;-&quot;??\ _F_t_-;_-@_-"/>
    <numFmt numFmtId="166" formatCode="0__"/>
    <numFmt numFmtId="167" formatCode="0.0"/>
  </numFmts>
  <fonts count="51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name val="Arial CE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sz val="9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53"/>
      <name val="Arial CE"/>
      <family val="2"/>
      <charset val="238"/>
    </font>
    <font>
      <sz val="10"/>
      <color indexed="53"/>
      <name val="Arial"/>
      <family val="2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Arial CE"/>
      <charset val="238"/>
    </font>
    <font>
      <sz val="11"/>
      <color indexed="9"/>
      <name val="Calibri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10"/>
      <name val="Arial"/>
      <charset val="238"/>
    </font>
    <font>
      <sz val="10"/>
      <name val="MS Sans Serif"/>
      <family val="2"/>
      <charset val="238"/>
    </font>
    <font>
      <sz val="9"/>
      <color indexed="8"/>
      <name val="Arial"/>
      <family val="2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 CE"/>
      <charset val="238"/>
    </font>
    <font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  <charset val="238"/>
    </font>
    <font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  <border>
      <left style="medium">
        <color indexed="64"/>
      </left>
      <right/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6">
    <xf numFmtId="0" fontId="0" fillId="0" borderId="0"/>
    <xf numFmtId="43" fontId="1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6" borderId="0" applyNumberFormat="0" applyBorder="0" applyAlignment="0" applyProtection="0"/>
    <xf numFmtId="0" fontId="37" fillId="3" borderId="0" applyNumberFormat="0" applyBorder="0" applyAlignment="0" applyProtection="0"/>
    <xf numFmtId="0" fontId="37" fillId="7" borderId="0" applyNumberFormat="0" applyBorder="0" applyAlignment="0" applyProtection="0"/>
    <xf numFmtId="0" fontId="37" fillId="2" borderId="0" applyNumberFormat="0" applyBorder="0" applyAlignment="0" applyProtection="0"/>
    <xf numFmtId="0" fontId="37" fillId="5" borderId="0" applyNumberFormat="0" applyBorder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50" fillId="0" borderId="0"/>
    <xf numFmtId="0" fontId="6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0" fillId="0" borderId="0"/>
    <xf numFmtId="0" fontId="12" fillId="0" borderId="0"/>
    <xf numFmtId="0" fontId="6" fillId="0" borderId="0"/>
    <xf numFmtId="0" fontId="41" fillId="0" borderId="0"/>
    <xf numFmtId="0" fontId="12" fillId="0" borderId="0"/>
    <xf numFmtId="0" fontId="6" fillId="0" borderId="0"/>
    <xf numFmtId="0" fontId="33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2" fillId="0" borderId="0"/>
    <xf numFmtId="0" fontId="33" fillId="0" borderId="0"/>
    <xf numFmtId="0" fontId="12" fillId="0" borderId="0"/>
  </cellStyleXfs>
  <cellXfs count="397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8" borderId="1" xfId="0" applyNumberFormat="1" applyFont="1" applyFill="1" applyBorder="1" applyAlignment="1">
      <alignment horizontal="right" vertical="top" wrapText="1"/>
    </xf>
    <xf numFmtId="3" fontId="6" fillId="9" borderId="1" xfId="0" applyNumberFormat="1" applyFont="1" applyFill="1" applyBorder="1" applyAlignment="1">
      <alignment horizontal="right" vertical="top" wrapText="1"/>
    </xf>
    <xf numFmtId="3" fontId="5" fillId="10" borderId="1" xfId="0" applyNumberFormat="1" applyFont="1" applyFill="1" applyBorder="1" applyAlignment="1">
      <alignment horizontal="right" vertical="top" wrapText="1"/>
    </xf>
    <xf numFmtId="3" fontId="5" fillId="11" borderId="1" xfId="0" applyNumberFormat="1" applyFont="1" applyFill="1" applyBorder="1" applyAlignment="1">
      <alignment horizontal="right" vertical="top" wrapText="1"/>
    </xf>
    <xf numFmtId="3" fontId="5" fillId="11" borderId="2" xfId="0" applyNumberFormat="1" applyFont="1" applyFill="1" applyBorder="1" applyAlignment="1">
      <alignment horizontal="right" vertical="top" wrapText="1"/>
    </xf>
    <xf numFmtId="0" fontId="0" fillId="9" borderId="1" xfId="0" applyFill="1" applyBorder="1"/>
    <xf numFmtId="0" fontId="0" fillId="9" borderId="0" xfId="0" applyFill="1" applyBorder="1"/>
    <xf numFmtId="0" fontId="3" fillId="9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3" fontId="5" fillId="10" borderId="3" xfId="0" applyNumberFormat="1" applyFont="1" applyFill="1" applyBorder="1" applyAlignment="1">
      <alignment horizontal="right" vertical="top" wrapText="1"/>
    </xf>
    <xf numFmtId="0" fontId="10" fillId="9" borderId="4" xfId="0" applyFont="1" applyFill="1" applyBorder="1"/>
    <xf numFmtId="0" fontId="11" fillId="0" borderId="0" xfId="0" applyFont="1"/>
    <xf numFmtId="0" fontId="6" fillId="0" borderId="5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left" vertical="top" wrapText="1"/>
    </xf>
    <xf numFmtId="0" fontId="0" fillId="0" borderId="8" xfId="0" applyBorder="1"/>
    <xf numFmtId="0" fontId="5" fillId="10" borderId="5" xfId="0" applyFont="1" applyFill="1" applyBorder="1" applyAlignment="1">
      <alignment horizontal="left" vertical="top" wrapText="1"/>
    </xf>
    <xf numFmtId="0" fontId="5" fillId="10" borderId="9" xfId="0" applyFont="1" applyFill="1" applyBorder="1" applyAlignment="1">
      <alignment horizontal="left" vertical="top" wrapText="1"/>
    </xf>
    <xf numFmtId="0" fontId="0" fillId="0" borderId="10" xfId="0" applyBorder="1"/>
    <xf numFmtId="3" fontId="5" fillId="10" borderId="11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50" fillId="0" borderId="0" xfId="59"/>
    <xf numFmtId="0" fontId="8" fillId="0" borderId="0" xfId="53"/>
    <xf numFmtId="0" fontId="16" fillId="0" borderId="0" xfId="53" applyFont="1" applyAlignment="1">
      <alignment horizontal="center"/>
    </xf>
    <xf numFmtId="0" fontId="15" fillId="0" borderId="0" xfId="53" applyFont="1"/>
    <xf numFmtId="0" fontId="22" fillId="0" borderId="0" xfId="60" applyFont="1"/>
    <xf numFmtId="0" fontId="23" fillId="0" borderId="0" xfId="60" applyFont="1"/>
    <xf numFmtId="0" fontId="6" fillId="0" borderId="0" xfId="80" applyFont="1"/>
    <xf numFmtId="0" fontId="22" fillId="0" borderId="0" xfId="80" applyFont="1"/>
    <xf numFmtId="0" fontId="6" fillId="0" borderId="0" xfId="60"/>
    <xf numFmtId="0" fontId="16" fillId="0" borderId="0" xfId="59" applyFont="1"/>
    <xf numFmtId="0" fontId="24" fillId="0" borderId="0" xfId="59" applyFont="1" applyBorder="1"/>
    <xf numFmtId="0" fontId="16" fillId="0" borderId="0" xfId="81" applyFont="1"/>
    <xf numFmtId="0" fontId="25" fillId="0" borderId="0" xfId="59" applyFont="1"/>
    <xf numFmtId="0" fontId="16" fillId="0" borderId="0" xfId="59" applyFont="1" applyBorder="1"/>
    <xf numFmtId="0" fontId="9" fillId="9" borderId="0" xfId="59" applyFont="1" applyFill="1" applyBorder="1"/>
    <xf numFmtId="0" fontId="16" fillId="0" borderId="0" xfId="59" applyFont="1" applyAlignment="1">
      <alignment horizontal="left"/>
    </xf>
    <xf numFmtId="0" fontId="11" fillId="12" borderId="1" xfId="59" applyFont="1" applyFill="1" applyBorder="1"/>
    <xf numFmtId="0" fontId="16" fillId="12" borderId="1" xfId="59" applyFont="1" applyFill="1" applyBorder="1"/>
    <xf numFmtId="0" fontId="16" fillId="0" borderId="1" xfId="59" applyFont="1" applyBorder="1"/>
    <xf numFmtId="165" fontId="16" fillId="0" borderId="1" xfId="35" applyNumberFormat="1" applyFont="1" applyBorder="1"/>
    <xf numFmtId="0" fontId="16" fillId="0" borderId="1" xfId="59" applyFont="1" applyFill="1" applyBorder="1"/>
    <xf numFmtId="0" fontId="16" fillId="0" borderId="1" xfId="82" applyFont="1" applyBorder="1"/>
    <xf numFmtId="0" fontId="12" fillId="0" borderId="0" xfId="83" applyBorder="1"/>
    <xf numFmtId="0" fontId="12" fillId="0" borderId="0" xfId="83" applyFill="1" applyBorder="1"/>
    <xf numFmtId="0" fontId="30" fillId="13" borderId="12" xfId="60" applyFont="1" applyFill="1" applyBorder="1" applyAlignment="1">
      <alignment horizontal="center"/>
    </xf>
    <xf numFmtId="0" fontId="5" fillId="0" borderId="0" xfId="60" applyFont="1" applyAlignment="1">
      <alignment horizontal="left"/>
    </xf>
    <xf numFmtId="0" fontId="5" fillId="0" borderId="0" xfId="60" applyFont="1"/>
    <xf numFmtId="0" fontId="6" fillId="0" borderId="0" xfId="60" applyAlignment="1">
      <alignment horizontal="left"/>
    </xf>
    <xf numFmtId="0" fontId="22" fillId="0" borderId="0" xfId="81" applyFont="1"/>
    <xf numFmtId="0" fontId="6" fillId="0" borderId="0" xfId="67"/>
    <xf numFmtId="0" fontId="5" fillId="0" borderId="0" xfId="67" applyFont="1"/>
    <xf numFmtId="0" fontId="22" fillId="0" borderId="0" xfId="67" applyFont="1"/>
    <xf numFmtId="0" fontId="6" fillId="14" borderId="13" xfId="67" applyFill="1" applyBorder="1"/>
    <xf numFmtId="0" fontId="6" fillId="0" borderId="13" xfId="67" applyBorder="1"/>
    <xf numFmtId="0" fontId="6" fillId="0" borderId="13" xfId="67" applyFont="1" applyBorder="1"/>
    <xf numFmtId="0" fontId="6" fillId="14" borderId="1" xfId="67" applyFill="1" applyBorder="1"/>
    <xf numFmtId="0" fontId="6" fillId="0" borderId="3" xfId="67" applyBorder="1"/>
    <xf numFmtId="0" fontId="6" fillId="0" borderId="13" xfId="67" applyFill="1" applyBorder="1"/>
    <xf numFmtId="0" fontId="6" fillId="13" borderId="1" xfId="67" applyFill="1" applyBorder="1"/>
    <xf numFmtId="0" fontId="6" fillId="0" borderId="0" xfId="67" applyBorder="1"/>
    <xf numFmtId="0" fontId="6" fillId="0" borderId="0" xfId="67" applyFont="1" applyBorder="1"/>
    <xf numFmtId="165" fontId="6" fillId="0" borderId="13" xfId="1" applyNumberFormat="1" applyFont="1" applyBorder="1"/>
    <xf numFmtId="165" fontId="6" fillId="9" borderId="13" xfId="1" applyNumberFormat="1" applyFont="1" applyFill="1" applyBorder="1"/>
    <xf numFmtId="165" fontId="6" fillId="14" borderId="1" xfId="1" applyNumberFormat="1" applyFont="1" applyFill="1" applyBorder="1"/>
    <xf numFmtId="165" fontId="6" fillId="13" borderId="1" xfId="1" applyNumberFormat="1" applyFont="1" applyFill="1" applyBorder="1"/>
    <xf numFmtId="165" fontId="6" fillId="0" borderId="0" xfId="1" applyNumberFormat="1" applyFont="1"/>
    <xf numFmtId="165" fontId="6" fillId="0" borderId="0" xfId="1" applyNumberFormat="1" applyFont="1" applyBorder="1"/>
    <xf numFmtId="0" fontId="8" fillId="0" borderId="1" xfId="0" applyFont="1" applyBorder="1"/>
    <xf numFmtId="165" fontId="18" fillId="0" borderId="1" xfId="1" applyNumberFormat="1" applyFont="1" applyBorder="1"/>
    <xf numFmtId="0" fontId="8" fillId="0" borderId="0" xfId="0" applyFont="1"/>
    <xf numFmtId="0" fontId="19" fillId="0" borderId="0" xfId="60" applyFont="1"/>
    <xf numFmtId="0" fontId="8" fillId="0" borderId="3" xfId="0" applyFont="1" applyBorder="1"/>
    <xf numFmtId="165" fontId="15" fillId="0" borderId="3" xfId="1" applyNumberFormat="1" applyFont="1" applyBorder="1"/>
    <xf numFmtId="0" fontId="8" fillId="0" borderId="2" xfId="0" applyFont="1" applyBorder="1"/>
    <xf numFmtId="0" fontId="6" fillId="0" borderId="1" xfId="60" applyBorder="1"/>
    <xf numFmtId="0" fontId="6" fillId="0" borderId="3" xfId="60" applyBorder="1"/>
    <xf numFmtId="0" fontId="6" fillId="0" borderId="2" xfId="60" applyBorder="1"/>
    <xf numFmtId="0" fontId="15" fillId="14" borderId="14" xfId="0" applyFont="1" applyFill="1" applyBorder="1"/>
    <xf numFmtId="0" fontId="15" fillId="14" borderId="15" xfId="0" applyFont="1" applyFill="1" applyBorder="1"/>
    <xf numFmtId="0" fontId="15" fillId="14" borderId="16" xfId="0" applyFont="1" applyFill="1" applyBorder="1"/>
    <xf numFmtId="0" fontId="5" fillId="14" borderId="14" xfId="60" applyFont="1" applyFill="1" applyBorder="1"/>
    <xf numFmtId="0" fontId="5" fillId="14" borderId="17" xfId="60" applyFont="1" applyFill="1" applyBorder="1"/>
    <xf numFmtId="0" fontId="8" fillId="14" borderId="14" xfId="0" applyFont="1" applyFill="1" applyBorder="1"/>
    <xf numFmtId="165" fontId="17" fillId="14" borderId="15" xfId="1" applyNumberFormat="1" applyFont="1" applyFill="1" applyBorder="1"/>
    <xf numFmtId="165" fontId="18" fillId="14" borderId="15" xfId="1" applyNumberFormat="1" applyFont="1" applyFill="1" applyBorder="1"/>
    <xf numFmtId="165" fontId="18" fillId="14" borderId="16" xfId="1" applyNumberFormat="1" applyFont="1" applyFill="1" applyBorder="1"/>
    <xf numFmtId="165" fontId="8" fillId="0" borderId="3" xfId="1" applyNumberFormat="1" applyFont="1" applyBorder="1"/>
    <xf numFmtId="165" fontId="8" fillId="0" borderId="9" xfId="1" applyNumberFormat="1" applyFont="1" applyBorder="1"/>
    <xf numFmtId="165" fontId="6" fillId="0" borderId="3" xfId="1" applyNumberFormat="1" applyFont="1" applyBorder="1"/>
    <xf numFmtId="165" fontId="6" fillId="0" borderId="1" xfId="1" applyNumberFormat="1" applyFont="1" applyBorder="1"/>
    <xf numFmtId="165" fontId="18" fillId="0" borderId="5" xfId="1" applyNumberFormat="1" applyFont="1" applyBorder="1"/>
    <xf numFmtId="165" fontId="18" fillId="0" borderId="2" xfId="1" applyNumberFormat="1" applyFont="1" applyBorder="1"/>
    <xf numFmtId="165" fontId="18" fillId="0" borderId="7" xfId="1" applyNumberFormat="1" applyFont="1" applyBorder="1"/>
    <xf numFmtId="165" fontId="14" fillId="0" borderId="2" xfId="1" applyNumberFormat="1" applyFont="1" applyBorder="1"/>
    <xf numFmtId="0" fontId="6" fillId="0" borderId="0" xfId="60" applyAlignment="1"/>
    <xf numFmtId="0" fontId="23" fillId="0" borderId="0" xfId="60" applyFont="1" applyAlignment="1">
      <alignment horizontal="center"/>
    </xf>
    <xf numFmtId="0" fontId="6" fillId="0" borderId="0" xfId="80"/>
    <xf numFmtId="0" fontId="30" fillId="0" borderId="2" xfId="60" applyFont="1" applyBorder="1" applyAlignment="1">
      <alignment horizontal="center"/>
    </xf>
    <xf numFmtId="0" fontId="30" fillId="13" borderId="2" xfId="60" applyFont="1" applyFill="1" applyBorder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29" fillId="0" borderId="13" xfId="60" applyFont="1" applyBorder="1" applyAlignment="1">
      <alignment horizontal="center"/>
    </xf>
    <xf numFmtId="0" fontId="30" fillId="13" borderId="13" xfId="60" applyFont="1" applyFill="1" applyBorder="1" applyAlignment="1">
      <alignment horizontal="center"/>
    </xf>
    <xf numFmtId="0" fontId="30" fillId="13" borderId="18" xfId="60" applyFont="1" applyFill="1" applyBorder="1" applyAlignment="1">
      <alignment horizontal="center"/>
    </xf>
    <xf numFmtId="0" fontId="30" fillId="13" borderId="0" xfId="60" applyFont="1" applyFill="1" applyBorder="1" applyAlignment="1">
      <alignment horizontal="center"/>
    </xf>
    <xf numFmtId="0" fontId="6" fillId="13" borderId="13" xfId="60" applyFill="1" applyBorder="1"/>
    <xf numFmtId="0" fontId="29" fillId="0" borderId="3" xfId="60" applyFont="1" applyBorder="1" applyAlignment="1">
      <alignment horizontal="center"/>
    </xf>
    <xf numFmtId="0" fontId="29" fillId="13" borderId="3" xfId="60" applyFont="1" applyFill="1" applyBorder="1" applyAlignment="1">
      <alignment horizontal="center"/>
    </xf>
    <xf numFmtId="0" fontId="30" fillId="13" borderId="19" xfId="60" applyFont="1" applyFill="1" applyBorder="1" applyAlignment="1">
      <alignment horizontal="center"/>
    </xf>
    <xf numFmtId="0" fontId="29" fillId="13" borderId="19" xfId="60" applyFont="1" applyFill="1" applyBorder="1" applyAlignment="1">
      <alignment horizontal="center"/>
    </xf>
    <xf numFmtId="0" fontId="29" fillId="13" borderId="9" xfId="60" applyFont="1" applyFill="1" applyBorder="1" applyAlignment="1">
      <alignment horizontal="center"/>
    </xf>
    <xf numFmtId="0" fontId="6" fillId="13" borderId="3" xfId="60" applyFill="1" applyBorder="1"/>
    <xf numFmtId="0" fontId="30" fillId="0" borderId="20" xfId="60" applyFont="1" applyBorder="1" applyAlignment="1">
      <alignment horizontal="center"/>
    </xf>
    <xf numFmtId="0" fontId="30" fillId="0" borderId="21" xfId="60" applyFont="1" applyBorder="1" applyAlignment="1">
      <alignment horizontal="center"/>
    </xf>
    <xf numFmtId="0" fontId="30" fillId="0" borderId="22" xfId="60" applyFont="1" applyBorder="1" applyAlignment="1">
      <alignment horizontal="center"/>
    </xf>
    <xf numFmtId="0" fontId="30" fillId="0" borderId="0" xfId="60" applyFont="1" applyBorder="1" applyAlignment="1">
      <alignment horizontal="center"/>
    </xf>
    <xf numFmtId="0" fontId="30" fillId="0" borderId="23" xfId="60" applyFont="1" applyBorder="1" applyAlignment="1">
      <alignment horizontal="center"/>
    </xf>
    <xf numFmtId="0" fontId="30" fillId="0" borderId="23" xfId="60" applyFont="1" applyBorder="1"/>
    <xf numFmtId="0" fontId="29" fillId="0" borderId="23" xfId="60" applyFont="1" applyFill="1" applyBorder="1"/>
    <xf numFmtId="0" fontId="29" fillId="0" borderId="23" xfId="60" applyFont="1" applyBorder="1"/>
    <xf numFmtId="0" fontId="29" fillId="0" borderId="24" xfId="60" applyFont="1" applyBorder="1"/>
    <xf numFmtId="0" fontId="6" fillId="0" borderId="15" xfId="60" applyBorder="1"/>
    <xf numFmtId="0" fontId="30" fillId="0" borderId="3" xfId="60" applyFont="1" applyBorder="1" applyAlignment="1">
      <alignment horizontal="center"/>
    </xf>
    <xf numFmtId="0" fontId="29" fillId="0" borderId="3" xfId="60" applyFont="1" applyFill="1" applyBorder="1"/>
    <xf numFmtId="0" fontId="29" fillId="0" borderId="3" xfId="60" applyFont="1" applyBorder="1"/>
    <xf numFmtId="0" fontId="29" fillId="0" borderId="9" xfId="60" applyFont="1" applyBorder="1"/>
    <xf numFmtId="0" fontId="30" fillId="0" borderId="1" xfId="60" applyFont="1" applyBorder="1" applyAlignment="1">
      <alignment horizontal="center"/>
    </xf>
    <xf numFmtId="0" fontId="29" fillId="0" borderId="1" xfId="60" applyFont="1" applyFill="1" applyBorder="1"/>
    <xf numFmtId="0" fontId="29" fillId="0" borderId="1" xfId="60" applyFont="1" applyBorder="1"/>
    <xf numFmtId="0" fontId="29" fillId="0" borderId="5" xfId="60" applyFont="1" applyBorder="1"/>
    <xf numFmtId="0" fontId="29" fillId="0" borderId="2" xfId="60" applyFont="1" applyFill="1" applyBorder="1"/>
    <xf numFmtId="0" fontId="29" fillId="0" borderId="2" xfId="60" applyFont="1" applyBorder="1"/>
    <xf numFmtId="0" fontId="29" fillId="0" borderId="7" xfId="60" applyFont="1" applyBorder="1"/>
    <xf numFmtId="3" fontId="30" fillId="0" borderId="23" xfId="60" applyNumberFormat="1" applyFont="1" applyBorder="1"/>
    <xf numFmtId="3" fontId="30" fillId="0" borderId="24" xfId="60" applyNumberFormat="1" applyFont="1" applyBorder="1"/>
    <xf numFmtId="3" fontId="29" fillId="0" borderId="3" xfId="60" applyNumberFormat="1" applyFont="1" applyBorder="1"/>
    <xf numFmtId="3" fontId="29" fillId="0" borderId="9" xfId="60" applyNumberFormat="1" applyFont="1" applyBorder="1"/>
    <xf numFmtId="165" fontId="6" fillId="0" borderId="3" xfId="16" applyNumberFormat="1" applyFont="1" applyBorder="1"/>
    <xf numFmtId="3" fontId="31" fillId="0" borderId="1" xfId="60" applyNumberFormat="1" applyFont="1" applyBorder="1"/>
    <xf numFmtId="3" fontId="31" fillId="0" borderId="5" xfId="60" applyNumberFormat="1" applyFont="1" applyBorder="1"/>
    <xf numFmtId="165" fontId="32" fillId="0" borderId="3" xfId="16" applyNumberFormat="1" applyFont="1" applyBorder="1"/>
    <xf numFmtId="0" fontId="32" fillId="0" borderId="0" xfId="60" applyFont="1"/>
    <xf numFmtId="3" fontId="31" fillId="0" borderId="2" xfId="60" applyNumberFormat="1" applyFont="1" applyBorder="1"/>
    <xf numFmtId="3" fontId="31" fillId="0" borderId="7" xfId="60" applyNumberFormat="1" applyFont="1" applyBorder="1"/>
    <xf numFmtId="0" fontId="30" fillId="13" borderId="23" xfId="60" applyFont="1" applyFill="1" applyBorder="1"/>
    <xf numFmtId="0" fontId="29" fillId="13" borderId="23" xfId="60" applyFont="1" applyFill="1" applyBorder="1"/>
    <xf numFmtId="3" fontId="30" fillId="13" borderId="23" xfId="60" applyNumberFormat="1" applyFont="1" applyFill="1" applyBorder="1"/>
    <xf numFmtId="3" fontId="30" fillId="13" borderId="24" xfId="60" applyNumberFormat="1" applyFont="1" applyFill="1" applyBorder="1"/>
    <xf numFmtId="165" fontId="6" fillId="13" borderId="15" xfId="16" applyNumberFormat="1" applyFill="1" applyBorder="1"/>
    <xf numFmtId="165" fontId="6" fillId="0" borderId="0" xfId="16" applyNumberFormat="1"/>
    <xf numFmtId="165" fontId="6" fillId="0" borderId="0" xfId="16" applyNumberFormat="1" applyAlignment="1"/>
    <xf numFmtId="0" fontId="6" fillId="0" borderId="0" xfId="60" applyAlignment="1">
      <alignment horizontal="center"/>
    </xf>
    <xf numFmtId="0" fontId="27" fillId="13" borderId="2" xfId="60" applyFont="1" applyFill="1" applyBorder="1" applyAlignment="1">
      <alignment horizontal="center"/>
    </xf>
    <xf numFmtId="0" fontId="27" fillId="13" borderId="12" xfId="60" applyFont="1" applyFill="1" applyBorder="1" applyAlignment="1">
      <alignment horizontal="center"/>
    </xf>
    <xf numFmtId="0" fontId="28" fillId="13" borderId="13" xfId="60" applyFont="1" applyFill="1" applyBorder="1"/>
    <xf numFmtId="0" fontId="28" fillId="13" borderId="18" xfId="60" applyFont="1" applyFill="1" applyBorder="1"/>
    <xf numFmtId="0" fontId="27" fillId="13" borderId="18" xfId="60" applyFont="1" applyFill="1" applyBorder="1" applyAlignment="1">
      <alignment horizontal="center"/>
    </xf>
    <xf numFmtId="0" fontId="27" fillId="13" borderId="3" xfId="60" applyFont="1" applyFill="1" applyBorder="1" applyAlignment="1">
      <alignment horizontal="center"/>
    </xf>
    <xf numFmtId="0" fontId="27" fillId="13" borderId="19" xfId="60" applyFont="1" applyFill="1" applyBorder="1" applyAlignment="1">
      <alignment horizontal="center"/>
    </xf>
    <xf numFmtId="0" fontId="29" fillId="0" borderId="1" xfId="60" applyFont="1" applyBorder="1" applyAlignment="1">
      <alignment horizontal="center"/>
    </xf>
    <xf numFmtId="0" fontId="29" fillId="0" borderId="11" xfId="60" applyFont="1" applyBorder="1"/>
    <xf numFmtId="165" fontId="29" fillId="0" borderId="11" xfId="16" applyNumberFormat="1" applyFont="1" applyBorder="1" applyAlignment="1">
      <alignment horizontal="right"/>
    </xf>
    <xf numFmtId="0" fontId="30" fillId="13" borderId="1" xfId="60" applyFont="1" applyFill="1" applyBorder="1" applyAlignment="1">
      <alignment horizontal="center"/>
    </xf>
    <xf numFmtId="0" fontId="30" fillId="13" borderId="1" xfId="60" applyFont="1" applyFill="1" applyBorder="1"/>
    <xf numFmtId="165" fontId="30" fillId="13" borderId="1" xfId="16" applyNumberFormat="1" applyFont="1" applyFill="1" applyBorder="1" applyAlignment="1">
      <alignment horizontal="right"/>
    </xf>
    <xf numFmtId="0" fontId="21" fillId="0" borderId="0" xfId="60" applyFont="1"/>
    <xf numFmtId="0" fontId="21" fillId="12" borderId="1" xfId="60" applyFont="1" applyFill="1" applyBorder="1"/>
    <xf numFmtId="0" fontId="19" fillId="12" borderId="13" xfId="60" applyFont="1" applyFill="1" applyBorder="1"/>
    <xf numFmtId="0" fontId="19" fillId="0" borderId="1" xfId="60" applyFont="1" applyBorder="1" applyAlignment="1">
      <alignment horizontal="justify" wrapText="1"/>
    </xf>
    <xf numFmtId="165" fontId="19" fillId="0" borderId="1" xfId="16" applyNumberFormat="1" applyFont="1" applyBorder="1" applyAlignment="1">
      <alignment horizontal="right" wrapText="1"/>
    </xf>
    <xf numFmtId="1" fontId="6" fillId="0" borderId="0" xfId="60" applyNumberFormat="1" applyFont="1"/>
    <xf numFmtId="0" fontId="19" fillId="0" borderId="1" xfId="60" applyFont="1" applyFill="1" applyBorder="1" applyAlignment="1">
      <alignment horizontal="justify" wrapText="1"/>
    </xf>
    <xf numFmtId="165" fontId="19" fillId="0" borderId="1" xfId="16" applyNumberFormat="1" applyFont="1" applyFill="1" applyBorder="1" applyAlignment="1">
      <alignment horizontal="right" wrapText="1"/>
    </xf>
    <xf numFmtId="0" fontId="21" fillId="15" borderId="1" xfId="60" applyFont="1" applyFill="1" applyBorder="1" applyAlignment="1">
      <alignment horizontal="justify" wrapText="1"/>
    </xf>
    <xf numFmtId="165" fontId="19" fillId="15" borderId="1" xfId="16" applyNumberFormat="1" applyFont="1" applyFill="1" applyBorder="1" applyAlignment="1">
      <alignment horizontal="right" wrapText="1"/>
    </xf>
    <xf numFmtId="0" fontId="21" fillId="15" borderId="1" xfId="60" applyFont="1" applyFill="1" applyBorder="1" applyAlignment="1">
      <alignment wrapText="1"/>
    </xf>
    <xf numFmtId="165" fontId="21" fillId="15" borderId="1" xfId="16" applyNumberFormat="1" applyFont="1" applyFill="1" applyBorder="1" applyAlignment="1">
      <alignment horizontal="right" wrapText="1"/>
    </xf>
    <xf numFmtId="1" fontId="6" fillId="0" borderId="0" xfId="60" applyNumberFormat="1"/>
    <xf numFmtId="0" fontId="12" fillId="9" borderId="0" xfId="83" applyFont="1" applyFill="1" applyBorder="1"/>
    <xf numFmtId="0" fontId="19" fillId="9" borderId="1" xfId="60" applyFont="1" applyFill="1" applyBorder="1" applyAlignment="1">
      <alignment wrapText="1"/>
    </xf>
    <xf numFmtId="165" fontId="19" fillId="9" borderId="1" xfId="16" applyNumberFormat="1" applyFont="1" applyFill="1" applyBorder="1" applyAlignment="1">
      <alignment horizontal="right" wrapText="1"/>
    </xf>
    <xf numFmtId="0" fontId="6" fillId="9" borderId="0" xfId="60" applyFont="1" applyFill="1"/>
    <xf numFmtId="0" fontId="19" fillId="0" borderId="1" xfId="60" applyFont="1" applyBorder="1" applyAlignment="1">
      <alignment wrapText="1"/>
    </xf>
    <xf numFmtId="165" fontId="21" fillId="0" borderId="1" xfId="16" applyNumberFormat="1" applyFont="1" applyBorder="1" applyAlignment="1">
      <alignment horizontal="right" wrapText="1"/>
    </xf>
    <xf numFmtId="0" fontId="21" fillId="12" borderId="1" xfId="60" applyFont="1" applyFill="1" applyBorder="1" applyAlignment="1">
      <alignment wrapText="1"/>
    </xf>
    <xf numFmtId="165" fontId="21" fillId="12" borderId="1" xfId="16" applyNumberFormat="1" applyFont="1" applyFill="1" applyBorder="1" applyAlignment="1">
      <alignment horizontal="right" wrapText="1"/>
    </xf>
    <xf numFmtId="0" fontId="19" fillId="0" borderId="1" xfId="60" applyFont="1" applyFill="1" applyBorder="1" applyAlignment="1">
      <alignment wrapText="1"/>
    </xf>
    <xf numFmtId="166" fontId="34" fillId="0" borderId="1" xfId="84" applyNumberFormat="1" applyFont="1" applyFill="1" applyBorder="1" applyAlignment="1">
      <alignment horizontal="left" vertical="center" wrapText="1"/>
    </xf>
    <xf numFmtId="165" fontId="34" fillId="0" borderId="1" xfId="16" applyNumberFormat="1" applyFont="1" applyFill="1" applyBorder="1" applyAlignment="1">
      <alignment horizontal="right" vertical="center" wrapText="1"/>
    </xf>
    <xf numFmtId="0" fontId="7" fillId="0" borderId="0" xfId="83" applyFont="1" applyFill="1" applyBorder="1"/>
    <xf numFmtId="166" fontId="35" fillId="15" borderId="1" xfId="84" applyNumberFormat="1" applyFont="1" applyFill="1" applyBorder="1" applyAlignment="1">
      <alignment horizontal="left" vertical="center" wrapText="1"/>
    </xf>
    <xf numFmtId="165" fontId="35" fillId="15" borderId="1" xfId="16" applyNumberFormat="1" applyFont="1" applyFill="1" applyBorder="1" applyAlignment="1">
      <alignment horizontal="right" vertical="center" wrapText="1"/>
    </xf>
    <xf numFmtId="1" fontId="5" fillId="0" borderId="0" xfId="60" applyNumberFormat="1" applyFont="1"/>
    <xf numFmtId="0" fontId="12" fillId="0" borderId="0" xfId="83" applyFont="1" applyFill="1" applyBorder="1"/>
    <xf numFmtId="0" fontId="6" fillId="0" borderId="0" xfId="60" applyFont="1"/>
    <xf numFmtId="165" fontId="35" fillId="0" borderId="1" xfId="16" applyNumberFormat="1" applyFont="1" applyFill="1" applyBorder="1" applyAlignment="1">
      <alignment horizontal="right" vertical="center" wrapText="1"/>
    </xf>
    <xf numFmtId="166" fontId="35" fillId="12" borderId="1" xfId="84" applyNumberFormat="1" applyFont="1" applyFill="1" applyBorder="1" applyAlignment="1">
      <alignment horizontal="left" vertical="center" wrapText="1"/>
    </xf>
    <xf numFmtId="165" fontId="35" fillId="12" borderId="1" xfId="16" applyNumberFormat="1" applyFont="1" applyFill="1" applyBorder="1" applyAlignment="1">
      <alignment horizontal="right" vertical="center" wrapText="1"/>
    </xf>
    <xf numFmtId="165" fontId="19" fillId="0" borderId="0" xfId="1" applyNumberFormat="1" applyFont="1"/>
    <xf numFmtId="165" fontId="6" fillId="0" borderId="0" xfId="1" applyNumberFormat="1" applyFont="1" applyAlignment="1">
      <alignment horizontal="center"/>
    </xf>
    <xf numFmtId="165" fontId="22" fillId="0" borderId="0" xfId="1" applyNumberFormat="1" applyFont="1"/>
    <xf numFmtId="165" fontId="19" fillId="12" borderId="1" xfId="1" applyNumberFormat="1" applyFont="1" applyFill="1" applyBorder="1"/>
    <xf numFmtId="165" fontId="19" fillId="0" borderId="1" xfId="1" applyNumberFormat="1" applyFont="1" applyBorder="1"/>
    <xf numFmtId="165" fontId="19" fillId="15" borderId="1" xfId="1" applyNumberFormat="1" applyFont="1" applyFill="1" applyBorder="1" applyAlignment="1">
      <alignment horizontal="right" wrapText="1"/>
    </xf>
    <xf numFmtId="165" fontId="21" fillId="15" borderId="1" xfId="1" applyNumberFormat="1" applyFont="1" applyFill="1" applyBorder="1" applyAlignment="1">
      <alignment horizontal="right" wrapText="1"/>
    </xf>
    <xf numFmtId="165" fontId="19" fillId="9" borderId="1" xfId="1" applyNumberFormat="1" applyFont="1" applyFill="1" applyBorder="1" applyAlignment="1">
      <alignment horizontal="right" wrapText="1"/>
    </xf>
    <xf numFmtId="165" fontId="21" fillId="12" borderId="1" xfId="1" applyNumberFormat="1" applyFont="1" applyFill="1" applyBorder="1" applyAlignment="1">
      <alignment horizontal="right" wrapText="1"/>
    </xf>
    <xf numFmtId="165" fontId="35" fillId="15" borderId="1" xfId="1" applyNumberFormat="1" applyFont="1" applyFill="1" applyBorder="1" applyAlignment="1">
      <alignment horizontal="right" vertical="center" wrapText="1"/>
    </xf>
    <xf numFmtId="165" fontId="35" fillId="12" borderId="1" xfId="1" applyNumberFormat="1" applyFont="1" applyFill="1" applyBorder="1" applyAlignment="1">
      <alignment horizontal="right" vertical="center" wrapText="1"/>
    </xf>
    <xf numFmtId="165" fontId="8" fillId="0" borderId="0" xfId="0" applyNumberFormat="1" applyFont="1"/>
    <xf numFmtId="0" fontId="8" fillId="0" borderId="0" xfId="60" applyFont="1"/>
    <xf numFmtId="165" fontId="8" fillId="0" borderId="0" xfId="60" applyNumberFormat="1" applyFont="1"/>
    <xf numFmtId="0" fontId="38" fillId="0" borderId="1" xfId="0" applyFont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0" fontId="38" fillId="0" borderId="1" xfId="64" applyFont="1" applyBorder="1" applyAlignment="1">
      <alignment horizontal="center" vertical="center" wrapText="1"/>
    </xf>
    <xf numFmtId="0" fontId="38" fillId="9" borderId="5" xfId="64" applyFont="1" applyFill="1" applyBorder="1" applyAlignment="1">
      <alignment horizontal="center" vertical="center" wrapText="1"/>
    </xf>
    <xf numFmtId="0" fontId="19" fillId="0" borderId="0" xfId="81" applyFont="1"/>
    <xf numFmtId="0" fontId="12" fillId="0" borderId="0" xfId="0" applyFont="1"/>
    <xf numFmtId="0" fontId="8" fillId="0" borderId="0" xfId="81" applyFont="1"/>
    <xf numFmtId="0" fontId="39" fillId="0" borderId="0" xfId="0" applyFont="1"/>
    <xf numFmtId="0" fontId="22" fillId="0" borderId="0" xfId="59" applyFont="1" applyAlignment="1">
      <alignment horizontal="left"/>
    </xf>
    <xf numFmtId="3" fontId="38" fillId="0" borderId="2" xfId="0" applyNumberFormat="1" applyFont="1" applyBorder="1" applyAlignment="1">
      <alignment horizontal="right" vertical="top" wrapText="1"/>
    </xf>
    <xf numFmtId="3" fontId="38" fillId="14" borderId="25" xfId="0" applyNumberFormat="1" applyFont="1" applyFill="1" applyBorder="1" applyAlignment="1">
      <alignment horizontal="right" vertical="top" wrapText="1"/>
    </xf>
    <xf numFmtId="3" fontId="22" fillId="0" borderId="11" xfId="0" applyNumberFormat="1" applyFont="1" applyBorder="1" applyAlignment="1">
      <alignment horizontal="right" vertical="top" wrapText="1"/>
    </xf>
    <xf numFmtId="3" fontId="22" fillId="0" borderId="1" xfId="0" applyNumberFormat="1" applyFont="1" applyBorder="1" applyAlignment="1">
      <alignment horizontal="right" vertical="top" wrapText="1"/>
    </xf>
    <xf numFmtId="3" fontId="38" fillId="14" borderId="26" xfId="0" applyNumberFormat="1" applyFont="1" applyFill="1" applyBorder="1" applyAlignment="1">
      <alignment horizontal="right" vertical="top" wrapText="1"/>
    </xf>
    <xf numFmtId="3" fontId="22" fillId="16" borderId="1" xfId="0" applyNumberFormat="1" applyFont="1" applyFill="1" applyBorder="1" applyAlignment="1">
      <alignment horizontal="right" vertical="top" wrapText="1"/>
    </xf>
    <xf numFmtId="3" fontId="22" fillId="9" borderId="1" xfId="0" applyNumberFormat="1" applyFont="1" applyFill="1" applyBorder="1" applyAlignment="1">
      <alignment horizontal="right" vertical="top" wrapText="1"/>
    </xf>
    <xf numFmtId="3" fontId="22" fillId="8" borderId="11" xfId="0" applyNumberFormat="1" applyFont="1" applyFill="1" applyBorder="1" applyAlignment="1">
      <alignment horizontal="right" vertical="top" wrapText="1"/>
    </xf>
    <xf numFmtId="3" fontId="22" fillId="8" borderId="1" xfId="0" applyNumberFormat="1" applyFont="1" applyFill="1" applyBorder="1" applyAlignment="1">
      <alignment horizontal="right" vertical="top" wrapText="1"/>
    </xf>
    <xf numFmtId="3" fontId="38" fillId="16" borderId="1" xfId="0" applyNumberFormat="1" applyFont="1" applyFill="1" applyBorder="1" applyAlignment="1">
      <alignment horizontal="right" vertical="top" wrapText="1"/>
    </xf>
    <xf numFmtId="3" fontId="38" fillId="0" borderId="1" xfId="0" applyNumberFormat="1" applyFont="1" applyBorder="1" applyAlignment="1">
      <alignment horizontal="right" vertical="top" wrapText="1"/>
    </xf>
    <xf numFmtId="3" fontId="22" fillId="14" borderId="1" xfId="0" applyNumberFormat="1" applyFont="1" applyFill="1" applyBorder="1" applyAlignment="1">
      <alignment horizontal="right" vertical="top" wrapText="1"/>
    </xf>
    <xf numFmtId="3" fontId="22" fillId="9" borderId="11" xfId="0" applyNumberFormat="1" applyFont="1" applyFill="1" applyBorder="1" applyAlignment="1">
      <alignment horizontal="right" vertical="top" wrapText="1"/>
    </xf>
    <xf numFmtId="3" fontId="22" fillId="14" borderId="26" xfId="0" applyNumberFormat="1" applyFont="1" applyFill="1" applyBorder="1" applyAlignment="1">
      <alignment horizontal="right" vertical="top" wrapText="1"/>
    </xf>
    <xf numFmtId="3" fontId="38" fillId="8" borderId="1" xfId="0" applyNumberFormat="1" applyFont="1" applyFill="1" applyBorder="1" applyAlignment="1">
      <alignment horizontal="right" vertical="top" wrapText="1"/>
    </xf>
    <xf numFmtId="3" fontId="22" fillId="11" borderId="1" xfId="0" applyNumberFormat="1" applyFont="1" applyFill="1" applyBorder="1" applyAlignment="1">
      <alignment horizontal="right" vertical="top" wrapText="1"/>
    </xf>
    <xf numFmtId="3" fontId="39" fillId="11" borderId="2" xfId="0" applyNumberFormat="1" applyFont="1" applyFill="1" applyBorder="1"/>
    <xf numFmtId="3" fontId="38" fillId="14" borderId="27" xfId="0" applyNumberFormat="1" applyFont="1" applyFill="1" applyBorder="1" applyAlignment="1">
      <alignment horizontal="right" vertical="top" wrapText="1"/>
    </xf>
    <xf numFmtId="3" fontId="39" fillId="0" borderId="28" xfId="0" applyNumberFormat="1" applyFont="1" applyBorder="1"/>
    <xf numFmtId="3" fontId="22" fillId="0" borderId="1" xfId="0" applyNumberFormat="1" applyFont="1" applyFill="1" applyBorder="1" applyAlignment="1">
      <alignment horizontal="right" vertical="top" wrapText="1"/>
    </xf>
    <xf numFmtId="3" fontId="12" fillId="0" borderId="29" xfId="0" applyNumberFormat="1" applyFont="1" applyBorder="1"/>
    <xf numFmtId="0" fontId="16" fillId="0" borderId="0" xfId="79" applyFont="1"/>
    <xf numFmtId="0" fontId="11" fillId="0" borderId="0" xfId="79" applyFont="1"/>
    <xf numFmtId="0" fontId="8" fillId="0" borderId="0" xfId="78" applyFont="1"/>
    <xf numFmtId="0" fontId="7" fillId="0" borderId="0" xfId="85" applyFont="1"/>
    <xf numFmtId="0" fontId="8" fillId="0" borderId="0" xfId="53" applyProtection="1">
      <protection locked="0"/>
    </xf>
    <xf numFmtId="0" fontId="16" fillId="0" borderId="0" xfId="53" applyFont="1"/>
    <xf numFmtId="0" fontId="15" fillId="0" borderId="7" xfId="53" applyFont="1" applyBorder="1"/>
    <xf numFmtId="0" fontId="15" fillId="0" borderId="30" xfId="53" applyFont="1" applyBorder="1"/>
    <xf numFmtId="0" fontId="8" fillId="0" borderId="2" xfId="53" applyBorder="1" applyAlignment="1">
      <alignment horizontal="center"/>
    </xf>
    <xf numFmtId="0" fontId="15" fillId="0" borderId="31" xfId="53" applyFont="1" applyBorder="1"/>
    <xf numFmtId="0" fontId="8" fillId="0" borderId="31" xfId="53" applyBorder="1"/>
    <xf numFmtId="0" fontId="8" fillId="9" borderId="16" xfId="53" applyFill="1" applyBorder="1"/>
    <xf numFmtId="0" fontId="15" fillId="0" borderId="24" xfId="53" applyFont="1" applyBorder="1"/>
    <xf numFmtId="0" fontId="8" fillId="17" borderId="16" xfId="53" applyFont="1" applyFill="1" applyBorder="1"/>
    <xf numFmtId="3" fontId="15" fillId="12" borderId="17" xfId="5" applyNumberFormat="1" applyFont="1" applyFill="1" applyBorder="1" applyProtection="1"/>
    <xf numFmtId="0" fontId="18" fillId="0" borderId="6" xfId="76" applyFont="1" applyFill="1" applyBorder="1"/>
    <xf numFmtId="165" fontId="19" fillId="0" borderId="18" xfId="5" applyNumberFormat="1" applyFont="1" applyFill="1" applyBorder="1" applyProtection="1"/>
    <xf numFmtId="0" fontId="8" fillId="0" borderId="6" xfId="53" applyFill="1" applyBorder="1"/>
    <xf numFmtId="3" fontId="8" fillId="17" borderId="32" xfId="5" applyNumberFormat="1" applyFont="1" applyFill="1" applyBorder="1" applyProtection="1"/>
    <xf numFmtId="0" fontId="18" fillId="0" borderId="33" xfId="53" applyFont="1" applyFill="1" applyBorder="1"/>
    <xf numFmtId="165" fontId="19" fillId="0" borderId="0" xfId="5" applyNumberFormat="1" applyFont="1" applyFill="1" applyBorder="1" applyProtection="1"/>
    <xf numFmtId="165" fontId="8" fillId="0" borderId="0" xfId="5" applyNumberFormat="1" applyFont="1" applyFill="1" applyBorder="1" applyProtection="1"/>
    <xf numFmtId="0" fontId="15" fillId="0" borderId="24" xfId="53" applyFont="1" applyFill="1" applyBorder="1"/>
    <xf numFmtId="165" fontId="15" fillId="0" borderId="31" xfId="5" applyNumberFormat="1" applyFont="1" applyFill="1" applyBorder="1" applyProtection="1"/>
    <xf numFmtId="0" fontId="15" fillId="0" borderId="16" xfId="53" applyFont="1" applyFill="1" applyBorder="1" applyProtection="1">
      <protection locked="0"/>
    </xf>
    <xf numFmtId="0" fontId="8" fillId="0" borderId="34" xfId="53" applyFont="1" applyFill="1" applyBorder="1"/>
    <xf numFmtId="0" fontId="8" fillId="0" borderId="6" xfId="53" applyFill="1" applyBorder="1" applyProtection="1">
      <protection locked="0"/>
    </xf>
    <xf numFmtId="165" fontId="19" fillId="17" borderId="13" xfId="5" applyNumberFormat="1" applyFont="1" applyFill="1" applyBorder="1"/>
    <xf numFmtId="165" fontId="21" fillId="12" borderId="17" xfId="5" applyNumberFormat="1" applyFont="1" applyFill="1" applyBorder="1"/>
    <xf numFmtId="0" fontId="8" fillId="0" borderId="35" xfId="53" applyFont="1" applyFill="1" applyBorder="1"/>
    <xf numFmtId="165" fontId="19" fillId="0" borderId="36" xfId="5" applyNumberFormat="1" applyFont="1" applyFill="1" applyBorder="1" applyProtection="1"/>
    <xf numFmtId="0" fontId="8" fillId="0" borderId="37" xfId="53" applyFill="1" applyBorder="1" applyProtection="1">
      <protection locked="0"/>
    </xf>
    <xf numFmtId="0" fontId="8" fillId="0" borderId="38" xfId="53" applyFont="1" applyFill="1" applyBorder="1"/>
    <xf numFmtId="165" fontId="19" fillId="0" borderId="39" xfId="5" applyNumberFormat="1" applyFont="1" applyFill="1" applyBorder="1" applyProtection="1"/>
    <xf numFmtId="0" fontId="8" fillId="0" borderId="33" xfId="53" applyFill="1" applyBorder="1" applyProtection="1">
      <protection locked="0"/>
    </xf>
    <xf numFmtId="0" fontId="15" fillId="0" borderId="38" xfId="53" applyFont="1" applyFill="1" applyBorder="1"/>
    <xf numFmtId="0" fontId="8" fillId="0" borderId="13" xfId="53" applyBorder="1"/>
    <xf numFmtId="165" fontId="21" fillId="12" borderId="15" xfId="5" applyNumberFormat="1" applyFont="1" applyFill="1" applyBorder="1"/>
    <xf numFmtId="0" fontId="24" fillId="0" borderId="0" xfId="62" applyFont="1" applyBorder="1"/>
    <xf numFmtId="0" fontId="22" fillId="17" borderId="0" xfId="81" applyFont="1" applyFill="1" applyAlignment="1">
      <alignment wrapText="1"/>
    </xf>
    <xf numFmtId="0" fontId="0" fillId="17" borderId="0" xfId="0" applyFill="1" applyAlignment="1">
      <alignment wrapText="1"/>
    </xf>
    <xf numFmtId="0" fontId="42" fillId="0" borderId="0" xfId="0" applyFont="1"/>
    <xf numFmtId="0" fontId="22" fillId="17" borderId="1" xfId="81" applyFont="1" applyFill="1" applyBorder="1" applyAlignment="1">
      <alignment wrapText="1"/>
    </xf>
    <xf numFmtId="0" fontId="0" fillId="17" borderId="1" xfId="0" applyFill="1" applyBorder="1" applyAlignment="1">
      <alignment wrapText="1"/>
    </xf>
    <xf numFmtId="3" fontId="8" fillId="0" borderId="13" xfId="5" applyNumberFormat="1" applyFont="1" applyFill="1" applyBorder="1" applyProtection="1"/>
    <xf numFmtId="3" fontId="8" fillId="0" borderId="40" xfId="5" applyNumberFormat="1" applyFont="1" applyFill="1" applyBorder="1" applyProtection="1"/>
    <xf numFmtId="3" fontId="18" fillId="0" borderId="41" xfId="5" applyNumberFormat="1" applyFont="1" applyFill="1" applyBorder="1" applyProtection="1"/>
    <xf numFmtId="165" fontId="19" fillId="0" borderId="13" xfId="5" applyNumberFormat="1" applyFont="1" applyFill="1" applyBorder="1"/>
    <xf numFmtId="165" fontId="19" fillId="0" borderId="0" xfId="5" applyNumberFormat="1" applyFont="1" applyFill="1" applyBorder="1"/>
    <xf numFmtId="0" fontId="43" fillId="0" borderId="0" xfId="77" applyFont="1" applyAlignment="1">
      <alignment horizontal="left"/>
    </xf>
    <xf numFmtId="0" fontId="44" fillId="0" borderId="0" xfId="77" applyFont="1" applyAlignment="1">
      <alignment horizontal="left"/>
    </xf>
    <xf numFmtId="0" fontId="43" fillId="0" borderId="0" xfId="77" applyFont="1"/>
    <xf numFmtId="0" fontId="33" fillId="0" borderId="0" xfId="77"/>
    <xf numFmtId="0" fontId="33" fillId="0" borderId="0" xfId="77" applyFont="1"/>
    <xf numFmtId="0" fontId="45" fillId="0" borderId="0" xfId="77" applyFont="1"/>
    <xf numFmtId="0" fontId="43" fillId="0" borderId="0" xfId="77" applyFont="1" applyFill="1"/>
    <xf numFmtId="0" fontId="46" fillId="0" borderId="0" xfId="77" applyFont="1"/>
    <xf numFmtId="0" fontId="44" fillId="0" borderId="0" xfId="77" applyFont="1"/>
    <xf numFmtId="0" fontId="6" fillId="0" borderId="0" xfId="54"/>
    <xf numFmtId="0" fontId="5" fillId="0" borderId="0" xfId="54" applyFont="1"/>
    <xf numFmtId="0" fontId="27" fillId="0" borderId="2" xfId="54" applyFont="1" applyBorder="1" applyAlignment="1">
      <alignment horizontal="center"/>
    </xf>
    <xf numFmtId="0" fontId="27" fillId="0" borderId="12" xfId="54" applyFont="1" applyBorder="1" applyAlignment="1">
      <alignment horizontal="center"/>
    </xf>
    <xf numFmtId="0" fontId="28" fillId="0" borderId="13" xfId="54" applyFont="1" applyBorder="1"/>
    <xf numFmtId="0" fontId="28" fillId="0" borderId="18" xfId="54" applyFont="1" applyBorder="1"/>
    <xf numFmtId="0" fontId="27" fillId="0" borderId="18" xfId="54" applyFont="1" applyBorder="1" applyAlignment="1">
      <alignment horizontal="center"/>
    </xf>
    <xf numFmtId="0" fontId="27" fillId="0" borderId="3" xfId="54" applyFont="1" applyBorder="1" applyAlignment="1">
      <alignment horizontal="center"/>
    </xf>
    <xf numFmtId="0" fontId="27" fillId="0" borderId="19" xfId="54" applyFont="1" applyBorder="1" applyAlignment="1">
      <alignment horizontal="center"/>
    </xf>
    <xf numFmtId="0" fontId="29" fillId="0" borderId="1" xfId="54" applyFont="1" applyBorder="1" applyAlignment="1">
      <alignment horizontal="center"/>
    </xf>
    <xf numFmtId="0" fontId="29" fillId="0" borderId="11" xfId="54" applyFont="1" applyBorder="1"/>
    <xf numFmtId="165" fontId="29" fillId="0" borderId="11" xfId="20" applyNumberFormat="1" applyFont="1" applyBorder="1" applyAlignment="1">
      <alignment horizontal="right"/>
    </xf>
    <xf numFmtId="165" fontId="29" fillId="0" borderId="1" xfId="20" applyNumberFormat="1" applyFont="1" applyBorder="1" applyAlignment="1">
      <alignment horizontal="right"/>
    </xf>
    <xf numFmtId="0" fontId="30" fillId="0" borderId="1" xfId="54" applyFont="1" applyBorder="1" applyAlignment="1">
      <alignment horizontal="center"/>
    </xf>
    <xf numFmtId="0" fontId="30" fillId="0" borderId="1" xfId="54" applyFont="1" applyBorder="1"/>
    <xf numFmtId="165" fontId="30" fillId="0" borderId="1" xfId="20" applyNumberFormat="1" applyFont="1" applyBorder="1" applyAlignment="1">
      <alignment horizontal="right"/>
    </xf>
    <xf numFmtId="0" fontId="6" fillId="0" borderId="0" xfId="60" applyFont="1" applyAlignment="1"/>
    <xf numFmtId="165" fontId="16" fillId="0" borderId="1" xfId="1" applyNumberFormat="1" applyFont="1" applyBorder="1"/>
    <xf numFmtId="165" fontId="6" fillId="0" borderId="2" xfId="1" applyNumberFormat="1" applyFont="1" applyBorder="1"/>
    <xf numFmtId="0" fontId="15" fillId="0" borderId="0" xfId="60" applyFont="1"/>
    <xf numFmtId="165" fontId="15" fillId="0" borderId="0" xfId="60" applyNumberFormat="1" applyFont="1"/>
    <xf numFmtId="165" fontId="16" fillId="0" borderId="2" xfId="1" applyNumberFormat="1" applyFont="1" applyBorder="1"/>
    <xf numFmtId="0" fontId="16" fillId="0" borderId="2" xfId="59" applyFont="1" applyBorder="1"/>
    <xf numFmtId="165" fontId="16" fillId="0" borderId="2" xfId="35" applyNumberFormat="1" applyFont="1" applyBorder="1"/>
    <xf numFmtId="3" fontId="6" fillId="18" borderId="1" xfId="0" applyNumberFormat="1" applyFont="1" applyFill="1" applyBorder="1" applyAlignment="1">
      <alignment horizontal="right" vertical="top" wrapText="1"/>
    </xf>
    <xf numFmtId="0" fontId="39" fillId="9" borderId="0" xfId="0" applyFont="1" applyFill="1" applyBorder="1"/>
    <xf numFmtId="0" fontId="39" fillId="14" borderId="1" xfId="0" applyFont="1" applyFill="1" applyBorder="1" applyAlignment="1">
      <alignment wrapText="1"/>
    </xf>
    <xf numFmtId="3" fontId="38" fillId="10" borderId="11" xfId="0" applyNumberFormat="1" applyFont="1" applyFill="1" applyBorder="1" applyAlignment="1">
      <alignment horizontal="right" vertical="top" wrapText="1"/>
    </xf>
    <xf numFmtId="3" fontId="38" fillId="10" borderId="1" xfId="0" applyNumberFormat="1" applyFont="1" applyFill="1" applyBorder="1" applyAlignment="1">
      <alignment horizontal="right" vertical="top" wrapText="1"/>
    </xf>
    <xf numFmtId="3" fontId="38" fillId="10" borderId="19" xfId="0" applyNumberFormat="1" applyFont="1" applyFill="1" applyBorder="1" applyAlignment="1">
      <alignment horizontal="right" vertical="top" wrapText="1"/>
    </xf>
    <xf numFmtId="3" fontId="38" fillId="10" borderId="3" xfId="0" applyNumberFormat="1" applyFont="1" applyFill="1" applyBorder="1" applyAlignment="1">
      <alignment horizontal="right" vertical="top" wrapText="1"/>
    </xf>
    <xf numFmtId="3" fontId="22" fillId="18" borderId="1" xfId="0" applyNumberFormat="1" applyFont="1" applyFill="1" applyBorder="1" applyAlignment="1">
      <alignment horizontal="right" vertical="top" wrapText="1"/>
    </xf>
    <xf numFmtId="3" fontId="38" fillId="11" borderId="11" xfId="0" applyNumberFormat="1" applyFont="1" applyFill="1" applyBorder="1" applyAlignment="1">
      <alignment horizontal="right" vertical="top" wrapText="1"/>
    </xf>
    <xf numFmtId="3" fontId="38" fillId="11" borderId="1" xfId="0" applyNumberFormat="1" applyFont="1" applyFill="1" applyBorder="1" applyAlignment="1">
      <alignment horizontal="right" vertical="top" wrapText="1"/>
    </xf>
    <xf numFmtId="3" fontId="38" fillId="11" borderId="12" xfId="0" applyNumberFormat="1" applyFont="1" applyFill="1" applyBorder="1" applyAlignment="1">
      <alignment horizontal="right" vertical="top" wrapText="1"/>
    </xf>
    <xf numFmtId="3" fontId="38" fillId="11" borderId="2" xfId="0" applyNumberFormat="1" applyFont="1" applyFill="1" applyBorder="1" applyAlignment="1">
      <alignment horizontal="right" vertical="top" wrapText="1"/>
    </xf>
    <xf numFmtId="3" fontId="39" fillId="0" borderId="29" xfId="0" applyNumberFormat="1" applyFont="1" applyBorder="1"/>
    <xf numFmtId="0" fontId="15" fillId="0" borderId="0" xfId="59" applyFont="1" applyBorder="1"/>
    <xf numFmtId="0" fontId="13" fillId="9" borderId="4" xfId="0" applyFont="1" applyFill="1" applyBorder="1"/>
    <xf numFmtId="0" fontId="15" fillId="0" borderId="0" xfId="0" applyFont="1"/>
    <xf numFmtId="0" fontId="39" fillId="9" borderId="1" xfId="0" applyFont="1" applyFill="1" applyBorder="1"/>
    <xf numFmtId="0" fontId="49" fillId="9" borderId="1" xfId="0" applyFont="1" applyFill="1" applyBorder="1"/>
    <xf numFmtId="164" fontId="48" fillId="0" borderId="1" xfId="0" applyNumberFormat="1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38" fillId="10" borderId="5" xfId="0" applyFont="1" applyFill="1" applyBorder="1" applyAlignment="1">
      <alignment horizontal="left" vertical="top" wrapText="1"/>
    </xf>
    <xf numFmtId="0" fontId="38" fillId="10" borderId="9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38" fillId="11" borderId="5" xfId="0" applyFont="1" applyFill="1" applyBorder="1" applyAlignment="1">
      <alignment horizontal="left" vertical="top" wrapText="1"/>
    </xf>
    <xf numFmtId="0" fontId="38" fillId="11" borderId="7" xfId="0" applyFont="1" applyFill="1" applyBorder="1" applyAlignment="1">
      <alignment horizontal="left" vertical="top" wrapText="1"/>
    </xf>
    <xf numFmtId="0" fontId="39" fillId="0" borderId="10" xfId="0" applyFont="1" applyBorder="1"/>
    <xf numFmtId="165" fontId="19" fillId="0" borderId="42" xfId="5" applyNumberFormat="1" applyFont="1" applyFill="1" applyBorder="1" applyProtection="1"/>
    <xf numFmtId="0" fontId="8" fillId="0" borderId="42" xfId="53" applyFill="1" applyBorder="1" applyProtection="1">
      <protection locked="0"/>
    </xf>
    <xf numFmtId="3" fontId="15" fillId="19" borderId="16" xfId="5" applyNumberFormat="1" applyFont="1" applyFill="1" applyBorder="1" applyProtection="1"/>
    <xf numFmtId="3" fontId="15" fillId="19" borderId="17" xfId="5" applyNumberFormat="1" applyFont="1" applyFill="1" applyBorder="1" applyProtection="1"/>
    <xf numFmtId="165" fontId="21" fillId="19" borderId="17" xfId="5" applyNumberFormat="1" applyFont="1" applyFill="1" applyBorder="1"/>
    <xf numFmtId="0" fontId="19" fillId="0" borderId="1" xfId="59" applyFont="1" applyBorder="1"/>
    <xf numFmtId="3" fontId="39" fillId="0" borderId="0" xfId="0" applyNumberFormat="1" applyFont="1"/>
    <xf numFmtId="165" fontId="16" fillId="0" borderId="1" xfId="36" applyNumberFormat="1" applyFont="1" applyBorder="1"/>
    <xf numFmtId="165" fontId="11" fillId="12" borderId="1" xfId="36" applyNumberFormat="1" applyFont="1" applyFill="1" applyBorder="1"/>
    <xf numFmtId="0" fontId="0" fillId="18" borderId="0" xfId="0" applyFill="1"/>
    <xf numFmtId="0" fontId="6" fillId="0" borderId="0" xfId="54" applyFont="1" applyAlignment="1">
      <alignment horizontal="left"/>
    </xf>
    <xf numFmtId="0" fontId="38" fillId="18" borderId="1" xfId="64" applyFont="1" applyFill="1" applyBorder="1" applyAlignment="1">
      <alignment horizontal="center" vertical="center" wrapText="1"/>
    </xf>
    <xf numFmtId="0" fontId="38" fillId="18" borderId="1" xfId="0" applyFont="1" applyFill="1" applyBorder="1" applyAlignment="1">
      <alignment wrapText="1"/>
    </xf>
    <xf numFmtId="0" fontId="0" fillId="18" borderId="1" xfId="0" applyFill="1" applyBorder="1"/>
    <xf numFmtId="3" fontId="22" fillId="20" borderId="1" xfId="0" applyNumberFormat="1" applyFont="1" applyFill="1" applyBorder="1" applyAlignment="1">
      <alignment horizontal="right" vertical="top" wrapText="1"/>
    </xf>
    <xf numFmtId="3" fontId="38" fillId="20" borderId="1" xfId="0" applyNumberFormat="1" applyFont="1" applyFill="1" applyBorder="1" applyAlignment="1">
      <alignment horizontal="right" vertical="top" wrapText="1"/>
    </xf>
    <xf numFmtId="3" fontId="22" fillId="21" borderId="1" xfId="0" applyNumberFormat="1" applyFont="1" applyFill="1" applyBorder="1" applyAlignment="1">
      <alignment horizontal="right" vertical="top" wrapText="1"/>
    </xf>
    <xf numFmtId="3" fontId="22" fillId="22" borderId="1" xfId="0" applyNumberFormat="1" applyFont="1" applyFill="1" applyBorder="1" applyAlignment="1">
      <alignment horizontal="right" vertical="top" wrapText="1"/>
    </xf>
    <xf numFmtId="3" fontId="22" fillId="23" borderId="1" xfId="0" applyNumberFormat="1" applyFont="1" applyFill="1" applyBorder="1" applyAlignment="1">
      <alignment horizontal="right" vertical="top" wrapText="1"/>
    </xf>
    <xf numFmtId="0" fontId="0" fillId="18" borderId="1" xfId="0" applyFont="1" applyFill="1" applyBorder="1"/>
    <xf numFmtId="3" fontId="38" fillId="21" borderId="1" xfId="0" applyNumberFormat="1" applyFont="1" applyFill="1" applyBorder="1" applyAlignment="1">
      <alignment horizontal="right" vertical="top" wrapText="1"/>
    </xf>
    <xf numFmtId="3" fontId="22" fillId="24" borderId="1" xfId="0" applyNumberFormat="1" applyFont="1" applyFill="1" applyBorder="1" applyAlignment="1">
      <alignment horizontal="right" vertical="top" wrapText="1"/>
    </xf>
    <xf numFmtId="3" fontId="38" fillId="22" borderId="1" xfId="0" applyNumberFormat="1" applyFont="1" applyFill="1" applyBorder="1" applyAlignment="1">
      <alignment horizontal="right" vertical="top" wrapText="1"/>
    </xf>
    <xf numFmtId="3" fontId="39" fillId="24" borderId="2" xfId="0" applyNumberFormat="1" applyFont="1" applyFill="1" applyBorder="1"/>
    <xf numFmtId="3" fontId="39" fillId="18" borderId="43" xfId="0" applyNumberFormat="1" applyFont="1" applyFill="1" applyBorder="1"/>
    <xf numFmtId="167" fontId="0" fillId="0" borderId="0" xfId="0" applyNumberFormat="1"/>
    <xf numFmtId="3" fontId="39" fillId="0" borderId="43" xfId="0" applyNumberFormat="1" applyFont="1" applyBorder="1"/>
    <xf numFmtId="0" fontId="6" fillId="0" borderId="0" xfId="59" applyFont="1" applyAlignment="1">
      <alignment horizontal="left"/>
    </xf>
    <xf numFmtId="165" fontId="16" fillId="0" borderId="1" xfId="36" applyNumberFormat="1" applyFont="1" applyFill="1" applyBorder="1"/>
    <xf numFmtId="0" fontId="16" fillId="12" borderId="1" xfId="59" applyFont="1" applyFill="1" applyBorder="1" applyAlignment="1">
      <alignment wrapText="1"/>
    </xf>
    <xf numFmtId="0" fontId="6" fillId="13" borderId="1" xfId="67" applyFill="1" applyBorder="1" applyAlignment="1">
      <alignment horizontal="center"/>
    </xf>
    <xf numFmtId="0" fontId="6" fillId="0" borderId="0" xfId="54" applyAlignment="1">
      <alignment horizontal="center"/>
    </xf>
    <xf numFmtId="0" fontId="47" fillId="0" borderId="0" xfId="54" applyFont="1" applyAlignment="1">
      <alignment horizontal="center"/>
    </xf>
    <xf numFmtId="0" fontId="23" fillId="0" borderId="0" xfId="60" applyFont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30" fillId="13" borderId="30" xfId="60" applyFont="1" applyFill="1" applyBorder="1" applyAlignment="1">
      <alignment horizontal="center"/>
    </xf>
    <xf numFmtId="0" fontId="30" fillId="13" borderId="12" xfId="60" applyFont="1" applyFill="1" applyBorder="1" applyAlignment="1">
      <alignment horizontal="center"/>
    </xf>
    <xf numFmtId="0" fontId="26" fillId="0" borderId="0" xfId="60" applyFont="1" applyAlignment="1">
      <alignment horizontal="center"/>
    </xf>
  </cellXfs>
  <cellStyles count="86">
    <cellStyle name="Ezres" xfId="1" builtinId="3"/>
    <cellStyle name="Ezres 10" xfId="2"/>
    <cellStyle name="Ezres 11" xfId="3"/>
    <cellStyle name="Ezres 12" xfId="4"/>
    <cellStyle name="Ezres 2" xfId="5"/>
    <cellStyle name="Ezres 2 2" xfId="6"/>
    <cellStyle name="Ezres 2 2 2" xfId="7"/>
    <cellStyle name="Ezres 2 2 2 2" xfId="8"/>
    <cellStyle name="Ezres 2 2 3" xfId="9"/>
    <cellStyle name="Ezres 2 3" xfId="10"/>
    <cellStyle name="Ezres 2 3 2" xfId="11"/>
    <cellStyle name="Ezres 2 4" xfId="12"/>
    <cellStyle name="Ezres 2 4 2" xfId="13"/>
    <cellStyle name="Ezres 2 5" xfId="14"/>
    <cellStyle name="Ezres 2 6" xfId="15"/>
    <cellStyle name="Ezres 3" xfId="16"/>
    <cellStyle name="Ezres 3 2" xfId="17"/>
    <cellStyle name="Ezres 3 2 2" xfId="18"/>
    <cellStyle name="Ezres 3 3" xfId="19"/>
    <cellStyle name="Ezres 4" xfId="20"/>
    <cellStyle name="Ezres 4 2" xfId="21"/>
    <cellStyle name="Ezres 4 2 2" xfId="22"/>
    <cellStyle name="Ezres 4 3" xfId="23"/>
    <cellStyle name="Ezres 5" xfId="24"/>
    <cellStyle name="Ezres 5 2" xfId="25"/>
    <cellStyle name="Ezres 5 2 2" xfId="26"/>
    <cellStyle name="Ezres 5 3" xfId="27"/>
    <cellStyle name="Ezres 6" xfId="28"/>
    <cellStyle name="Ezres 6 2" xfId="29"/>
    <cellStyle name="Ezres 6 2 2" xfId="30"/>
    <cellStyle name="Ezres 6 3" xfId="31"/>
    <cellStyle name="Ezres 6 3 2" xfId="32"/>
    <cellStyle name="Ezres 6 4" xfId="33"/>
    <cellStyle name="Ezres 7" xfId="34"/>
    <cellStyle name="Ezres 7 2" xfId="35"/>
    <cellStyle name="Ezres 7 2 2" xfId="36"/>
    <cellStyle name="Ezres 7 2 2 2" xfId="37"/>
    <cellStyle name="Ezres 7 2 2 2 2" xfId="38"/>
    <cellStyle name="Ezres 7 2 2 3" xfId="39"/>
    <cellStyle name="Ezres 7 2 3" xfId="40"/>
    <cellStyle name="Ezres 7 2 4" xfId="41"/>
    <cellStyle name="Ezres 7 3" xfId="42"/>
    <cellStyle name="Ezres 8" xfId="43"/>
    <cellStyle name="Ezres 8 2" xfId="44"/>
    <cellStyle name="Ezres 9" xfId="45"/>
    <cellStyle name="Ezres 9 2" xfId="46"/>
    <cellStyle name="Jelölőszín 1" xfId="47"/>
    <cellStyle name="Jelölőszín 2" xfId="48"/>
    <cellStyle name="Jelölőszín 3" xfId="49"/>
    <cellStyle name="Jelölőszín 4" xfId="50"/>
    <cellStyle name="Jelölőszín 5" xfId="51"/>
    <cellStyle name="Jelölőszín 6" xfId="52"/>
    <cellStyle name="Normál" xfId="0" builtinId="0"/>
    <cellStyle name="Normál 2" xfId="53"/>
    <cellStyle name="Normál 2 2" xfId="54"/>
    <cellStyle name="Normál 2 2 2" xfId="55"/>
    <cellStyle name="Normál 2 2 3" xfId="56"/>
    <cellStyle name="Normál 2 3" xfId="57"/>
    <cellStyle name="Normál 2_2014 évi kgvt tábla" xfId="58"/>
    <cellStyle name="Normál 3" xfId="59"/>
    <cellStyle name="Normál 3 2" xfId="60"/>
    <cellStyle name="Normál 3 3" xfId="61"/>
    <cellStyle name="Normál 3_2017 kv táblák" xfId="62"/>
    <cellStyle name="Normál 4" xfId="63"/>
    <cellStyle name="Normál 4 2" xfId="64"/>
    <cellStyle name="Normál 4 2 2" xfId="65"/>
    <cellStyle name="Normál 4 2_2017 kv táblák" xfId="66"/>
    <cellStyle name="Normál 4 3" xfId="67"/>
    <cellStyle name="Normál 4_2017 kv táblák" xfId="68"/>
    <cellStyle name="Normál 5" xfId="69"/>
    <cellStyle name="Normál 5 2" xfId="70"/>
    <cellStyle name="Normál 6" xfId="71"/>
    <cellStyle name="Normál 6 2" xfId="72"/>
    <cellStyle name="Normál 6 3" xfId="73"/>
    <cellStyle name="Normál 7" xfId="74"/>
    <cellStyle name="Normál 8" xfId="75"/>
    <cellStyle name="Normál_2006. július felülv." xfId="76"/>
    <cellStyle name="Normál_2006.ktgv.táblák Vilonya" xfId="77"/>
    <cellStyle name="Normál_2007. évi 1-2 melléklet konc ." xfId="78"/>
    <cellStyle name="Normál_2007.áhj" xfId="79"/>
    <cellStyle name="Normál_2007.költségv.táblák 2" xfId="80"/>
    <cellStyle name="Normál_2007.költségv.táblák 3" xfId="81"/>
    <cellStyle name="Normál_2-1, 2-2 melléklet 2006" xfId="82"/>
    <cellStyle name="Normál_6.MELL.szoc.tábla" xfId="83"/>
    <cellStyle name="Normál_97ûrlap" xfId="84"/>
    <cellStyle name="Normál_Intézményi kiadás 2008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8%20Vilonya/2018%20eredeti%20Vi/2018%20k&#246;lts&#233;gvet&#233;si%20t&#225;bl&#225;k%20V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7%20Vilonya/2017%20Vi%20k&#246;lts&#233;gvet&#233;s/2017%20kv%20t&#225;bl&#225;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9.a.%20m&#243;d%202018.%20I.f&#233;l&#233;v%20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 refreshError="1">
        <row r="61">
          <cell r="C61">
            <v>0</v>
          </cell>
        </row>
        <row r="69">
          <cell r="C69">
            <v>0</v>
          </cell>
        </row>
      </sheetData>
      <sheetData sheetId="1" refreshError="1"/>
      <sheetData sheetId="2" refreshError="1"/>
      <sheetData sheetId="3" refreshError="1">
        <row r="45">
          <cell r="C4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>
        <row r="69">
          <cell r="C69">
            <v>0</v>
          </cell>
        </row>
      </sheetData>
      <sheetData sheetId="1">
        <row r="7">
          <cell r="F7">
            <v>13146508</v>
          </cell>
        </row>
        <row r="18">
          <cell r="F18">
            <v>5148548</v>
          </cell>
        </row>
        <row r="25">
          <cell r="F25">
            <v>1200000</v>
          </cell>
        </row>
      </sheetData>
      <sheetData sheetId="2"/>
      <sheetData sheetId="3"/>
      <sheetData sheetId="4"/>
      <sheetData sheetId="5">
        <row r="6">
          <cell r="C6">
            <v>1997015</v>
          </cell>
        </row>
        <row r="7">
          <cell r="C7">
            <v>1879754</v>
          </cell>
        </row>
      </sheetData>
      <sheetData sheetId="6">
        <row r="7">
          <cell r="C7">
            <v>25590</v>
          </cell>
        </row>
      </sheetData>
      <sheetData sheetId="7">
        <row r="17">
          <cell r="B17">
            <v>31245189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c"/>
      <sheetName val="1d"/>
      <sheetName val="2b"/>
      <sheetName val="2c"/>
      <sheetName val="2e"/>
      <sheetName val="2f"/>
      <sheetName val="3"/>
      <sheetName val="10"/>
    </sheetNames>
    <sheetDataSet>
      <sheetData sheetId="0">
        <row r="18">
          <cell r="C18">
            <v>35958981</v>
          </cell>
        </row>
        <row r="36">
          <cell r="C36">
            <v>5930000</v>
          </cell>
        </row>
        <row r="59">
          <cell r="C59">
            <v>2804505</v>
          </cell>
        </row>
        <row r="66">
          <cell r="C66">
            <v>100000</v>
          </cell>
        </row>
        <row r="68">
          <cell r="C68">
            <v>37062900</v>
          </cell>
        </row>
        <row r="69">
          <cell r="C69">
            <v>896826</v>
          </cell>
        </row>
      </sheetData>
      <sheetData sheetId="1"/>
      <sheetData sheetId="2"/>
      <sheetData sheetId="3"/>
      <sheetData sheetId="4">
        <row r="6">
          <cell r="C6">
            <v>16360682</v>
          </cell>
        </row>
        <row r="7">
          <cell r="C7">
            <v>2766071</v>
          </cell>
        </row>
        <row r="8">
          <cell r="C8">
            <v>21573073</v>
          </cell>
        </row>
        <row r="17">
          <cell r="C17">
            <v>1500000</v>
          </cell>
        </row>
        <row r="26">
          <cell r="C26">
            <v>24248176</v>
          </cell>
        </row>
        <row r="32">
          <cell r="C32">
            <v>5742500.2800000003</v>
          </cell>
        </row>
        <row r="37">
          <cell r="C37">
            <v>8459992</v>
          </cell>
        </row>
        <row r="42">
          <cell r="C42">
            <v>314552</v>
          </cell>
        </row>
        <row r="44">
          <cell r="C44">
            <v>1788166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B1" workbookViewId="0">
      <pane ySplit="6" topLeftCell="A25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7" customWidth="1"/>
    <col min="4" max="12" width="10.7109375" style="227" customWidth="1"/>
  </cols>
  <sheetData>
    <row r="1" spans="1:12" ht="18.75" x14ac:dyDescent="0.3">
      <c r="B1" s="39" t="s">
        <v>304</v>
      </c>
      <c r="C1" s="226" t="s">
        <v>148</v>
      </c>
    </row>
    <row r="2" spans="1:12" ht="18.75" x14ac:dyDescent="0.3">
      <c r="B2" s="43" t="s">
        <v>373</v>
      </c>
      <c r="C2" s="228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27" t="s">
        <v>112</v>
      </c>
    </row>
    <row r="5" spans="1:12" ht="36.75" thickBot="1" x14ac:dyDescent="0.25">
      <c r="A5" s="1" t="s">
        <v>0</v>
      </c>
      <c r="B5" s="2" t="s">
        <v>1</v>
      </c>
      <c r="C5" s="229" t="s">
        <v>321</v>
      </c>
      <c r="D5" s="220" t="s">
        <v>306</v>
      </c>
      <c r="E5" s="221" t="s">
        <v>307</v>
      </c>
      <c r="F5" s="220" t="s">
        <v>308</v>
      </c>
      <c r="G5" s="220" t="s">
        <v>310</v>
      </c>
      <c r="H5" s="220" t="s">
        <v>311</v>
      </c>
      <c r="I5" s="220" t="s">
        <v>315</v>
      </c>
      <c r="J5" s="220" t="s">
        <v>318</v>
      </c>
      <c r="K5" s="222" t="s">
        <v>319</v>
      </c>
      <c r="L5" s="223" t="s">
        <v>320</v>
      </c>
    </row>
    <row r="6" spans="1:12" ht="25.5" x14ac:dyDescent="0.2">
      <c r="A6" s="3">
        <v>1</v>
      </c>
      <c r="B6" s="17" t="s">
        <v>46</v>
      </c>
      <c r="C6" s="230">
        <f t="shared" ref="C6:C37" si="0">SUM(D6:L6)</f>
        <v>15186898</v>
      </c>
      <c r="D6" s="232">
        <v>15186898</v>
      </c>
      <c r="E6" s="232"/>
      <c r="F6" s="232"/>
      <c r="G6" s="232"/>
      <c r="H6" s="232"/>
      <c r="I6" s="232"/>
      <c r="J6" s="232"/>
      <c r="K6" s="232"/>
      <c r="L6" s="232"/>
    </row>
    <row r="7" spans="1:12" ht="25.5" x14ac:dyDescent="0.2">
      <c r="A7" s="3">
        <v>2</v>
      </c>
      <c r="B7" s="17" t="s">
        <v>47</v>
      </c>
      <c r="C7" s="233">
        <f t="shared" si="0"/>
        <v>0</v>
      </c>
      <c r="D7" s="232"/>
      <c r="E7" s="232"/>
      <c r="F7" s="232"/>
      <c r="G7" s="232"/>
      <c r="H7" s="232"/>
      <c r="I7" s="232"/>
      <c r="J7" s="232"/>
      <c r="K7" s="232"/>
      <c r="L7" s="232"/>
    </row>
    <row r="8" spans="1:12" ht="25.5" x14ac:dyDescent="0.2">
      <c r="A8" s="3">
        <v>3</v>
      </c>
      <c r="B8" s="17" t="s">
        <v>48</v>
      </c>
      <c r="C8" s="233">
        <f t="shared" si="0"/>
        <v>5296600</v>
      </c>
      <c r="D8" s="232">
        <v>5296600</v>
      </c>
      <c r="E8" s="232"/>
      <c r="F8" s="232"/>
      <c r="G8" s="232"/>
      <c r="H8" s="232"/>
      <c r="I8" s="232"/>
      <c r="J8" s="232"/>
      <c r="K8" s="232"/>
      <c r="L8" s="232"/>
    </row>
    <row r="9" spans="1:12" ht="25.5" x14ac:dyDescent="0.2">
      <c r="A9" s="3">
        <v>4</v>
      </c>
      <c r="B9" s="17" t="s">
        <v>49</v>
      </c>
      <c r="C9" s="233">
        <f t="shared" si="0"/>
        <v>1800000</v>
      </c>
      <c r="D9" s="232">
        <v>1800000</v>
      </c>
      <c r="E9" s="232"/>
      <c r="F9" s="232"/>
      <c r="G9" s="232"/>
      <c r="H9" s="232"/>
      <c r="I9" s="232"/>
      <c r="J9" s="232"/>
      <c r="K9" s="232"/>
      <c r="L9" s="232"/>
    </row>
    <row r="10" spans="1:12" ht="25.5" x14ac:dyDescent="0.2">
      <c r="A10" s="3">
        <v>5</v>
      </c>
      <c r="B10" s="17" t="s">
        <v>50</v>
      </c>
      <c r="C10" s="233">
        <f t="shared" si="0"/>
        <v>0</v>
      </c>
      <c r="D10" s="232"/>
      <c r="E10" s="232"/>
      <c r="F10" s="232"/>
      <c r="G10" s="232"/>
      <c r="H10" s="232"/>
      <c r="I10" s="232"/>
      <c r="J10" s="232"/>
      <c r="K10" s="232"/>
      <c r="L10" s="232"/>
    </row>
    <row r="11" spans="1:12" x14ac:dyDescent="0.2">
      <c r="A11" s="3">
        <v>6</v>
      </c>
      <c r="B11" s="17" t="s">
        <v>51</v>
      </c>
      <c r="C11" s="233">
        <f t="shared" si="0"/>
        <v>22283498</v>
      </c>
      <c r="D11" s="234">
        <f t="shared" ref="D11:L11" si="1">SUM(D6:D10)</f>
        <v>22283498</v>
      </c>
      <c r="E11" s="234">
        <f t="shared" si="1"/>
        <v>0</v>
      </c>
      <c r="F11" s="234">
        <f t="shared" si="1"/>
        <v>0</v>
      </c>
      <c r="G11" s="234">
        <f t="shared" si="1"/>
        <v>0</v>
      </c>
      <c r="H11" s="234">
        <f t="shared" si="1"/>
        <v>0</v>
      </c>
      <c r="I11" s="234">
        <f t="shared" si="1"/>
        <v>0</v>
      </c>
      <c r="J11" s="234">
        <f t="shared" si="1"/>
        <v>0</v>
      </c>
      <c r="K11" s="234">
        <f t="shared" si="1"/>
        <v>0</v>
      </c>
      <c r="L11" s="234">
        <f t="shared" si="1"/>
        <v>0</v>
      </c>
    </row>
    <row r="12" spans="1:12" ht="25.5" x14ac:dyDescent="0.2">
      <c r="A12" s="3">
        <v>7</v>
      </c>
      <c r="B12" s="17" t="s">
        <v>52</v>
      </c>
      <c r="C12" s="233">
        <f t="shared" si="0"/>
        <v>6675483</v>
      </c>
      <c r="D12" s="234">
        <f t="shared" ref="D12:L12" si="2">SUM(D13:D17)</f>
        <v>0</v>
      </c>
      <c r="E12" s="234">
        <f t="shared" si="2"/>
        <v>0</v>
      </c>
      <c r="F12" s="234">
        <f t="shared" si="2"/>
        <v>0</v>
      </c>
      <c r="G12" s="234">
        <f t="shared" si="2"/>
        <v>0</v>
      </c>
      <c r="H12" s="234">
        <f t="shared" si="2"/>
        <v>6675483</v>
      </c>
      <c r="I12" s="234">
        <f t="shared" si="2"/>
        <v>0</v>
      </c>
      <c r="J12" s="234">
        <f t="shared" si="2"/>
        <v>0</v>
      </c>
      <c r="K12" s="234">
        <f t="shared" si="2"/>
        <v>0</v>
      </c>
      <c r="L12" s="234">
        <f t="shared" si="2"/>
        <v>0</v>
      </c>
    </row>
    <row r="13" spans="1:12" x14ac:dyDescent="0.2">
      <c r="A13" s="3">
        <v>8</v>
      </c>
      <c r="B13" s="17" t="s">
        <v>374</v>
      </c>
      <c r="C13" s="233">
        <f t="shared" si="0"/>
        <v>0</v>
      </c>
      <c r="D13" s="232"/>
      <c r="E13" s="232"/>
      <c r="F13" s="232"/>
      <c r="G13" s="232"/>
      <c r="H13" s="232"/>
      <c r="I13" s="232"/>
      <c r="J13" s="232"/>
      <c r="K13" s="232"/>
      <c r="L13" s="232"/>
    </row>
    <row r="14" spans="1:12" x14ac:dyDescent="0.2">
      <c r="A14" s="3">
        <v>9</v>
      </c>
      <c r="B14" s="17" t="s">
        <v>54</v>
      </c>
      <c r="C14" s="233">
        <f t="shared" si="0"/>
        <v>0</v>
      </c>
      <c r="D14" s="232"/>
      <c r="E14" s="232"/>
      <c r="F14" s="232"/>
      <c r="G14" s="232"/>
      <c r="H14" s="232"/>
      <c r="I14" s="232"/>
      <c r="J14" s="232"/>
      <c r="K14" s="232"/>
      <c r="L14" s="232"/>
    </row>
    <row r="15" spans="1:12" x14ac:dyDescent="0.2">
      <c r="A15" s="3">
        <v>10</v>
      </c>
      <c r="B15" s="17" t="s">
        <v>55</v>
      </c>
      <c r="C15" s="233">
        <f t="shared" si="0"/>
        <v>6675483</v>
      </c>
      <c r="D15" s="232"/>
      <c r="E15" s="235"/>
      <c r="F15" s="232"/>
      <c r="G15" s="232"/>
      <c r="H15" s="232">
        <v>6675483</v>
      </c>
      <c r="I15" s="235"/>
      <c r="J15" s="232"/>
      <c r="K15" s="232"/>
      <c r="L15" s="232"/>
    </row>
    <row r="16" spans="1:12" x14ac:dyDescent="0.2">
      <c r="A16" s="3"/>
      <c r="B16" s="17" t="s">
        <v>365</v>
      </c>
      <c r="C16" s="233">
        <f t="shared" si="0"/>
        <v>0</v>
      </c>
      <c r="D16" s="232"/>
      <c r="E16" s="235"/>
      <c r="F16" s="232"/>
      <c r="G16" s="232"/>
      <c r="H16" s="232"/>
      <c r="I16" s="235"/>
      <c r="J16" s="232"/>
      <c r="K16" s="232"/>
      <c r="L16" s="232"/>
    </row>
    <row r="17" spans="1:12" x14ac:dyDescent="0.2">
      <c r="A17" s="3">
        <v>11</v>
      </c>
      <c r="B17" s="17" t="s">
        <v>56</v>
      </c>
      <c r="C17" s="233">
        <f t="shared" si="0"/>
        <v>0</v>
      </c>
      <c r="D17" s="232"/>
      <c r="E17" s="232"/>
      <c r="F17" s="232"/>
      <c r="G17" s="232"/>
      <c r="H17" s="232"/>
      <c r="I17" s="232"/>
      <c r="J17" s="232"/>
      <c r="K17" s="232"/>
      <c r="L17" s="232"/>
    </row>
    <row r="18" spans="1:12" ht="25.5" x14ac:dyDescent="0.2">
      <c r="A18" s="3">
        <v>12</v>
      </c>
      <c r="B18" s="18" t="s">
        <v>57</v>
      </c>
      <c r="C18" s="233">
        <f t="shared" si="0"/>
        <v>28958981</v>
      </c>
      <c r="D18" s="237">
        <f t="shared" ref="D18:L18" si="3">D11+D12</f>
        <v>22283498</v>
      </c>
      <c r="E18" s="237">
        <f t="shared" si="3"/>
        <v>0</v>
      </c>
      <c r="F18" s="237">
        <f t="shared" si="3"/>
        <v>0</v>
      </c>
      <c r="G18" s="237">
        <f t="shared" si="3"/>
        <v>0</v>
      </c>
      <c r="H18" s="237">
        <f t="shared" si="3"/>
        <v>6675483</v>
      </c>
      <c r="I18" s="237">
        <f t="shared" si="3"/>
        <v>0</v>
      </c>
      <c r="J18" s="237">
        <f t="shared" si="3"/>
        <v>0</v>
      </c>
      <c r="K18" s="237">
        <f t="shared" si="3"/>
        <v>0</v>
      </c>
      <c r="L18" s="237">
        <f t="shared" si="3"/>
        <v>0</v>
      </c>
    </row>
    <row r="19" spans="1:12" x14ac:dyDescent="0.2">
      <c r="A19" s="3">
        <v>13</v>
      </c>
      <c r="B19" s="17" t="s">
        <v>58</v>
      </c>
      <c r="C19" s="233">
        <f t="shared" si="0"/>
        <v>0</v>
      </c>
      <c r="D19" s="238">
        <f t="shared" ref="D19:L19" si="4">SUM(D20:D23)</f>
        <v>0</v>
      </c>
      <c r="E19" s="238">
        <f t="shared" si="4"/>
        <v>0</v>
      </c>
      <c r="F19" s="238">
        <f t="shared" si="4"/>
        <v>0</v>
      </c>
      <c r="G19" s="238">
        <f t="shared" si="4"/>
        <v>0</v>
      </c>
      <c r="H19" s="238">
        <f t="shared" si="4"/>
        <v>0</v>
      </c>
      <c r="I19" s="238">
        <f t="shared" si="4"/>
        <v>0</v>
      </c>
      <c r="J19" s="238">
        <f t="shared" si="4"/>
        <v>0</v>
      </c>
      <c r="K19" s="238">
        <f t="shared" si="4"/>
        <v>0</v>
      </c>
      <c r="L19" s="238">
        <f t="shared" si="4"/>
        <v>0</v>
      </c>
    </row>
    <row r="20" spans="1:12" x14ac:dyDescent="0.2">
      <c r="A20" s="3">
        <v>14</v>
      </c>
      <c r="B20" s="17" t="s">
        <v>59</v>
      </c>
      <c r="C20" s="233">
        <f t="shared" si="0"/>
        <v>0</v>
      </c>
      <c r="D20" s="239"/>
      <c r="E20" s="239"/>
      <c r="F20" s="239"/>
      <c r="G20" s="239"/>
      <c r="H20" s="239"/>
      <c r="I20" s="239"/>
      <c r="J20" s="239"/>
      <c r="K20" s="239"/>
      <c r="L20" s="239"/>
    </row>
    <row r="21" spans="1:12" x14ac:dyDescent="0.2">
      <c r="A21" s="3">
        <v>15</v>
      </c>
      <c r="B21" s="17" t="s">
        <v>60</v>
      </c>
      <c r="C21" s="233">
        <f t="shared" si="0"/>
        <v>0</v>
      </c>
      <c r="D21" s="239"/>
      <c r="E21" s="239"/>
      <c r="F21" s="239"/>
      <c r="G21" s="239"/>
      <c r="H21" s="239"/>
      <c r="I21" s="239"/>
      <c r="J21" s="239"/>
      <c r="K21" s="239"/>
      <c r="L21" s="239"/>
    </row>
    <row r="22" spans="1:12" x14ac:dyDescent="0.2">
      <c r="A22" s="3">
        <v>16</v>
      </c>
      <c r="B22" s="17" t="s">
        <v>61</v>
      </c>
      <c r="C22" s="233">
        <f t="shared" si="0"/>
        <v>0</v>
      </c>
      <c r="D22" s="239"/>
      <c r="E22" s="239"/>
      <c r="F22" s="239"/>
      <c r="G22" s="239"/>
      <c r="H22" s="239"/>
      <c r="I22" s="239"/>
      <c r="J22" s="239"/>
      <c r="K22" s="239"/>
      <c r="L22" s="239"/>
    </row>
    <row r="23" spans="1:12" x14ac:dyDescent="0.2">
      <c r="A23" s="3">
        <v>17</v>
      </c>
      <c r="B23" s="19" t="s">
        <v>62</v>
      </c>
      <c r="C23" s="233">
        <f t="shared" si="0"/>
        <v>0</v>
      </c>
      <c r="D23" s="239"/>
      <c r="E23" s="239"/>
      <c r="F23" s="239"/>
      <c r="G23" s="239"/>
      <c r="H23" s="239"/>
      <c r="I23" s="239"/>
      <c r="J23" s="239"/>
      <c r="K23" s="239"/>
      <c r="L23" s="239"/>
    </row>
    <row r="24" spans="1:12" ht="25.5" x14ac:dyDescent="0.2">
      <c r="A24" s="3">
        <v>18</v>
      </c>
      <c r="B24" s="18" t="s">
        <v>63</v>
      </c>
      <c r="C24" s="233">
        <f t="shared" si="0"/>
        <v>0</v>
      </c>
      <c r="D24" s="237">
        <f t="shared" ref="D24:L24" si="5">D19</f>
        <v>0</v>
      </c>
      <c r="E24" s="237">
        <f t="shared" si="5"/>
        <v>0</v>
      </c>
      <c r="F24" s="237">
        <f t="shared" si="5"/>
        <v>0</v>
      </c>
      <c r="G24" s="237">
        <f t="shared" si="5"/>
        <v>0</v>
      </c>
      <c r="H24" s="237">
        <f t="shared" si="5"/>
        <v>0</v>
      </c>
      <c r="I24" s="237">
        <f t="shared" si="5"/>
        <v>0</v>
      </c>
      <c r="J24" s="237">
        <f t="shared" si="5"/>
        <v>0</v>
      </c>
      <c r="K24" s="237">
        <f t="shared" si="5"/>
        <v>0</v>
      </c>
      <c r="L24" s="237">
        <f t="shared" si="5"/>
        <v>0</v>
      </c>
    </row>
    <row r="25" spans="1:12" x14ac:dyDescent="0.2">
      <c r="A25" s="3">
        <v>19</v>
      </c>
      <c r="B25" s="17" t="s">
        <v>64</v>
      </c>
      <c r="C25" s="233">
        <f t="shared" si="0"/>
        <v>1360000</v>
      </c>
      <c r="D25" s="234">
        <f t="shared" ref="D25:L25" si="6">SUM(D26:D27)</f>
        <v>0</v>
      </c>
      <c r="E25" s="234">
        <f t="shared" si="6"/>
        <v>1360000</v>
      </c>
      <c r="F25" s="234">
        <f t="shared" si="6"/>
        <v>0</v>
      </c>
      <c r="G25" s="234">
        <f t="shared" si="6"/>
        <v>0</v>
      </c>
      <c r="H25" s="234">
        <f t="shared" si="6"/>
        <v>0</v>
      </c>
      <c r="I25" s="234">
        <f t="shared" si="6"/>
        <v>0</v>
      </c>
      <c r="J25" s="234">
        <f t="shared" si="6"/>
        <v>0</v>
      </c>
      <c r="K25" s="234">
        <f t="shared" si="6"/>
        <v>0</v>
      </c>
      <c r="L25" s="234">
        <f t="shared" si="6"/>
        <v>0</v>
      </c>
    </row>
    <row r="26" spans="1:12" x14ac:dyDescent="0.2">
      <c r="A26" s="3">
        <v>20</v>
      </c>
      <c r="B26" s="17" t="s">
        <v>65</v>
      </c>
      <c r="C26" s="233">
        <f t="shared" si="0"/>
        <v>350000</v>
      </c>
      <c r="D26" s="232"/>
      <c r="E26" s="232">
        <v>350000</v>
      </c>
      <c r="F26" s="232"/>
      <c r="G26" s="232"/>
      <c r="H26" s="232"/>
      <c r="I26" s="232"/>
      <c r="J26" s="232"/>
      <c r="K26" s="232"/>
      <c r="L26" s="232"/>
    </row>
    <row r="27" spans="1:12" ht="16.5" customHeight="1" x14ac:dyDescent="0.2">
      <c r="A27" s="3">
        <v>21</v>
      </c>
      <c r="B27" s="17" t="s">
        <v>66</v>
      </c>
      <c r="C27" s="233">
        <f t="shared" si="0"/>
        <v>1010000</v>
      </c>
      <c r="D27" s="232"/>
      <c r="E27" s="232">
        <v>1010000</v>
      </c>
      <c r="F27" s="232"/>
      <c r="G27" s="232"/>
      <c r="H27" s="232"/>
      <c r="I27" s="232"/>
      <c r="J27" s="232"/>
      <c r="K27" s="232"/>
      <c r="L27" s="232"/>
    </row>
    <row r="28" spans="1:12" ht="18.75" customHeight="1" x14ac:dyDescent="0.2">
      <c r="A28" s="3">
        <v>22</v>
      </c>
      <c r="B28" s="17" t="s">
        <v>67</v>
      </c>
      <c r="C28" s="233">
        <f t="shared" si="0"/>
        <v>2920000</v>
      </c>
      <c r="D28" s="232"/>
      <c r="E28" s="232">
        <v>2920000</v>
      </c>
      <c r="F28" s="232"/>
      <c r="G28" s="232"/>
      <c r="H28" s="232"/>
      <c r="I28" s="232"/>
      <c r="J28" s="232"/>
      <c r="K28" s="232"/>
      <c r="L28" s="232"/>
    </row>
    <row r="29" spans="1:12" x14ac:dyDescent="0.2">
      <c r="A29" s="3">
        <v>23</v>
      </c>
      <c r="B29" s="17" t="s">
        <v>68</v>
      </c>
      <c r="C29" s="233">
        <f t="shared" si="0"/>
        <v>1450000</v>
      </c>
      <c r="D29" s="232"/>
      <c r="E29" s="232">
        <v>1450000</v>
      </c>
      <c r="F29" s="232"/>
      <c r="G29" s="232"/>
      <c r="H29" s="232"/>
      <c r="I29" s="232"/>
      <c r="J29" s="232"/>
      <c r="K29" s="232"/>
      <c r="L29" s="232"/>
    </row>
    <row r="30" spans="1:12" ht="25.5" x14ac:dyDescent="0.2">
      <c r="A30" s="3">
        <v>24</v>
      </c>
      <c r="B30" s="17" t="s">
        <v>69</v>
      </c>
      <c r="C30" s="233">
        <f t="shared" si="0"/>
        <v>0</v>
      </c>
      <c r="D30" s="232"/>
      <c r="E30" s="232"/>
      <c r="F30" s="232"/>
      <c r="G30" s="232"/>
      <c r="H30" s="232"/>
      <c r="I30" s="232"/>
      <c r="J30" s="232"/>
      <c r="K30" s="232"/>
      <c r="L30" s="232"/>
    </row>
    <row r="31" spans="1:12" x14ac:dyDescent="0.2">
      <c r="A31" s="3">
        <v>25</v>
      </c>
      <c r="B31" s="17" t="s">
        <v>70</v>
      </c>
      <c r="C31" s="233">
        <f t="shared" si="0"/>
        <v>4370000</v>
      </c>
      <c r="D31" s="234">
        <f t="shared" ref="D31:L31" si="7">SUM(D28:D30)</f>
        <v>0</v>
      </c>
      <c r="E31" s="234">
        <f t="shared" si="7"/>
        <v>4370000</v>
      </c>
      <c r="F31" s="234">
        <f t="shared" si="7"/>
        <v>0</v>
      </c>
      <c r="G31" s="234">
        <f t="shared" si="7"/>
        <v>0</v>
      </c>
      <c r="H31" s="234">
        <f t="shared" si="7"/>
        <v>0</v>
      </c>
      <c r="I31" s="234">
        <f t="shared" si="7"/>
        <v>0</v>
      </c>
      <c r="J31" s="234">
        <f t="shared" si="7"/>
        <v>0</v>
      </c>
      <c r="K31" s="234">
        <f t="shared" si="7"/>
        <v>0</v>
      </c>
      <c r="L31" s="234">
        <f t="shared" si="7"/>
        <v>0</v>
      </c>
    </row>
    <row r="32" spans="1:12" x14ac:dyDescent="0.2">
      <c r="A32" s="3">
        <v>26</v>
      </c>
      <c r="B32" s="17" t="s">
        <v>71</v>
      </c>
      <c r="C32" s="233">
        <f t="shared" si="0"/>
        <v>200000</v>
      </c>
      <c r="D32" s="234">
        <f t="shared" ref="D32:L32" si="8">SUM(D33:D35)</f>
        <v>0</v>
      </c>
      <c r="E32" s="234">
        <f t="shared" si="8"/>
        <v>200000</v>
      </c>
      <c r="F32" s="234">
        <f t="shared" si="8"/>
        <v>0</v>
      </c>
      <c r="G32" s="234">
        <f t="shared" si="8"/>
        <v>0</v>
      </c>
      <c r="H32" s="234">
        <f t="shared" si="8"/>
        <v>0</v>
      </c>
      <c r="I32" s="234">
        <f t="shared" si="8"/>
        <v>0</v>
      </c>
      <c r="J32" s="234">
        <f t="shared" si="8"/>
        <v>0</v>
      </c>
      <c r="K32" s="234">
        <f t="shared" si="8"/>
        <v>0</v>
      </c>
      <c r="L32" s="234">
        <f t="shared" si="8"/>
        <v>0</v>
      </c>
    </row>
    <row r="33" spans="1:12" ht="51" x14ac:dyDescent="0.2">
      <c r="A33" s="3">
        <v>27</v>
      </c>
      <c r="B33" s="17" t="s">
        <v>72</v>
      </c>
      <c r="C33" s="233">
        <f t="shared" si="0"/>
        <v>0</v>
      </c>
      <c r="D33" s="232"/>
      <c r="E33" s="232"/>
      <c r="F33" s="232"/>
      <c r="G33" s="232"/>
      <c r="H33" s="232"/>
      <c r="I33" s="232"/>
      <c r="J33" s="232"/>
      <c r="K33" s="232"/>
      <c r="L33" s="232"/>
    </row>
    <row r="34" spans="1:12" x14ac:dyDescent="0.2">
      <c r="A34" s="3">
        <v>28</v>
      </c>
      <c r="B34" s="17" t="s">
        <v>73</v>
      </c>
      <c r="C34" s="233">
        <f t="shared" si="0"/>
        <v>140000</v>
      </c>
      <c r="D34" s="232"/>
      <c r="E34" s="232">
        <v>140000</v>
      </c>
      <c r="F34" s="232"/>
      <c r="G34" s="232"/>
      <c r="H34" s="232"/>
      <c r="I34" s="232"/>
      <c r="J34" s="232"/>
      <c r="K34" s="232"/>
      <c r="L34" s="232"/>
    </row>
    <row r="35" spans="1:12" x14ac:dyDescent="0.2">
      <c r="A35" s="3">
        <v>29</v>
      </c>
      <c r="B35" s="17" t="s">
        <v>74</v>
      </c>
      <c r="C35" s="233">
        <f t="shared" si="0"/>
        <v>60000</v>
      </c>
      <c r="D35" s="239"/>
      <c r="E35" s="232">
        <v>60000</v>
      </c>
      <c r="F35" s="239"/>
      <c r="G35" s="239"/>
      <c r="H35" s="239"/>
      <c r="I35" s="239"/>
      <c r="J35" s="239"/>
      <c r="K35" s="239"/>
      <c r="L35" s="239"/>
    </row>
    <row r="36" spans="1:12" x14ac:dyDescent="0.2">
      <c r="A36" s="3">
        <v>30</v>
      </c>
      <c r="B36" s="18" t="s">
        <v>75</v>
      </c>
      <c r="C36" s="233">
        <f t="shared" si="0"/>
        <v>5930000</v>
      </c>
      <c r="D36" s="237">
        <f t="shared" ref="D36:L36" si="9">D25+D31+D32</f>
        <v>0</v>
      </c>
      <c r="E36" s="237">
        <f t="shared" si="9"/>
        <v>5930000</v>
      </c>
      <c r="F36" s="237">
        <f t="shared" si="9"/>
        <v>0</v>
      </c>
      <c r="G36" s="237">
        <f t="shared" si="9"/>
        <v>0</v>
      </c>
      <c r="H36" s="237">
        <f t="shared" si="9"/>
        <v>0</v>
      </c>
      <c r="I36" s="237">
        <f t="shared" si="9"/>
        <v>0</v>
      </c>
      <c r="J36" s="237">
        <f t="shared" si="9"/>
        <v>0</v>
      </c>
      <c r="K36" s="237">
        <f t="shared" si="9"/>
        <v>0</v>
      </c>
      <c r="L36" s="237">
        <f t="shared" si="9"/>
        <v>0</v>
      </c>
    </row>
    <row r="37" spans="1:12" x14ac:dyDescent="0.2">
      <c r="A37" s="3">
        <v>31</v>
      </c>
      <c r="B37" s="20" t="s">
        <v>76</v>
      </c>
      <c r="C37" s="233">
        <f t="shared" si="0"/>
        <v>190000</v>
      </c>
      <c r="D37" s="240">
        <f t="shared" ref="D37:L37" si="10">SUM(D38:D40)</f>
        <v>0</v>
      </c>
      <c r="E37" s="240">
        <f t="shared" si="10"/>
        <v>0</v>
      </c>
      <c r="F37" s="240">
        <f t="shared" si="10"/>
        <v>0</v>
      </c>
      <c r="G37" s="240">
        <f t="shared" si="10"/>
        <v>190000</v>
      </c>
      <c r="H37" s="240">
        <f t="shared" si="10"/>
        <v>0</v>
      </c>
      <c r="I37" s="240">
        <f t="shared" si="10"/>
        <v>0</v>
      </c>
      <c r="J37" s="240">
        <f t="shared" si="10"/>
        <v>0</v>
      </c>
      <c r="K37" s="240">
        <f t="shared" si="10"/>
        <v>0</v>
      </c>
      <c r="L37" s="240">
        <f t="shared" si="10"/>
        <v>0</v>
      </c>
    </row>
    <row r="38" spans="1:12" x14ac:dyDescent="0.2">
      <c r="A38" s="3">
        <v>32</v>
      </c>
      <c r="B38" s="20" t="s">
        <v>77</v>
      </c>
      <c r="C38" s="233">
        <f t="shared" ref="C38:C69" si="11">SUM(D38:L38)</f>
        <v>0</v>
      </c>
      <c r="D38" s="235"/>
      <c r="E38" s="235"/>
      <c r="F38" s="235"/>
      <c r="G38" s="235"/>
      <c r="H38" s="235"/>
      <c r="I38" s="235"/>
      <c r="J38" s="235"/>
      <c r="K38" s="235"/>
      <c r="L38" s="235"/>
    </row>
    <row r="39" spans="1:12" x14ac:dyDescent="0.2">
      <c r="A39" s="3">
        <v>33</v>
      </c>
      <c r="B39" s="20" t="s">
        <v>78</v>
      </c>
      <c r="C39" s="233">
        <f t="shared" si="11"/>
        <v>190000</v>
      </c>
      <c r="D39" s="235"/>
      <c r="E39" s="235"/>
      <c r="F39" s="235"/>
      <c r="G39" s="235">
        <v>190000</v>
      </c>
      <c r="H39" s="235"/>
      <c r="I39" s="235"/>
      <c r="J39" s="235"/>
      <c r="K39" s="235"/>
      <c r="L39" s="235"/>
    </row>
    <row r="40" spans="1:12" x14ac:dyDescent="0.2">
      <c r="A40" s="3">
        <v>34</v>
      </c>
      <c r="B40" s="20" t="s">
        <v>79</v>
      </c>
      <c r="C40" s="233">
        <f t="shared" si="11"/>
        <v>0</v>
      </c>
      <c r="D40" s="235"/>
      <c r="E40" s="235"/>
      <c r="F40" s="235"/>
      <c r="G40" s="235"/>
      <c r="H40" s="235"/>
      <c r="I40" s="235"/>
      <c r="J40" s="235"/>
      <c r="K40" s="235"/>
      <c r="L40" s="235"/>
    </row>
    <row r="41" spans="1:12" x14ac:dyDescent="0.2">
      <c r="A41" s="3">
        <v>35</v>
      </c>
      <c r="B41" s="17" t="s">
        <v>80</v>
      </c>
      <c r="C41" s="233">
        <f t="shared" si="11"/>
        <v>2120640</v>
      </c>
      <c r="D41" s="240">
        <f t="shared" ref="D41:L41" si="12">SUM(D42:D43)</f>
        <v>0</v>
      </c>
      <c r="E41" s="240">
        <f t="shared" si="12"/>
        <v>0</v>
      </c>
      <c r="F41" s="240">
        <f t="shared" si="12"/>
        <v>225000</v>
      </c>
      <c r="G41" s="240">
        <f t="shared" si="12"/>
        <v>120000</v>
      </c>
      <c r="H41" s="240">
        <f t="shared" si="12"/>
        <v>0</v>
      </c>
      <c r="I41" s="240">
        <f t="shared" si="12"/>
        <v>1775640</v>
      </c>
      <c r="J41" s="240">
        <f t="shared" si="12"/>
        <v>0</v>
      </c>
      <c r="K41" s="240">
        <f t="shared" si="12"/>
        <v>0</v>
      </c>
      <c r="L41" s="240">
        <f t="shared" si="12"/>
        <v>0</v>
      </c>
    </row>
    <row r="42" spans="1:12" x14ac:dyDescent="0.2">
      <c r="A42" s="3">
        <v>36</v>
      </c>
      <c r="B42" s="17" t="s">
        <v>81</v>
      </c>
      <c r="C42" s="233">
        <f t="shared" si="11"/>
        <v>1775640</v>
      </c>
      <c r="D42" s="232"/>
      <c r="E42" s="232"/>
      <c r="F42" s="232"/>
      <c r="G42" s="232"/>
      <c r="H42" s="232"/>
      <c r="I42" s="232">
        <v>1775640</v>
      </c>
      <c r="J42" s="232"/>
      <c r="K42" s="232"/>
      <c r="L42" s="232"/>
    </row>
    <row r="43" spans="1:12" x14ac:dyDescent="0.2">
      <c r="A43" s="3">
        <v>37</v>
      </c>
      <c r="B43" s="17" t="s">
        <v>82</v>
      </c>
      <c r="C43" s="233">
        <f t="shared" si="11"/>
        <v>345000</v>
      </c>
      <c r="D43" s="232"/>
      <c r="E43" s="232"/>
      <c r="F43" s="232">
        <v>225000</v>
      </c>
      <c r="G43" s="232">
        <v>120000</v>
      </c>
      <c r="H43" s="232"/>
      <c r="I43" s="232"/>
      <c r="J43" s="232"/>
      <c r="K43" s="232"/>
      <c r="L43" s="232"/>
    </row>
    <row r="44" spans="1:12" x14ac:dyDescent="0.2">
      <c r="A44" s="3">
        <v>38</v>
      </c>
      <c r="B44" s="17" t="s">
        <v>83</v>
      </c>
      <c r="C44" s="233">
        <f t="shared" si="11"/>
        <v>0</v>
      </c>
      <c r="D44" s="240">
        <f t="shared" ref="D44:L44" si="13">SUM(D45:D49)</f>
        <v>0</v>
      </c>
      <c r="E44" s="240">
        <f t="shared" si="13"/>
        <v>0</v>
      </c>
      <c r="F44" s="240">
        <f t="shared" si="13"/>
        <v>0</v>
      </c>
      <c r="G44" s="240">
        <f t="shared" si="13"/>
        <v>0</v>
      </c>
      <c r="H44" s="240">
        <f t="shared" si="13"/>
        <v>0</v>
      </c>
      <c r="I44" s="240">
        <f t="shared" si="13"/>
        <v>0</v>
      </c>
      <c r="J44" s="240">
        <f t="shared" si="13"/>
        <v>0</v>
      </c>
      <c r="K44" s="240">
        <f t="shared" si="13"/>
        <v>0</v>
      </c>
      <c r="L44" s="240">
        <f t="shared" si="13"/>
        <v>0</v>
      </c>
    </row>
    <row r="45" spans="1:12" ht="25.5" x14ac:dyDescent="0.2">
      <c r="A45" s="3">
        <v>39</v>
      </c>
      <c r="B45" s="17" t="s">
        <v>84</v>
      </c>
      <c r="C45" s="233">
        <f t="shared" si="11"/>
        <v>0</v>
      </c>
      <c r="D45" s="232"/>
      <c r="E45" s="232"/>
      <c r="F45" s="232"/>
      <c r="G45" s="232"/>
      <c r="H45" s="232"/>
      <c r="I45" s="232"/>
      <c r="J45" s="232"/>
      <c r="K45" s="232"/>
      <c r="L45" s="232"/>
    </row>
    <row r="46" spans="1:12" ht="25.5" x14ac:dyDescent="0.2">
      <c r="A46" s="3">
        <v>40</v>
      </c>
      <c r="B46" s="17" t="s">
        <v>85</v>
      </c>
      <c r="C46" s="233">
        <f t="shared" si="11"/>
        <v>0</v>
      </c>
      <c r="D46" s="232"/>
      <c r="E46" s="232"/>
      <c r="F46" s="232"/>
      <c r="G46" s="232"/>
      <c r="H46" s="232"/>
      <c r="I46" s="232"/>
      <c r="J46" s="232"/>
      <c r="K46" s="232"/>
      <c r="L46" s="232"/>
    </row>
    <row r="47" spans="1:12" x14ac:dyDescent="0.2">
      <c r="A47" s="3">
        <v>41</v>
      </c>
      <c r="B47" s="17" t="s">
        <v>86</v>
      </c>
      <c r="C47" s="233">
        <f t="shared" si="11"/>
        <v>0</v>
      </c>
      <c r="D47" s="232"/>
      <c r="E47" s="232"/>
      <c r="F47" s="232"/>
      <c r="G47" s="232"/>
      <c r="H47" s="232"/>
      <c r="I47" s="232"/>
      <c r="J47" s="232"/>
      <c r="K47" s="232"/>
      <c r="L47" s="232"/>
    </row>
    <row r="48" spans="1:12" ht="25.5" x14ac:dyDescent="0.2">
      <c r="A48" s="3">
        <v>42</v>
      </c>
      <c r="B48" s="17" t="s">
        <v>87</v>
      </c>
      <c r="C48" s="233">
        <f t="shared" si="11"/>
        <v>0</v>
      </c>
      <c r="D48" s="232"/>
      <c r="E48" s="232"/>
      <c r="F48" s="232"/>
      <c r="G48" s="232"/>
      <c r="H48" s="232"/>
      <c r="I48" s="232"/>
      <c r="J48" s="232"/>
      <c r="K48" s="232"/>
      <c r="L48" s="232"/>
    </row>
    <row r="49" spans="1:12" x14ac:dyDescent="0.2">
      <c r="A49" s="3">
        <v>43</v>
      </c>
      <c r="B49" s="17" t="s">
        <v>88</v>
      </c>
      <c r="C49" s="233">
        <f t="shared" si="11"/>
        <v>0</v>
      </c>
      <c r="D49" s="232"/>
      <c r="E49" s="232"/>
      <c r="F49" s="232"/>
      <c r="G49" s="232"/>
      <c r="H49" s="232"/>
      <c r="I49" s="232"/>
      <c r="J49" s="232"/>
      <c r="K49" s="232"/>
      <c r="L49" s="232"/>
    </row>
    <row r="50" spans="1:12" x14ac:dyDescent="0.2">
      <c r="A50" s="3">
        <v>44</v>
      </c>
      <c r="B50" s="17" t="s">
        <v>89</v>
      </c>
      <c r="C50" s="233">
        <f t="shared" si="11"/>
        <v>493865</v>
      </c>
      <c r="D50" s="232"/>
      <c r="E50" s="232"/>
      <c r="F50" s="232"/>
      <c r="G50" s="232"/>
      <c r="H50" s="232"/>
      <c r="I50" s="232"/>
      <c r="J50" s="232">
        <v>493865</v>
      </c>
      <c r="K50" s="232"/>
      <c r="L50" s="232"/>
    </row>
    <row r="51" spans="1:12" x14ac:dyDescent="0.2">
      <c r="A51" s="3">
        <v>45</v>
      </c>
      <c r="B51" s="17" t="s">
        <v>90</v>
      </c>
      <c r="C51" s="233">
        <f t="shared" si="11"/>
        <v>0</v>
      </c>
      <c r="D51" s="248"/>
      <c r="E51" s="248"/>
      <c r="F51" s="248"/>
      <c r="G51" s="248"/>
      <c r="H51" s="248"/>
      <c r="I51" s="248"/>
      <c r="J51" s="248"/>
      <c r="K51" s="248"/>
      <c r="L51" s="248"/>
    </row>
    <row r="52" spans="1:12" x14ac:dyDescent="0.2">
      <c r="A52" s="3">
        <v>46</v>
      </c>
      <c r="B52" s="17" t="s">
        <v>91</v>
      </c>
      <c r="C52" s="233">
        <f t="shared" si="11"/>
        <v>0</v>
      </c>
      <c r="D52" s="232"/>
      <c r="E52" s="232"/>
      <c r="F52" s="232"/>
      <c r="G52" s="232"/>
      <c r="H52" s="232"/>
      <c r="I52" s="232"/>
      <c r="J52" s="232"/>
      <c r="K52" s="232"/>
      <c r="L52" s="232"/>
    </row>
    <row r="53" spans="1:12" ht="25.5" x14ac:dyDescent="0.2">
      <c r="A53" s="3">
        <v>47</v>
      </c>
      <c r="B53" s="17" t="s">
        <v>92</v>
      </c>
      <c r="C53" s="233">
        <f t="shared" si="11"/>
        <v>0</v>
      </c>
      <c r="D53" s="232"/>
      <c r="E53" s="232"/>
      <c r="F53" s="232"/>
      <c r="G53" s="232"/>
      <c r="H53" s="232"/>
      <c r="I53" s="232"/>
      <c r="J53" s="232"/>
      <c r="K53" s="232"/>
      <c r="L53" s="232"/>
    </row>
    <row r="54" spans="1:12" x14ac:dyDescent="0.2">
      <c r="A54" s="3">
        <v>48</v>
      </c>
      <c r="B54" s="17" t="s">
        <v>93</v>
      </c>
      <c r="C54" s="233">
        <f t="shared" si="11"/>
        <v>0</v>
      </c>
      <c r="D54" s="232"/>
      <c r="E54" s="232"/>
      <c r="F54" s="232"/>
      <c r="G54" s="232"/>
      <c r="H54" s="232"/>
      <c r="I54" s="232"/>
      <c r="J54" s="232"/>
      <c r="K54" s="232"/>
      <c r="L54" s="232"/>
    </row>
    <row r="55" spans="1:12" ht="25.5" x14ac:dyDescent="0.2">
      <c r="A55" s="3">
        <v>49</v>
      </c>
      <c r="B55" s="17" t="s">
        <v>94</v>
      </c>
      <c r="C55" s="233">
        <f t="shared" si="11"/>
        <v>0</v>
      </c>
      <c r="D55" s="232"/>
      <c r="E55" s="232"/>
      <c r="F55" s="232"/>
      <c r="G55" s="232"/>
      <c r="H55" s="232"/>
      <c r="I55" s="232"/>
      <c r="J55" s="232"/>
      <c r="K55" s="232"/>
      <c r="L55" s="232"/>
    </row>
    <row r="56" spans="1:12" x14ac:dyDescent="0.2">
      <c r="A56" s="3">
        <v>50</v>
      </c>
      <c r="B56" s="17" t="s">
        <v>95</v>
      </c>
      <c r="C56" s="233">
        <f t="shared" si="11"/>
        <v>0</v>
      </c>
      <c r="D56" s="232"/>
      <c r="E56" s="232"/>
      <c r="F56" s="232"/>
      <c r="G56" s="232"/>
      <c r="H56" s="232"/>
      <c r="I56" s="232"/>
      <c r="J56" s="232"/>
      <c r="K56" s="232"/>
      <c r="L56" s="232"/>
    </row>
    <row r="57" spans="1:12" x14ac:dyDescent="0.2">
      <c r="A57" s="3">
        <v>51</v>
      </c>
      <c r="B57" s="17" t="s">
        <v>96</v>
      </c>
      <c r="C57" s="233">
        <f t="shared" si="11"/>
        <v>0</v>
      </c>
      <c r="D57" s="232"/>
      <c r="E57" s="232"/>
      <c r="F57" s="232"/>
      <c r="G57" s="232"/>
      <c r="H57" s="232"/>
      <c r="I57" s="232"/>
      <c r="J57" s="232"/>
      <c r="K57" s="232"/>
      <c r="L57" s="232"/>
    </row>
    <row r="58" spans="1:12" s="28" customFormat="1" x14ac:dyDescent="0.2">
      <c r="A58" s="3">
        <v>52</v>
      </c>
      <c r="B58" s="17" t="s">
        <v>97</v>
      </c>
      <c r="C58" s="242">
        <f t="shared" si="11"/>
        <v>0</v>
      </c>
      <c r="D58" s="232"/>
      <c r="E58" s="232"/>
      <c r="F58" s="232"/>
      <c r="G58" s="232"/>
      <c r="H58" s="232"/>
      <c r="I58" s="232"/>
      <c r="J58" s="232"/>
      <c r="K58" s="232"/>
      <c r="L58" s="232"/>
    </row>
    <row r="59" spans="1:12" x14ac:dyDescent="0.2">
      <c r="A59" s="3">
        <v>53</v>
      </c>
      <c r="B59" s="18" t="s">
        <v>98</v>
      </c>
      <c r="C59" s="233">
        <f t="shared" si="11"/>
        <v>2804505</v>
      </c>
      <c r="D59" s="237">
        <f t="shared" ref="D59:L59" si="14">D37+D41+D44+D50+D51+D52+D53+D54+D55+D56+D57+D58</f>
        <v>0</v>
      </c>
      <c r="E59" s="237">
        <f t="shared" si="14"/>
        <v>0</v>
      </c>
      <c r="F59" s="237">
        <f t="shared" si="14"/>
        <v>225000</v>
      </c>
      <c r="G59" s="237">
        <f t="shared" si="14"/>
        <v>310000</v>
      </c>
      <c r="H59" s="237">
        <f t="shared" si="14"/>
        <v>0</v>
      </c>
      <c r="I59" s="237">
        <f t="shared" si="14"/>
        <v>1775640</v>
      </c>
      <c r="J59" s="237">
        <f t="shared" si="14"/>
        <v>493865</v>
      </c>
      <c r="K59" s="237">
        <f t="shared" si="14"/>
        <v>0</v>
      </c>
      <c r="L59" s="237">
        <f t="shared" si="14"/>
        <v>0</v>
      </c>
    </row>
    <row r="60" spans="1:12" s="28" customFormat="1" x14ac:dyDescent="0.2">
      <c r="A60" s="3">
        <v>54</v>
      </c>
      <c r="B60" s="17" t="s">
        <v>99</v>
      </c>
      <c r="C60" s="242">
        <f t="shared" si="11"/>
        <v>0</v>
      </c>
      <c r="D60" s="232"/>
      <c r="E60" s="232"/>
      <c r="F60" s="232"/>
      <c r="G60" s="232"/>
      <c r="H60" s="232"/>
      <c r="I60" s="232"/>
      <c r="J60" s="232"/>
      <c r="K60" s="232"/>
      <c r="L60" s="232"/>
    </row>
    <row r="61" spans="1:12" x14ac:dyDescent="0.2">
      <c r="A61" s="3">
        <v>55</v>
      </c>
      <c r="B61" s="18" t="s">
        <v>100</v>
      </c>
      <c r="C61" s="233">
        <f t="shared" si="11"/>
        <v>0</v>
      </c>
      <c r="D61" s="237">
        <f t="shared" ref="D61:L61" si="15">D60</f>
        <v>0</v>
      </c>
      <c r="E61" s="237">
        <f t="shared" si="15"/>
        <v>0</v>
      </c>
      <c r="F61" s="237">
        <f t="shared" si="15"/>
        <v>0</v>
      </c>
      <c r="G61" s="237">
        <f t="shared" si="15"/>
        <v>0</v>
      </c>
      <c r="H61" s="237">
        <f t="shared" si="15"/>
        <v>0</v>
      </c>
      <c r="I61" s="237">
        <f t="shared" si="15"/>
        <v>0</v>
      </c>
      <c r="J61" s="237">
        <f t="shared" si="15"/>
        <v>0</v>
      </c>
      <c r="K61" s="237">
        <f t="shared" si="15"/>
        <v>0</v>
      </c>
      <c r="L61" s="237">
        <f t="shared" si="15"/>
        <v>0</v>
      </c>
    </row>
    <row r="62" spans="1:12" ht="25.5" x14ac:dyDescent="0.2">
      <c r="A62" s="3">
        <v>56</v>
      </c>
      <c r="B62" s="17" t="s">
        <v>101</v>
      </c>
      <c r="C62" s="233">
        <f t="shared" si="11"/>
        <v>0</v>
      </c>
      <c r="D62" s="232"/>
      <c r="E62" s="232"/>
      <c r="F62" s="232"/>
      <c r="G62" s="232"/>
      <c r="H62" s="232"/>
      <c r="I62" s="232"/>
      <c r="J62" s="232"/>
      <c r="K62" s="232"/>
      <c r="L62" s="232"/>
    </row>
    <row r="63" spans="1:12" x14ac:dyDescent="0.2">
      <c r="A63" s="3">
        <v>57</v>
      </c>
      <c r="B63" s="17" t="s">
        <v>102</v>
      </c>
      <c r="C63" s="233">
        <f t="shared" si="11"/>
        <v>100000</v>
      </c>
      <c r="D63" s="232"/>
      <c r="E63" s="232"/>
      <c r="F63" s="232"/>
      <c r="G63" s="232"/>
      <c r="H63" s="232"/>
      <c r="I63" s="232"/>
      <c r="J63" s="232"/>
      <c r="K63" s="232">
        <v>100000</v>
      </c>
      <c r="L63" s="232"/>
    </row>
    <row r="64" spans="1:12" x14ac:dyDescent="0.2">
      <c r="A64" s="3">
        <v>58</v>
      </c>
      <c r="B64" s="17" t="s">
        <v>103</v>
      </c>
      <c r="C64" s="233">
        <f t="shared" si="11"/>
        <v>0</v>
      </c>
      <c r="D64" s="239"/>
      <c r="E64" s="239"/>
      <c r="F64" s="239"/>
      <c r="G64" s="239"/>
      <c r="H64" s="239"/>
      <c r="I64" s="239"/>
      <c r="J64" s="239"/>
      <c r="K64" s="239"/>
      <c r="L64" s="239"/>
    </row>
    <row r="65" spans="1:12" x14ac:dyDescent="0.2">
      <c r="A65" s="3">
        <v>59</v>
      </c>
      <c r="B65" s="18" t="s">
        <v>104</v>
      </c>
      <c r="C65" s="233">
        <f t="shared" si="11"/>
        <v>100000</v>
      </c>
      <c r="D65" s="243">
        <f t="shared" ref="D65:L65" si="16">SUM(D62:D64)</f>
        <v>0</v>
      </c>
      <c r="E65" s="243">
        <f t="shared" si="16"/>
        <v>0</v>
      </c>
      <c r="F65" s="243">
        <f t="shared" si="16"/>
        <v>0</v>
      </c>
      <c r="G65" s="243">
        <f t="shared" si="16"/>
        <v>0</v>
      </c>
      <c r="H65" s="243">
        <f t="shared" si="16"/>
        <v>0</v>
      </c>
      <c r="I65" s="243">
        <f t="shared" si="16"/>
        <v>0</v>
      </c>
      <c r="J65" s="243">
        <f t="shared" si="16"/>
        <v>0</v>
      </c>
      <c r="K65" s="243">
        <f t="shared" si="16"/>
        <v>100000</v>
      </c>
      <c r="L65" s="243">
        <f t="shared" si="16"/>
        <v>0</v>
      </c>
    </row>
    <row r="66" spans="1:12" x14ac:dyDescent="0.2">
      <c r="A66" s="3">
        <v>60</v>
      </c>
      <c r="B66" s="21" t="s">
        <v>105</v>
      </c>
      <c r="C66" s="233">
        <f t="shared" si="11"/>
        <v>37793486</v>
      </c>
      <c r="D66" s="244">
        <f t="shared" ref="D66:L66" si="17">D18+D24+D36+D59+D61+D65</f>
        <v>22283498</v>
      </c>
      <c r="E66" s="244">
        <f t="shared" si="17"/>
        <v>5930000</v>
      </c>
      <c r="F66" s="244">
        <f t="shared" si="17"/>
        <v>225000</v>
      </c>
      <c r="G66" s="244">
        <f t="shared" si="17"/>
        <v>310000</v>
      </c>
      <c r="H66" s="244">
        <f t="shared" si="17"/>
        <v>6675483</v>
      </c>
      <c r="I66" s="244">
        <f t="shared" si="17"/>
        <v>1775640</v>
      </c>
      <c r="J66" s="244">
        <f t="shared" si="17"/>
        <v>493865</v>
      </c>
      <c r="K66" s="244">
        <f t="shared" si="17"/>
        <v>100000</v>
      </c>
      <c r="L66" s="244">
        <f t="shared" si="17"/>
        <v>0</v>
      </c>
    </row>
    <row r="67" spans="1:12" ht="25.5" x14ac:dyDescent="0.2">
      <c r="A67" s="3">
        <v>61</v>
      </c>
      <c r="B67" s="17" t="s">
        <v>106</v>
      </c>
      <c r="C67" s="233">
        <f t="shared" si="11"/>
        <v>34108346</v>
      </c>
      <c r="D67" s="232">
        <f>'2d'!B22</f>
        <v>34108346</v>
      </c>
      <c r="E67" s="232"/>
      <c r="F67" s="232"/>
      <c r="G67" s="232"/>
      <c r="H67" s="232"/>
      <c r="I67" s="232"/>
      <c r="J67" s="232"/>
      <c r="K67" s="232"/>
      <c r="L67" s="232"/>
    </row>
    <row r="68" spans="1:12" x14ac:dyDescent="0.2">
      <c r="A68" s="3">
        <v>62</v>
      </c>
      <c r="B68" s="17" t="s">
        <v>107</v>
      </c>
      <c r="C68" s="233">
        <f t="shared" si="11"/>
        <v>0</v>
      </c>
      <c r="D68" s="232"/>
      <c r="E68" s="232"/>
      <c r="F68" s="232"/>
      <c r="G68" s="232"/>
      <c r="H68" s="232"/>
      <c r="I68" s="232"/>
      <c r="J68" s="232"/>
      <c r="K68" s="232"/>
      <c r="L68" s="232"/>
    </row>
    <row r="69" spans="1:12" x14ac:dyDescent="0.2">
      <c r="A69" s="3">
        <v>63</v>
      </c>
      <c r="B69" s="17" t="s">
        <v>113</v>
      </c>
      <c r="C69" s="233">
        <f t="shared" si="11"/>
        <v>0</v>
      </c>
      <c r="D69" s="232"/>
      <c r="E69" s="232"/>
      <c r="F69" s="232"/>
      <c r="G69" s="232"/>
      <c r="H69" s="232"/>
      <c r="I69" s="232"/>
      <c r="J69" s="232"/>
      <c r="K69" s="232"/>
      <c r="L69" s="232"/>
    </row>
    <row r="70" spans="1:12" x14ac:dyDescent="0.2">
      <c r="A70" s="3">
        <v>64</v>
      </c>
      <c r="B70" s="17" t="s">
        <v>108</v>
      </c>
      <c r="C70" s="233">
        <f>SUM(D70:L70)</f>
        <v>34108346</v>
      </c>
      <c r="D70" s="238">
        <f t="shared" ref="D70:L70" si="18">SUM(D67:D69)</f>
        <v>34108346</v>
      </c>
      <c r="E70" s="238">
        <f t="shared" si="18"/>
        <v>0</v>
      </c>
      <c r="F70" s="238">
        <f t="shared" si="18"/>
        <v>0</v>
      </c>
      <c r="G70" s="238">
        <f t="shared" si="18"/>
        <v>0</v>
      </c>
      <c r="H70" s="238">
        <f t="shared" si="18"/>
        <v>0</v>
      </c>
      <c r="I70" s="238">
        <f t="shared" si="18"/>
        <v>0</v>
      </c>
      <c r="J70" s="238">
        <f t="shared" si="18"/>
        <v>0</v>
      </c>
      <c r="K70" s="238">
        <f t="shared" si="18"/>
        <v>0</v>
      </c>
      <c r="L70" s="238">
        <f t="shared" si="18"/>
        <v>0</v>
      </c>
    </row>
    <row r="71" spans="1:12" ht="13.5" thickBot="1" x14ac:dyDescent="0.25">
      <c r="A71" s="3">
        <v>65</v>
      </c>
      <c r="B71" s="22" t="s">
        <v>109</v>
      </c>
      <c r="C71" s="233">
        <f>SUM(D71:L71)</f>
        <v>34108346</v>
      </c>
      <c r="D71" s="245">
        <f t="shared" ref="D71:L71" si="19">D70</f>
        <v>34108346</v>
      </c>
      <c r="E71" s="245">
        <f t="shared" si="19"/>
        <v>0</v>
      </c>
      <c r="F71" s="245">
        <f t="shared" si="19"/>
        <v>0</v>
      </c>
      <c r="G71" s="245">
        <f t="shared" si="19"/>
        <v>0</v>
      </c>
      <c r="H71" s="245">
        <f t="shared" si="19"/>
        <v>0</v>
      </c>
      <c r="I71" s="245">
        <f t="shared" si="19"/>
        <v>0</v>
      </c>
      <c r="J71" s="245">
        <f t="shared" si="19"/>
        <v>0</v>
      </c>
      <c r="K71" s="245">
        <f t="shared" si="19"/>
        <v>0</v>
      </c>
      <c r="L71" s="245">
        <f t="shared" si="19"/>
        <v>0</v>
      </c>
    </row>
    <row r="72" spans="1:12" ht="14.25" thickTop="1" thickBot="1" x14ac:dyDescent="0.25">
      <c r="A72" s="3">
        <v>66</v>
      </c>
      <c r="B72" s="23" t="s">
        <v>44</v>
      </c>
      <c r="C72" s="246">
        <f>SUM(D72:L72)</f>
        <v>71901832</v>
      </c>
      <c r="D72" s="247">
        <f t="shared" ref="D72:L72" si="20">D66+D71</f>
        <v>56391844</v>
      </c>
      <c r="E72" s="247">
        <f t="shared" si="20"/>
        <v>5930000</v>
      </c>
      <c r="F72" s="247">
        <f t="shared" si="20"/>
        <v>225000</v>
      </c>
      <c r="G72" s="247">
        <f t="shared" si="20"/>
        <v>310000</v>
      </c>
      <c r="H72" s="247">
        <f t="shared" si="20"/>
        <v>6675483</v>
      </c>
      <c r="I72" s="247">
        <f t="shared" si="20"/>
        <v>1775640</v>
      </c>
      <c r="J72" s="247">
        <f t="shared" si="20"/>
        <v>493865</v>
      </c>
      <c r="K72" s="247">
        <f t="shared" si="20"/>
        <v>100000</v>
      </c>
      <c r="L72" s="247">
        <f t="shared" si="20"/>
        <v>0</v>
      </c>
    </row>
    <row r="73" spans="1:12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8" sqref="M18"/>
    </sheetView>
  </sheetViews>
  <sheetFormatPr defaultColWidth="4.5703125" defaultRowHeight="12.75" x14ac:dyDescent="0.2"/>
  <cols>
    <col min="1" max="1" width="49.7109375" style="37" customWidth="1"/>
    <col min="2" max="2" width="19.140625" style="37" customWidth="1"/>
    <col min="3" max="3" width="12.7109375" style="37" customWidth="1"/>
    <col min="4" max="4" width="12.28515625" style="37" customWidth="1"/>
    <col min="5" max="6" width="12.42578125" style="37" customWidth="1"/>
    <col min="7" max="7" width="13.140625" style="37" customWidth="1"/>
    <col min="8" max="8" width="13.42578125" style="37" customWidth="1"/>
    <col min="9" max="9" width="12.85546875" style="37" bestFit="1" customWidth="1"/>
    <col min="10" max="10" width="11.5703125" style="37" bestFit="1" customWidth="1"/>
    <col min="11" max="254" width="9.140625" style="37" customWidth="1"/>
    <col min="255" max="255" width="3.42578125" style="37" customWidth="1"/>
    <col min="256" max="16384" width="4.5703125" style="37"/>
  </cols>
  <sheetData>
    <row r="1" spans="1:10" ht="18.75" x14ac:dyDescent="0.3">
      <c r="A1" s="39" t="s">
        <v>304</v>
      </c>
    </row>
    <row r="2" spans="1:10" x14ac:dyDescent="0.2">
      <c r="A2" s="54" t="s">
        <v>206</v>
      </c>
      <c r="B2" s="55"/>
      <c r="C2" s="55"/>
      <c r="D2" s="55"/>
    </row>
    <row r="3" spans="1:10" x14ac:dyDescent="0.2">
      <c r="A3" s="54"/>
      <c r="B3" s="55"/>
      <c r="C3" s="55"/>
      <c r="D3" s="55"/>
      <c r="E3" s="202" t="s">
        <v>340</v>
      </c>
    </row>
    <row r="4" spans="1:10" x14ac:dyDescent="0.2">
      <c r="A4" s="56"/>
      <c r="E4" s="228" t="s">
        <v>391</v>
      </c>
    </row>
    <row r="5" spans="1:10" ht="13.5" thickBot="1" x14ac:dyDescent="0.25">
      <c r="E5" s="57" t="s">
        <v>207</v>
      </c>
    </row>
    <row r="6" spans="1:10" ht="13.5" thickBot="1" x14ac:dyDescent="0.25">
      <c r="A6" s="86" t="s">
        <v>208</v>
      </c>
      <c r="B6" s="87"/>
      <c r="C6" s="87" t="s">
        <v>209</v>
      </c>
      <c r="D6" s="87" t="s">
        <v>301</v>
      </c>
      <c r="E6" s="87" t="s">
        <v>210</v>
      </c>
      <c r="F6" s="87" t="s">
        <v>211</v>
      </c>
      <c r="G6" s="87" t="s">
        <v>212</v>
      </c>
      <c r="H6" s="88" t="s">
        <v>362</v>
      </c>
      <c r="I6" s="89" t="s">
        <v>380</v>
      </c>
      <c r="J6" s="90"/>
    </row>
    <row r="7" spans="1:10" x14ac:dyDescent="0.2">
      <c r="A7" s="80" t="s">
        <v>213</v>
      </c>
      <c r="B7" s="81">
        <f>SUM(C7:J7)</f>
        <v>1714791</v>
      </c>
      <c r="C7" s="95">
        <v>1714791</v>
      </c>
      <c r="D7" s="95"/>
      <c r="E7" s="95"/>
      <c r="F7" s="95"/>
      <c r="G7" s="95"/>
      <c r="H7" s="96"/>
      <c r="I7" s="97"/>
      <c r="J7" s="97"/>
    </row>
    <row r="8" spans="1:10" x14ac:dyDescent="0.2">
      <c r="A8" s="80" t="s">
        <v>379</v>
      </c>
      <c r="B8" s="81">
        <f>SUM(C8:J8)</f>
        <v>67886</v>
      </c>
      <c r="C8" s="95"/>
      <c r="D8" s="95"/>
      <c r="E8" s="95"/>
      <c r="F8" s="95"/>
      <c r="G8" s="95"/>
      <c r="H8" s="96"/>
      <c r="I8" s="97">
        <v>67886</v>
      </c>
      <c r="J8" s="97"/>
    </row>
    <row r="9" spans="1:10" x14ac:dyDescent="0.2">
      <c r="A9" s="76" t="s">
        <v>355</v>
      </c>
      <c r="B9" s="81">
        <f t="shared" ref="B9:B17" si="0">SUM(C9:J9)</f>
        <v>8002500</v>
      </c>
      <c r="C9" s="77"/>
      <c r="D9" s="77"/>
      <c r="E9" s="77"/>
      <c r="F9" s="77">
        <v>8002500</v>
      </c>
      <c r="G9" s="77"/>
      <c r="H9" s="99"/>
      <c r="I9" s="98"/>
      <c r="J9" s="98"/>
    </row>
    <row r="10" spans="1:10" x14ac:dyDescent="0.2">
      <c r="A10" s="76" t="s">
        <v>214</v>
      </c>
      <c r="B10" s="81">
        <f t="shared" si="0"/>
        <v>250000</v>
      </c>
      <c r="C10" s="77">
        <v>250000</v>
      </c>
      <c r="D10" s="77"/>
      <c r="E10" s="77"/>
      <c r="F10" s="77"/>
      <c r="G10" s="77"/>
      <c r="H10" s="99"/>
      <c r="I10" s="98"/>
      <c r="J10" s="98"/>
    </row>
    <row r="11" spans="1:10" x14ac:dyDescent="0.2">
      <c r="A11" s="76" t="s">
        <v>215</v>
      </c>
      <c r="B11" s="81">
        <f t="shared" si="0"/>
        <v>400000</v>
      </c>
      <c r="C11" s="77">
        <v>400000</v>
      </c>
      <c r="D11" s="77"/>
      <c r="E11" s="77"/>
      <c r="F11" s="77"/>
      <c r="G11" s="77"/>
      <c r="H11" s="99"/>
      <c r="I11" s="98"/>
      <c r="J11" s="98"/>
    </row>
    <row r="12" spans="1:10" x14ac:dyDescent="0.2">
      <c r="A12" s="82" t="s">
        <v>375</v>
      </c>
      <c r="B12" s="81">
        <f t="shared" si="0"/>
        <v>3742046</v>
      </c>
      <c r="C12" s="100"/>
      <c r="D12" s="100"/>
      <c r="E12" s="100">
        <v>3742046</v>
      </c>
      <c r="F12" s="100"/>
      <c r="G12" s="100"/>
      <c r="H12" s="101"/>
      <c r="I12" s="326"/>
      <c r="J12" s="326"/>
    </row>
    <row r="13" spans="1:10" ht="15.75" x14ac:dyDescent="0.25">
      <c r="A13" s="364" t="s">
        <v>376</v>
      </c>
      <c r="B13" s="81">
        <f t="shared" si="0"/>
        <v>1249865</v>
      </c>
      <c r="C13" s="100"/>
      <c r="D13" s="100"/>
      <c r="E13" s="100">
        <v>1249865</v>
      </c>
      <c r="F13" s="48"/>
      <c r="G13" s="100"/>
      <c r="H13" s="101"/>
      <c r="I13" s="326"/>
      <c r="J13" s="326"/>
    </row>
    <row r="14" spans="1:10" ht="15.75" x14ac:dyDescent="0.25">
      <c r="A14" s="330" t="s">
        <v>356</v>
      </c>
      <c r="B14" s="81">
        <f t="shared" si="0"/>
        <v>14002640</v>
      </c>
      <c r="C14" s="100">
        <v>11002640</v>
      </c>
      <c r="D14" s="100"/>
      <c r="E14" s="100"/>
      <c r="F14" s="331"/>
      <c r="G14" s="100">
        <v>3000000</v>
      </c>
      <c r="H14" s="101"/>
      <c r="I14" s="326"/>
      <c r="J14" s="326"/>
    </row>
    <row r="15" spans="1:10" x14ac:dyDescent="0.2">
      <c r="A15" s="82" t="s">
        <v>361</v>
      </c>
      <c r="B15" s="81">
        <f t="shared" si="0"/>
        <v>891340</v>
      </c>
      <c r="C15" s="100"/>
      <c r="D15" s="100"/>
      <c r="E15" s="100"/>
      <c r="F15" s="100"/>
      <c r="G15" s="100"/>
      <c r="H15" s="101">
        <v>891340</v>
      </c>
      <c r="I15" s="326"/>
      <c r="J15" s="326"/>
    </row>
    <row r="16" spans="1:10" x14ac:dyDescent="0.2">
      <c r="A16" s="82" t="s">
        <v>382</v>
      </c>
      <c r="B16" s="81">
        <f t="shared" si="0"/>
        <v>408469</v>
      </c>
      <c r="C16" s="100"/>
      <c r="D16" s="100">
        <v>408469</v>
      </c>
      <c r="E16" s="100"/>
      <c r="F16" s="100"/>
      <c r="G16" s="100"/>
      <c r="H16" s="101"/>
      <c r="I16" s="326"/>
      <c r="J16" s="326"/>
    </row>
    <row r="17" spans="1:10" ht="13.5" thickBot="1" x14ac:dyDescent="0.25">
      <c r="A17" s="82" t="s">
        <v>381</v>
      </c>
      <c r="B17" s="81">
        <f t="shared" si="0"/>
        <v>3378809</v>
      </c>
      <c r="C17" s="100"/>
      <c r="D17" s="332">
        <v>3378809</v>
      </c>
      <c r="E17" s="100"/>
      <c r="F17" s="100"/>
      <c r="G17" s="100"/>
      <c r="H17" s="101"/>
      <c r="I17" s="102"/>
      <c r="J17" s="102"/>
    </row>
    <row r="18" spans="1:10" ht="13.5" thickBot="1" x14ac:dyDescent="0.25">
      <c r="A18" s="91" t="s">
        <v>216</v>
      </c>
      <c r="B18" s="92">
        <f t="shared" ref="B18:J18" si="1">SUM(B7:B17)</f>
        <v>34108346</v>
      </c>
      <c r="C18" s="92">
        <f t="shared" si="1"/>
        <v>13367431</v>
      </c>
      <c r="D18" s="93">
        <f t="shared" si="1"/>
        <v>3787278</v>
      </c>
      <c r="E18" s="93">
        <f t="shared" si="1"/>
        <v>4991911</v>
      </c>
      <c r="F18" s="93">
        <f t="shared" si="1"/>
        <v>8002500</v>
      </c>
      <c r="G18" s="93">
        <f t="shared" si="1"/>
        <v>3000000</v>
      </c>
      <c r="H18" s="94">
        <f t="shared" si="1"/>
        <v>891340</v>
      </c>
      <c r="I18" s="94">
        <f t="shared" si="1"/>
        <v>67886</v>
      </c>
      <c r="J18" s="94">
        <f t="shared" si="1"/>
        <v>0</v>
      </c>
    </row>
    <row r="19" spans="1:10" x14ac:dyDescent="0.2">
      <c r="A19" s="78" t="s">
        <v>303</v>
      </c>
      <c r="B19" s="219">
        <f>SUM(C19:J19)</f>
        <v>18507804</v>
      </c>
      <c r="C19" s="219">
        <f>C10+C11+C14</f>
        <v>11652640</v>
      </c>
      <c r="D19" s="217">
        <f>D18</f>
        <v>3787278</v>
      </c>
      <c r="E19" s="78"/>
      <c r="F19" s="78"/>
      <c r="G19" s="217">
        <f>G18</f>
        <v>3000000</v>
      </c>
      <c r="H19" s="78"/>
      <c r="I19" s="219">
        <f>I18</f>
        <v>67886</v>
      </c>
      <c r="J19" s="219">
        <f>J18</f>
        <v>0</v>
      </c>
    </row>
    <row r="20" spans="1:10" x14ac:dyDescent="0.2">
      <c r="A20" s="78" t="s">
        <v>300</v>
      </c>
      <c r="B20" s="219">
        <f>SUM(C20:J20)</f>
        <v>14709202</v>
      </c>
      <c r="C20" s="217">
        <f>C18-C19</f>
        <v>1714791</v>
      </c>
      <c r="D20" s="78"/>
      <c r="E20" s="217">
        <f>E18</f>
        <v>4991911</v>
      </c>
      <c r="F20" s="217">
        <f>F18</f>
        <v>8002500</v>
      </c>
      <c r="G20" s="78"/>
      <c r="H20" s="217"/>
      <c r="I20" s="218"/>
      <c r="J20" s="218"/>
    </row>
    <row r="21" spans="1:10" x14ac:dyDescent="0.2">
      <c r="A21" s="78" t="s">
        <v>302</v>
      </c>
      <c r="B21" s="219">
        <f>SUM(C21:J21)</f>
        <v>891340</v>
      </c>
      <c r="C21" s="217"/>
      <c r="D21" s="78"/>
      <c r="E21" s="217"/>
      <c r="F21" s="217"/>
      <c r="G21" s="78"/>
      <c r="H21" s="217">
        <f>H18</f>
        <v>891340</v>
      </c>
      <c r="I21" s="218"/>
      <c r="J21" s="218"/>
    </row>
    <row r="22" spans="1:10" s="55" customFormat="1" x14ac:dyDescent="0.2">
      <c r="A22" s="327" t="s">
        <v>45</v>
      </c>
      <c r="B22" s="328">
        <f>SUM(C22:J22)</f>
        <v>34108346</v>
      </c>
      <c r="C22" s="328">
        <f>SUM(C19:C21)</f>
        <v>13367431</v>
      </c>
      <c r="D22" s="328">
        <f t="shared" ref="D22:J22" si="2">SUM(D19:D21)</f>
        <v>3787278</v>
      </c>
      <c r="E22" s="328">
        <f t="shared" si="2"/>
        <v>4991911</v>
      </c>
      <c r="F22" s="328">
        <f t="shared" si="2"/>
        <v>8002500</v>
      </c>
      <c r="G22" s="328">
        <f t="shared" si="2"/>
        <v>3000000</v>
      </c>
      <c r="H22" s="328">
        <f t="shared" si="2"/>
        <v>891340</v>
      </c>
      <c r="I22" s="328">
        <f t="shared" si="2"/>
        <v>67886</v>
      </c>
      <c r="J22" s="328">
        <f t="shared" si="2"/>
        <v>0</v>
      </c>
    </row>
  </sheetData>
  <phoneticPr fontId="36" type="noConversion"/>
  <pageMargins left="0.39370078740157483" right="0.39370078740157483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selection activeCell="C2" sqref="C2"/>
    </sheetView>
  </sheetViews>
  <sheetFormatPr defaultRowHeight="12.75" x14ac:dyDescent="0.2"/>
  <cols>
    <col min="1" max="1" width="6.42578125" style="227" customWidth="1"/>
    <col min="2" max="2" width="36.140625" style="227" customWidth="1"/>
    <col min="3" max="3" width="10.28515625" style="227" customWidth="1"/>
    <col min="4" max="4" width="10.85546875" style="227" customWidth="1"/>
    <col min="5" max="9" width="8.7109375" style="227" customWidth="1"/>
    <col min="10" max="10" width="10" style="227" customWidth="1"/>
    <col min="11" max="26" width="8.7109375" style="227" customWidth="1"/>
    <col min="257" max="257" width="6.42578125" customWidth="1"/>
    <col min="258" max="258" width="36.140625" customWidth="1"/>
    <col min="259" max="259" width="10.28515625" customWidth="1"/>
    <col min="260" max="260" width="10.85546875" customWidth="1"/>
    <col min="261" max="265" width="8.7109375" customWidth="1"/>
    <col min="266" max="266" width="10" customWidth="1"/>
    <col min="267" max="282" width="8.7109375" customWidth="1"/>
    <col min="513" max="513" width="6.42578125" customWidth="1"/>
    <col min="514" max="514" width="36.140625" customWidth="1"/>
    <col min="515" max="515" width="10.28515625" customWidth="1"/>
    <col min="516" max="516" width="10.85546875" customWidth="1"/>
    <col min="517" max="521" width="8.7109375" customWidth="1"/>
    <col min="522" max="522" width="10" customWidth="1"/>
    <col min="523" max="538" width="8.7109375" customWidth="1"/>
    <col min="769" max="769" width="6.42578125" customWidth="1"/>
    <col min="770" max="770" width="36.140625" customWidth="1"/>
    <col min="771" max="771" width="10.28515625" customWidth="1"/>
    <col min="772" max="772" width="10.85546875" customWidth="1"/>
    <col min="773" max="777" width="8.7109375" customWidth="1"/>
    <col min="778" max="778" width="10" customWidth="1"/>
    <col min="779" max="794" width="8.7109375" customWidth="1"/>
    <col min="1025" max="1025" width="6.42578125" customWidth="1"/>
    <col min="1026" max="1026" width="36.140625" customWidth="1"/>
    <col min="1027" max="1027" width="10.28515625" customWidth="1"/>
    <col min="1028" max="1028" width="10.85546875" customWidth="1"/>
    <col min="1029" max="1033" width="8.7109375" customWidth="1"/>
    <col min="1034" max="1034" width="10" customWidth="1"/>
    <col min="1035" max="1050" width="8.7109375" customWidth="1"/>
    <col min="1281" max="1281" width="6.42578125" customWidth="1"/>
    <col min="1282" max="1282" width="36.140625" customWidth="1"/>
    <col min="1283" max="1283" width="10.28515625" customWidth="1"/>
    <col min="1284" max="1284" width="10.85546875" customWidth="1"/>
    <col min="1285" max="1289" width="8.7109375" customWidth="1"/>
    <col min="1290" max="1290" width="10" customWidth="1"/>
    <col min="1291" max="1306" width="8.7109375" customWidth="1"/>
    <col min="1537" max="1537" width="6.42578125" customWidth="1"/>
    <col min="1538" max="1538" width="36.140625" customWidth="1"/>
    <col min="1539" max="1539" width="10.28515625" customWidth="1"/>
    <col min="1540" max="1540" width="10.85546875" customWidth="1"/>
    <col min="1541" max="1545" width="8.7109375" customWidth="1"/>
    <col min="1546" max="1546" width="10" customWidth="1"/>
    <col min="1547" max="1562" width="8.7109375" customWidth="1"/>
    <col min="1793" max="1793" width="6.42578125" customWidth="1"/>
    <col min="1794" max="1794" width="36.140625" customWidth="1"/>
    <col min="1795" max="1795" width="10.28515625" customWidth="1"/>
    <col min="1796" max="1796" width="10.85546875" customWidth="1"/>
    <col min="1797" max="1801" width="8.7109375" customWidth="1"/>
    <col min="1802" max="1802" width="10" customWidth="1"/>
    <col min="1803" max="1818" width="8.7109375" customWidth="1"/>
    <col min="2049" max="2049" width="6.42578125" customWidth="1"/>
    <col min="2050" max="2050" width="36.140625" customWidth="1"/>
    <col min="2051" max="2051" width="10.28515625" customWidth="1"/>
    <col min="2052" max="2052" width="10.85546875" customWidth="1"/>
    <col min="2053" max="2057" width="8.7109375" customWidth="1"/>
    <col min="2058" max="2058" width="10" customWidth="1"/>
    <col min="2059" max="2074" width="8.7109375" customWidth="1"/>
    <col min="2305" max="2305" width="6.42578125" customWidth="1"/>
    <col min="2306" max="2306" width="36.140625" customWidth="1"/>
    <col min="2307" max="2307" width="10.28515625" customWidth="1"/>
    <col min="2308" max="2308" width="10.85546875" customWidth="1"/>
    <col min="2309" max="2313" width="8.7109375" customWidth="1"/>
    <col min="2314" max="2314" width="10" customWidth="1"/>
    <col min="2315" max="2330" width="8.7109375" customWidth="1"/>
    <col min="2561" max="2561" width="6.42578125" customWidth="1"/>
    <col min="2562" max="2562" width="36.140625" customWidth="1"/>
    <col min="2563" max="2563" width="10.28515625" customWidth="1"/>
    <col min="2564" max="2564" width="10.85546875" customWidth="1"/>
    <col min="2565" max="2569" width="8.7109375" customWidth="1"/>
    <col min="2570" max="2570" width="10" customWidth="1"/>
    <col min="2571" max="2586" width="8.7109375" customWidth="1"/>
    <col min="2817" max="2817" width="6.42578125" customWidth="1"/>
    <col min="2818" max="2818" width="36.140625" customWidth="1"/>
    <col min="2819" max="2819" width="10.28515625" customWidth="1"/>
    <col min="2820" max="2820" width="10.85546875" customWidth="1"/>
    <col min="2821" max="2825" width="8.7109375" customWidth="1"/>
    <col min="2826" max="2826" width="10" customWidth="1"/>
    <col min="2827" max="2842" width="8.7109375" customWidth="1"/>
    <col min="3073" max="3073" width="6.42578125" customWidth="1"/>
    <col min="3074" max="3074" width="36.140625" customWidth="1"/>
    <col min="3075" max="3075" width="10.28515625" customWidth="1"/>
    <col min="3076" max="3076" width="10.85546875" customWidth="1"/>
    <col min="3077" max="3081" width="8.7109375" customWidth="1"/>
    <col min="3082" max="3082" width="10" customWidth="1"/>
    <col min="3083" max="3098" width="8.7109375" customWidth="1"/>
    <col min="3329" max="3329" width="6.42578125" customWidth="1"/>
    <col min="3330" max="3330" width="36.140625" customWidth="1"/>
    <col min="3331" max="3331" width="10.28515625" customWidth="1"/>
    <col min="3332" max="3332" width="10.85546875" customWidth="1"/>
    <col min="3333" max="3337" width="8.7109375" customWidth="1"/>
    <col min="3338" max="3338" width="10" customWidth="1"/>
    <col min="3339" max="3354" width="8.7109375" customWidth="1"/>
    <col min="3585" max="3585" width="6.42578125" customWidth="1"/>
    <col min="3586" max="3586" width="36.140625" customWidth="1"/>
    <col min="3587" max="3587" width="10.28515625" customWidth="1"/>
    <col min="3588" max="3588" width="10.85546875" customWidth="1"/>
    <col min="3589" max="3593" width="8.7109375" customWidth="1"/>
    <col min="3594" max="3594" width="10" customWidth="1"/>
    <col min="3595" max="3610" width="8.7109375" customWidth="1"/>
    <col min="3841" max="3841" width="6.42578125" customWidth="1"/>
    <col min="3842" max="3842" width="36.140625" customWidth="1"/>
    <col min="3843" max="3843" width="10.28515625" customWidth="1"/>
    <col min="3844" max="3844" width="10.85546875" customWidth="1"/>
    <col min="3845" max="3849" width="8.7109375" customWidth="1"/>
    <col min="3850" max="3850" width="10" customWidth="1"/>
    <col min="3851" max="3866" width="8.7109375" customWidth="1"/>
    <col min="4097" max="4097" width="6.42578125" customWidth="1"/>
    <col min="4098" max="4098" width="36.140625" customWidth="1"/>
    <col min="4099" max="4099" width="10.28515625" customWidth="1"/>
    <col min="4100" max="4100" width="10.85546875" customWidth="1"/>
    <col min="4101" max="4105" width="8.7109375" customWidth="1"/>
    <col min="4106" max="4106" width="10" customWidth="1"/>
    <col min="4107" max="4122" width="8.7109375" customWidth="1"/>
    <col min="4353" max="4353" width="6.42578125" customWidth="1"/>
    <col min="4354" max="4354" width="36.140625" customWidth="1"/>
    <col min="4355" max="4355" width="10.28515625" customWidth="1"/>
    <col min="4356" max="4356" width="10.85546875" customWidth="1"/>
    <col min="4357" max="4361" width="8.7109375" customWidth="1"/>
    <col min="4362" max="4362" width="10" customWidth="1"/>
    <col min="4363" max="4378" width="8.7109375" customWidth="1"/>
    <col min="4609" max="4609" width="6.42578125" customWidth="1"/>
    <col min="4610" max="4610" width="36.140625" customWidth="1"/>
    <col min="4611" max="4611" width="10.28515625" customWidth="1"/>
    <col min="4612" max="4612" width="10.85546875" customWidth="1"/>
    <col min="4613" max="4617" width="8.7109375" customWidth="1"/>
    <col min="4618" max="4618" width="10" customWidth="1"/>
    <col min="4619" max="4634" width="8.7109375" customWidth="1"/>
    <col min="4865" max="4865" width="6.42578125" customWidth="1"/>
    <col min="4866" max="4866" width="36.140625" customWidth="1"/>
    <col min="4867" max="4867" width="10.28515625" customWidth="1"/>
    <col min="4868" max="4868" width="10.85546875" customWidth="1"/>
    <col min="4869" max="4873" width="8.7109375" customWidth="1"/>
    <col min="4874" max="4874" width="10" customWidth="1"/>
    <col min="4875" max="4890" width="8.7109375" customWidth="1"/>
    <col min="5121" max="5121" width="6.42578125" customWidth="1"/>
    <col min="5122" max="5122" width="36.140625" customWidth="1"/>
    <col min="5123" max="5123" width="10.28515625" customWidth="1"/>
    <col min="5124" max="5124" width="10.85546875" customWidth="1"/>
    <col min="5125" max="5129" width="8.7109375" customWidth="1"/>
    <col min="5130" max="5130" width="10" customWidth="1"/>
    <col min="5131" max="5146" width="8.7109375" customWidth="1"/>
    <col min="5377" max="5377" width="6.42578125" customWidth="1"/>
    <col min="5378" max="5378" width="36.140625" customWidth="1"/>
    <col min="5379" max="5379" width="10.28515625" customWidth="1"/>
    <col min="5380" max="5380" width="10.85546875" customWidth="1"/>
    <col min="5381" max="5385" width="8.7109375" customWidth="1"/>
    <col min="5386" max="5386" width="10" customWidth="1"/>
    <col min="5387" max="5402" width="8.7109375" customWidth="1"/>
    <col min="5633" max="5633" width="6.42578125" customWidth="1"/>
    <col min="5634" max="5634" width="36.140625" customWidth="1"/>
    <col min="5635" max="5635" width="10.28515625" customWidth="1"/>
    <col min="5636" max="5636" width="10.85546875" customWidth="1"/>
    <col min="5637" max="5641" width="8.7109375" customWidth="1"/>
    <col min="5642" max="5642" width="10" customWidth="1"/>
    <col min="5643" max="5658" width="8.7109375" customWidth="1"/>
    <col min="5889" max="5889" width="6.42578125" customWidth="1"/>
    <col min="5890" max="5890" width="36.140625" customWidth="1"/>
    <col min="5891" max="5891" width="10.28515625" customWidth="1"/>
    <col min="5892" max="5892" width="10.85546875" customWidth="1"/>
    <col min="5893" max="5897" width="8.7109375" customWidth="1"/>
    <col min="5898" max="5898" width="10" customWidth="1"/>
    <col min="5899" max="5914" width="8.7109375" customWidth="1"/>
    <col min="6145" max="6145" width="6.42578125" customWidth="1"/>
    <col min="6146" max="6146" width="36.140625" customWidth="1"/>
    <col min="6147" max="6147" width="10.28515625" customWidth="1"/>
    <col min="6148" max="6148" width="10.85546875" customWidth="1"/>
    <col min="6149" max="6153" width="8.7109375" customWidth="1"/>
    <col min="6154" max="6154" width="10" customWidth="1"/>
    <col min="6155" max="6170" width="8.7109375" customWidth="1"/>
    <col min="6401" max="6401" width="6.42578125" customWidth="1"/>
    <col min="6402" max="6402" width="36.140625" customWidth="1"/>
    <col min="6403" max="6403" width="10.28515625" customWidth="1"/>
    <col min="6404" max="6404" width="10.85546875" customWidth="1"/>
    <col min="6405" max="6409" width="8.7109375" customWidth="1"/>
    <col min="6410" max="6410" width="10" customWidth="1"/>
    <col min="6411" max="6426" width="8.7109375" customWidth="1"/>
    <col min="6657" max="6657" width="6.42578125" customWidth="1"/>
    <col min="6658" max="6658" width="36.140625" customWidth="1"/>
    <col min="6659" max="6659" width="10.28515625" customWidth="1"/>
    <col min="6660" max="6660" width="10.85546875" customWidth="1"/>
    <col min="6661" max="6665" width="8.7109375" customWidth="1"/>
    <col min="6666" max="6666" width="10" customWidth="1"/>
    <col min="6667" max="6682" width="8.7109375" customWidth="1"/>
    <col min="6913" max="6913" width="6.42578125" customWidth="1"/>
    <col min="6914" max="6914" width="36.140625" customWidth="1"/>
    <col min="6915" max="6915" width="10.28515625" customWidth="1"/>
    <col min="6916" max="6916" width="10.85546875" customWidth="1"/>
    <col min="6917" max="6921" width="8.7109375" customWidth="1"/>
    <col min="6922" max="6922" width="10" customWidth="1"/>
    <col min="6923" max="6938" width="8.7109375" customWidth="1"/>
    <col min="7169" max="7169" width="6.42578125" customWidth="1"/>
    <col min="7170" max="7170" width="36.140625" customWidth="1"/>
    <col min="7171" max="7171" width="10.28515625" customWidth="1"/>
    <col min="7172" max="7172" width="10.85546875" customWidth="1"/>
    <col min="7173" max="7177" width="8.7109375" customWidth="1"/>
    <col min="7178" max="7178" width="10" customWidth="1"/>
    <col min="7179" max="7194" width="8.7109375" customWidth="1"/>
    <col min="7425" max="7425" width="6.42578125" customWidth="1"/>
    <col min="7426" max="7426" width="36.140625" customWidth="1"/>
    <col min="7427" max="7427" width="10.28515625" customWidth="1"/>
    <col min="7428" max="7428" width="10.85546875" customWidth="1"/>
    <col min="7429" max="7433" width="8.7109375" customWidth="1"/>
    <col min="7434" max="7434" width="10" customWidth="1"/>
    <col min="7435" max="7450" width="8.7109375" customWidth="1"/>
    <col min="7681" max="7681" width="6.42578125" customWidth="1"/>
    <col min="7682" max="7682" width="36.140625" customWidth="1"/>
    <col min="7683" max="7683" width="10.28515625" customWidth="1"/>
    <col min="7684" max="7684" width="10.85546875" customWidth="1"/>
    <col min="7685" max="7689" width="8.7109375" customWidth="1"/>
    <col min="7690" max="7690" width="10" customWidth="1"/>
    <col min="7691" max="7706" width="8.7109375" customWidth="1"/>
    <col min="7937" max="7937" width="6.42578125" customWidth="1"/>
    <col min="7938" max="7938" width="36.140625" customWidth="1"/>
    <col min="7939" max="7939" width="10.28515625" customWidth="1"/>
    <col min="7940" max="7940" width="10.85546875" customWidth="1"/>
    <col min="7941" max="7945" width="8.7109375" customWidth="1"/>
    <col min="7946" max="7946" width="10" customWidth="1"/>
    <col min="7947" max="7962" width="8.7109375" customWidth="1"/>
    <col min="8193" max="8193" width="6.42578125" customWidth="1"/>
    <col min="8194" max="8194" width="36.140625" customWidth="1"/>
    <col min="8195" max="8195" width="10.28515625" customWidth="1"/>
    <col min="8196" max="8196" width="10.85546875" customWidth="1"/>
    <col min="8197" max="8201" width="8.7109375" customWidth="1"/>
    <col min="8202" max="8202" width="10" customWidth="1"/>
    <col min="8203" max="8218" width="8.7109375" customWidth="1"/>
    <col min="8449" max="8449" width="6.42578125" customWidth="1"/>
    <col min="8450" max="8450" width="36.140625" customWidth="1"/>
    <col min="8451" max="8451" width="10.28515625" customWidth="1"/>
    <col min="8452" max="8452" width="10.85546875" customWidth="1"/>
    <col min="8453" max="8457" width="8.7109375" customWidth="1"/>
    <col min="8458" max="8458" width="10" customWidth="1"/>
    <col min="8459" max="8474" width="8.7109375" customWidth="1"/>
    <col min="8705" max="8705" width="6.42578125" customWidth="1"/>
    <col min="8706" max="8706" width="36.140625" customWidth="1"/>
    <col min="8707" max="8707" width="10.28515625" customWidth="1"/>
    <col min="8708" max="8708" width="10.85546875" customWidth="1"/>
    <col min="8709" max="8713" width="8.7109375" customWidth="1"/>
    <col min="8714" max="8714" width="10" customWidth="1"/>
    <col min="8715" max="8730" width="8.7109375" customWidth="1"/>
    <col min="8961" max="8961" width="6.42578125" customWidth="1"/>
    <col min="8962" max="8962" width="36.140625" customWidth="1"/>
    <col min="8963" max="8963" width="10.28515625" customWidth="1"/>
    <col min="8964" max="8964" width="10.85546875" customWidth="1"/>
    <col min="8965" max="8969" width="8.7109375" customWidth="1"/>
    <col min="8970" max="8970" width="10" customWidth="1"/>
    <col min="8971" max="8986" width="8.7109375" customWidth="1"/>
    <col min="9217" max="9217" width="6.42578125" customWidth="1"/>
    <col min="9218" max="9218" width="36.140625" customWidth="1"/>
    <col min="9219" max="9219" width="10.28515625" customWidth="1"/>
    <col min="9220" max="9220" width="10.85546875" customWidth="1"/>
    <col min="9221" max="9225" width="8.7109375" customWidth="1"/>
    <col min="9226" max="9226" width="10" customWidth="1"/>
    <col min="9227" max="9242" width="8.7109375" customWidth="1"/>
    <col min="9473" max="9473" width="6.42578125" customWidth="1"/>
    <col min="9474" max="9474" width="36.140625" customWidth="1"/>
    <col min="9475" max="9475" width="10.28515625" customWidth="1"/>
    <col min="9476" max="9476" width="10.85546875" customWidth="1"/>
    <col min="9477" max="9481" width="8.7109375" customWidth="1"/>
    <col min="9482" max="9482" width="10" customWidth="1"/>
    <col min="9483" max="9498" width="8.7109375" customWidth="1"/>
    <col min="9729" max="9729" width="6.42578125" customWidth="1"/>
    <col min="9730" max="9730" width="36.140625" customWidth="1"/>
    <col min="9731" max="9731" width="10.28515625" customWidth="1"/>
    <col min="9732" max="9732" width="10.85546875" customWidth="1"/>
    <col min="9733" max="9737" width="8.7109375" customWidth="1"/>
    <col min="9738" max="9738" width="10" customWidth="1"/>
    <col min="9739" max="9754" width="8.7109375" customWidth="1"/>
    <col min="9985" max="9985" width="6.42578125" customWidth="1"/>
    <col min="9986" max="9986" width="36.140625" customWidth="1"/>
    <col min="9987" max="9987" width="10.28515625" customWidth="1"/>
    <col min="9988" max="9988" width="10.85546875" customWidth="1"/>
    <col min="9989" max="9993" width="8.7109375" customWidth="1"/>
    <col min="9994" max="9994" width="10" customWidth="1"/>
    <col min="9995" max="10010" width="8.7109375" customWidth="1"/>
    <col min="10241" max="10241" width="6.42578125" customWidth="1"/>
    <col min="10242" max="10242" width="36.140625" customWidth="1"/>
    <col min="10243" max="10243" width="10.28515625" customWidth="1"/>
    <col min="10244" max="10244" width="10.85546875" customWidth="1"/>
    <col min="10245" max="10249" width="8.7109375" customWidth="1"/>
    <col min="10250" max="10250" width="10" customWidth="1"/>
    <col min="10251" max="10266" width="8.7109375" customWidth="1"/>
    <col min="10497" max="10497" width="6.42578125" customWidth="1"/>
    <col min="10498" max="10498" width="36.140625" customWidth="1"/>
    <col min="10499" max="10499" width="10.28515625" customWidth="1"/>
    <col min="10500" max="10500" width="10.85546875" customWidth="1"/>
    <col min="10501" max="10505" width="8.7109375" customWidth="1"/>
    <col min="10506" max="10506" width="10" customWidth="1"/>
    <col min="10507" max="10522" width="8.7109375" customWidth="1"/>
    <col min="10753" max="10753" width="6.42578125" customWidth="1"/>
    <col min="10754" max="10754" width="36.140625" customWidth="1"/>
    <col min="10755" max="10755" width="10.28515625" customWidth="1"/>
    <col min="10756" max="10756" width="10.85546875" customWidth="1"/>
    <col min="10757" max="10761" width="8.7109375" customWidth="1"/>
    <col min="10762" max="10762" width="10" customWidth="1"/>
    <col min="10763" max="10778" width="8.7109375" customWidth="1"/>
    <col min="11009" max="11009" width="6.42578125" customWidth="1"/>
    <col min="11010" max="11010" width="36.140625" customWidth="1"/>
    <col min="11011" max="11011" width="10.28515625" customWidth="1"/>
    <col min="11012" max="11012" width="10.85546875" customWidth="1"/>
    <col min="11013" max="11017" width="8.7109375" customWidth="1"/>
    <col min="11018" max="11018" width="10" customWidth="1"/>
    <col min="11019" max="11034" width="8.7109375" customWidth="1"/>
    <col min="11265" max="11265" width="6.42578125" customWidth="1"/>
    <col min="11266" max="11266" width="36.140625" customWidth="1"/>
    <col min="11267" max="11267" width="10.28515625" customWidth="1"/>
    <col min="11268" max="11268" width="10.85546875" customWidth="1"/>
    <col min="11269" max="11273" width="8.7109375" customWidth="1"/>
    <col min="11274" max="11274" width="10" customWidth="1"/>
    <col min="11275" max="11290" width="8.7109375" customWidth="1"/>
    <col min="11521" max="11521" width="6.42578125" customWidth="1"/>
    <col min="11522" max="11522" width="36.140625" customWidth="1"/>
    <col min="11523" max="11523" width="10.28515625" customWidth="1"/>
    <col min="11524" max="11524" width="10.85546875" customWidth="1"/>
    <col min="11525" max="11529" width="8.7109375" customWidth="1"/>
    <col min="11530" max="11530" width="10" customWidth="1"/>
    <col min="11531" max="11546" width="8.7109375" customWidth="1"/>
    <col min="11777" max="11777" width="6.42578125" customWidth="1"/>
    <col min="11778" max="11778" width="36.140625" customWidth="1"/>
    <col min="11779" max="11779" width="10.28515625" customWidth="1"/>
    <col min="11780" max="11780" width="10.85546875" customWidth="1"/>
    <col min="11781" max="11785" width="8.7109375" customWidth="1"/>
    <col min="11786" max="11786" width="10" customWidth="1"/>
    <col min="11787" max="11802" width="8.7109375" customWidth="1"/>
    <col min="12033" max="12033" width="6.42578125" customWidth="1"/>
    <col min="12034" max="12034" width="36.140625" customWidth="1"/>
    <col min="12035" max="12035" width="10.28515625" customWidth="1"/>
    <col min="12036" max="12036" width="10.85546875" customWidth="1"/>
    <col min="12037" max="12041" width="8.7109375" customWidth="1"/>
    <col min="12042" max="12042" width="10" customWidth="1"/>
    <col min="12043" max="12058" width="8.7109375" customWidth="1"/>
    <col min="12289" max="12289" width="6.42578125" customWidth="1"/>
    <col min="12290" max="12290" width="36.140625" customWidth="1"/>
    <col min="12291" max="12291" width="10.28515625" customWidth="1"/>
    <col min="12292" max="12292" width="10.85546875" customWidth="1"/>
    <col min="12293" max="12297" width="8.7109375" customWidth="1"/>
    <col min="12298" max="12298" width="10" customWidth="1"/>
    <col min="12299" max="12314" width="8.7109375" customWidth="1"/>
    <col min="12545" max="12545" width="6.42578125" customWidth="1"/>
    <col min="12546" max="12546" width="36.140625" customWidth="1"/>
    <col min="12547" max="12547" width="10.28515625" customWidth="1"/>
    <col min="12548" max="12548" width="10.85546875" customWidth="1"/>
    <col min="12549" max="12553" width="8.7109375" customWidth="1"/>
    <col min="12554" max="12554" width="10" customWidth="1"/>
    <col min="12555" max="12570" width="8.7109375" customWidth="1"/>
    <col min="12801" max="12801" width="6.42578125" customWidth="1"/>
    <col min="12802" max="12802" width="36.140625" customWidth="1"/>
    <col min="12803" max="12803" width="10.28515625" customWidth="1"/>
    <col min="12804" max="12804" width="10.85546875" customWidth="1"/>
    <col min="12805" max="12809" width="8.7109375" customWidth="1"/>
    <col min="12810" max="12810" width="10" customWidth="1"/>
    <col min="12811" max="12826" width="8.7109375" customWidth="1"/>
    <col min="13057" max="13057" width="6.42578125" customWidth="1"/>
    <col min="13058" max="13058" width="36.140625" customWidth="1"/>
    <col min="13059" max="13059" width="10.28515625" customWidth="1"/>
    <col min="13060" max="13060" width="10.85546875" customWidth="1"/>
    <col min="13061" max="13065" width="8.7109375" customWidth="1"/>
    <col min="13066" max="13066" width="10" customWidth="1"/>
    <col min="13067" max="13082" width="8.7109375" customWidth="1"/>
    <col min="13313" max="13313" width="6.42578125" customWidth="1"/>
    <col min="13314" max="13314" width="36.140625" customWidth="1"/>
    <col min="13315" max="13315" width="10.28515625" customWidth="1"/>
    <col min="13316" max="13316" width="10.85546875" customWidth="1"/>
    <col min="13317" max="13321" width="8.7109375" customWidth="1"/>
    <col min="13322" max="13322" width="10" customWidth="1"/>
    <col min="13323" max="13338" width="8.7109375" customWidth="1"/>
    <col min="13569" max="13569" width="6.42578125" customWidth="1"/>
    <col min="13570" max="13570" width="36.140625" customWidth="1"/>
    <col min="13571" max="13571" width="10.28515625" customWidth="1"/>
    <col min="13572" max="13572" width="10.85546875" customWidth="1"/>
    <col min="13573" max="13577" width="8.7109375" customWidth="1"/>
    <col min="13578" max="13578" width="10" customWidth="1"/>
    <col min="13579" max="13594" width="8.7109375" customWidth="1"/>
    <col min="13825" max="13825" width="6.42578125" customWidth="1"/>
    <col min="13826" max="13826" width="36.140625" customWidth="1"/>
    <col min="13827" max="13827" width="10.28515625" customWidth="1"/>
    <col min="13828" max="13828" width="10.85546875" customWidth="1"/>
    <col min="13829" max="13833" width="8.7109375" customWidth="1"/>
    <col min="13834" max="13834" width="10" customWidth="1"/>
    <col min="13835" max="13850" width="8.7109375" customWidth="1"/>
    <col min="14081" max="14081" width="6.42578125" customWidth="1"/>
    <col min="14082" max="14082" width="36.140625" customWidth="1"/>
    <col min="14083" max="14083" width="10.28515625" customWidth="1"/>
    <col min="14084" max="14084" width="10.85546875" customWidth="1"/>
    <col min="14085" max="14089" width="8.7109375" customWidth="1"/>
    <col min="14090" max="14090" width="10" customWidth="1"/>
    <col min="14091" max="14106" width="8.7109375" customWidth="1"/>
    <col min="14337" max="14337" width="6.42578125" customWidth="1"/>
    <col min="14338" max="14338" width="36.140625" customWidth="1"/>
    <col min="14339" max="14339" width="10.28515625" customWidth="1"/>
    <col min="14340" max="14340" width="10.85546875" customWidth="1"/>
    <col min="14341" max="14345" width="8.7109375" customWidth="1"/>
    <col min="14346" max="14346" width="10" customWidth="1"/>
    <col min="14347" max="14362" width="8.7109375" customWidth="1"/>
    <col min="14593" max="14593" width="6.42578125" customWidth="1"/>
    <col min="14594" max="14594" width="36.140625" customWidth="1"/>
    <col min="14595" max="14595" width="10.28515625" customWidth="1"/>
    <col min="14596" max="14596" width="10.85546875" customWidth="1"/>
    <col min="14597" max="14601" width="8.7109375" customWidth="1"/>
    <col min="14602" max="14602" width="10" customWidth="1"/>
    <col min="14603" max="14618" width="8.7109375" customWidth="1"/>
    <col min="14849" max="14849" width="6.42578125" customWidth="1"/>
    <col min="14850" max="14850" width="36.140625" customWidth="1"/>
    <col min="14851" max="14851" width="10.28515625" customWidth="1"/>
    <col min="14852" max="14852" width="10.85546875" customWidth="1"/>
    <col min="14853" max="14857" width="8.7109375" customWidth="1"/>
    <col min="14858" max="14858" width="10" customWidth="1"/>
    <col min="14859" max="14874" width="8.7109375" customWidth="1"/>
    <col min="15105" max="15105" width="6.42578125" customWidth="1"/>
    <col min="15106" max="15106" width="36.140625" customWidth="1"/>
    <col min="15107" max="15107" width="10.28515625" customWidth="1"/>
    <col min="15108" max="15108" width="10.85546875" customWidth="1"/>
    <col min="15109" max="15113" width="8.7109375" customWidth="1"/>
    <col min="15114" max="15114" width="10" customWidth="1"/>
    <col min="15115" max="15130" width="8.7109375" customWidth="1"/>
    <col min="15361" max="15361" width="6.42578125" customWidth="1"/>
    <col min="15362" max="15362" width="36.140625" customWidth="1"/>
    <col min="15363" max="15363" width="10.28515625" customWidth="1"/>
    <col min="15364" max="15364" width="10.85546875" customWidth="1"/>
    <col min="15365" max="15369" width="8.7109375" customWidth="1"/>
    <col min="15370" max="15370" width="10" customWidth="1"/>
    <col min="15371" max="15386" width="8.7109375" customWidth="1"/>
    <col min="15617" max="15617" width="6.42578125" customWidth="1"/>
    <col min="15618" max="15618" width="36.140625" customWidth="1"/>
    <col min="15619" max="15619" width="10.28515625" customWidth="1"/>
    <col min="15620" max="15620" width="10.85546875" customWidth="1"/>
    <col min="15621" max="15625" width="8.7109375" customWidth="1"/>
    <col min="15626" max="15626" width="10" customWidth="1"/>
    <col min="15627" max="15642" width="8.7109375" customWidth="1"/>
    <col min="15873" max="15873" width="6.42578125" customWidth="1"/>
    <col min="15874" max="15874" width="36.140625" customWidth="1"/>
    <col min="15875" max="15875" width="10.28515625" customWidth="1"/>
    <col min="15876" max="15876" width="10.85546875" customWidth="1"/>
    <col min="15877" max="15881" width="8.7109375" customWidth="1"/>
    <col min="15882" max="15882" width="10" customWidth="1"/>
    <col min="15883" max="15898" width="8.7109375" customWidth="1"/>
    <col min="16129" max="16129" width="6.42578125" customWidth="1"/>
    <col min="16130" max="16130" width="36.140625" customWidth="1"/>
    <col min="16131" max="16131" width="10.28515625" customWidth="1"/>
    <col min="16132" max="16132" width="10.85546875" customWidth="1"/>
    <col min="16133" max="16137" width="8.7109375" customWidth="1"/>
    <col min="16138" max="16138" width="10" customWidth="1"/>
    <col min="16139" max="16154" width="8.7109375" customWidth="1"/>
  </cols>
  <sheetData>
    <row r="1" spans="1:26" x14ac:dyDescent="0.2">
      <c r="B1" s="345" t="s">
        <v>304</v>
      </c>
      <c r="D1" s="226" t="s">
        <v>410</v>
      </c>
    </row>
    <row r="2" spans="1:26" ht="18.75" x14ac:dyDescent="0.3">
      <c r="B2" s="43" t="s">
        <v>373</v>
      </c>
      <c r="C2" s="369" t="s">
        <v>391</v>
      </c>
      <c r="D2" s="228"/>
    </row>
    <row r="3" spans="1:26" x14ac:dyDescent="0.2">
      <c r="B3" s="347" t="s">
        <v>111</v>
      </c>
      <c r="C3" s="227" t="s">
        <v>112</v>
      </c>
    </row>
    <row r="4" spans="1:26" s="11" customFormat="1" x14ac:dyDescent="0.2">
      <c r="A4" s="348"/>
      <c r="B4" s="349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</row>
    <row r="5" spans="1:26" ht="36.75" thickBot="1" x14ac:dyDescent="0.25">
      <c r="A5" s="350" t="s">
        <v>0</v>
      </c>
      <c r="B5" s="351" t="s">
        <v>1</v>
      </c>
      <c r="C5" s="334" t="s">
        <v>357</v>
      </c>
      <c r="D5" s="220" t="s">
        <v>305</v>
      </c>
      <c r="E5" s="220" t="s">
        <v>360</v>
      </c>
      <c r="F5" s="220" t="s">
        <v>308</v>
      </c>
      <c r="G5" s="220" t="s">
        <v>322</v>
      </c>
      <c r="H5" s="220" t="s">
        <v>310</v>
      </c>
      <c r="I5" s="220" t="s">
        <v>323</v>
      </c>
      <c r="J5" s="220" t="s">
        <v>309</v>
      </c>
      <c r="K5" s="220" t="s">
        <v>311</v>
      </c>
      <c r="L5" s="220" t="s">
        <v>377</v>
      </c>
      <c r="M5" s="220" t="s">
        <v>313</v>
      </c>
      <c r="N5" s="220" t="s">
        <v>314</v>
      </c>
      <c r="O5" s="220" t="s">
        <v>324</v>
      </c>
      <c r="P5" s="220" t="s">
        <v>316</v>
      </c>
      <c r="Q5" s="220" t="s">
        <v>317</v>
      </c>
      <c r="R5" s="220" t="s">
        <v>315</v>
      </c>
      <c r="S5" s="220" t="s">
        <v>318</v>
      </c>
      <c r="T5" s="220" t="s">
        <v>363</v>
      </c>
      <c r="U5" s="220" t="s">
        <v>325</v>
      </c>
      <c r="V5" s="220" t="s">
        <v>326</v>
      </c>
      <c r="W5" s="220" t="s">
        <v>392</v>
      </c>
      <c r="X5" s="220" t="s">
        <v>393</v>
      </c>
      <c r="Y5" s="220" t="s">
        <v>394</v>
      </c>
      <c r="Z5" s="222" t="s">
        <v>319</v>
      </c>
    </row>
    <row r="6" spans="1:26" x14ac:dyDescent="0.2">
      <c r="A6" s="352">
        <v>1</v>
      </c>
      <c r="B6" s="353" t="s">
        <v>2</v>
      </c>
      <c r="C6" s="230">
        <f t="shared" ref="C6:C48" si="0">SUM(D6:Z6)</f>
        <v>16360682</v>
      </c>
      <c r="D6" s="335">
        <v>6344542</v>
      </c>
      <c r="E6" s="336"/>
      <c r="F6" s="336"/>
      <c r="G6" s="336"/>
      <c r="H6" s="336"/>
      <c r="I6" s="336">
        <v>2216500</v>
      </c>
      <c r="J6" s="336"/>
      <c r="K6" s="336">
        <v>6359340</v>
      </c>
      <c r="L6" s="336"/>
      <c r="M6" s="336">
        <v>862800</v>
      </c>
      <c r="N6" s="336">
        <v>477500</v>
      </c>
      <c r="O6" s="336"/>
      <c r="P6" s="336"/>
      <c r="Q6" s="336"/>
      <c r="R6" s="336"/>
      <c r="S6" s="336"/>
      <c r="T6" s="336"/>
      <c r="U6" s="336"/>
      <c r="V6" s="336"/>
      <c r="W6" s="336">
        <v>100000</v>
      </c>
      <c r="X6" s="336"/>
      <c r="Y6" s="336"/>
      <c r="Z6" s="336"/>
    </row>
    <row r="7" spans="1:26" ht="24" x14ac:dyDescent="0.2">
      <c r="A7" s="352">
        <v>2</v>
      </c>
      <c r="B7" s="353" t="s">
        <v>3</v>
      </c>
      <c r="C7" s="233">
        <f t="shared" si="0"/>
        <v>2766071</v>
      </c>
      <c r="D7" s="335">
        <v>1287508</v>
      </c>
      <c r="E7" s="336"/>
      <c r="F7" s="336"/>
      <c r="G7" s="336"/>
      <c r="H7" s="336"/>
      <c r="I7" s="336">
        <v>441050</v>
      </c>
      <c r="J7" s="336"/>
      <c r="K7" s="336">
        <v>720036</v>
      </c>
      <c r="L7" s="336"/>
      <c r="M7" s="336">
        <v>172662</v>
      </c>
      <c r="N7" s="336">
        <v>93113</v>
      </c>
      <c r="O7" s="336"/>
      <c r="P7" s="336"/>
      <c r="Q7" s="336"/>
      <c r="R7" s="336"/>
      <c r="S7" s="336"/>
      <c r="T7" s="336"/>
      <c r="U7" s="336"/>
      <c r="V7" s="336"/>
      <c r="W7" s="336">
        <v>51702</v>
      </c>
      <c r="X7" s="336"/>
      <c r="Y7" s="336"/>
      <c r="Z7" s="336"/>
    </row>
    <row r="8" spans="1:26" x14ac:dyDescent="0.2">
      <c r="A8" s="352">
        <v>3</v>
      </c>
      <c r="B8" s="354" t="s">
        <v>4</v>
      </c>
      <c r="C8" s="233">
        <f t="shared" si="0"/>
        <v>21573073</v>
      </c>
      <c r="D8" s="337">
        <v>4785522</v>
      </c>
      <c r="E8" s="338"/>
      <c r="F8" s="338">
        <v>606000</v>
      </c>
      <c r="G8" s="338">
        <v>1397000</v>
      </c>
      <c r="H8" s="338">
        <v>622300</v>
      </c>
      <c r="I8" s="338">
        <v>817550</v>
      </c>
      <c r="J8" s="336">
        <v>6067000</v>
      </c>
      <c r="K8" s="338">
        <v>482600</v>
      </c>
      <c r="L8" s="338">
        <v>1020700</v>
      </c>
      <c r="M8" s="338">
        <v>1043300</v>
      </c>
      <c r="N8" s="338">
        <v>151130</v>
      </c>
      <c r="O8" s="336"/>
      <c r="P8" s="338"/>
      <c r="Q8" s="338"/>
      <c r="R8" s="338">
        <v>2275840</v>
      </c>
      <c r="S8" s="336">
        <v>1450400</v>
      </c>
      <c r="T8" s="338">
        <v>101731</v>
      </c>
      <c r="U8" s="338"/>
      <c r="V8" s="338">
        <v>400000</v>
      </c>
      <c r="W8" s="338">
        <v>227000</v>
      </c>
      <c r="X8" s="338"/>
      <c r="Y8" s="338"/>
      <c r="Z8" s="336">
        <v>125000</v>
      </c>
    </row>
    <row r="9" spans="1:26" x14ac:dyDescent="0.2">
      <c r="A9" s="352">
        <v>4</v>
      </c>
      <c r="B9" s="355" t="s">
        <v>5</v>
      </c>
      <c r="C9" s="233">
        <f t="shared" si="0"/>
        <v>0</v>
      </c>
      <c r="D9" s="241">
        <f t="shared" ref="D9:Z9" si="1">D10</f>
        <v>0</v>
      </c>
      <c r="E9" s="235">
        <f t="shared" si="1"/>
        <v>0</v>
      </c>
      <c r="F9" s="235">
        <f t="shared" si="1"/>
        <v>0</v>
      </c>
      <c r="G9" s="235">
        <f t="shared" si="1"/>
        <v>0</v>
      </c>
      <c r="H9" s="235">
        <f t="shared" si="1"/>
        <v>0</v>
      </c>
      <c r="I9" s="235">
        <f t="shared" si="1"/>
        <v>0</v>
      </c>
      <c r="J9" s="235">
        <f t="shared" si="1"/>
        <v>0</v>
      </c>
      <c r="K9" s="235">
        <f t="shared" si="1"/>
        <v>0</v>
      </c>
      <c r="L9" s="235">
        <f t="shared" si="1"/>
        <v>0</v>
      </c>
      <c r="M9" s="235">
        <f t="shared" si="1"/>
        <v>0</v>
      </c>
      <c r="N9" s="235">
        <f t="shared" si="1"/>
        <v>0</v>
      </c>
      <c r="O9" s="235">
        <f t="shared" si="1"/>
        <v>0</v>
      </c>
      <c r="P9" s="235">
        <f t="shared" si="1"/>
        <v>0</v>
      </c>
      <c r="Q9" s="235">
        <f t="shared" si="1"/>
        <v>0</v>
      </c>
      <c r="R9" s="235">
        <f t="shared" si="1"/>
        <v>0</v>
      </c>
      <c r="S9" s="235">
        <f t="shared" si="1"/>
        <v>0</v>
      </c>
      <c r="T9" s="235">
        <f t="shared" si="1"/>
        <v>0</v>
      </c>
      <c r="U9" s="235">
        <f t="shared" si="1"/>
        <v>0</v>
      </c>
      <c r="V9" s="235">
        <f t="shared" si="1"/>
        <v>0</v>
      </c>
      <c r="W9" s="235">
        <f t="shared" si="1"/>
        <v>0</v>
      </c>
      <c r="X9" s="235">
        <f t="shared" si="1"/>
        <v>0</v>
      </c>
      <c r="Y9" s="235">
        <f t="shared" si="1"/>
        <v>0</v>
      </c>
      <c r="Z9" s="235">
        <f t="shared" si="1"/>
        <v>0</v>
      </c>
    </row>
    <row r="10" spans="1:26" ht="24" x14ac:dyDescent="0.2">
      <c r="A10" s="352">
        <v>5</v>
      </c>
      <c r="B10" s="355" t="s">
        <v>6</v>
      </c>
      <c r="C10" s="233">
        <f t="shared" si="0"/>
        <v>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ht="24" x14ac:dyDescent="0.2">
      <c r="A11" s="352">
        <v>6</v>
      </c>
      <c r="B11" s="355" t="s">
        <v>7</v>
      </c>
      <c r="C11" s="233">
        <f t="shared" si="0"/>
        <v>0</v>
      </c>
      <c r="D11" s="241">
        <f t="shared" ref="D11:Z11" si="2">D12</f>
        <v>0</v>
      </c>
      <c r="E11" s="235">
        <f t="shared" si="2"/>
        <v>0</v>
      </c>
      <c r="F11" s="235">
        <f t="shared" si="2"/>
        <v>0</v>
      </c>
      <c r="G11" s="235">
        <f t="shared" si="2"/>
        <v>0</v>
      </c>
      <c r="H11" s="235">
        <f t="shared" si="2"/>
        <v>0</v>
      </c>
      <c r="I11" s="235">
        <f t="shared" si="2"/>
        <v>0</v>
      </c>
      <c r="J11" s="235">
        <f t="shared" si="2"/>
        <v>0</v>
      </c>
      <c r="K11" s="235">
        <f t="shared" si="2"/>
        <v>0</v>
      </c>
      <c r="L11" s="235">
        <f t="shared" si="2"/>
        <v>0</v>
      </c>
      <c r="M11" s="235">
        <f t="shared" si="2"/>
        <v>0</v>
      </c>
      <c r="N11" s="235">
        <f t="shared" si="2"/>
        <v>0</v>
      </c>
      <c r="O11" s="235">
        <f t="shared" si="2"/>
        <v>0</v>
      </c>
      <c r="P11" s="235">
        <f t="shared" si="2"/>
        <v>0</v>
      </c>
      <c r="Q11" s="235">
        <f t="shared" si="2"/>
        <v>0</v>
      </c>
      <c r="R11" s="235">
        <f t="shared" si="2"/>
        <v>0</v>
      </c>
      <c r="S11" s="235">
        <f t="shared" si="2"/>
        <v>0</v>
      </c>
      <c r="T11" s="235">
        <f t="shared" si="2"/>
        <v>0</v>
      </c>
      <c r="U11" s="235">
        <f t="shared" si="2"/>
        <v>0</v>
      </c>
      <c r="V11" s="235">
        <f t="shared" si="2"/>
        <v>0</v>
      </c>
      <c r="W11" s="235">
        <f t="shared" si="2"/>
        <v>0</v>
      </c>
      <c r="X11" s="235">
        <f t="shared" si="2"/>
        <v>0</v>
      </c>
      <c r="Y11" s="235">
        <f t="shared" si="2"/>
        <v>0</v>
      </c>
      <c r="Z11" s="235">
        <f t="shared" si="2"/>
        <v>0</v>
      </c>
    </row>
    <row r="12" spans="1:26" ht="18.75" customHeight="1" x14ac:dyDescent="0.2">
      <c r="A12" s="352">
        <v>7</v>
      </c>
      <c r="B12" s="355" t="s">
        <v>8</v>
      </c>
      <c r="C12" s="233">
        <f t="shared" si="0"/>
        <v>0</v>
      </c>
      <c r="D12" s="241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</row>
    <row r="13" spans="1:26" x14ac:dyDescent="0.2">
      <c r="A13" s="352">
        <v>8</v>
      </c>
      <c r="B13" s="355" t="s">
        <v>9</v>
      </c>
      <c r="C13" s="233">
        <f t="shared" si="0"/>
        <v>1500000</v>
      </c>
      <c r="D13" s="241">
        <f t="shared" ref="D13:Z13" si="3">SUM(D14:D16)</f>
        <v>0</v>
      </c>
      <c r="E13" s="235">
        <f t="shared" si="3"/>
        <v>0</v>
      </c>
      <c r="F13" s="235">
        <f t="shared" si="3"/>
        <v>0</v>
      </c>
      <c r="G13" s="235">
        <f t="shared" si="3"/>
        <v>0</v>
      </c>
      <c r="H13" s="235">
        <f t="shared" si="3"/>
        <v>0</v>
      </c>
      <c r="I13" s="235">
        <f t="shared" si="3"/>
        <v>0</v>
      </c>
      <c r="J13" s="235">
        <f t="shared" si="3"/>
        <v>0</v>
      </c>
      <c r="K13" s="235">
        <f t="shared" si="3"/>
        <v>0</v>
      </c>
      <c r="L13" s="235">
        <f t="shared" si="3"/>
        <v>0</v>
      </c>
      <c r="M13" s="235">
        <f t="shared" si="3"/>
        <v>0</v>
      </c>
      <c r="N13" s="235">
        <f t="shared" si="3"/>
        <v>0</v>
      </c>
      <c r="O13" s="235">
        <f t="shared" si="3"/>
        <v>0</v>
      </c>
      <c r="P13" s="235">
        <f t="shared" si="3"/>
        <v>0</v>
      </c>
      <c r="Q13" s="235">
        <f t="shared" si="3"/>
        <v>0</v>
      </c>
      <c r="R13" s="235">
        <f t="shared" si="3"/>
        <v>0</v>
      </c>
      <c r="S13" s="235">
        <f t="shared" si="3"/>
        <v>0</v>
      </c>
      <c r="T13" s="235">
        <f t="shared" si="3"/>
        <v>0</v>
      </c>
      <c r="U13" s="235">
        <f t="shared" si="3"/>
        <v>0</v>
      </c>
      <c r="V13" s="235">
        <f t="shared" si="3"/>
        <v>1500000</v>
      </c>
      <c r="W13" s="235">
        <f t="shared" si="3"/>
        <v>0</v>
      </c>
      <c r="X13" s="235">
        <f t="shared" si="3"/>
        <v>0</v>
      </c>
      <c r="Y13" s="235">
        <f t="shared" si="3"/>
        <v>0</v>
      </c>
      <c r="Z13" s="235">
        <f t="shared" si="3"/>
        <v>0</v>
      </c>
    </row>
    <row r="14" spans="1:26" ht="18" customHeight="1" x14ac:dyDescent="0.2">
      <c r="A14" s="352">
        <v>9</v>
      </c>
      <c r="B14" s="355" t="s">
        <v>10</v>
      </c>
      <c r="C14" s="233">
        <f t="shared" si="0"/>
        <v>100000</v>
      </c>
      <c r="D14" s="231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>
        <v>100000</v>
      </c>
      <c r="W14" s="232"/>
      <c r="X14" s="232"/>
      <c r="Y14" s="232"/>
      <c r="Z14" s="232"/>
    </row>
    <row r="15" spans="1:26" ht="24" x14ac:dyDescent="0.2">
      <c r="A15" s="352">
        <v>10</v>
      </c>
      <c r="B15" s="355" t="s">
        <v>11</v>
      </c>
      <c r="C15" s="233">
        <f t="shared" si="0"/>
        <v>1400000</v>
      </c>
      <c r="D15" s="231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>
        <v>1400000</v>
      </c>
      <c r="W15" s="232"/>
      <c r="X15" s="232"/>
      <c r="Y15" s="232"/>
      <c r="Z15" s="232"/>
    </row>
    <row r="16" spans="1:26" ht="24" x14ac:dyDescent="0.2">
      <c r="A16" s="352">
        <v>11</v>
      </c>
      <c r="B16" s="355" t="s">
        <v>12</v>
      </c>
      <c r="C16" s="233">
        <f t="shared" si="0"/>
        <v>0</v>
      </c>
      <c r="D16" s="231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">
      <c r="A17" s="352">
        <v>12</v>
      </c>
      <c r="B17" s="353" t="s">
        <v>13</v>
      </c>
      <c r="C17" s="233">
        <f t="shared" si="0"/>
        <v>1500000</v>
      </c>
      <c r="D17" s="335">
        <f t="shared" ref="D17:Z17" si="4">D9+D11+D13</f>
        <v>0</v>
      </c>
      <c r="E17" s="336">
        <f t="shared" si="4"/>
        <v>0</v>
      </c>
      <c r="F17" s="336">
        <f t="shared" si="4"/>
        <v>0</v>
      </c>
      <c r="G17" s="336">
        <f t="shared" si="4"/>
        <v>0</v>
      </c>
      <c r="H17" s="336">
        <f t="shared" si="4"/>
        <v>0</v>
      </c>
      <c r="I17" s="336">
        <f t="shared" si="4"/>
        <v>0</v>
      </c>
      <c r="J17" s="336">
        <f t="shared" si="4"/>
        <v>0</v>
      </c>
      <c r="K17" s="336">
        <f t="shared" si="4"/>
        <v>0</v>
      </c>
      <c r="L17" s="336">
        <f t="shared" si="4"/>
        <v>0</v>
      </c>
      <c r="M17" s="336">
        <f t="shared" si="4"/>
        <v>0</v>
      </c>
      <c r="N17" s="336">
        <f t="shared" si="4"/>
        <v>0</v>
      </c>
      <c r="O17" s="336">
        <f t="shared" si="4"/>
        <v>0</v>
      </c>
      <c r="P17" s="336">
        <f t="shared" si="4"/>
        <v>0</v>
      </c>
      <c r="Q17" s="336">
        <f t="shared" si="4"/>
        <v>0</v>
      </c>
      <c r="R17" s="336">
        <f t="shared" si="4"/>
        <v>0</v>
      </c>
      <c r="S17" s="336">
        <f t="shared" si="4"/>
        <v>0</v>
      </c>
      <c r="T17" s="336">
        <f t="shared" si="4"/>
        <v>0</v>
      </c>
      <c r="U17" s="336">
        <f t="shared" si="4"/>
        <v>0</v>
      </c>
      <c r="V17" s="336">
        <f t="shared" si="4"/>
        <v>1500000</v>
      </c>
      <c r="W17" s="336">
        <f t="shared" si="4"/>
        <v>0</v>
      </c>
      <c r="X17" s="336">
        <f t="shared" si="4"/>
        <v>0</v>
      </c>
      <c r="Y17" s="336">
        <f t="shared" si="4"/>
        <v>0</v>
      </c>
      <c r="Z17" s="336">
        <f t="shared" si="4"/>
        <v>0</v>
      </c>
    </row>
    <row r="18" spans="1:26" x14ac:dyDescent="0.2">
      <c r="A18" s="352">
        <v>13</v>
      </c>
      <c r="B18" s="355" t="s">
        <v>14</v>
      </c>
      <c r="C18" s="233">
        <f t="shared" si="0"/>
        <v>78349</v>
      </c>
      <c r="D18" s="231"/>
      <c r="E18" s="232">
        <v>78349</v>
      </c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24" x14ac:dyDescent="0.2">
      <c r="A19" s="352">
        <v>14</v>
      </c>
      <c r="B19" s="355" t="s">
        <v>15</v>
      </c>
      <c r="C19" s="233">
        <f t="shared" si="0"/>
        <v>6267644</v>
      </c>
      <c r="D19" s="236">
        <f t="shared" ref="D19:Z19" si="5">SUM(D20:D23)</f>
        <v>0</v>
      </c>
      <c r="E19" s="237">
        <f t="shared" si="5"/>
        <v>0</v>
      </c>
      <c r="F19" s="237">
        <f t="shared" si="5"/>
        <v>0</v>
      </c>
      <c r="G19" s="237">
        <f t="shared" si="5"/>
        <v>0</v>
      </c>
      <c r="H19" s="237">
        <f t="shared" si="5"/>
        <v>0</v>
      </c>
      <c r="I19" s="237">
        <f t="shared" si="5"/>
        <v>0</v>
      </c>
      <c r="J19" s="237">
        <f t="shared" si="5"/>
        <v>280060</v>
      </c>
      <c r="K19" s="237">
        <f t="shared" si="5"/>
        <v>0</v>
      </c>
      <c r="L19" s="237">
        <f t="shared" si="5"/>
        <v>0</v>
      </c>
      <c r="M19" s="237">
        <f t="shared" si="5"/>
        <v>0</v>
      </c>
      <c r="N19" s="237">
        <f t="shared" si="5"/>
        <v>0</v>
      </c>
      <c r="O19" s="237">
        <f t="shared" si="5"/>
        <v>447840</v>
      </c>
      <c r="P19" s="237">
        <f t="shared" si="5"/>
        <v>456656</v>
      </c>
      <c r="Q19" s="237">
        <f t="shared" si="5"/>
        <v>1604279</v>
      </c>
      <c r="R19" s="237">
        <f t="shared" si="5"/>
        <v>3378809</v>
      </c>
      <c r="S19" s="237">
        <f t="shared" si="5"/>
        <v>0</v>
      </c>
      <c r="T19" s="237">
        <f t="shared" si="5"/>
        <v>0</v>
      </c>
      <c r="U19" s="237">
        <f t="shared" si="5"/>
        <v>0</v>
      </c>
      <c r="V19" s="237">
        <f t="shared" si="5"/>
        <v>100000</v>
      </c>
      <c r="W19" s="237">
        <f t="shared" si="5"/>
        <v>0</v>
      </c>
      <c r="X19" s="237">
        <f t="shared" si="5"/>
        <v>0</v>
      </c>
      <c r="Y19" s="237">
        <f t="shared" si="5"/>
        <v>0</v>
      </c>
      <c r="Z19" s="237">
        <f t="shared" si="5"/>
        <v>0</v>
      </c>
    </row>
    <row r="20" spans="1:26" ht="24" customHeight="1" x14ac:dyDescent="0.2">
      <c r="A20" s="352">
        <v>15</v>
      </c>
      <c r="B20" s="355" t="s">
        <v>390</v>
      </c>
      <c r="C20" s="233">
        <f t="shared" si="0"/>
        <v>100000</v>
      </c>
      <c r="D20" s="231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>
        <v>100000</v>
      </c>
      <c r="W20" s="232"/>
      <c r="X20" s="232"/>
      <c r="Y20" s="232"/>
      <c r="Z20" s="232"/>
    </row>
    <row r="21" spans="1:26" ht="16.5" customHeight="1" x14ac:dyDescent="0.2">
      <c r="A21" s="352">
        <v>16</v>
      </c>
      <c r="B21" s="355" t="s">
        <v>17</v>
      </c>
      <c r="C21" s="233">
        <f t="shared" si="0"/>
        <v>0</v>
      </c>
      <c r="D21" s="231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23.25" customHeight="1" x14ac:dyDescent="0.2">
      <c r="A22" s="352">
        <v>17</v>
      </c>
      <c r="B22" s="355" t="s">
        <v>18</v>
      </c>
      <c r="C22" s="233">
        <f t="shared" si="0"/>
        <v>715060</v>
      </c>
      <c r="D22" s="231"/>
      <c r="E22" s="232"/>
      <c r="F22" s="232"/>
      <c r="G22" s="232"/>
      <c r="H22" s="232"/>
      <c r="I22" s="232"/>
      <c r="J22" s="232">
        <v>280060</v>
      </c>
      <c r="K22" s="232"/>
      <c r="L22" s="232"/>
      <c r="M22" s="232"/>
      <c r="N22" s="232"/>
      <c r="O22" s="232">
        <v>435000</v>
      </c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ht="24" x14ac:dyDescent="0.2">
      <c r="A23" s="352">
        <v>18</v>
      </c>
      <c r="B23" s="355" t="s">
        <v>19</v>
      </c>
      <c r="C23" s="233">
        <f t="shared" si="0"/>
        <v>5452584</v>
      </c>
      <c r="D23" s="231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>
        <v>12840</v>
      </c>
      <c r="P23" s="232">
        <v>456656</v>
      </c>
      <c r="Q23" s="232">
        <v>1604279</v>
      </c>
      <c r="R23" s="339">
        <v>3378809</v>
      </c>
      <c r="S23" s="232"/>
      <c r="T23" s="232"/>
      <c r="U23" s="232">
        <v>0</v>
      </c>
      <c r="V23" s="232"/>
      <c r="W23" s="232"/>
      <c r="X23" s="232"/>
      <c r="Y23" s="232"/>
      <c r="Z23" s="232"/>
    </row>
    <row r="24" spans="1:26" ht="36" x14ac:dyDescent="0.2">
      <c r="A24" s="352">
        <v>19</v>
      </c>
      <c r="B24" s="355" t="s">
        <v>20</v>
      </c>
      <c r="C24" s="233">
        <f t="shared" si="0"/>
        <v>450000</v>
      </c>
      <c r="D24" s="231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>
        <v>450000</v>
      </c>
      <c r="Z24" s="232"/>
    </row>
    <row r="25" spans="1:26" x14ac:dyDescent="0.2">
      <c r="A25" s="352">
        <v>20</v>
      </c>
      <c r="B25" s="355" t="s">
        <v>21</v>
      </c>
      <c r="C25" s="233">
        <f t="shared" si="0"/>
        <v>17452183</v>
      </c>
      <c r="D25" s="231">
        <v>731418</v>
      </c>
      <c r="E25" s="232"/>
      <c r="F25" s="232"/>
      <c r="G25" s="232"/>
      <c r="H25" s="232"/>
      <c r="I25" s="232"/>
      <c r="J25" s="232">
        <v>15002640</v>
      </c>
      <c r="K25" s="232"/>
      <c r="L25" s="232"/>
      <c r="M25" s="232"/>
      <c r="N25" s="232"/>
      <c r="O25" s="232"/>
      <c r="P25" s="232"/>
      <c r="Q25" s="232"/>
      <c r="R25" s="232"/>
      <c r="S25" s="232">
        <v>250000</v>
      </c>
      <c r="T25" s="232"/>
      <c r="U25" s="232"/>
      <c r="V25" s="232"/>
      <c r="W25" s="232"/>
      <c r="X25" s="232"/>
      <c r="Y25" s="232"/>
      <c r="Z25" s="232">
        <v>1468125</v>
      </c>
    </row>
    <row r="26" spans="1:26" x14ac:dyDescent="0.2">
      <c r="A26" s="352">
        <v>21</v>
      </c>
      <c r="B26" s="353" t="s">
        <v>22</v>
      </c>
      <c r="C26" s="233">
        <f t="shared" si="0"/>
        <v>24248176</v>
      </c>
      <c r="D26" s="335">
        <f t="shared" ref="D26:Z26" si="6">D18+D19+D24+D25</f>
        <v>731418</v>
      </c>
      <c r="E26" s="336">
        <f t="shared" si="6"/>
        <v>78349</v>
      </c>
      <c r="F26" s="336">
        <f t="shared" si="6"/>
        <v>0</v>
      </c>
      <c r="G26" s="336">
        <f t="shared" si="6"/>
        <v>0</v>
      </c>
      <c r="H26" s="336">
        <f t="shared" si="6"/>
        <v>0</v>
      </c>
      <c r="I26" s="336">
        <f t="shared" si="6"/>
        <v>0</v>
      </c>
      <c r="J26" s="336">
        <f t="shared" si="6"/>
        <v>15282700</v>
      </c>
      <c r="K26" s="336">
        <f t="shared" si="6"/>
        <v>0</v>
      </c>
      <c r="L26" s="336">
        <f t="shared" si="6"/>
        <v>0</v>
      </c>
      <c r="M26" s="336">
        <f t="shared" si="6"/>
        <v>0</v>
      </c>
      <c r="N26" s="336">
        <f t="shared" si="6"/>
        <v>0</v>
      </c>
      <c r="O26" s="336">
        <f t="shared" si="6"/>
        <v>447840</v>
      </c>
      <c r="P26" s="336">
        <f t="shared" si="6"/>
        <v>456656</v>
      </c>
      <c r="Q26" s="336">
        <f t="shared" si="6"/>
        <v>1604279</v>
      </c>
      <c r="R26" s="336">
        <f t="shared" si="6"/>
        <v>3378809</v>
      </c>
      <c r="S26" s="336">
        <f t="shared" si="6"/>
        <v>250000</v>
      </c>
      <c r="T26" s="336">
        <f t="shared" si="6"/>
        <v>0</v>
      </c>
      <c r="U26" s="336">
        <f t="shared" si="6"/>
        <v>0</v>
      </c>
      <c r="V26" s="336">
        <f t="shared" si="6"/>
        <v>100000</v>
      </c>
      <c r="W26" s="336">
        <f t="shared" si="6"/>
        <v>0</v>
      </c>
      <c r="X26" s="336">
        <f t="shared" si="6"/>
        <v>0</v>
      </c>
      <c r="Y26" s="336">
        <f t="shared" si="6"/>
        <v>450000</v>
      </c>
      <c r="Z26" s="336">
        <f t="shared" si="6"/>
        <v>1468125</v>
      </c>
    </row>
    <row r="27" spans="1:26" x14ac:dyDescent="0.2">
      <c r="A27" s="352">
        <v>22</v>
      </c>
      <c r="B27" s="355" t="s">
        <v>23</v>
      </c>
      <c r="C27" s="233">
        <f t="shared" si="0"/>
        <v>3733858</v>
      </c>
      <c r="D27" s="231">
        <v>3733858</v>
      </c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x14ac:dyDescent="0.2">
      <c r="A28" s="352">
        <v>23</v>
      </c>
      <c r="B28" s="355" t="s">
        <v>24</v>
      </c>
      <c r="C28" s="233">
        <f t="shared" si="0"/>
        <v>0</v>
      </c>
      <c r="D28" s="231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24" x14ac:dyDescent="0.2">
      <c r="A29" s="352">
        <v>24</v>
      </c>
      <c r="B29" s="355" t="s">
        <v>25</v>
      </c>
      <c r="C29" s="233">
        <f t="shared" si="0"/>
        <v>157480</v>
      </c>
      <c r="D29" s="231">
        <v>157480</v>
      </c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ht="24" x14ac:dyDescent="0.2">
      <c r="A30" s="352">
        <v>25</v>
      </c>
      <c r="B30" s="355" t="s">
        <v>26</v>
      </c>
      <c r="C30" s="233">
        <f t="shared" si="0"/>
        <v>630314</v>
      </c>
      <c r="D30" s="231">
        <v>236220</v>
      </c>
      <c r="E30" s="232"/>
      <c r="F30" s="232"/>
      <c r="G30" s="232"/>
      <c r="H30" s="232"/>
      <c r="I30" s="232"/>
      <c r="J30" s="232"/>
      <c r="K30" s="232"/>
      <c r="L30" s="232"/>
      <c r="M30" s="232">
        <v>141732</v>
      </c>
      <c r="N30" s="232">
        <v>212598</v>
      </c>
      <c r="O30" s="232"/>
      <c r="P30" s="232"/>
      <c r="Q30" s="232"/>
      <c r="R30" s="232"/>
      <c r="S30" s="232"/>
      <c r="T30" s="232"/>
      <c r="U30" s="232"/>
      <c r="V30" s="232"/>
      <c r="W30" s="232"/>
      <c r="X30" s="232">
        <v>39764</v>
      </c>
      <c r="Y30" s="232"/>
      <c r="Z30" s="232"/>
    </row>
    <row r="31" spans="1:26" ht="24" x14ac:dyDescent="0.2">
      <c r="A31" s="352">
        <v>26</v>
      </c>
      <c r="B31" s="355" t="s">
        <v>27</v>
      </c>
      <c r="C31" s="233">
        <f t="shared" si="0"/>
        <v>1220848.28</v>
      </c>
      <c r="D31" s="231">
        <v>1114442</v>
      </c>
      <c r="E31" s="231">
        <f t="shared" ref="E31:Z31" si="7">(SUM(E27:E30))*0.27</f>
        <v>0</v>
      </c>
      <c r="F31" s="231">
        <f t="shared" si="7"/>
        <v>0</v>
      </c>
      <c r="G31" s="231">
        <f t="shared" si="7"/>
        <v>0</v>
      </c>
      <c r="H31" s="231">
        <f t="shared" si="7"/>
        <v>0</v>
      </c>
      <c r="I31" s="231">
        <f t="shared" si="7"/>
        <v>0</v>
      </c>
      <c r="J31" s="231">
        <f t="shared" si="7"/>
        <v>0</v>
      </c>
      <c r="K31" s="231">
        <f t="shared" si="7"/>
        <v>0</v>
      </c>
      <c r="L31" s="231">
        <f t="shared" si="7"/>
        <v>0</v>
      </c>
      <c r="M31" s="231">
        <v>38268</v>
      </c>
      <c r="N31" s="231">
        <v>57402</v>
      </c>
      <c r="O31" s="231">
        <f t="shared" si="7"/>
        <v>0</v>
      </c>
      <c r="P31" s="231">
        <f t="shared" si="7"/>
        <v>0</v>
      </c>
      <c r="Q31" s="231">
        <f t="shared" si="7"/>
        <v>0</v>
      </c>
      <c r="R31" s="231">
        <f t="shared" si="7"/>
        <v>0</v>
      </c>
      <c r="S31" s="231">
        <f t="shared" si="7"/>
        <v>0</v>
      </c>
      <c r="T31" s="231">
        <f t="shared" si="7"/>
        <v>0</v>
      </c>
      <c r="U31" s="231">
        <f t="shared" si="7"/>
        <v>0</v>
      </c>
      <c r="V31" s="231">
        <f t="shared" si="7"/>
        <v>0</v>
      </c>
      <c r="W31" s="231">
        <f t="shared" si="7"/>
        <v>0</v>
      </c>
      <c r="X31" s="231">
        <f t="shared" si="7"/>
        <v>10736.28</v>
      </c>
      <c r="Y31" s="231">
        <f t="shared" si="7"/>
        <v>0</v>
      </c>
      <c r="Z31" s="231">
        <f t="shared" si="7"/>
        <v>0</v>
      </c>
    </row>
    <row r="32" spans="1:26" x14ac:dyDescent="0.2">
      <c r="A32" s="352">
        <v>27</v>
      </c>
      <c r="B32" s="353" t="s">
        <v>28</v>
      </c>
      <c r="C32" s="233">
        <f t="shared" si="0"/>
        <v>5742500.2800000003</v>
      </c>
      <c r="D32" s="335">
        <f t="shared" ref="D32:Z32" si="8">SUM(D27:D31)</f>
        <v>5242000</v>
      </c>
      <c r="E32" s="336">
        <f t="shared" si="8"/>
        <v>0</v>
      </c>
      <c r="F32" s="336">
        <f t="shared" si="8"/>
        <v>0</v>
      </c>
      <c r="G32" s="336">
        <f t="shared" si="8"/>
        <v>0</v>
      </c>
      <c r="H32" s="336">
        <f t="shared" si="8"/>
        <v>0</v>
      </c>
      <c r="I32" s="336">
        <f t="shared" si="8"/>
        <v>0</v>
      </c>
      <c r="J32" s="336">
        <f t="shared" si="8"/>
        <v>0</v>
      </c>
      <c r="K32" s="336">
        <f t="shared" si="8"/>
        <v>0</v>
      </c>
      <c r="L32" s="336">
        <f t="shared" si="8"/>
        <v>0</v>
      </c>
      <c r="M32" s="336">
        <f t="shared" si="8"/>
        <v>180000</v>
      </c>
      <c r="N32" s="336">
        <f t="shared" si="8"/>
        <v>270000</v>
      </c>
      <c r="O32" s="336">
        <f t="shared" si="8"/>
        <v>0</v>
      </c>
      <c r="P32" s="336">
        <f t="shared" si="8"/>
        <v>0</v>
      </c>
      <c r="Q32" s="336">
        <f t="shared" si="8"/>
        <v>0</v>
      </c>
      <c r="R32" s="336">
        <f t="shared" si="8"/>
        <v>0</v>
      </c>
      <c r="S32" s="336">
        <f t="shared" si="8"/>
        <v>0</v>
      </c>
      <c r="T32" s="336">
        <f t="shared" si="8"/>
        <v>0</v>
      </c>
      <c r="U32" s="336">
        <f t="shared" si="8"/>
        <v>0</v>
      </c>
      <c r="V32" s="336">
        <f t="shared" si="8"/>
        <v>0</v>
      </c>
      <c r="W32" s="336">
        <f t="shared" si="8"/>
        <v>0</v>
      </c>
      <c r="X32" s="336">
        <f t="shared" si="8"/>
        <v>50500.28</v>
      </c>
      <c r="Y32" s="336">
        <f t="shared" si="8"/>
        <v>0</v>
      </c>
      <c r="Z32" s="336">
        <f t="shared" si="8"/>
        <v>0</v>
      </c>
    </row>
    <row r="33" spans="1:26" x14ac:dyDescent="0.2">
      <c r="A33" s="352">
        <v>28</v>
      </c>
      <c r="B33" s="355" t="s">
        <v>29</v>
      </c>
      <c r="C33" s="233">
        <f t="shared" si="0"/>
        <v>6661412</v>
      </c>
      <c r="D33" s="231"/>
      <c r="E33" s="232"/>
      <c r="F33" s="232"/>
      <c r="G33" s="232"/>
      <c r="H33" s="232"/>
      <c r="I33" s="232"/>
      <c r="J33" s="232"/>
      <c r="K33" s="232"/>
      <c r="L33" s="232">
        <v>3999800</v>
      </c>
      <c r="M33" s="232">
        <v>2661612</v>
      </c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x14ac:dyDescent="0.2">
      <c r="A34" s="352">
        <v>29</v>
      </c>
      <c r="B34" s="355" t="s">
        <v>30</v>
      </c>
      <c r="C34" s="233">
        <f t="shared" si="0"/>
        <v>0</v>
      </c>
      <c r="D34" s="231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x14ac:dyDescent="0.2">
      <c r="A35" s="352">
        <v>30</v>
      </c>
      <c r="B35" s="355" t="s">
        <v>31</v>
      </c>
      <c r="C35" s="233">
        <f t="shared" si="0"/>
        <v>0</v>
      </c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</row>
    <row r="36" spans="1:26" ht="24" x14ac:dyDescent="0.2">
      <c r="A36" s="352">
        <v>31</v>
      </c>
      <c r="B36" s="355" t="s">
        <v>32</v>
      </c>
      <c r="C36" s="233">
        <f t="shared" si="0"/>
        <v>1798580</v>
      </c>
      <c r="D36" s="231">
        <f>(SUM(D33:D35))*0.27</f>
        <v>0</v>
      </c>
      <c r="E36" s="231">
        <f t="shared" ref="E36:Z36" si="9">(SUM(E33:E35))*0.27</f>
        <v>0</v>
      </c>
      <c r="F36" s="231">
        <f t="shared" si="9"/>
        <v>0</v>
      </c>
      <c r="G36" s="231">
        <f t="shared" si="9"/>
        <v>0</v>
      </c>
      <c r="H36" s="231">
        <f t="shared" si="9"/>
        <v>0</v>
      </c>
      <c r="I36" s="231">
        <f t="shared" si="9"/>
        <v>0</v>
      </c>
      <c r="J36" s="231">
        <f t="shared" si="9"/>
        <v>0</v>
      </c>
      <c r="K36" s="231">
        <f t="shared" si="9"/>
        <v>0</v>
      </c>
      <c r="L36" s="231">
        <v>1079945</v>
      </c>
      <c r="M36" s="231">
        <v>718635</v>
      </c>
      <c r="N36" s="231">
        <f t="shared" si="9"/>
        <v>0</v>
      </c>
      <c r="O36" s="231"/>
      <c r="P36" s="231"/>
      <c r="Q36" s="231"/>
      <c r="R36" s="231"/>
      <c r="S36" s="231">
        <f t="shared" si="9"/>
        <v>0</v>
      </c>
      <c r="T36" s="231">
        <f t="shared" si="9"/>
        <v>0</v>
      </c>
      <c r="U36" s="231">
        <f t="shared" si="9"/>
        <v>0</v>
      </c>
      <c r="V36" s="231">
        <f t="shared" si="9"/>
        <v>0</v>
      </c>
      <c r="W36" s="231">
        <f t="shared" si="9"/>
        <v>0</v>
      </c>
      <c r="X36" s="231">
        <f t="shared" si="9"/>
        <v>0</v>
      </c>
      <c r="Y36" s="231">
        <f t="shared" si="9"/>
        <v>0</v>
      </c>
      <c r="Z36" s="231">
        <f t="shared" si="9"/>
        <v>0</v>
      </c>
    </row>
    <row r="37" spans="1:26" x14ac:dyDescent="0.2">
      <c r="A37" s="352">
        <v>32</v>
      </c>
      <c r="B37" s="353" t="s">
        <v>33</v>
      </c>
      <c r="C37" s="233">
        <f t="shared" si="0"/>
        <v>8459992</v>
      </c>
      <c r="D37" s="335">
        <f t="shared" ref="D37:Z37" si="10">SUM(D33:D36)</f>
        <v>0</v>
      </c>
      <c r="E37" s="335">
        <f t="shared" si="10"/>
        <v>0</v>
      </c>
      <c r="F37" s="335">
        <f t="shared" si="10"/>
        <v>0</v>
      </c>
      <c r="G37" s="335">
        <f t="shared" si="10"/>
        <v>0</v>
      </c>
      <c r="H37" s="335">
        <f t="shared" si="10"/>
        <v>0</v>
      </c>
      <c r="I37" s="335">
        <f t="shared" si="10"/>
        <v>0</v>
      </c>
      <c r="J37" s="335">
        <f t="shared" si="10"/>
        <v>0</v>
      </c>
      <c r="K37" s="335">
        <f t="shared" si="10"/>
        <v>0</v>
      </c>
      <c r="L37" s="335">
        <f t="shared" si="10"/>
        <v>5079745</v>
      </c>
      <c r="M37" s="335">
        <f t="shared" si="10"/>
        <v>3380247</v>
      </c>
      <c r="N37" s="335">
        <f t="shared" si="10"/>
        <v>0</v>
      </c>
      <c r="O37" s="335">
        <f t="shared" si="10"/>
        <v>0</v>
      </c>
      <c r="P37" s="335">
        <f t="shared" si="10"/>
        <v>0</v>
      </c>
      <c r="Q37" s="335">
        <f t="shared" si="10"/>
        <v>0</v>
      </c>
      <c r="R37" s="335">
        <f t="shared" si="10"/>
        <v>0</v>
      </c>
      <c r="S37" s="335">
        <f t="shared" si="10"/>
        <v>0</v>
      </c>
      <c r="T37" s="335">
        <f t="shared" si="10"/>
        <v>0</v>
      </c>
      <c r="U37" s="335">
        <f t="shared" si="10"/>
        <v>0</v>
      </c>
      <c r="V37" s="335">
        <f t="shared" si="10"/>
        <v>0</v>
      </c>
      <c r="W37" s="335">
        <f t="shared" si="10"/>
        <v>0</v>
      </c>
      <c r="X37" s="335">
        <f t="shared" si="10"/>
        <v>0</v>
      </c>
      <c r="Y37" s="335">
        <f t="shared" si="10"/>
        <v>0</v>
      </c>
      <c r="Z37" s="335">
        <f t="shared" si="10"/>
        <v>0</v>
      </c>
    </row>
    <row r="38" spans="1:26" ht="24" x14ac:dyDescent="0.2">
      <c r="A38" s="352">
        <v>33</v>
      </c>
      <c r="B38" s="355" t="s">
        <v>34</v>
      </c>
      <c r="C38" s="233">
        <f t="shared" si="0"/>
        <v>314552</v>
      </c>
      <c r="D38" s="241">
        <f t="shared" ref="D38:Y38" si="11">SUM(D39:D41)</f>
        <v>0</v>
      </c>
      <c r="E38" s="235">
        <f t="shared" si="11"/>
        <v>0</v>
      </c>
      <c r="F38" s="235">
        <f t="shared" si="11"/>
        <v>0</v>
      </c>
      <c r="G38" s="235">
        <f t="shared" si="11"/>
        <v>0</v>
      </c>
      <c r="H38" s="235">
        <f t="shared" si="11"/>
        <v>0</v>
      </c>
      <c r="I38" s="235">
        <f t="shared" si="11"/>
        <v>0</v>
      </c>
      <c r="J38" s="235">
        <f t="shared" si="11"/>
        <v>0</v>
      </c>
      <c r="K38" s="235">
        <f t="shared" si="11"/>
        <v>0</v>
      </c>
      <c r="L38" s="235">
        <f t="shared" si="11"/>
        <v>0</v>
      </c>
      <c r="M38" s="235">
        <f t="shared" si="11"/>
        <v>0</v>
      </c>
      <c r="N38" s="235">
        <f t="shared" si="11"/>
        <v>0</v>
      </c>
      <c r="O38" s="235">
        <f t="shared" si="11"/>
        <v>0</v>
      </c>
      <c r="P38" s="235">
        <f t="shared" si="11"/>
        <v>0</v>
      </c>
      <c r="Q38" s="235">
        <f t="shared" si="11"/>
        <v>0</v>
      </c>
      <c r="R38" s="235">
        <f t="shared" si="11"/>
        <v>0</v>
      </c>
      <c r="S38" s="235">
        <f t="shared" si="11"/>
        <v>0</v>
      </c>
      <c r="T38" s="235">
        <f t="shared" si="11"/>
        <v>0</v>
      </c>
      <c r="U38" s="235">
        <f t="shared" si="11"/>
        <v>0</v>
      </c>
      <c r="V38" s="235">
        <f t="shared" si="11"/>
        <v>0</v>
      </c>
      <c r="W38" s="235">
        <f t="shared" si="11"/>
        <v>0</v>
      </c>
      <c r="X38" s="235">
        <f t="shared" si="11"/>
        <v>0</v>
      </c>
      <c r="Y38" s="235">
        <f t="shared" si="11"/>
        <v>0</v>
      </c>
      <c r="Z38" s="235">
        <v>314552</v>
      </c>
    </row>
    <row r="39" spans="1:26" x14ac:dyDescent="0.2">
      <c r="A39" s="352">
        <v>34</v>
      </c>
      <c r="B39" s="355" t="s">
        <v>35</v>
      </c>
      <c r="C39" s="233">
        <f t="shared" si="0"/>
        <v>0</v>
      </c>
      <c r="D39" s="231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</row>
    <row r="40" spans="1:26" ht="24" x14ac:dyDescent="0.2">
      <c r="A40" s="352">
        <v>35</v>
      </c>
      <c r="B40" s="355" t="s">
        <v>36</v>
      </c>
      <c r="C40" s="233">
        <f t="shared" si="0"/>
        <v>0</v>
      </c>
      <c r="D40" s="231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</row>
    <row r="41" spans="1:26" ht="24" x14ac:dyDescent="0.2">
      <c r="A41" s="352">
        <v>36</v>
      </c>
      <c r="B41" s="355" t="s">
        <v>37</v>
      </c>
      <c r="C41" s="233">
        <f t="shared" si="0"/>
        <v>67886</v>
      </c>
      <c r="D41" s="231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>
        <v>67886</v>
      </c>
    </row>
    <row r="42" spans="1:26" x14ac:dyDescent="0.2">
      <c r="A42" s="352">
        <v>37</v>
      </c>
      <c r="B42" s="353" t="s">
        <v>38</v>
      </c>
      <c r="C42" s="233">
        <f t="shared" si="0"/>
        <v>314552</v>
      </c>
      <c r="D42" s="335">
        <f t="shared" ref="D42:Z42" si="12">D38</f>
        <v>0</v>
      </c>
      <c r="E42" s="336">
        <f t="shared" si="12"/>
        <v>0</v>
      </c>
      <c r="F42" s="336">
        <f t="shared" si="12"/>
        <v>0</v>
      </c>
      <c r="G42" s="336">
        <f t="shared" si="12"/>
        <v>0</v>
      </c>
      <c r="H42" s="336">
        <f t="shared" si="12"/>
        <v>0</v>
      </c>
      <c r="I42" s="336">
        <f t="shared" si="12"/>
        <v>0</v>
      </c>
      <c r="J42" s="336">
        <f t="shared" si="12"/>
        <v>0</v>
      </c>
      <c r="K42" s="336">
        <f t="shared" si="12"/>
        <v>0</v>
      </c>
      <c r="L42" s="336">
        <f t="shared" si="12"/>
        <v>0</v>
      </c>
      <c r="M42" s="336">
        <f t="shared" si="12"/>
        <v>0</v>
      </c>
      <c r="N42" s="336">
        <f t="shared" si="12"/>
        <v>0</v>
      </c>
      <c r="O42" s="336">
        <f t="shared" si="12"/>
        <v>0</v>
      </c>
      <c r="P42" s="336">
        <f t="shared" si="12"/>
        <v>0</v>
      </c>
      <c r="Q42" s="336">
        <f t="shared" si="12"/>
        <v>0</v>
      </c>
      <c r="R42" s="336">
        <f t="shared" si="12"/>
        <v>0</v>
      </c>
      <c r="S42" s="336">
        <f t="shared" si="12"/>
        <v>0</v>
      </c>
      <c r="T42" s="336">
        <f t="shared" si="12"/>
        <v>0</v>
      </c>
      <c r="U42" s="336">
        <f t="shared" si="12"/>
        <v>0</v>
      </c>
      <c r="V42" s="336">
        <f t="shared" si="12"/>
        <v>0</v>
      </c>
      <c r="W42" s="336">
        <f t="shared" si="12"/>
        <v>0</v>
      </c>
      <c r="X42" s="336">
        <f t="shared" si="12"/>
        <v>0</v>
      </c>
      <c r="Y42" s="336">
        <f t="shared" si="12"/>
        <v>0</v>
      </c>
      <c r="Z42" s="336">
        <f t="shared" si="12"/>
        <v>314552</v>
      </c>
    </row>
    <row r="43" spans="1:26" x14ac:dyDescent="0.2">
      <c r="A43" s="352">
        <v>38</v>
      </c>
      <c r="B43" s="356" t="s">
        <v>39</v>
      </c>
      <c r="C43" s="233">
        <f t="shared" si="0"/>
        <v>80965046.280000001</v>
      </c>
      <c r="D43" s="340">
        <f t="shared" ref="D43:Z43" si="13">D6+D7+D8+D17+D26+D32+D37+D42</f>
        <v>18390990</v>
      </c>
      <c r="E43" s="341">
        <f t="shared" si="13"/>
        <v>78349</v>
      </c>
      <c r="F43" s="341">
        <f t="shared" si="13"/>
        <v>606000</v>
      </c>
      <c r="G43" s="341">
        <f t="shared" si="13"/>
        <v>1397000</v>
      </c>
      <c r="H43" s="341">
        <f t="shared" si="13"/>
        <v>622300</v>
      </c>
      <c r="I43" s="341">
        <f t="shared" si="13"/>
        <v>3475100</v>
      </c>
      <c r="J43" s="341">
        <f t="shared" si="13"/>
        <v>21349700</v>
      </c>
      <c r="K43" s="341">
        <f t="shared" si="13"/>
        <v>7561976</v>
      </c>
      <c r="L43" s="341">
        <f t="shared" si="13"/>
        <v>6100445</v>
      </c>
      <c r="M43" s="341">
        <f t="shared" si="13"/>
        <v>5639009</v>
      </c>
      <c r="N43" s="341">
        <f t="shared" si="13"/>
        <v>991743</v>
      </c>
      <c r="O43" s="341">
        <f t="shared" si="13"/>
        <v>447840</v>
      </c>
      <c r="P43" s="341">
        <f t="shared" si="13"/>
        <v>456656</v>
      </c>
      <c r="Q43" s="341">
        <f t="shared" si="13"/>
        <v>1604279</v>
      </c>
      <c r="R43" s="341">
        <f t="shared" si="13"/>
        <v>5654649</v>
      </c>
      <c r="S43" s="341">
        <f t="shared" si="13"/>
        <v>1700400</v>
      </c>
      <c r="T43" s="341">
        <f t="shared" si="13"/>
        <v>101731</v>
      </c>
      <c r="U43" s="341">
        <f t="shared" si="13"/>
        <v>0</v>
      </c>
      <c r="V43" s="341">
        <f t="shared" si="13"/>
        <v>2000000</v>
      </c>
      <c r="W43" s="341">
        <f t="shared" si="13"/>
        <v>378702</v>
      </c>
      <c r="X43" s="341">
        <f t="shared" si="13"/>
        <v>50500.28</v>
      </c>
      <c r="Y43" s="341">
        <f t="shared" si="13"/>
        <v>450000</v>
      </c>
      <c r="Z43" s="341">
        <f t="shared" si="13"/>
        <v>1907677</v>
      </c>
    </row>
    <row r="44" spans="1:26" ht="24" x14ac:dyDescent="0.2">
      <c r="A44" s="352">
        <v>39</v>
      </c>
      <c r="B44" s="355" t="s">
        <v>40</v>
      </c>
      <c r="C44" s="233">
        <f t="shared" si="0"/>
        <v>1788166</v>
      </c>
      <c r="D44" s="231"/>
      <c r="E44" s="232">
        <v>1788166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</row>
    <row r="45" spans="1:26" ht="24" x14ac:dyDescent="0.2">
      <c r="A45" s="352">
        <v>40</v>
      </c>
      <c r="B45" s="355" t="s">
        <v>41</v>
      </c>
      <c r="C45" s="233">
        <f t="shared" si="0"/>
        <v>0</v>
      </c>
      <c r="D45" s="231">
        <f>'[1]1'!C69</f>
        <v>0</v>
      </c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</row>
    <row r="46" spans="1:26" x14ac:dyDescent="0.2">
      <c r="A46" s="352">
        <v>41</v>
      </c>
      <c r="B46" s="355" t="s">
        <v>42</v>
      </c>
      <c r="C46" s="233">
        <f t="shared" si="0"/>
        <v>1788166</v>
      </c>
      <c r="D46" s="241">
        <f t="shared" ref="D46:Z46" si="14">SUM(D44:D45)</f>
        <v>0</v>
      </c>
      <c r="E46" s="235">
        <f t="shared" si="14"/>
        <v>1788166</v>
      </c>
      <c r="F46" s="235">
        <f t="shared" si="14"/>
        <v>0</v>
      </c>
      <c r="G46" s="235">
        <f t="shared" si="14"/>
        <v>0</v>
      </c>
      <c r="H46" s="235">
        <f t="shared" si="14"/>
        <v>0</v>
      </c>
      <c r="I46" s="235">
        <f t="shared" si="14"/>
        <v>0</v>
      </c>
      <c r="J46" s="235">
        <f t="shared" si="14"/>
        <v>0</v>
      </c>
      <c r="K46" s="235">
        <f t="shared" si="14"/>
        <v>0</v>
      </c>
      <c r="L46" s="235">
        <f t="shared" si="14"/>
        <v>0</v>
      </c>
      <c r="M46" s="235">
        <f t="shared" si="14"/>
        <v>0</v>
      </c>
      <c r="N46" s="235">
        <f t="shared" si="14"/>
        <v>0</v>
      </c>
      <c r="O46" s="235">
        <f t="shared" si="14"/>
        <v>0</v>
      </c>
      <c r="P46" s="235">
        <f t="shared" si="14"/>
        <v>0</v>
      </c>
      <c r="Q46" s="235">
        <f t="shared" si="14"/>
        <v>0</v>
      </c>
      <c r="R46" s="235">
        <f t="shared" si="14"/>
        <v>0</v>
      </c>
      <c r="S46" s="235">
        <f t="shared" si="14"/>
        <v>0</v>
      </c>
      <c r="T46" s="235">
        <f t="shared" si="14"/>
        <v>0</v>
      </c>
      <c r="U46" s="235">
        <f t="shared" si="14"/>
        <v>0</v>
      </c>
      <c r="V46" s="235">
        <f t="shared" si="14"/>
        <v>0</v>
      </c>
      <c r="W46" s="235">
        <f t="shared" si="14"/>
        <v>0</v>
      </c>
      <c r="X46" s="235">
        <f t="shared" si="14"/>
        <v>0</v>
      </c>
      <c r="Y46" s="235">
        <f t="shared" si="14"/>
        <v>0</v>
      </c>
      <c r="Z46" s="235">
        <f t="shared" si="14"/>
        <v>0</v>
      </c>
    </row>
    <row r="47" spans="1:26" ht="13.5" thickBot="1" x14ac:dyDescent="0.25">
      <c r="A47" s="352">
        <v>42</v>
      </c>
      <c r="B47" s="357" t="s">
        <v>43</v>
      </c>
      <c r="C47" s="233">
        <f t="shared" si="0"/>
        <v>1788166</v>
      </c>
      <c r="D47" s="342">
        <f t="shared" ref="D47:Z47" si="15">D46</f>
        <v>0</v>
      </c>
      <c r="E47" s="343">
        <f t="shared" si="15"/>
        <v>1788166</v>
      </c>
      <c r="F47" s="343">
        <f t="shared" si="15"/>
        <v>0</v>
      </c>
      <c r="G47" s="343">
        <f t="shared" si="15"/>
        <v>0</v>
      </c>
      <c r="H47" s="343">
        <f t="shared" si="15"/>
        <v>0</v>
      </c>
      <c r="I47" s="343">
        <f t="shared" si="15"/>
        <v>0</v>
      </c>
      <c r="J47" s="343">
        <f t="shared" si="15"/>
        <v>0</v>
      </c>
      <c r="K47" s="343">
        <f t="shared" si="15"/>
        <v>0</v>
      </c>
      <c r="L47" s="343">
        <f t="shared" si="15"/>
        <v>0</v>
      </c>
      <c r="M47" s="343">
        <f t="shared" si="15"/>
        <v>0</v>
      </c>
      <c r="N47" s="343">
        <f t="shared" si="15"/>
        <v>0</v>
      </c>
      <c r="O47" s="343">
        <f t="shared" si="15"/>
        <v>0</v>
      </c>
      <c r="P47" s="343">
        <f t="shared" si="15"/>
        <v>0</v>
      </c>
      <c r="Q47" s="343">
        <f t="shared" si="15"/>
        <v>0</v>
      </c>
      <c r="R47" s="343">
        <f t="shared" si="15"/>
        <v>0</v>
      </c>
      <c r="S47" s="343">
        <f t="shared" si="15"/>
        <v>0</v>
      </c>
      <c r="T47" s="343">
        <f t="shared" si="15"/>
        <v>0</v>
      </c>
      <c r="U47" s="343">
        <f t="shared" si="15"/>
        <v>0</v>
      </c>
      <c r="V47" s="343">
        <f t="shared" si="15"/>
        <v>0</v>
      </c>
      <c r="W47" s="343">
        <f t="shared" si="15"/>
        <v>0</v>
      </c>
      <c r="X47" s="343">
        <f t="shared" si="15"/>
        <v>0</v>
      </c>
      <c r="Y47" s="343">
        <f t="shared" si="15"/>
        <v>0</v>
      </c>
      <c r="Z47" s="343">
        <f t="shared" si="15"/>
        <v>0</v>
      </c>
    </row>
    <row r="48" spans="1:26" ht="14.25" thickTop="1" thickBot="1" x14ac:dyDescent="0.25">
      <c r="A48" s="352">
        <v>43</v>
      </c>
      <c r="B48" s="358" t="s">
        <v>44</v>
      </c>
      <c r="C48" s="246">
        <f t="shared" si="0"/>
        <v>82753212.280000001</v>
      </c>
      <c r="D48" s="247">
        <f t="shared" ref="D48:Z48" si="16">D43+D47</f>
        <v>18390990</v>
      </c>
      <c r="E48" s="344">
        <f t="shared" si="16"/>
        <v>1866515</v>
      </c>
      <c r="F48" s="344">
        <f t="shared" si="16"/>
        <v>606000</v>
      </c>
      <c r="G48" s="344">
        <f t="shared" si="16"/>
        <v>1397000</v>
      </c>
      <c r="H48" s="344">
        <f t="shared" si="16"/>
        <v>622300</v>
      </c>
      <c r="I48" s="344">
        <f t="shared" si="16"/>
        <v>3475100</v>
      </c>
      <c r="J48" s="344">
        <f t="shared" si="16"/>
        <v>21349700</v>
      </c>
      <c r="K48" s="344">
        <f t="shared" si="16"/>
        <v>7561976</v>
      </c>
      <c r="L48" s="344">
        <f t="shared" si="16"/>
        <v>6100445</v>
      </c>
      <c r="M48" s="344">
        <f t="shared" si="16"/>
        <v>5639009</v>
      </c>
      <c r="N48" s="344">
        <f t="shared" si="16"/>
        <v>991743</v>
      </c>
      <c r="O48" s="344">
        <f t="shared" si="16"/>
        <v>447840</v>
      </c>
      <c r="P48" s="344">
        <f t="shared" si="16"/>
        <v>456656</v>
      </c>
      <c r="Q48" s="344">
        <f t="shared" si="16"/>
        <v>1604279</v>
      </c>
      <c r="R48" s="344">
        <f t="shared" si="16"/>
        <v>5654649</v>
      </c>
      <c r="S48" s="344">
        <f t="shared" si="16"/>
        <v>1700400</v>
      </c>
      <c r="T48" s="344">
        <f t="shared" si="16"/>
        <v>101731</v>
      </c>
      <c r="U48" s="344">
        <f t="shared" si="16"/>
        <v>0</v>
      </c>
      <c r="V48" s="344">
        <f t="shared" si="16"/>
        <v>2000000</v>
      </c>
      <c r="W48" s="344">
        <f t="shared" si="16"/>
        <v>378702</v>
      </c>
      <c r="X48" s="344">
        <f t="shared" si="16"/>
        <v>50500.28</v>
      </c>
      <c r="Y48" s="344">
        <f t="shared" si="16"/>
        <v>450000</v>
      </c>
      <c r="Z48" s="344">
        <f t="shared" si="16"/>
        <v>1907677</v>
      </c>
    </row>
    <row r="49" spans="3:3" ht="13.5" thickTop="1" x14ac:dyDescent="0.2">
      <c r="C49" s="36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C2" sqref="C2"/>
    </sheetView>
  </sheetViews>
  <sheetFormatPr defaultRowHeight="12.75" x14ac:dyDescent="0.2"/>
  <cols>
    <col min="1" max="1" width="6.42578125" style="227" customWidth="1"/>
    <col min="2" max="2" width="36.140625" style="227" customWidth="1"/>
    <col min="3" max="3" width="10.28515625" style="227" customWidth="1"/>
    <col min="4" max="4" width="10.85546875" style="227" customWidth="1"/>
    <col min="5" max="9" width="8.7109375" style="227" customWidth="1"/>
    <col min="10" max="10" width="10" style="227" customWidth="1"/>
    <col min="11" max="26" width="8.7109375" style="227" customWidth="1"/>
    <col min="27" max="27" width="5.85546875" customWidth="1"/>
    <col min="257" max="257" width="6.42578125" customWidth="1"/>
    <col min="258" max="258" width="36.140625" customWidth="1"/>
    <col min="259" max="259" width="10.28515625" customWidth="1"/>
    <col min="260" max="260" width="10.85546875" customWidth="1"/>
    <col min="261" max="265" width="8.7109375" customWidth="1"/>
    <col min="266" max="266" width="10" customWidth="1"/>
    <col min="267" max="282" width="8.7109375" customWidth="1"/>
    <col min="283" max="283" width="5.85546875" customWidth="1"/>
    <col min="513" max="513" width="6.42578125" customWidth="1"/>
    <col min="514" max="514" width="36.140625" customWidth="1"/>
    <col min="515" max="515" width="10.28515625" customWidth="1"/>
    <col min="516" max="516" width="10.85546875" customWidth="1"/>
    <col min="517" max="521" width="8.7109375" customWidth="1"/>
    <col min="522" max="522" width="10" customWidth="1"/>
    <col min="523" max="538" width="8.7109375" customWidth="1"/>
    <col min="539" max="539" width="5.85546875" customWidth="1"/>
    <col min="769" max="769" width="6.42578125" customWidth="1"/>
    <col min="770" max="770" width="36.140625" customWidth="1"/>
    <col min="771" max="771" width="10.28515625" customWidth="1"/>
    <col min="772" max="772" width="10.85546875" customWidth="1"/>
    <col min="773" max="777" width="8.7109375" customWidth="1"/>
    <col min="778" max="778" width="10" customWidth="1"/>
    <col min="779" max="794" width="8.7109375" customWidth="1"/>
    <col min="795" max="795" width="5.85546875" customWidth="1"/>
    <col min="1025" max="1025" width="6.42578125" customWidth="1"/>
    <col min="1026" max="1026" width="36.140625" customWidth="1"/>
    <col min="1027" max="1027" width="10.28515625" customWidth="1"/>
    <col min="1028" max="1028" width="10.85546875" customWidth="1"/>
    <col min="1029" max="1033" width="8.7109375" customWidth="1"/>
    <col min="1034" max="1034" width="10" customWidth="1"/>
    <col min="1035" max="1050" width="8.7109375" customWidth="1"/>
    <col min="1051" max="1051" width="5.85546875" customWidth="1"/>
    <col min="1281" max="1281" width="6.42578125" customWidth="1"/>
    <col min="1282" max="1282" width="36.140625" customWidth="1"/>
    <col min="1283" max="1283" width="10.28515625" customWidth="1"/>
    <col min="1284" max="1284" width="10.85546875" customWidth="1"/>
    <col min="1285" max="1289" width="8.7109375" customWidth="1"/>
    <col min="1290" max="1290" width="10" customWidth="1"/>
    <col min="1291" max="1306" width="8.7109375" customWidth="1"/>
    <col min="1307" max="1307" width="5.85546875" customWidth="1"/>
    <col min="1537" max="1537" width="6.42578125" customWidth="1"/>
    <col min="1538" max="1538" width="36.140625" customWidth="1"/>
    <col min="1539" max="1539" width="10.28515625" customWidth="1"/>
    <col min="1540" max="1540" width="10.85546875" customWidth="1"/>
    <col min="1541" max="1545" width="8.7109375" customWidth="1"/>
    <col min="1546" max="1546" width="10" customWidth="1"/>
    <col min="1547" max="1562" width="8.7109375" customWidth="1"/>
    <col min="1563" max="1563" width="5.85546875" customWidth="1"/>
    <col min="1793" max="1793" width="6.42578125" customWidth="1"/>
    <col min="1794" max="1794" width="36.140625" customWidth="1"/>
    <col min="1795" max="1795" width="10.28515625" customWidth="1"/>
    <col min="1796" max="1796" width="10.85546875" customWidth="1"/>
    <col min="1797" max="1801" width="8.7109375" customWidth="1"/>
    <col min="1802" max="1802" width="10" customWidth="1"/>
    <col min="1803" max="1818" width="8.7109375" customWidth="1"/>
    <col min="1819" max="1819" width="5.85546875" customWidth="1"/>
    <col min="2049" max="2049" width="6.42578125" customWidth="1"/>
    <col min="2050" max="2050" width="36.140625" customWidth="1"/>
    <col min="2051" max="2051" width="10.28515625" customWidth="1"/>
    <col min="2052" max="2052" width="10.85546875" customWidth="1"/>
    <col min="2053" max="2057" width="8.7109375" customWidth="1"/>
    <col min="2058" max="2058" width="10" customWidth="1"/>
    <col min="2059" max="2074" width="8.7109375" customWidth="1"/>
    <col min="2075" max="2075" width="5.85546875" customWidth="1"/>
    <col min="2305" max="2305" width="6.42578125" customWidth="1"/>
    <col min="2306" max="2306" width="36.140625" customWidth="1"/>
    <col min="2307" max="2307" width="10.28515625" customWidth="1"/>
    <col min="2308" max="2308" width="10.85546875" customWidth="1"/>
    <col min="2309" max="2313" width="8.7109375" customWidth="1"/>
    <col min="2314" max="2314" width="10" customWidth="1"/>
    <col min="2315" max="2330" width="8.7109375" customWidth="1"/>
    <col min="2331" max="2331" width="5.85546875" customWidth="1"/>
    <col min="2561" max="2561" width="6.42578125" customWidth="1"/>
    <col min="2562" max="2562" width="36.140625" customWidth="1"/>
    <col min="2563" max="2563" width="10.28515625" customWidth="1"/>
    <col min="2564" max="2564" width="10.85546875" customWidth="1"/>
    <col min="2565" max="2569" width="8.7109375" customWidth="1"/>
    <col min="2570" max="2570" width="10" customWidth="1"/>
    <col min="2571" max="2586" width="8.7109375" customWidth="1"/>
    <col min="2587" max="2587" width="5.85546875" customWidth="1"/>
    <col min="2817" max="2817" width="6.42578125" customWidth="1"/>
    <col min="2818" max="2818" width="36.140625" customWidth="1"/>
    <col min="2819" max="2819" width="10.28515625" customWidth="1"/>
    <col min="2820" max="2820" width="10.85546875" customWidth="1"/>
    <col min="2821" max="2825" width="8.7109375" customWidth="1"/>
    <col min="2826" max="2826" width="10" customWidth="1"/>
    <col min="2827" max="2842" width="8.7109375" customWidth="1"/>
    <col min="2843" max="2843" width="5.85546875" customWidth="1"/>
    <col min="3073" max="3073" width="6.42578125" customWidth="1"/>
    <col min="3074" max="3074" width="36.140625" customWidth="1"/>
    <col min="3075" max="3075" width="10.28515625" customWidth="1"/>
    <col min="3076" max="3076" width="10.85546875" customWidth="1"/>
    <col min="3077" max="3081" width="8.7109375" customWidth="1"/>
    <col min="3082" max="3082" width="10" customWidth="1"/>
    <col min="3083" max="3098" width="8.7109375" customWidth="1"/>
    <col min="3099" max="3099" width="5.85546875" customWidth="1"/>
    <col min="3329" max="3329" width="6.42578125" customWidth="1"/>
    <col min="3330" max="3330" width="36.140625" customWidth="1"/>
    <col min="3331" max="3331" width="10.28515625" customWidth="1"/>
    <col min="3332" max="3332" width="10.85546875" customWidth="1"/>
    <col min="3333" max="3337" width="8.7109375" customWidth="1"/>
    <col min="3338" max="3338" width="10" customWidth="1"/>
    <col min="3339" max="3354" width="8.7109375" customWidth="1"/>
    <col min="3355" max="3355" width="5.85546875" customWidth="1"/>
    <col min="3585" max="3585" width="6.42578125" customWidth="1"/>
    <col min="3586" max="3586" width="36.140625" customWidth="1"/>
    <col min="3587" max="3587" width="10.28515625" customWidth="1"/>
    <col min="3588" max="3588" width="10.85546875" customWidth="1"/>
    <col min="3589" max="3593" width="8.7109375" customWidth="1"/>
    <col min="3594" max="3594" width="10" customWidth="1"/>
    <col min="3595" max="3610" width="8.7109375" customWidth="1"/>
    <col min="3611" max="3611" width="5.85546875" customWidth="1"/>
    <col min="3841" max="3841" width="6.42578125" customWidth="1"/>
    <col min="3842" max="3842" width="36.140625" customWidth="1"/>
    <col min="3843" max="3843" width="10.28515625" customWidth="1"/>
    <col min="3844" max="3844" width="10.85546875" customWidth="1"/>
    <col min="3845" max="3849" width="8.7109375" customWidth="1"/>
    <col min="3850" max="3850" width="10" customWidth="1"/>
    <col min="3851" max="3866" width="8.7109375" customWidth="1"/>
    <col min="3867" max="3867" width="5.85546875" customWidth="1"/>
    <col min="4097" max="4097" width="6.42578125" customWidth="1"/>
    <col min="4098" max="4098" width="36.140625" customWidth="1"/>
    <col min="4099" max="4099" width="10.28515625" customWidth="1"/>
    <col min="4100" max="4100" width="10.85546875" customWidth="1"/>
    <col min="4101" max="4105" width="8.7109375" customWidth="1"/>
    <col min="4106" max="4106" width="10" customWidth="1"/>
    <col min="4107" max="4122" width="8.7109375" customWidth="1"/>
    <col min="4123" max="4123" width="5.85546875" customWidth="1"/>
    <col min="4353" max="4353" width="6.42578125" customWidth="1"/>
    <col min="4354" max="4354" width="36.140625" customWidth="1"/>
    <col min="4355" max="4355" width="10.28515625" customWidth="1"/>
    <col min="4356" max="4356" width="10.85546875" customWidth="1"/>
    <col min="4357" max="4361" width="8.7109375" customWidth="1"/>
    <col min="4362" max="4362" width="10" customWidth="1"/>
    <col min="4363" max="4378" width="8.7109375" customWidth="1"/>
    <col min="4379" max="4379" width="5.85546875" customWidth="1"/>
    <col min="4609" max="4609" width="6.42578125" customWidth="1"/>
    <col min="4610" max="4610" width="36.140625" customWidth="1"/>
    <col min="4611" max="4611" width="10.28515625" customWidth="1"/>
    <col min="4612" max="4612" width="10.85546875" customWidth="1"/>
    <col min="4613" max="4617" width="8.7109375" customWidth="1"/>
    <col min="4618" max="4618" width="10" customWidth="1"/>
    <col min="4619" max="4634" width="8.7109375" customWidth="1"/>
    <col min="4635" max="4635" width="5.85546875" customWidth="1"/>
    <col min="4865" max="4865" width="6.42578125" customWidth="1"/>
    <col min="4866" max="4866" width="36.140625" customWidth="1"/>
    <col min="4867" max="4867" width="10.28515625" customWidth="1"/>
    <col min="4868" max="4868" width="10.85546875" customWidth="1"/>
    <col min="4869" max="4873" width="8.7109375" customWidth="1"/>
    <col min="4874" max="4874" width="10" customWidth="1"/>
    <col min="4875" max="4890" width="8.7109375" customWidth="1"/>
    <col min="4891" max="4891" width="5.85546875" customWidth="1"/>
    <col min="5121" max="5121" width="6.42578125" customWidth="1"/>
    <col min="5122" max="5122" width="36.140625" customWidth="1"/>
    <col min="5123" max="5123" width="10.28515625" customWidth="1"/>
    <col min="5124" max="5124" width="10.85546875" customWidth="1"/>
    <col min="5125" max="5129" width="8.7109375" customWidth="1"/>
    <col min="5130" max="5130" width="10" customWidth="1"/>
    <col min="5131" max="5146" width="8.7109375" customWidth="1"/>
    <col min="5147" max="5147" width="5.85546875" customWidth="1"/>
    <col min="5377" max="5377" width="6.42578125" customWidth="1"/>
    <col min="5378" max="5378" width="36.140625" customWidth="1"/>
    <col min="5379" max="5379" width="10.28515625" customWidth="1"/>
    <col min="5380" max="5380" width="10.85546875" customWidth="1"/>
    <col min="5381" max="5385" width="8.7109375" customWidth="1"/>
    <col min="5386" max="5386" width="10" customWidth="1"/>
    <col min="5387" max="5402" width="8.7109375" customWidth="1"/>
    <col min="5403" max="5403" width="5.85546875" customWidth="1"/>
    <col min="5633" max="5633" width="6.42578125" customWidth="1"/>
    <col min="5634" max="5634" width="36.140625" customWidth="1"/>
    <col min="5635" max="5635" width="10.28515625" customWidth="1"/>
    <col min="5636" max="5636" width="10.85546875" customWidth="1"/>
    <col min="5637" max="5641" width="8.7109375" customWidth="1"/>
    <col min="5642" max="5642" width="10" customWidth="1"/>
    <col min="5643" max="5658" width="8.7109375" customWidth="1"/>
    <col min="5659" max="5659" width="5.85546875" customWidth="1"/>
    <col min="5889" max="5889" width="6.42578125" customWidth="1"/>
    <col min="5890" max="5890" width="36.140625" customWidth="1"/>
    <col min="5891" max="5891" width="10.28515625" customWidth="1"/>
    <col min="5892" max="5892" width="10.85546875" customWidth="1"/>
    <col min="5893" max="5897" width="8.7109375" customWidth="1"/>
    <col min="5898" max="5898" width="10" customWidth="1"/>
    <col min="5899" max="5914" width="8.7109375" customWidth="1"/>
    <col min="5915" max="5915" width="5.85546875" customWidth="1"/>
    <col min="6145" max="6145" width="6.42578125" customWidth="1"/>
    <col min="6146" max="6146" width="36.140625" customWidth="1"/>
    <col min="6147" max="6147" width="10.28515625" customWidth="1"/>
    <col min="6148" max="6148" width="10.85546875" customWidth="1"/>
    <col min="6149" max="6153" width="8.7109375" customWidth="1"/>
    <col min="6154" max="6154" width="10" customWidth="1"/>
    <col min="6155" max="6170" width="8.7109375" customWidth="1"/>
    <col min="6171" max="6171" width="5.85546875" customWidth="1"/>
    <col min="6401" max="6401" width="6.42578125" customWidth="1"/>
    <col min="6402" max="6402" width="36.140625" customWidth="1"/>
    <col min="6403" max="6403" width="10.28515625" customWidth="1"/>
    <col min="6404" max="6404" width="10.85546875" customWidth="1"/>
    <col min="6405" max="6409" width="8.7109375" customWidth="1"/>
    <col min="6410" max="6410" width="10" customWidth="1"/>
    <col min="6411" max="6426" width="8.7109375" customWidth="1"/>
    <col min="6427" max="6427" width="5.85546875" customWidth="1"/>
    <col min="6657" max="6657" width="6.42578125" customWidth="1"/>
    <col min="6658" max="6658" width="36.140625" customWidth="1"/>
    <col min="6659" max="6659" width="10.28515625" customWidth="1"/>
    <col min="6660" max="6660" width="10.85546875" customWidth="1"/>
    <col min="6661" max="6665" width="8.7109375" customWidth="1"/>
    <col min="6666" max="6666" width="10" customWidth="1"/>
    <col min="6667" max="6682" width="8.7109375" customWidth="1"/>
    <col min="6683" max="6683" width="5.85546875" customWidth="1"/>
    <col min="6913" max="6913" width="6.42578125" customWidth="1"/>
    <col min="6914" max="6914" width="36.140625" customWidth="1"/>
    <col min="6915" max="6915" width="10.28515625" customWidth="1"/>
    <col min="6916" max="6916" width="10.85546875" customWidth="1"/>
    <col min="6917" max="6921" width="8.7109375" customWidth="1"/>
    <col min="6922" max="6922" width="10" customWidth="1"/>
    <col min="6923" max="6938" width="8.7109375" customWidth="1"/>
    <col min="6939" max="6939" width="5.85546875" customWidth="1"/>
    <col min="7169" max="7169" width="6.42578125" customWidth="1"/>
    <col min="7170" max="7170" width="36.140625" customWidth="1"/>
    <col min="7171" max="7171" width="10.28515625" customWidth="1"/>
    <col min="7172" max="7172" width="10.85546875" customWidth="1"/>
    <col min="7173" max="7177" width="8.7109375" customWidth="1"/>
    <col min="7178" max="7178" width="10" customWidth="1"/>
    <col min="7179" max="7194" width="8.7109375" customWidth="1"/>
    <col min="7195" max="7195" width="5.85546875" customWidth="1"/>
    <col min="7425" max="7425" width="6.42578125" customWidth="1"/>
    <col min="7426" max="7426" width="36.140625" customWidth="1"/>
    <col min="7427" max="7427" width="10.28515625" customWidth="1"/>
    <col min="7428" max="7428" width="10.85546875" customWidth="1"/>
    <col min="7429" max="7433" width="8.7109375" customWidth="1"/>
    <col min="7434" max="7434" width="10" customWidth="1"/>
    <col min="7435" max="7450" width="8.7109375" customWidth="1"/>
    <col min="7451" max="7451" width="5.85546875" customWidth="1"/>
    <col min="7681" max="7681" width="6.42578125" customWidth="1"/>
    <col min="7682" max="7682" width="36.140625" customWidth="1"/>
    <col min="7683" max="7683" width="10.28515625" customWidth="1"/>
    <col min="7684" max="7684" width="10.85546875" customWidth="1"/>
    <col min="7685" max="7689" width="8.7109375" customWidth="1"/>
    <col min="7690" max="7690" width="10" customWidth="1"/>
    <col min="7691" max="7706" width="8.7109375" customWidth="1"/>
    <col min="7707" max="7707" width="5.85546875" customWidth="1"/>
    <col min="7937" max="7937" width="6.42578125" customWidth="1"/>
    <col min="7938" max="7938" width="36.140625" customWidth="1"/>
    <col min="7939" max="7939" width="10.28515625" customWidth="1"/>
    <col min="7940" max="7940" width="10.85546875" customWidth="1"/>
    <col min="7941" max="7945" width="8.7109375" customWidth="1"/>
    <col min="7946" max="7946" width="10" customWidth="1"/>
    <col min="7947" max="7962" width="8.7109375" customWidth="1"/>
    <col min="7963" max="7963" width="5.85546875" customWidth="1"/>
    <col min="8193" max="8193" width="6.42578125" customWidth="1"/>
    <col min="8194" max="8194" width="36.140625" customWidth="1"/>
    <col min="8195" max="8195" width="10.28515625" customWidth="1"/>
    <col min="8196" max="8196" width="10.85546875" customWidth="1"/>
    <col min="8197" max="8201" width="8.7109375" customWidth="1"/>
    <col min="8202" max="8202" width="10" customWidth="1"/>
    <col min="8203" max="8218" width="8.7109375" customWidth="1"/>
    <col min="8219" max="8219" width="5.85546875" customWidth="1"/>
    <col min="8449" max="8449" width="6.42578125" customWidth="1"/>
    <col min="8450" max="8450" width="36.140625" customWidth="1"/>
    <col min="8451" max="8451" width="10.28515625" customWidth="1"/>
    <col min="8452" max="8452" width="10.85546875" customWidth="1"/>
    <col min="8453" max="8457" width="8.7109375" customWidth="1"/>
    <col min="8458" max="8458" width="10" customWidth="1"/>
    <col min="8459" max="8474" width="8.7109375" customWidth="1"/>
    <col min="8475" max="8475" width="5.85546875" customWidth="1"/>
    <col min="8705" max="8705" width="6.42578125" customWidth="1"/>
    <col min="8706" max="8706" width="36.140625" customWidth="1"/>
    <col min="8707" max="8707" width="10.28515625" customWidth="1"/>
    <col min="8708" max="8708" width="10.85546875" customWidth="1"/>
    <col min="8709" max="8713" width="8.7109375" customWidth="1"/>
    <col min="8714" max="8714" width="10" customWidth="1"/>
    <col min="8715" max="8730" width="8.7109375" customWidth="1"/>
    <col min="8731" max="8731" width="5.85546875" customWidth="1"/>
    <col min="8961" max="8961" width="6.42578125" customWidth="1"/>
    <col min="8962" max="8962" width="36.140625" customWidth="1"/>
    <col min="8963" max="8963" width="10.28515625" customWidth="1"/>
    <col min="8964" max="8964" width="10.85546875" customWidth="1"/>
    <col min="8965" max="8969" width="8.7109375" customWidth="1"/>
    <col min="8970" max="8970" width="10" customWidth="1"/>
    <col min="8971" max="8986" width="8.7109375" customWidth="1"/>
    <col min="8987" max="8987" width="5.85546875" customWidth="1"/>
    <col min="9217" max="9217" width="6.42578125" customWidth="1"/>
    <col min="9218" max="9218" width="36.140625" customWidth="1"/>
    <col min="9219" max="9219" width="10.28515625" customWidth="1"/>
    <col min="9220" max="9220" width="10.85546875" customWidth="1"/>
    <col min="9221" max="9225" width="8.7109375" customWidth="1"/>
    <col min="9226" max="9226" width="10" customWidth="1"/>
    <col min="9227" max="9242" width="8.7109375" customWidth="1"/>
    <col min="9243" max="9243" width="5.85546875" customWidth="1"/>
    <col min="9473" max="9473" width="6.42578125" customWidth="1"/>
    <col min="9474" max="9474" width="36.140625" customWidth="1"/>
    <col min="9475" max="9475" width="10.28515625" customWidth="1"/>
    <col min="9476" max="9476" width="10.85546875" customWidth="1"/>
    <col min="9477" max="9481" width="8.7109375" customWidth="1"/>
    <col min="9482" max="9482" width="10" customWidth="1"/>
    <col min="9483" max="9498" width="8.7109375" customWidth="1"/>
    <col min="9499" max="9499" width="5.85546875" customWidth="1"/>
    <col min="9729" max="9729" width="6.42578125" customWidth="1"/>
    <col min="9730" max="9730" width="36.140625" customWidth="1"/>
    <col min="9731" max="9731" width="10.28515625" customWidth="1"/>
    <col min="9732" max="9732" width="10.85546875" customWidth="1"/>
    <col min="9733" max="9737" width="8.7109375" customWidth="1"/>
    <col min="9738" max="9738" width="10" customWidth="1"/>
    <col min="9739" max="9754" width="8.7109375" customWidth="1"/>
    <col min="9755" max="9755" width="5.85546875" customWidth="1"/>
    <col min="9985" max="9985" width="6.42578125" customWidth="1"/>
    <col min="9986" max="9986" width="36.140625" customWidth="1"/>
    <col min="9987" max="9987" width="10.28515625" customWidth="1"/>
    <col min="9988" max="9988" width="10.85546875" customWidth="1"/>
    <col min="9989" max="9993" width="8.7109375" customWidth="1"/>
    <col min="9994" max="9994" width="10" customWidth="1"/>
    <col min="9995" max="10010" width="8.7109375" customWidth="1"/>
    <col min="10011" max="10011" width="5.85546875" customWidth="1"/>
    <col min="10241" max="10241" width="6.42578125" customWidth="1"/>
    <col min="10242" max="10242" width="36.140625" customWidth="1"/>
    <col min="10243" max="10243" width="10.28515625" customWidth="1"/>
    <col min="10244" max="10244" width="10.85546875" customWidth="1"/>
    <col min="10245" max="10249" width="8.7109375" customWidth="1"/>
    <col min="10250" max="10250" width="10" customWidth="1"/>
    <col min="10251" max="10266" width="8.7109375" customWidth="1"/>
    <col min="10267" max="10267" width="5.85546875" customWidth="1"/>
    <col min="10497" max="10497" width="6.42578125" customWidth="1"/>
    <col min="10498" max="10498" width="36.140625" customWidth="1"/>
    <col min="10499" max="10499" width="10.28515625" customWidth="1"/>
    <col min="10500" max="10500" width="10.85546875" customWidth="1"/>
    <col min="10501" max="10505" width="8.7109375" customWidth="1"/>
    <col min="10506" max="10506" width="10" customWidth="1"/>
    <col min="10507" max="10522" width="8.7109375" customWidth="1"/>
    <col min="10523" max="10523" width="5.85546875" customWidth="1"/>
    <col min="10753" max="10753" width="6.42578125" customWidth="1"/>
    <col min="10754" max="10754" width="36.140625" customWidth="1"/>
    <col min="10755" max="10755" width="10.28515625" customWidth="1"/>
    <col min="10756" max="10756" width="10.85546875" customWidth="1"/>
    <col min="10757" max="10761" width="8.7109375" customWidth="1"/>
    <col min="10762" max="10762" width="10" customWidth="1"/>
    <col min="10763" max="10778" width="8.7109375" customWidth="1"/>
    <col min="10779" max="10779" width="5.85546875" customWidth="1"/>
    <col min="11009" max="11009" width="6.42578125" customWidth="1"/>
    <col min="11010" max="11010" width="36.140625" customWidth="1"/>
    <col min="11011" max="11011" width="10.28515625" customWidth="1"/>
    <col min="11012" max="11012" width="10.85546875" customWidth="1"/>
    <col min="11013" max="11017" width="8.7109375" customWidth="1"/>
    <col min="11018" max="11018" width="10" customWidth="1"/>
    <col min="11019" max="11034" width="8.7109375" customWidth="1"/>
    <col min="11035" max="11035" width="5.85546875" customWidth="1"/>
    <col min="11265" max="11265" width="6.42578125" customWidth="1"/>
    <col min="11266" max="11266" width="36.140625" customWidth="1"/>
    <col min="11267" max="11267" width="10.28515625" customWidth="1"/>
    <col min="11268" max="11268" width="10.85546875" customWidth="1"/>
    <col min="11269" max="11273" width="8.7109375" customWidth="1"/>
    <col min="11274" max="11274" width="10" customWidth="1"/>
    <col min="11275" max="11290" width="8.7109375" customWidth="1"/>
    <col min="11291" max="11291" width="5.85546875" customWidth="1"/>
    <col min="11521" max="11521" width="6.42578125" customWidth="1"/>
    <col min="11522" max="11522" width="36.140625" customWidth="1"/>
    <col min="11523" max="11523" width="10.28515625" customWidth="1"/>
    <col min="11524" max="11524" width="10.85546875" customWidth="1"/>
    <col min="11525" max="11529" width="8.7109375" customWidth="1"/>
    <col min="11530" max="11530" width="10" customWidth="1"/>
    <col min="11531" max="11546" width="8.7109375" customWidth="1"/>
    <col min="11547" max="11547" width="5.85546875" customWidth="1"/>
    <col min="11777" max="11777" width="6.42578125" customWidth="1"/>
    <col min="11778" max="11778" width="36.140625" customWidth="1"/>
    <col min="11779" max="11779" width="10.28515625" customWidth="1"/>
    <col min="11780" max="11780" width="10.85546875" customWidth="1"/>
    <col min="11781" max="11785" width="8.7109375" customWidth="1"/>
    <col min="11786" max="11786" width="10" customWidth="1"/>
    <col min="11787" max="11802" width="8.7109375" customWidth="1"/>
    <col min="11803" max="11803" width="5.85546875" customWidth="1"/>
    <col min="12033" max="12033" width="6.42578125" customWidth="1"/>
    <col min="12034" max="12034" width="36.140625" customWidth="1"/>
    <col min="12035" max="12035" width="10.28515625" customWidth="1"/>
    <col min="12036" max="12036" width="10.85546875" customWidth="1"/>
    <col min="12037" max="12041" width="8.7109375" customWidth="1"/>
    <col min="12042" max="12042" width="10" customWidth="1"/>
    <col min="12043" max="12058" width="8.7109375" customWidth="1"/>
    <col min="12059" max="12059" width="5.85546875" customWidth="1"/>
    <col min="12289" max="12289" width="6.42578125" customWidth="1"/>
    <col min="12290" max="12290" width="36.140625" customWidth="1"/>
    <col min="12291" max="12291" width="10.28515625" customWidth="1"/>
    <col min="12292" max="12292" width="10.85546875" customWidth="1"/>
    <col min="12293" max="12297" width="8.7109375" customWidth="1"/>
    <col min="12298" max="12298" width="10" customWidth="1"/>
    <col min="12299" max="12314" width="8.7109375" customWidth="1"/>
    <col min="12315" max="12315" width="5.85546875" customWidth="1"/>
    <col min="12545" max="12545" width="6.42578125" customWidth="1"/>
    <col min="12546" max="12546" width="36.140625" customWidth="1"/>
    <col min="12547" max="12547" width="10.28515625" customWidth="1"/>
    <col min="12548" max="12548" width="10.85546875" customWidth="1"/>
    <col min="12549" max="12553" width="8.7109375" customWidth="1"/>
    <col min="12554" max="12554" width="10" customWidth="1"/>
    <col min="12555" max="12570" width="8.7109375" customWidth="1"/>
    <col min="12571" max="12571" width="5.85546875" customWidth="1"/>
    <col min="12801" max="12801" width="6.42578125" customWidth="1"/>
    <col min="12802" max="12802" width="36.140625" customWidth="1"/>
    <col min="12803" max="12803" width="10.28515625" customWidth="1"/>
    <col min="12804" max="12804" width="10.85546875" customWidth="1"/>
    <col min="12805" max="12809" width="8.7109375" customWidth="1"/>
    <col min="12810" max="12810" width="10" customWidth="1"/>
    <col min="12811" max="12826" width="8.7109375" customWidth="1"/>
    <col min="12827" max="12827" width="5.85546875" customWidth="1"/>
    <col min="13057" max="13057" width="6.42578125" customWidth="1"/>
    <col min="13058" max="13058" width="36.140625" customWidth="1"/>
    <col min="13059" max="13059" width="10.28515625" customWidth="1"/>
    <col min="13060" max="13060" width="10.85546875" customWidth="1"/>
    <col min="13061" max="13065" width="8.7109375" customWidth="1"/>
    <col min="13066" max="13066" width="10" customWidth="1"/>
    <col min="13067" max="13082" width="8.7109375" customWidth="1"/>
    <col min="13083" max="13083" width="5.85546875" customWidth="1"/>
    <col min="13313" max="13313" width="6.42578125" customWidth="1"/>
    <col min="13314" max="13314" width="36.140625" customWidth="1"/>
    <col min="13315" max="13315" width="10.28515625" customWidth="1"/>
    <col min="13316" max="13316" width="10.85546875" customWidth="1"/>
    <col min="13317" max="13321" width="8.7109375" customWidth="1"/>
    <col min="13322" max="13322" width="10" customWidth="1"/>
    <col min="13323" max="13338" width="8.7109375" customWidth="1"/>
    <col min="13339" max="13339" width="5.85546875" customWidth="1"/>
    <col min="13569" max="13569" width="6.42578125" customWidth="1"/>
    <col min="13570" max="13570" width="36.140625" customWidth="1"/>
    <col min="13571" max="13571" width="10.28515625" customWidth="1"/>
    <col min="13572" max="13572" width="10.85546875" customWidth="1"/>
    <col min="13573" max="13577" width="8.7109375" customWidth="1"/>
    <col min="13578" max="13578" width="10" customWidth="1"/>
    <col min="13579" max="13594" width="8.7109375" customWidth="1"/>
    <col min="13595" max="13595" width="5.85546875" customWidth="1"/>
    <col min="13825" max="13825" width="6.42578125" customWidth="1"/>
    <col min="13826" max="13826" width="36.140625" customWidth="1"/>
    <col min="13827" max="13827" width="10.28515625" customWidth="1"/>
    <col min="13828" max="13828" width="10.85546875" customWidth="1"/>
    <col min="13829" max="13833" width="8.7109375" customWidth="1"/>
    <col min="13834" max="13834" width="10" customWidth="1"/>
    <col min="13835" max="13850" width="8.7109375" customWidth="1"/>
    <col min="13851" max="13851" width="5.85546875" customWidth="1"/>
    <col min="14081" max="14081" width="6.42578125" customWidth="1"/>
    <col min="14082" max="14082" width="36.140625" customWidth="1"/>
    <col min="14083" max="14083" width="10.28515625" customWidth="1"/>
    <col min="14084" max="14084" width="10.85546875" customWidth="1"/>
    <col min="14085" max="14089" width="8.7109375" customWidth="1"/>
    <col min="14090" max="14090" width="10" customWidth="1"/>
    <col min="14091" max="14106" width="8.7109375" customWidth="1"/>
    <col min="14107" max="14107" width="5.85546875" customWidth="1"/>
    <col min="14337" max="14337" width="6.42578125" customWidth="1"/>
    <col min="14338" max="14338" width="36.140625" customWidth="1"/>
    <col min="14339" max="14339" width="10.28515625" customWidth="1"/>
    <col min="14340" max="14340" width="10.85546875" customWidth="1"/>
    <col min="14341" max="14345" width="8.7109375" customWidth="1"/>
    <col min="14346" max="14346" width="10" customWidth="1"/>
    <col min="14347" max="14362" width="8.7109375" customWidth="1"/>
    <col min="14363" max="14363" width="5.85546875" customWidth="1"/>
    <col min="14593" max="14593" width="6.42578125" customWidth="1"/>
    <col min="14594" max="14594" width="36.140625" customWidth="1"/>
    <col min="14595" max="14595" width="10.28515625" customWidth="1"/>
    <col min="14596" max="14596" width="10.85546875" customWidth="1"/>
    <col min="14597" max="14601" width="8.7109375" customWidth="1"/>
    <col min="14602" max="14602" width="10" customWidth="1"/>
    <col min="14603" max="14618" width="8.7109375" customWidth="1"/>
    <col min="14619" max="14619" width="5.85546875" customWidth="1"/>
    <col min="14849" max="14849" width="6.42578125" customWidth="1"/>
    <col min="14850" max="14850" width="36.140625" customWidth="1"/>
    <col min="14851" max="14851" width="10.28515625" customWidth="1"/>
    <col min="14852" max="14852" width="10.85546875" customWidth="1"/>
    <col min="14853" max="14857" width="8.7109375" customWidth="1"/>
    <col min="14858" max="14858" width="10" customWidth="1"/>
    <col min="14859" max="14874" width="8.7109375" customWidth="1"/>
    <col min="14875" max="14875" width="5.85546875" customWidth="1"/>
    <col min="15105" max="15105" width="6.42578125" customWidth="1"/>
    <col min="15106" max="15106" width="36.140625" customWidth="1"/>
    <col min="15107" max="15107" width="10.28515625" customWidth="1"/>
    <col min="15108" max="15108" width="10.85546875" customWidth="1"/>
    <col min="15109" max="15113" width="8.7109375" customWidth="1"/>
    <col min="15114" max="15114" width="10" customWidth="1"/>
    <col min="15115" max="15130" width="8.7109375" customWidth="1"/>
    <col min="15131" max="15131" width="5.85546875" customWidth="1"/>
    <col min="15361" max="15361" width="6.42578125" customWidth="1"/>
    <col min="15362" max="15362" width="36.140625" customWidth="1"/>
    <col min="15363" max="15363" width="10.28515625" customWidth="1"/>
    <col min="15364" max="15364" width="10.85546875" customWidth="1"/>
    <col min="15365" max="15369" width="8.7109375" customWidth="1"/>
    <col min="15370" max="15370" width="10" customWidth="1"/>
    <col min="15371" max="15386" width="8.7109375" customWidth="1"/>
    <col min="15387" max="15387" width="5.85546875" customWidth="1"/>
    <col min="15617" max="15617" width="6.42578125" customWidth="1"/>
    <col min="15618" max="15618" width="36.140625" customWidth="1"/>
    <col min="15619" max="15619" width="10.28515625" customWidth="1"/>
    <col min="15620" max="15620" width="10.85546875" customWidth="1"/>
    <col min="15621" max="15625" width="8.7109375" customWidth="1"/>
    <col min="15626" max="15626" width="10" customWidth="1"/>
    <col min="15627" max="15642" width="8.7109375" customWidth="1"/>
    <col min="15643" max="15643" width="5.85546875" customWidth="1"/>
    <col min="15873" max="15873" width="6.42578125" customWidth="1"/>
    <col min="15874" max="15874" width="36.140625" customWidth="1"/>
    <col min="15875" max="15875" width="10.28515625" customWidth="1"/>
    <col min="15876" max="15876" width="10.85546875" customWidth="1"/>
    <col min="15877" max="15881" width="8.7109375" customWidth="1"/>
    <col min="15882" max="15882" width="10" customWidth="1"/>
    <col min="15883" max="15898" width="8.7109375" customWidth="1"/>
    <col min="15899" max="15899" width="5.85546875" customWidth="1"/>
    <col min="16129" max="16129" width="6.42578125" customWidth="1"/>
    <col min="16130" max="16130" width="36.140625" customWidth="1"/>
    <col min="16131" max="16131" width="10.28515625" customWidth="1"/>
    <col min="16132" max="16132" width="10.85546875" customWidth="1"/>
    <col min="16133" max="16137" width="8.7109375" customWidth="1"/>
    <col min="16138" max="16138" width="10" customWidth="1"/>
    <col min="16139" max="16154" width="8.7109375" customWidth="1"/>
    <col min="16155" max="16155" width="5.85546875" customWidth="1"/>
  </cols>
  <sheetData>
    <row r="1" spans="1:27" x14ac:dyDescent="0.2">
      <c r="B1" s="345" t="s">
        <v>304</v>
      </c>
      <c r="D1" s="226" t="s">
        <v>411</v>
      </c>
    </row>
    <row r="2" spans="1:27" ht="18.75" x14ac:dyDescent="0.3">
      <c r="B2" s="43" t="s">
        <v>373</v>
      </c>
      <c r="C2" s="369" t="s">
        <v>391</v>
      </c>
      <c r="D2" s="228"/>
    </row>
    <row r="3" spans="1:27" x14ac:dyDescent="0.2">
      <c r="B3" s="347" t="s">
        <v>111</v>
      </c>
      <c r="C3" s="227" t="s">
        <v>112</v>
      </c>
    </row>
    <row r="4" spans="1:27" s="11" customFormat="1" x14ac:dyDescent="0.2">
      <c r="A4" s="348"/>
      <c r="B4" s="349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</row>
    <row r="5" spans="1:27" ht="36.75" thickBot="1" x14ac:dyDescent="0.25">
      <c r="A5" s="350" t="s">
        <v>0</v>
      </c>
      <c r="B5" s="351" t="s">
        <v>1</v>
      </c>
      <c r="C5" s="334" t="s">
        <v>414</v>
      </c>
      <c r="D5" s="220" t="s">
        <v>305</v>
      </c>
      <c r="E5" s="220" t="s">
        <v>360</v>
      </c>
      <c r="F5" s="220" t="s">
        <v>308</v>
      </c>
      <c r="G5" s="220" t="s">
        <v>322</v>
      </c>
      <c r="H5" s="220" t="s">
        <v>310</v>
      </c>
      <c r="I5" s="220" t="s">
        <v>323</v>
      </c>
      <c r="J5" s="220" t="s">
        <v>309</v>
      </c>
      <c r="K5" s="220" t="s">
        <v>311</v>
      </c>
      <c r="L5" s="220" t="s">
        <v>377</v>
      </c>
      <c r="M5" s="220" t="s">
        <v>313</v>
      </c>
      <c r="N5" s="220" t="s">
        <v>314</v>
      </c>
      <c r="O5" s="220" t="s">
        <v>324</v>
      </c>
      <c r="P5" s="220" t="s">
        <v>316</v>
      </c>
      <c r="Q5" s="220" t="s">
        <v>317</v>
      </c>
      <c r="R5" s="220" t="s">
        <v>315</v>
      </c>
      <c r="S5" s="220" t="s">
        <v>318</v>
      </c>
      <c r="T5" s="220" t="s">
        <v>363</v>
      </c>
      <c r="U5" s="220" t="s">
        <v>325</v>
      </c>
      <c r="V5" s="220" t="s">
        <v>326</v>
      </c>
      <c r="W5" s="220" t="s">
        <v>392</v>
      </c>
      <c r="X5" s="220" t="s">
        <v>393</v>
      </c>
      <c r="Y5" s="220" t="s">
        <v>394</v>
      </c>
      <c r="Z5" s="222" t="s">
        <v>319</v>
      </c>
    </row>
    <row r="6" spans="1:27" x14ac:dyDescent="0.2">
      <c r="A6" s="352">
        <v>1</v>
      </c>
      <c r="B6" s="353" t="s">
        <v>2</v>
      </c>
      <c r="C6" s="230">
        <f t="shared" ref="C6:C48" si="0">SUM(D6:Z6)</f>
        <v>6767179</v>
      </c>
      <c r="D6" s="335">
        <v>3195378</v>
      </c>
      <c r="E6" s="336"/>
      <c r="F6" s="336"/>
      <c r="G6" s="336"/>
      <c r="H6" s="336"/>
      <c r="I6" s="336">
        <v>1066427</v>
      </c>
      <c r="J6" s="336"/>
      <c r="K6" s="336">
        <v>1904574</v>
      </c>
      <c r="L6" s="336"/>
      <c r="M6" s="336">
        <v>423800</v>
      </c>
      <c r="N6" s="336">
        <v>177000</v>
      </c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84"/>
    </row>
    <row r="7" spans="1:27" ht="24" x14ac:dyDescent="0.2">
      <c r="A7" s="352">
        <v>2</v>
      </c>
      <c r="B7" s="353" t="s">
        <v>3</v>
      </c>
      <c r="C7" s="233">
        <f t="shared" si="0"/>
        <v>1138844</v>
      </c>
      <c r="D7" s="335">
        <v>673937</v>
      </c>
      <c r="E7" s="336"/>
      <c r="F7" s="336"/>
      <c r="G7" s="336"/>
      <c r="H7" s="336"/>
      <c r="I7" s="336">
        <v>216396</v>
      </c>
      <c r="J7" s="336"/>
      <c r="K7" s="336">
        <v>130280</v>
      </c>
      <c r="L7" s="336"/>
      <c r="M7" s="336">
        <v>86447</v>
      </c>
      <c r="N7" s="336">
        <v>31784</v>
      </c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84"/>
    </row>
    <row r="8" spans="1:27" x14ac:dyDescent="0.2">
      <c r="A8" s="352">
        <v>3</v>
      </c>
      <c r="B8" s="354" t="s">
        <v>4</v>
      </c>
      <c r="C8" s="233">
        <f t="shared" si="0"/>
        <v>7593725</v>
      </c>
      <c r="D8" s="337">
        <v>1358639</v>
      </c>
      <c r="E8" s="338"/>
      <c r="F8" s="338">
        <v>203775</v>
      </c>
      <c r="G8" s="338">
        <v>609163</v>
      </c>
      <c r="H8" s="338">
        <v>104345</v>
      </c>
      <c r="I8" s="338">
        <v>265029</v>
      </c>
      <c r="J8" s="336">
        <v>3172160</v>
      </c>
      <c r="K8" s="338">
        <v>135119</v>
      </c>
      <c r="L8" s="338">
        <v>422724</v>
      </c>
      <c r="M8" s="338">
        <v>331861</v>
      </c>
      <c r="N8" s="338">
        <v>36527</v>
      </c>
      <c r="O8" s="336"/>
      <c r="P8" s="338"/>
      <c r="Q8" s="338"/>
      <c r="R8" s="338">
        <v>17525</v>
      </c>
      <c r="S8" s="336">
        <v>841830</v>
      </c>
      <c r="T8" s="338"/>
      <c r="U8" s="338"/>
      <c r="V8" s="338"/>
      <c r="W8" s="338"/>
      <c r="X8" s="338"/>
      <c r="Y8" s="338"/>
      <c r="Z8" s="336">
        <v>95028</v>
      </c>
      <c r="AA8" s="384"/>
    </row>
    <row r="9" spans="1:27" x14ac:dyDescent="0.2">
      <c r="A9" s="352">
        <v>4</v>
      </c>
      <c r="B9" s="355" t="s">
        <v>5</v>
      </c>
      <c r="C9" s="233">
        <f t="shared" si="0"/>
        <v>0</v>
      </c>
      <c r="D9" s="241">
        <f>D10+SUM(D10)</f>
        <v>0</v>
      </c>
      <c r="E9" s="241">
        <f t="shared" ref="E9:Z9" si="1">E10+SUM(E10)</f>
        <v>0</v>
      </c>
      <c r="F9" s="241">
        <f t="shared" si="1"/>
        <v>0</v>
      </c>
      <c r="G9" s="241">
        <f t="shared" si="1"/>
        <v>0</v>
      </c>
      <c r="H9" s="241">
        <f t="shared" si="1"/>
        <v>0</v>
      </c>
      <c r="I9" s="241">
        <f t="shared" si="1"/>
        <v>0</v>
      </c>
      <c r="J9" s="241">
        <f t="shared" si="1"/>
        <v>0</v>
      </c>
      <c r="K9" s="241">
        <f t="shared" si="1"/>
        <v>0</v>
      </c>
      <c r="L9" s="241">
        <f t="shared" si="1"/>
        <v>0</v>
      </c>
      <c r="M9" s="241">
        <f t="shared" si="1"/>
        <v>0</v>
      </c>
      <c r="N9" s="241">
        <f t="shared" si="1"/>
        <v>0</v>
      </c>
      <c r="O9" s="241">
        <f t="shared" si="1"/>
        <v>0</v>
      </c>
      <c r="P9" s="241">
        <f t="shared" si="1"/>
        <v>0</v>
      </c>
      <c r="Q9" s="241">
        <f t="shared" si="1"/>
        <v>0</v>
      </c>
      <c r="R9" s="241">
        <f t="shared" si="1"/>
        <v>0</v>
      </c>
      <c r="S9" s="241">
        <f t="shared" si="1"/>
        <v>0</v>
      </c>
      <c r="T9" s="241">
        <f t="shared" si="1"/>
        <v>0</v>
      </c>
      <c r="U9" s="241">
        <f t="shared" si="1"/>
        <v>0</v>
      </c>
      <c r="V9" s="241">
        <f t="shared" si="1"/>
        <v>0</v>
      </c>
      <c r="W9" s="241">
        <f t="shared" si="1"/>
        <v>0</v>
      </c>
      <c r="X9" s="241">
        <f t="shared" si="1"/>
        <v>0</v>
      </c>
      <c r="Y9" s="241">
        <f t="shared" si="1"/>
        <v>0</v>
      </c>
      <c r="Z9" s="241">
        <f t="shared" si="1"/>
        <v>0</v>
      </c>
      <c r="AA9" s="384"/>
    </row>
    <row r="10" spans="1:27" ht="24" x14ac:dyDescent="0.2">
      <c r="A10" s="352">
        <v>5</v>
      </c>
      <c r="B10" s="355" t="s">
        <v>6</v>
      </c>
      <c r="C10" s="233">
        <f t="shared" si="0"/>
        <v>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384"/>
    </row>
    <row r="11" spans="1:27" ht="24" x14ac:dyDescent="0.2">
      <c r="A11" s="352">
        <v>6</v>
      </c>
      <c r="B11" s="355" t="s">
        <v>7</v>
      </c>
      <c r="C11" s="233">
        <f t="shared" si="0"/>
        <v>0</v>
      </c>
      <c r="D11" s="241">
        <f t="shared" ref="D11:Z11" si="2">D12</f>
        <v>0</v>
      </c>
      <c r="E11" s="235">
        <f t="shared" si="2"/>
        <v>0</v>
      </c>
      <c r="F11" s="235">
        <f t="shared" si="2"/>
        <v>0</v>
      </c>
      <c r="G11" s="235">
        <f t="shared" si="2"/>
        <v>0</v>
      </c>
      <c r="H11" s="235">
        <f t="shared" si="2"/>
        <v>0</v>
      </c>
      <c r="I11" s="235">
        <f t="shared" si="2"/>
        <v>0</v>
      </c>
      <c r="J11" s="235">
        <f t="shared" si="2"/>
        <v>0</v>
      </c>
      <c r="K11" s="235">
        <f t="shared" si="2"/>
        <v>0</v>
      </c>
      <c r="L11" s="235">
        <f t="shared" si="2"/>
        <v>0</v>
      </c>
      <c r="M11" s="235">
        <f t="shared" si="2"/>
        <v>0</v>
      </c>
      <c r="N11" s="235">
        <f t="shared" si="2"/>
        <v>0</v>
      </c>
      <c r="O11" s="235">
        <f t="shared" si="2"/>
        <v>0</v>
      </c>
      <c r="P11" s="235">
        <f t="shared" si="2"/>
        <v>0</v>
      </c>
      <c r="Q11" s="235">
        <f t="shared" si="2"/>
        <v>0</v>
      </c>
      <c r="R11" s="235">
        <f t="shared" si="2"/>
        <v>0</v>
      </c>
      <c r="S11" s="235">
        <f t="shared" si="2"/>
        <v>0</v>
      </c>
      <c r="T11" s="235">
        <f t="shared" si="2"/>
        <v>0</v>
      </c>
      <c r="U11" s="235">
        <f t="shared" si="2"/>
        <v>0</v>
      </c>
      <c r="V11" s="235">
        <f t="shared" si="2"/>
        <v>0</v>
      </c>
      <c r="W11" s="235">
        <f t="shared" si="2"/>
        <v>0</v>
      </c>
      <c r="X11" s="235">
        <f t="shared" si="2"/>
        <v>0</v>
      </c>
      <c r="Y11" s="235">
        <f t="shared" si="2"/>
        <v>0</v>
      </c>
      <c r="Z11" s="235">
        <f t="shared" si="2"/>
        <v>0</v>
      </c>
      <c r="AA11" s="384"/>
    </row>
    <row r="12" spans="1:27" ht="18.75" customHeight="1" x14ac:dyDescent="0.2">
      <c r="A12" s="352">
        <v>7</v>
      </c>
      <c r="B12" s="355" t="s">
        <v>8</v>
      </c>
      <c r="C12" s="233">
        <f t="shared" si="0"/>
        <v>0</v>
      </c>
      <c r="D12" s="241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384"/>
    </row>
    <row r="13" spans="1:27" x14ac:dyDescent="0.2">
      <c r="A13" s="352">
        <v>8</v>
      </c>
      <c r="B13" s="355" t="s">
        <v>9</v>
      </c>
      <c r="C13" s="233">
        <f t="shared" si="0"/>
        <v>236125</v>
      </c>
      <c r="D13" s="241">
        <f t="shared" ref="D13:Z13" si="3">SUM(D14:D16)</f>
        <v>0</v>
      </c>
      <c r="E13" s="235">
        <f t="shared" si="3"/>
        <v>0</v>
      </c>
      <c r="F13" s="235">
        <f t="shared" si="3"/>
        <v>0</v>
      </c>
      <c r="G13" s="235">
        <f t="shared" si="3"/>
        <v>0</v>
      </c>
      <c r="H13" s="235">
        <f t="shared" si="3"/>
        <v>0</v>
      </c>
      <c r="I13" s="235">
        <f t="shared" si="3"/>
        <v>0</v>
      </c>
      <c r="J13" s="235">
        <f t="shared" si="3"/>
        <v>0</v>
      </c>
      <c r="K13" s="235">
        <f t="shared" si="3"/>
        <v>0</v>
      </c>
      <c r="L13" s="235">
        <f t="shared" si="3"/>
        <v>0</v>
      </c>
      <c r="M13" s="235">
        <f t="shared" si="3"/>
        <v>0</v>
      </c>
      <c r="N13" s="235">
        <f t="shared" si="3"/>
        <v>0</v>
      </c>
      <c r="O13" s="235">
        <f t="shared" si="3"/>
        <v>0</v>
      </c>
      <c r="P13" s="235">
        <f t="shared" si="3"/>
        <v>0</v>
      </c>
      <c r="Q13" s="235">
        <f t="shared" si="3"/>
        <v>0</v>
      </c>
      <c r="R13" s="235">
        <f t="shared" si="3"/>
        <v>0</v>
      </c>
      <c r="S13" s="235">
        <f t="shared" si="3"/>
        <v>0</v>
      </c>
      <c r="T13" s="235">
        <f t="shared" si="3"/>
        <v>0</v>
      </c>
      <c r="U13" s="235">
        <f t="shared" si="3"/>
        <v>0</v>
      </c>
      <c r="V13" s="235">
        <v>236125</v>
      </c>
      <c r="W13" s="235">
        <f t="shared" si="3"/>
        <v>0</v>
      </c>
      <c r="X13" s="235">
        <f t="shared" si="3"/>
        <v>0</v>
      </c>
      <c r="Y13" s="235">
        <f t="shared" si="3"/>
        <v>0</v>
      </c>
      <c r="Z13" s="235">
        <f t="shared" si="3"/>
        <v>0</v>
      </c>
      <c r="AA13" s="384"/>
    </row>
    <row r="14" spans="1:27" ht="18" customHeight="1" x14ac:dyDescent="0.2">
      <c r="A14" s="352">
        <v>9</v>
      </c>
      <c r="B14" s="355" t="s">
        <v>10</v>
      </c>
      <c r="C14" s="233">
        <f t="shared" si="0"/>
        <v>0</v>
      </c>
      <c r="D14" s="231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384"/>
    </row>
    <row r="15" spans="1:27" ht="24" x14ac:dyDescent="0.2">
      <c r="A15" s="352">
        <v>10</v>
      </c>
      <c r="B15" s="355" t="s">
        <v>11</v>
      </c>
      <c r="C15" s="233">
        <f t="shared" si="0"/>
        <v>236125</v>
      </c>
      <c r="D15" s="231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>
        <v>236125</v>
      </c>
      <c r="W15" s="232"/>
      <c r="X15" s="232"/>
      <c r="Y15" s="232"/>
      <c r="Z15" s="232"/>
      <c r="AA15" s="384"/>
    </row>
    <row r="16" spans="1:27" ht="24" x14ac:dyDescent="0.2">
      <c r="A16" s="352">
        <v>11</v>
      </c>
      <c r="B16" s="355" t="s">
        <v>12</v>
      </c>
      <c r="C16" s="233">
        <f t="shared" si="0"/>
        <v>0</v>
      </c>
      <c r="D16" s="231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384"/>
    </row>
    <row r="17" spans="1:27" x14ac:dyDescent="0.2">
      <c r="A17" s="352">
        <v>12</v>
      </c>
      <c r="B17" s="353" t="s">
        <v>13</v>
      </c>
      <c r="C17" s="233">
        <f t="shared" si="0"/>
        <v>236125</v>
      </c>
      <c r="D17" s="335">
        <f t="shared" ref="D17:Z17" si="4">D9+D11+D13</f>
        <v>0</v>
      </c>
      <c r="E17" s="336">
        <f t="shared" si="4"/>
        <v>0</v>
      </c>
      <c r="F17" s="336">
        <f t="shared" si="4"/>
        <v>0</v>
      </c>
      <c r="G17" s="336">
        <f t="shared" si="4"/>
        <v>0</v>
      </c>
      <c r="H17" s="336">
        <f t="shared" si="4"/>
        <v>0</v>
      </c>
      <c r="I17" s="336">
        <f t="shared" si="4"/>
        <v>0</v>
      </c>
      <c r="J17" s="336">
        <f t="shared" si="4"/>
        <v>0</v>
      </c>
      <c r="K17" s="336">
        <f t="shared" si="4"/>
        <v>0</v>
      </c>
      <c r="L17" s="336">
        <f t="shared" si="4"/>
        <v>0</v>
      </c>
      <c r="M17" s="336">
        <f t="shared" si="4"/>
        <v>0</v>
      </c>
      <c r="N17" s="336">
        <f t="shared" si="4"/>
        <v>0</v>
      </c>
      <c r="O17" s="336">
        <f t="shared" si="4"/>
        <v>0</v>
      </c>
      <c r="P17" s="336">
        <f t="shared" si="4"/>
        <v>0</v>
      </c>
      <c r="Q17" s="336">
        <f t="shared" si="4"/>
        <v>0</v>
      </c>
      <c r="R17" s="336">
        <f t="shared" si="4"/>
        <v>0</v>
      </c>
      <c r="S17" s="336">
        <f t="shared" si="4"/>
        <v>0</v>
      </c>
      <c r="T17" s="336">
        <f t="shared" si="4"/>
        <v>0</v>
      </c>
      <c r="U17" s="336">
        <f t="shared" si="4"/>
        <v>0</v>
      </c>
      <c r="V17" s="336">
        <f t="shared" si="4"/>
        <v>236125</v>
      </c>
      <c r="W17" s="336">
        <f t="shared" si="4"/>
        <v>0</v>
      </c>
      <c r="X17" s="336">
        <f t="shared" si="4"/>
        <v>0</v>
      </c>
      <c r="Y17" s="336">
        <f t="shared" si="4"/>
        <v>0</v>
      </c>
      <c r="Z17" s="336">
        <f t="shared" si="4"/>
        <v>0</v>
      </c>
      <c r="AA17" s="384"/>
    </row>
    <row r="18" spans="1:27" x14ac:dyDescent="0.2">
      <c r="A18" s="352">
        <v>13</v>
      </c>
      <c r="B18" s="355" t="s">
        <v>14</v>
      </c>
      <c r="C18" s="233">
        <f t="shared" si="0"/>
        <v>78349</v>
      </c>
      <c r="D18" s="231"/>
      <c r="E18" s="232">
        <v>78349</v>
      </c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384"/>
    </row>
    <row r="19" spans="1:27" ht="24" x14ac:dyDescent="0.2">
      <c r="A19" s="352">
        <v>14</v>
      </c>
      <c r="B19" s="355" t="s">
        <v>15</v>
      </c>
      <c r="C19" s="233">
        <f t="shared" si="0"/>
        <v>2819872</v>
      </c>
      <c r="D19" s="236">
        <f>SUM(D20:D23)</f>
        <v>0</v>
      </c>
      <c r="E19" s="237">
        <f>SUM(E20:E23)</f>
        <v>1030468</v>
      </c>
      <c r="F19" s="237">
        <f t="shared" ref="F19:Z19" si="5">SUM(F20:F23)</f>
        <v>0</v>
      </c>
      <c r="G19" s="237">
        <f t="shared" si="5"/>
        <v>0</v>
      </c>
      <c r="H19" s="237">
        <f t="shared" si="5"/>
        <v>0</v>
      </c>
      <c r="I19" s="237">
        <f t="shared" si="5"/>
        <v>0</v>
      </c>
      <c r="J19" s="237">
        <f t="shared" si="5"/>
        <v>0</v>
      </c>
      <c r="K19" s="237">
        <f t="shared" si="5"/>
        <v>0</v>
      </c>
      <c r="L19" s="237">
        <f t="shared" si="5"/>
        <v>0</v>
      </c>
      <c r="M19" s="237">
        <f t="shared" si="5"/>
        <v>0</v>
      </c>
      <c r="N19" s="237">
        <f t="shared" si="5"/>
        <v>0</v>
      </c>
      <c r="O19" s="237">
        <f t="shared" si="5"/>
        <v>0</v>
      </c>
      <c r="P19" s="237">
        <f t="shared" si="5"/>
        <v>0</v>
      </c>
      <c r="Q19" s="237">
        <f t="shared" si="5"/>
        <v>0</v>
      </c>
      <c r="R19" s="237">
        <f t="shared" si="5"/>
        <v>1689404</v>
      </c>
      <c r="S19" s="237">
        <f t="shared" si="5"/>
        <v>0</v>
      </c>
      <c r="T19" s="237">
        <f t="shared" si="5"/>
        <v>0</v>
      </c>
      <c r="U19" s="237">
        <f t="shared" si="5"/>
        <v>0</v>
      </c>
      <c r="V19" s="237">
        <f t="shared" si="5"/>
        <v>100000</v>
      </c>
      <c r="W19" s="237">
        <f t="shared" si="5"/>
        <v>0</v>
      </c>
      <c r="X19" s="237">
        <f t="shared" si="5"/>
        <v>0</v>
      </c>
      <c r="Y19" s="237">
        <f t="shared" si="5"/>
        <v>0</v>
      </c>
      <c r="Z19" s="237">
        <f t="shared" si="5"/>
        <v>0</v>
      </c>
      <c r="AA19" s="384"/>
    </row>
    <row r="20" spans="1:27" ht="24" customHeight="1" x14ac:dyDescent="0.2">
      <c r="A20" s="352">
        <v>15</v>
      </c>
      <c r="B20" s="355" t="s">
        <v>390</v>
      </c>
      <c r="C20" s="233">
        <f t="shared" si="0"/>
        <v>100000</v>
      </c>
      <c r="D20" s="231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>
        <v>100000</v>
      </c>
      <c r="W20" s="232"/>
      <c r="X20" s="232"/>
      <c r="Y20" s="232"/>
      <c r="Z20" s="232"/>
      <c r="AA20" s="384"/>
    </row>
    <row r="21" spans="1:27" ht="16.5" customHeight="1" x14ac:dyDescent="0.2">
      <c r="A21" s="352">
        <v>16</v>
      </c>
      <c r="B21" s="355" t="s">
        <v>17</v>
      </c>
      <c r="C21" s="233">
        <f t="shared" si="0"/>
        <v>0</v>
      </c>
      <c r="D21" s="231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384"/>
    </row>
    <row r="22" spans="1:27" ht="23.25" customHeight="1" x14ac:dyDescent="0.2">
      <c r="A22" s="352">
        <v>17</v>
      </c>
      <c r="B22" s="355" t="s">
        <v>18</v>
      </c>
      <c r="C22" s="233">
        <f t="shared" si="0"/>
        <v>0</v>
      </c>
      <c r="D22" s="231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384"/>
    </row>
    <row r="23" spans="1:27" ht="24" x14ac:dyDescent="0.2">
      <c r="A23" s="352">
        <v>18</v>
      </c>
      <c r="B23" s="355" t="s">
        <v>19</v>
      </c>
      <c r="C23" s="233">
        <f t="shared" si="0"/>
        <v>2719872</v>
      </c>
      <c r="D23" s="231"/>
      <c r="E23" s="232">
        <v>1030468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339">
        <v>1689404</v>
      </c>
      <c r="S23" s="232"/>
      <c r="T23" s="232"/>
      <c r="U23" s="232"/>
      <c r="V23" s="232"/>
      <c r="W23" s="232"/>
      <c r="X23" s="232"/>
      <c r="Y23" s="232"/>
      <c r="Z23" s="232"/>
      <c r="AA23" s="384"/>
    </row>
    <row r="24" spans="1:27" ht="36" x14ac:dyDescent="0.2">
      <c r="A24" s="352">
        <v>19</v>
      </c>
      <c r="B24" s="355" t="s">
        <v>20</v>
      </c>
      <c r="C24" s="233">
        <f t="shared" si="0"/>
        <v>0</v>
      </c>
      <c r="D24" s="231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384"/>
    </row>
    <row r="25" spans="1:27" x14ac:dyDescent="0.2">
      <c r="A25" s="352">
        <v>20</v>
      </c>
      <c r="B25" s="355" t="s">
        <v>21</v>
      </c>
      <c r="C25" s="233">
        <f t="shared" si="0"/>
        <v>0</v>
      </c>
      <c r="D25" s="231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384"/>
    </row>
    <row r="26" spans="1:27" x14ac:dyDescent="0.2">
      <c r="A26" s="352">
        <v>21</v>
      </c>
      <c r="B26" s="353" t="s">
        <v>22</v>
      </c>
      <c r="C26" s="233">
        <f t="shared" si="0"/>
        <v>2898221</v>
      </c>
      <c r="D26" s="335">
        <f t="shared" ref="D26:Z26" si="6">D18+D19+D24+D25</f>
        <v>0</v>
      </c>
      <c r="E26" s="336">
        <f t="shared" si="6"/>
        <v>1108817</v>
      </c>
      <c r="F26" s="336">
        <f t="shared" si="6"/>
        <v>0</v>
      </c>
      <c r="G26" s="336">
        <f t="shared" si="6"/>
        <v>0</v>
      </c>
      <c r="H26" s="336">
        <f t="shared" si="6"/>
        <v>0</v>
      </c>
      <c r="I26" s="336">
        <f t="shared" si="6"/>
        <v>0</v>
      </c>
      <c r="J26" s="336">
        <f t="shared" si="6"/>
        <v>0</v>
      </c>
      <c r="K26" s="336">
        <f t="shared" si="6"/>
        <v>0</v>
      </c>
      <c r="L26" s="336">
        <f t="shared" si="6"/>
        <v>0</v>
      </c>
      <c r="M26" s="336">
        <f t="shared" si="6"/>
        <v>0</v>
      </c>
      <c r="N26" s="336">
        <f t="shared" si="6"/>
        <v>0</v>
      </c>
      <c r="O26" s="336">
        <f t="shared" si="6"/>
        <v>0</v>
      </c>
      <c r="P26" s="336">
        <f t="shared" si="6"/>
        <v>0</v>
      </c>
      <c r="Q26" s="336">
        <f t="shared" si="6"/>
        <v>0</v>
      </c>
      <c r="R26" s="336">
        <f t="shared" si="6"/>
        <v>1689404</v>
      </c>
      <c r="S26" s="336">
        <f t="shared" si="6"/>
        <v>0</v>
      </c>
      <c r="T26" s="336">
        <f t="shared" si="6"/>
        <v>0</v>
      </c>
      <c r="U26" s="336">
        <f t="shared" si="6"/>
        <v>0</v>
      </c>
      <c r="V26" s="336">
        <f t="shared" si="6"/>
        <v>100000</v>
      </c>
      <c r="W26" s="336">
        <f t="shared" si="6"/>
        <v>0</v>
      </c>
      <c r="X26" s="336">
        <f t="shared" si="6"/>
        <v>0</v>
      </c>
      <c r="Y26" s="336">
        <f t="shared" si="6"/>
        <v>0</v>
      </c>
      <c r="Z26" s="336">
        <f t="shared" si="6"/>
        <v>0</v>
      </c>
      <c r="AA26" s="384"/>
    </row>
    <row r="27" spans="1:27" x14ac:dyDescent="0.2">
      <c r="A27" s="352">
        <v>22</v>
      </c>
      <c r="B27" s="355" t="s">
        <v>23</v>
      </c>
      <c r="C27" s="233">
        <f t="shared" si="0"/>
        <v>1700000</v>
      </c>
      <c r="D27" s="231">
        <v>1700000</v>
      </c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384"/>
    </row>
    <row r="28" spans="1:27" x14ac:dyDescent="0.2">
      <c r="A28" s="352">
        <v>23</v>
      </c>
      <c r="B28" s="355" t="s">
        <v>24</v>
      </c>
      <c r="C28" s="233">
        <f t="shared" si="0"/>
        <v>0</v>
      </c>
      <c r="D28" s="231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384"/>
    </row>
    <row r="29" spans="1:27" ht="24" x14ac:dyDescent="0.2">
      <c r="A29" s="352">
        <v>24</v>
      </c>
      <c r="B29" s="355" t="s">
        <v>25</v>
      </c>
      <c r="C29" s="233">
        <f t="shared" si="0"/>
        <v>0</v>
      </c>
      <c r="D29" s="231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384"/>
    </row>
    <row r="30" spans="1:27" ht="24" x14ac:dyDescent="0.2">
      <c r="A30" s="352">
        <v>25</v>
      </c>
      <c r="B30" s="355" t="s">
        <v>26</v>
      </c>
      <c r="C30" s="233">
        <f t="shared" si="0"/>
        <v>13297</v>
      </c>
      <c r="D30" s="231">
        <v>1281</v>
      </c>
      <c r="E30" s="232"/>
      <c r="F30" s="232"/>
      <c r="G30" s="232"/>
      <c r="H30" s="232"/>
      <c r="I30" s="232"/>
      <c r="J30" s="232"/>
      <c r="K30" s="232"/>
      <c r="L30" s="232"/>
      <c r="M30" s="232">
        <v>5501</v>
      </c>
      <c r="N30" s="232">
        <v>6515</v>
      </c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384"/>
    </row>
    <row r="31" spans="1:27" ht="24" x14ac:dyDescent="0.2">
      <c r="A31" s="352">
        <v>26</v>
      </c>
      <c r="B31" s="355" t="s">
        <v>27</v>
      </c>
      <c r="C31" s="233">
        <f t="shared" si="0"/>
        <v>462592</v>
      </c>
      <c r="D31" s="231">
        <v>459346</v>
      </c>
      <c r="E31" s="231">
        <f t="shared" ref="E31:Z31" si="7">(SUM(E27:E30))*0.27</f>
        <v>0</v>
      </c>
      <c r="F31" s="231"/>
      <c r="G31" s="231"/>
      <c r="H31" s="231"/>
      <c r="I31" s="231"/>
      <c r="J31" s="231"/>
      <c r="K31" s="231"/>
      <c r="L31" s="231"/>
      <c r="M31" s="231">
        <v>1486</v>
      </c>
      <c r="N31" s="231">
        <v>1760</v>
      </c>
      <c r="O31" s="231">
        <f t="shared" si="7"/>
        <v>0</v>
      </c>
      <c r="P31" s="231">
        <f t="shared" si="7"/>
        <v>0</v>
      </c>
      <c r="Q31" s="231">
        <f t="shared" si="7"/>
        <v>0</v>
      </c>
      <c r="R31" s="231">
        <f t="shared" si="7"/>
        <v>0</v>
      </c>
      <c r="S31" s="231">
        <f t="shared" si="7"/>
        <v>0</v>
      </c>
      <c r="T31" s="231">
        <f t="shared" si="7"/>
        <v>0</v>
      </c>
      <c r="U31" s="231">
        <f t="shared" si="7"/>
        <v>0</v>
      </c>
      <c r="V31" s="231">
        <f t="shared" si="7"/>
        <v>0</v>
      </c>
      <c r="W31" s="231">
        <f t="shared" si="7"/>
        <v>0</v>
      </c>
      <c r="X31" s="231">
        <f t="shared" si="7"/>
        <v>0</v>
      </c>
      <c r="Y31" s="231">
        <f t="shared" si="7"/>
        <v>0</v>
      </c>
      <c r="Z31" s="231">
        <f t="shared" si="7"/>
        <v>0</v>
      </c>
      <c r="AA31" s="384"/>
    </row>
    <row r="32" spans="1:27" x14ac:dyDescent="0.2">
      <c r="A32" s="352">
        <v>27</v>
      </c>
      <c r="B32" s="353" t="s">
        <v>28</v>
      </c>
      <c r="C32" s="233">
        <f t="shared" si="0"/>
        <v>2175889</v>
      </c>
      <c r="D32" s="335">
        <f t="shared" ref="D32:Z32" si="8">SUM(D27:D31)</f>
        <v>2160627</v>
      </c>
      <c r="E32" s="336">
        <f t="shared" si="8"/>
        <v>0</v>
      </c>
      <c r="F32" s="336">
        <f t="shared" si="8"/>
        <v>0</v>
      </c>
      <c r="G32" s="336">
        <f t="shared" si="8"/>
        <v>0</v>
      </c>
      <c r="H32" s="336">
        <f t="shared" si="8"/>
        <v>0</v>
      </c>
      <c r="I32" s="336">
        <f t="shared" si="8"/>
        <v>0</v>
      </c>
      <c r="J32" s="336">
        <f t="shared" si="8"/>
        <v>0</v>
      </c>
      <c r="K32" s="336">
        <f t="shared" si="8"/>
        <v>0</v>
      </c>
      <c r="L32" s="336">
        <f t="shared" si="8"/>
        <v>0</v>
      </c>
      <c r="M32" s="336">
        <f t="shared" si="8"/>
        <v>6987</v>
      </c>
      <c r="N32" s="336">
        <f t="shared" si="8"/>
        <v>8275</v>
      </c>
      <c r="O32" s="336">
        <f t="shared" si="8"/>
        <v>0</v>
      </c>
      <c r="P32" s="336">
        <f t="shared" si="8"/>
        <v>0</v>
      </c>
      <c r="Q32" s="336">
        <f t="shared" si="8"/>
        <v>0</v>
      </c>
      <c r="R32" s="336">
        <f t="shared" si="8"/>
        <v>0</v>
      </c>
      <c r="S32" s="336">
        <f t="shared" si="8"/>
        <v>0</v>
      </c>
      <c r="T32" s="336">
        <f t="shared" si="8"/>
        <v>0</v>
      </c>
      <c r="U32" s="336">
        <f t="shared" si="8"/>
        <v>0</v>
      </c>
      <c r="V32" s="336">
        <f t="shared" si="8"/>
        <v>0</v>
      </c>
      <c r="W32" s="336">
        <f t="shared" si="8"/>
        <v>0</v>
      </c>
      <c r="X32" s="336">
        <f t="shared" si="8"/>
        <v>0</v>
      </c>
      <c r="Y32" s="336">
        <f t="shared" si="8"/>
        <v>0</v>
      </c>
      <c r="Z32" s="336">
        <f t="shared" si="8"/>
        <v>0</v>
      </c>
      <c r="AA32" s="384"/>
    </row>
    <row r="33" spans="1:27" x14ac:dyDescent="0.2">
      <c r="A33" s="352">
        <v>28</v>
      </c>
      <c r="B33" s="355" t="s">
        <v>29</v>
      </c>
      <c r="C33" s="233">
        <f t="shared" si="0"/>
        <v>0</v>
      </c>
      <c r="D33" s="231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384"/>
    </row>
    <row r="34" spans="1:27" x14ac:dyDescent="0.2">
      <c r="A34" s="352">
        <v>29</v>
      </c>
      <c r="B34" s="355" t="s">
        <v>30</v>
      </c>
      <c r="C34" s="233">
        <f t="shared" si="0"/>
        <v>0</v>
      </c>
      <c r="D34" s="231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384"/>
    </row>
    <row r="35" spans="1:27" x14ac:dyDescent="0.2">
      <c r="A35" s="352">
        <v>30</v>
      </c>
      <c r="B35" s="355" t="s">
        <v>31</v>
      </c>
      <c r="C35" s="233">
        <f t="shared" si="0"/>
        <v>0</v>
      </c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384"/>
    </row>
    <row r="36" spans="1:27" ht="24" x14ac:dyDescent="0.2">
      <c r="A36" s="352">
        <v>31</v>
      </c>
      <c r="B36" s="355" t="s">
        <v>32</v>
      </c>
      <c r="C36" s="233">
        <f t="shared" si="0"/>
        <v>0</v>
      </c>
      <c r="D36" s="231">
        <f>(SUM(D33:D35))*0.27</f>
        <v>0</v>
      </c>
      <c r="E36" s="231">
        <f t="shared" ref="E36:Z36" si="9">(SUM(E33:E35))*0.27</f>
        <v>0</v>
      </c>
      <c r="F36" s="231">
        <f t="shared" si="9"/>
        <v>0</v>
      </c>
      <c r="G36" s="231">
        <f t="shared" si="9"/>
        <v>0</v>
      </c>
      <c r="H36" s="231">
        <f t="shared" si="9"/>
        <v>0</v>
      </c>
      <c r="I36" s="231">
        <f t="shared" si="9"/>
        <v>0</v>
      </c>
      <c r="J36" s="231">
        <f t="shared" si="9"/>
        <v>0</v>
      </c>
      <c r="K36" s="231">
        <f t="shared" si="9"/>
        <v>0</v>
      </c>
      <c r="L36" s="231"/>
      <c r="M36" s="231">
        <f t="shared" si="9"/>
        <v>0</v>
      </c>
      <c r="N36" s="231">
        <f t="shared" si="9"/>
        <v>0</v>
      </c>
      <c r="O36" s="231"/>
      <c r="P36" s="231"/>
      <c r="Q36" s="231"/>
      <c r="R36" s="231"/>
      <c r="S36" s="231">
        <f t="shared" si="9"/>
        <v>0</v>
      </c>
      <c r="T36" s="231">
        <f t="shared" si="9"/>
        <v>0</v>
      </c>
      <c r="U36" s="231">
        <f t="shared" si="9"/>
        <v>0</v>
      </c>
      <c r="V36" s="231">
        <f t="shared" si="9"/>
        <v>0</v>
      </c>
      <c r="W36" s="231">
        <f t="shared" si="9"/>
        <v>0</v>
      </c>
      <c r="X36" s="231">
        <f t="shared" si="9"/>
        <v>0</v>
      </c>
      <c r="Y36" s="231">
        <f t="shared" si="9"/>
        <v>0</v>
      </c>
      <c r="Z36" s="231">
        <f t="shared" si="9"/>
        <v>0</v>
      </c>
      <c r="AA36" s="384"/>
    </row>
    <row r="37" spans="1:27" x14ac:dyDescent="0.2">
      <c r="A37" s="352">
        <v>32</v>
      </c>
      <c r="B37" s="353" t="s">
        <v>33</v>
      </c>
      <c r="C37" s="233">
        <f t="shared" si="0"/>
        <v>0</v>
      </c>
      <c r="D37" s="335">
        <f t="shared" ref="D37:Z37" si="10">SUM(D33:D36)</f>
        <v>0</v>
      </c>
      <c r="E37" s="335">
        <f t="shared" si="10"/>
        <v>0</v>
      </c>
      <c r="F37" s="335">
        <f t="shared" si="10"/>
        <v>0</v>
      </c>
      <c r="G37" s="335">
        <f t="shared" si="10"/>
        <v>0</v>
      </c>
      <c r="H37" s="335">
        <f t="shared" si="10"/>
        <v>0</v>
      </c>
      <c r="I37" s="335">
        <f t="shared" si="10"/>
        <v>0</v>
      </c>
      <c r="J37" s="335">
        <f t="shared" si="10"/>
        <v>0</v>
      </c>
      <c r="K37" s="335">
        <f t="shared" si="10"/>
        <v>0</v>
      </c>
      <c r="L37" s="335">
        <f t="shared" si="10"/>
        <v>0</v>
      </c>
      <c r="M37" s="335">
        <f t="shared" si="10"/>
        <v>0</v>
      </c>
      <c r="N37" s="335">
        <f t="shared" si="10"/>
        <v>0</v>
      </c>
      <c r="O37" s="335">
        <f t="shared" si="10"/>
        <v>0</v>
      </c>
      <c r="P37" s="335">
        <f t="shared" si="10"/>
        <v>0</v>
      </c>
      <c r="Q37" s="335">
        <f t="shared" si="10"/>
        <v>0</v>
      </c>
      <c r="R37" s="335">
        <f t="shared" si="10"/>
        <v>0</v>
      </c>
      <c r="S37" s="335">
        <f t="shared" si="10"/>
        <v>0</v>
      </c>
      <c r="T37" s="335">
        <f t="shared" si="10"/>
        <v>0</v>
      </c>
      <c r="U37" s="335">
        <f t="shared" si="10"/>
        <v>0</v>
      </c>
      <c r="V37" s="335">
        <f t="shared" si="10"/>
        <v>0</v>
      </c>
      <c r="W37" s="335">
        <f t="shared" si="10"/>
        <v>0</v>
      </c>
      <c r="X37" s="335">
        <f t="shared" si="10"/>
        <v>0</v>
      </c>
      <c r="Y37" s="335">
        <f t="shared" si="10"/>
        <v>0</v>
      </c>
      <c r="Z37" s="335">
        <f t="shared" si="10"/>
        <v>0</v>
      </c>
      <c r="AA37" s="384"/>
    </row>
    <row r="38" spans="1:27" ht="24" x14ac:dyDescent="0.2">
      <c r="A38" s="352">
        <v>33</v>
      </c>
      <c r="B38" s="355" t="s">
        <v>34</v>
      </c>
      <c r="C38" s="233">
        <f t="shared" si="0"/>
        <v>67886</v>
      </c>
      <c r="D38" s="241">
        <f t="shared" ref="D38:Z38" si="11">SUM(D39:D41)</f>
        <v>0</v>
      </c>
      <c r="E38" s="235">
        <f t="shared" si="11"/>
        <v>0</v>
      </c>
      <c r="F38" s="235">
        <f t="shared" si="11"/>
        <v>0</v>
      </c>
      <c r="G38" s="235">
        <f t="shared" si="11"/>
        <v>0</v>
      </c>
      <c r="H38" s="235">
        <f t="shared" si="11"/>
        <v>0</v>
      </c>
      <c r="I38" s="235">
        <f t="shared" si="11"/>
        <v>0</v>
      </c>
      <c r="J38" s="235">
        <f t="shared" si="11"/>
        <v>0</v>
      </c>
      <c r="K38" s="235">
        <f t="shared" si="11"/>
        <v>0</v>
      </c>
      <c r="L38" s="235">
        <f t="shared" si="11"/>
        <v>0</v>
      </c>
      <c r="M38" s="235">
        <f t="shared" si="11"/>
        <v>0</v>
      </c>
      <c r="N38" s="235">
        <f t="shared" si="11"/>
        <v>0</v>
      </c>
      <c r="O38" s="235">
        <f t="shared" si="11"/>
        <v>0</v>
      </c>
      <c r="P38" s="235">
        <f t="shared" si="11"/>
        <v>0</v>
      </c>
      <c r="Q38" s="235">
        <f t="shared" si="11"/>
        <v>0</v>
      </c>
      <c r="R38" s="235">
        <f t="shared" si="11"/>
        <v>0</v>
      </c>
      <c r="S38" s="235">
        <f t="shared" si="11"/>
        <v>0</v>
      </c>
      <c r="T38" s="235">
        <f t="shared" si="11"/>
        <v>0</v>
      </c>
      <c r="U38" s="235">
        <f t="shared" si="11"/>
        <v>0</v>
      </c>
      <c r="V38" s="235">
        <f t="shared" si="11"/>
        <v>0</v>
      </c>
      <c r="W38" s="235">
        <f t="shared" si="11"/>
        <v>0</v>
      </c>
      <c r="X38" s="235">
        <f t="shared" si="11"/>
        <v>0</v>
      </c>
      <c r="Y38" s="235">
        <f t="shared" si="11"/>
        <v>0</v>
      </c>
      <c r="Z38" s="235">
        <f t="shared" si="11"/>
        <v>67886</v>
      </c>
      <c r="AA38" s="384"/>
    </row>
    <row r="39" spans="1:27" x14ac:dyDescent="0.2">
      <c r="A39" s="352">
        <v>34</v>
      </c>
      <c r="B39" s="355" t="s">
        <v>35</v>
      </c>
      <c r="C39" s="233">
        <f t="shared" si="0"/>
        <v>0</v>
      </c>
      <c r="D39" s="231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384"/>
    </row>
    <row r="40" spans="1:27" ht="24" x14ac:dyDescent="0.2">
      <c r="A40" s="352">
        <v>35</v>
      </c>
      <c r="B40" s="355" t="s">
        <v>36</v>
      </c>
      <c r="C40" s="233">
        <f t="shared" si="0"/>
        <v>0</v>
      </c>
      <c r="D40" s="231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384"/>
    </row>
    <row r="41" spans="1:27" ht="24" x14ac:dyDescent="0.2">
      <c r="A41" s="352">
        <v>36</v>
      </c>
      <c r="B41" s="355" t="s">
        <v>37</v>
      </c>
      <c r="C41" s="233">
        <f t="shared" si="0"/>
        <v>67886</v>
      </c>
      <c r="D41" s="231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>
        <v>67886</v>
      </c>
      <c r="AA41" s="384"/>
    </row>
    <row r="42" spans="1:27" x14ac:dyDescent="0.2">
      <c r="A42" s="352">
        <v>37</v>
      </c>
      <c r="B42" s="353" t="s">
        <v>38</v>
      </c>
      <c r="C42" s="233">
        <f t="shared" si="0"/>
        <v>67886</v>
      </c>
      <c r="D42" s="335">
        <f t="shared" ref="D42:Z42" si="12">D38</f>
        <v>0</v>
      </c>
      <c r="E42" s="336">
        <f t="shared" si="12"/>
        <v>0</v>
      </c>
      <c r="F42" s="336">
        <f t="shared" si="12"/>
        <v>0</v>
      </c>
      <c r="G42" s="336">
        <f t="shared" si="12"/>
        <v>0</v>
      </c>
      <c r="H42" s="336">
        <f t="shared" si="12"/>
        <v>0</v>
      </c>
      <c r="I42" s="336">
        <f t="shared" si="12"/>
        <v>0</v>
      </c>
      <c r="J42" s="336">
        <f t="shared" si="12"/>
        <v>0</v>
      </c>
      <c r="K42" s="336">
        <f t="shared" si="12"/>
        <v>0</v>
      </c>
      <c r="L42" s="336">
        <f t="shared" si="12"/>
        <v>0</v>
      </c>
      <c r="M42" s="336">
        <f t="shared" si="12"/>
        <v>0</v>
      </c>
      <c r="N42" s="336">
        <f t="shared" si="12"/>
        <v>0</v>
      </c>
      <c r="O42" s="336">
        <f t="shared" si="12"/>
        <v>0</v>
      </c>
      <c r="P42" s="336">
        <f t="shared" si="12"/>
        <v>0</v>
      </c>
      <c r="Q42" s="336">
        <f t="shared" si="12"/>
        <v>0</v>
      </c>
      <c r="R42" s="336">
        <f t="shared" si="12"/>
        <v>0</v>
      </c>
      <c r="S42" s="336">
        <f t="shared" si="12"/>
        <v>0</v>
      </c>
      <c r="T42" s="336">
        <f t="shared" si="12"/>
        <v>0</v>
      </c>
      <c r="U42" s="336">
        <f t="shared" si="12"/>
        <v>0</v>
      </c>
      <c r="V42" s="336">
        <f t="shared" si="12"/>
        <v>0</v>
      </c>
      <c r="W42" s="336">
        <f t="shared" si="12"/>
        <v>0</v>
      </c>
      <c r="X42" s="336">
        <f t="shared" si="12"/>
        <v>0</v>
      </c>
      <c r="Y42" s="336">
        <f t="shared" si="12"/>
        <v>0</v>
      </c>
      <c r="Z42" s="336">
        <f t="shared" si="12"/>
        <v>67886</v>
      </c>
      <c r="AA42" s="384"/>
    </row>
    <row r="43" spans="1:27" x14ac:dyDescent="0.2">
      <c r="A43" s="352">
        <v>38</v>
      </c>
      <c r="B43" s="356" t="s">
        <v>39</v>
      </c>
      <c r="C43" s="233">
        <f t="shared" si="0"/>
        <v>20877869</v>
      </c>
      <c r="D43" s="340">
        <f t="shared" ref="D43:Z43" si="13">D6+D7+D8+D17+D26+D32+D37+D42</f>
        <v>7388581</v>
      </c>
      <c r="E43" s="341">
        <f t="shared" si="13"/>
        <v>1108817</v>
      </c>
      <c r="F43" s="341">
        <f t="shared" si="13"/>
        <v>203775</v>
      </c>
      <c r="G43" s="341">
        <f t="shared" si="13"/>
        <v>609163</v>
      </c>
      <c r="H43" s="341">
        <f t="shared" si="13"/>
        <v>104345</v>
      </c>
      <c r="I43" s="341">
        <f t="shared" si="13"/>
        <v>1547852</v>
      </c>
      <c r="J43" s="341">
        <f t="shared" si="13"/>
        <v>3172160</v>
      </c>
      <c r="K43" s="341">
        <f t="shared" si="13"/>
        <v>2169973</v>
      </c>
      <c r="L43" s="341">
        <f t="shared" si="13"/>
        <v>422724</v>
      </c>
      <c r="M43" s="341">
        <f t="shared" si="13"/>
        <v>849095</v>
      </c>
      <c r="N43" s="341">
        <f t="shared" si="13"/>
        <v>253586</v>
      </c>
      <c r="O43" s="341">
        <f t="shared" si="13"/>
        <v>0</v>
      </c>
      <c r="P43" s="341">
        <f t="shared" si="13"/>
        <v>0</v>
      </c>
      <c r="Q43" s="341">
        <f t="shared" si="13"/>
        <v>0</v>
      </c>
      <c r="R43" s="341">
        <f t="shared" si="13"/>
        <v>1706929</v>
      </c>
      <c r="S43" s="341">
        <f t="shared" si="13"/>
        <v>841830</v>
      </c>
      <c r="T43" s="341">
        <f t="shared" si="13"/>
        <v>0</v>
      </c>
      <c r="U43" s="341">
        <f t="shared" si="13"/>
        <v>0</v>
      </c>
      <c r="V43" s="341">
        <f t="shared" si="13"/>
        <v>336125</v>
      </c>
      <c r="W43" s="341">
        <f t="shared" si="13"/>
        <v>0</v>
      </c>
      <c r="X43" s="341">
        <f t="shared" si="13"/>
        <v>0</v>
      </c>
      <c r="Y43" s="341">
        <f t="shared" si="13"/>
        <v>0</v>
      </c>
      <c r="Z43" s="341">
        <f t="shared" si="13"/>
        <v>162914</v>
      </c>
      <c r="AA43" s="384"/>
    </row>
    <row r="44" spans="1:27" ht="24" x14ac:dyDescent="0.2">
      <c r="A44" s="352">
        <v>39</v>
      </c>
      <c r="B44" s="355" t="s">
        <v>40</v>
      </c>
      <c r="C44" s="233">
        <f t="shared" si="0"/>
        <v>1627942</v>
      </c>
      <c r="D44" s="231"/>
      <c r="E44" s="232">
        <v>1627942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384"/>
    </row>
    <row r="45" spans="1:27" ht="24" x14ac:dyDescent="0.2">
      <c r="A45" s="352">
        <v>40</v>
      </c>
      <c r="B45" s="355" t="s">
        <v>41</v>
      </c>
      <c r="C45" s="233">
        <f t="shared" si="0"/>
        <v>0</v>
      </c>
      <c r="D45" s="231">
        <f>'[1]1'!C69</f>
        <v>0</v>
      </c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384"/>
    </row>
    <row r="46" spans="1:27" x14ac:dyDescent="0.2">
      <c r="A46" s="352">
        <v>41</v>
      </c>
      <c r="B46" s="355" t="s">
        <v>42</v>
      </c>
      <c r="C46" s="233">
        <f t="shared" si="0"/>
        <v>0</v>
      </c>
      <c r="D46" s="241">
        <f t="shared" ref="D46:Z46" si="14">SUM(D44:D45)</f>
        <v>0</v>
      </c>
      <c r="E46" s="235"/>
      <c r="F46" s="235">
        <f t="shared" si="14"/>
        <v>0</v>
      </c>
      <c r="G46" s="235">
        <f t="shared" si="14"/>
        <v>0</v>
      </c>
      <c r="H46" s="235">
        <f t="shared" si="14"/>
        <v>0</v>
      </c>
      <c r="I46" s="235">
        <f t="shared" si="14"/>
        <v>0</v>
      </c>
      <c r="J46" s="235">
        <f t="shared" si="14"/>
        <v>0</v>
      </c>
      <c r="K46" s="235">
        <f t="shared" si="14"/>
        <v>0</v>
      </c>
      <c r="L46" s="235">
        <f t="shared" si="14"/>
        <v>0</v>
      </c>
      <c r="M46" s="235">
        <f t="shared" si="14"/>
        <v>0</v>
      </c>
      <c r="N46" s="235">
        <f t="shared" si="14"/>
        <v>0</v>
      </c>
      <c r="O46" s="235">
        <f t="shared" si="14"/>
        <v>0</v>
      </c>
      <c r="P46" s="235">
        <f t="shared" si="14"/>
        <v>0</v>
      </c>
      <c r="Q46" s="235">
        <f t="shared" si="14"/>
        <v>0</v>
      </c>
      <c r="R46" s="235">
        <f t="shared" si="14"/>
        <v>0</v>
      </c>
      <c r="S46" s="235">
        <f t="shared" si="14"/>
        <v>0</v>
      </c>
      <c r="T46" s="235">
        <f t="shared" si="14"/>
        <v>0</v>
      </c>
      <c r="U46" s="235">
        <f t="shared" si="14"/>
        <v>0</v>
      </c>
      <c r="V46" s="235">
        <f t="shared" si="14"/>
        <v>0</v>
      </c>
      <c r="W46" s="235">
        <f t="shared" si="14"/>
        <v>0</v>
      </c>
      <c r="X46" s="235">
        <f t="shared" si="14"/>
        <v>0</v>
      </c>
      <c r="Y46" s="235">
        <f t="shared" si="14"/>
        <v>0</v>
      </c>
      <c r="Z46" s="235">
        <f t="shared" si="14"/>
        <v>0</v>
      </c>
      <c r="AA46" s="384"/>
    </row>
    <row r="47" spans="1:27" ht="13.5" thickBot="1" x14ac:dyDescent="0.25">
      <c r="A47" s="352">
        <v>42</v>
      </c>
      <c r="B47" s="357" t="s">
        <v>43</v>
      </c>
      <c r="C47" s="233">
        <f t="shared" si="0"/>
        <v>1627942</v>
      </c>
      <c r="D47" s="342">
        <f t="shared" ref="D47:Z47" si="15">D46</f>
        <v>0</v>
      </c>
      <c r="E47" s="343">
        <f>E46+SUM(E44:E46)</f>
        <v>1627942</v>
      </c>
      <c r="F47" s="343">
        <f t="shared" si="15"/>
        <v>0</v>
      </c>
      <c r="G47" s="343">
        <f t="shared" si="15"/>
        <v>0</v>
      </c>
      <c r="H47" s="343">
        <f t="shared" si="15"/>
        <v>0</v>
      </c>
      <c r="I47" s="343">
        <f t="shared" si="15"/>
        <v>0</v>
      </c>
      <c r="J47" s="343">
        <f t="shared" si="15"/>
        <v>0</v>
      </c>
      <c r="K47" s="343">
        <f t="shared" si="15"/>
        <v>0</v>
      </c>
      <c r="L47" s="343">
        <f t="shared" si="15"/>
        <v>0</v>
      </c>
      <c r="M47" s="343">
        <f t="shared" si="15"/>
        <v>0</v>
      </c>
      <c r="N47" s="343">
        <f t="shared" si="15"/>
        <v>0</v>
      </c>
      <c r="O47" s="343">
        <f t="shared" si="15"/>
        <v>0</v>
      </c>
      <c r="P47" s="343">
        <f t="shared" si="15"/>
        <v>0</v>
      </c>
      <c r="Q47" s="343">
        <f t="shared" si="15"/>
        <v>0</v>
      </c>
      <c r="R47" s="343">
        <f t="shared" si="15"/>
        <v>0</v>
      </c>
      <c r="S47" s="343">
        <f t="shared" si="15"/>
        <v>0</v>
      </c>
      <c r="T47" s="343">
        <f t="shared" si="15"/>
        <v>0</v>
      </c>
      <c r="U47" s="343">
        <f t="shared" si="15"/>
        <v>0</v>
      </c>
      <c r="V47" s="343">
        <f t="shared" si="15"/>
        <v>0</v>
      </c>
      <c r="W47" s="343">
        <f t="shared" si="15"/>
        <v>0</v>
      </c>
      <c r="X47" s="343">
        <f t="shared" si="15"/>
        <v>0</v>
      </c>
      <c r="Y47" s="343">
        <f t="shared" si="15"/>
        <v>0</v>
      </c>
      <c r="Z47" s="343">
        <f t="shared" si="15"/>
        <v>0</v>
      </c>
      <c r="AA47" s="384"/>
    </row>
    <row r="48" spans="1:27" ht="14.25" thickTop="1" thickBot="1" x14ac:dyDescent="0.25">
      <c r="A48" s="352">
        <v>43</v>
      </c>
      <c r="B48" s="358" t="s">
        <v>44</v>
      </c>
      <c r="C48" s="246">
        <f t="shared" si="0"/>
        <v>22505811</v>
      </c>
      <c r="D48" s="247">
        <f t="shared" ref="D48:Z48" si="16">D43+D47</f>
        <v>7388581</v>
      </c>
      <c r="E48" s="344">
        <f t="shared" si="16"/>
        <v>2736759</v>
      </c>
      <c r="F48" s="344">
        <f t="shared" si="16"/>
        <v>203775</v>
      </c>
      <c r="G48" s="344">
        <f t="shared" si="16"/>
        <v>609163</v>
      </c>
      <c r="H48" s="344">
        <f t="shared" si="16"/>
        <v>104345</v>
      </c>
      <c r="I48" s="344">
        <f t="shared" si="16"/>
        <v>1547852</v>
      </c>
      <c r="J48" s="344">
        <f t="shared" si="16"/>
        <v>3172160</v>
      </c>
      <c r="K48" s="344">
        <f t="shared" si="16"/>
        <v>2169973</v>
      </c>
      <c r="L48" s="344">
        <f t="shared" si="16"/>
        <v>422724</v>
      </c>
      <c r="M48" s="344">
        <f t="shared" si="16"/>
        <v>849095</v>
      </c>
      <c r="N48" s="344">
        <f t="shared" si="16"/>
        <v>253586</v>
      </c>
      <c r="O48" s="344">
        <f t="shared" si="16"/>
        <v>0</v>
      </c>
      <c r="P48" s="344">
        <f t="shared" si="16"/>
        <v>0</v>
      </c>
      <c r="Q48" s="344">
        <f t="shared" si="16"/>
        <v>0</v>
      </c>
      <c r="R48" s="344">
        <f t="shared" si="16"/>
        <v>1706929</v>
      </c>
      <c r="S48" s="344">
        <f t="shared" si="16"/>
        <v>841830</v>
      </c>
      <c r="T48" s="344">
        <f t="shared" si="16"/>
        <v>0</v>
      </c>
      <c r="U48" s="344">
        <f t="shared" si="16"/>
        <v>0</v>
      </c>
      <c r="V48" s="344">
        <f t="shared" si="16"/>
        <v>336125</v>
      </c>
      <c r="W48" s="344">
        <f t="shared" si="16"/>
        <v>0</v>
      </c>
      <c r="X48" s="344">
        <f t="shared" si="16"/>
        <v>0</v>
      </c>
      <c r="Y48" s="344">
        <f t="shared" si="16"/>
        <v>0</v>
      </c>
      <c r="Z48" s="344">
        <f t="shared" si="16"/>
        <v>162914</v>
      </c>
      <c r="AA48" s="384"/>
    </row>
    <row r="49" spans="3:3" ht="13.5" thickTop="1" x14ac:dyDescent="0.2">
      <c r="C49" s="36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C1" workbookViewId="0">
      <selection activeCell="G2" sqref="G2"/>
    </sheetView>
  </sheetViews>
  <sheetFormatPr defaultRowHeight="12.75" x14ac:dyDescent="0.2"/>
  <cols>
    <col min="1" max="1" width="5.7109375" style="58" customWidth="1"/>
    <col min="2" max="2" width="4.5703125" style="58" customWidth="1"/>
    <col min="3" max="3" width="27.28515625" style="58" customWidth="1"/>
    <col min="4" max="4" width="18.28515625" style="58" customWidth="1"/>
    <col min="5" max="5" width="7.42578125" style="58" customWidth="1"/>
    <col min="6" max="6" width="24.7109375" style="58" customWidth="1"/>
    <col min="7" max="7" width="16.7109375" style="58" customWidth="1"/>
    <col min="8" max="256" width="9.140625" style="58"/>
    <col min="257" max="257" width="5.7109375" style="58" customWidth="1"/>
    <col min="258" max="258" width="4.5703125" style="58" customWidth="1"/>
    <col min="259" max="259" width="27.28515625" style="58" customWidth="1"/>
    <col min="260" max="260" width="18.28515625" style="58" customWidth="1"/>
    <col min="261" max="261" width="7.42578125" style="58" customWidth="1"/>
    <col min="262" max="262" width="24.7109375" style="58" customWidth="1"/>
    <col min="263" max="263" width="16.7109375" style="58" customWidth="1"/>
    <col min="264" max="512" width="9.140625" style="58"/>
    <col min="513" max="513" width="5.7109375" style="58" customWidth="1"/>
    <col min="514" max="514" width="4.5703125" style="58" customWidth="1"/>
    <col min="515" max="515" width="27.28515625" style="58" customWidth="1"/>
    <col min="516" max="516" width="18.28515625" style="58" customWidth="1"/>
    <col min="517" max="517" width="7.42578125" style="58" customWidth="1"/>
    <col min="518" max="518" width="24.7109375" style="58" customWidth="1"/>
    <col min="519" max="519" width="16.7109375" style="58" customWidth="1"/>
    <col min="520" max="768" width="9.140625" style="58"/>
    <col min="769" max="769" width="5.7109375" style="58" customWidth="1"/>
    <col min="770" max="770" width="4.5703125" style="58" customWidth="1"/>
    <col min="771" max="771" width="27.28515625" style="58" customWidth="1"/>
    <col min="772" max="772" width="18.28515625" style="58" customWidth="1"/>
    <col min="773" max="773" width="7.42578125" style="58" customWidth="1"/>
    <col min="774" max="774" width="24.7109375" style="58" customWidth="1"/>
    <col min="775" max="775" width="16.7109375" style="58" customWidth="1"/>
    <col min="776" max="1024" width="9.140625" style="58"/>
    <col min="1025" max="1025" width="5.7109375" style="58" customWidth="1"/>
    <col min="1026" max="1026" width="4.5703125" style="58" customWidth="1"/>
    <col min="1027" max="1027" width="27.28515625" style="58" customWidth="1"/>
    <col min="1028" max="1028" width="18.28515625" style="58" customWidth="1"/>
    <col min="1029" max="1029" width="7.42578125" style="58" customWidth="1"/>
    <col min="1030" max="1030" width="24.7109375" style="58" customWidth="1"/>
    <col min="1031" max="1031" width="16.7109375" style="58" customWidth="1"/>
    <col min="1032" max="1280" width="9.140625" style="58"/>
    <col min="1281" max="1281" width="5.7109375" style="58" customWidth="1"/>
    <col min="1282" max="1282" width="4.5703125" style="58" customWidth="1"/>
    <col min="1283" max="1283" width="27.28515625" style="58" customWidth="1"/>
    <col min="1284" max="1284" width="18.28515625" style="58" customWidth="1"/>
    <col min="1285" max="1285" width="7.42578125" style="58" customWidth="1"/>
    <col min="1286" max="1286" width="24.7109375" style="58" customWidth="1"/>
    <col min="1287" max="1287" width="16.7109375" style="58" customWidth="1"/>
    <col min="1288" max="1536" width="9.140625" style="58"/>
    <col min="1537" max="1537" width="5.7109375" style="58" customWidth="1"/>
    <col min="1538" max="1538" width="4.5703125" style="58" customWidth="1"/>
    <col min="1539" max="1539" width="27.28515625" style="58" customWidth="1"/>
    <col min="1540" max="1540" width="18.28515625" style="58" customWidth="1"/>
    <col min="1541" max="1541" width="7.42578125" style="58" customWidth="1"/>
    <col min="1542" max="1542" width="24.7109375" style="58" customWidth="1"/>
    <col min="1543" max="1543" width="16.7109375" style="58" customWidth="1"/>
    <col min="1544" max="1792" width="9.140625" style="58"/>
    <col min="1793" max="1793" width="5.7109375" style="58" customWidth="1"/>
    <col min="1794" max="1794" width="4.5703125" style="58" customWidth="1"/>
    <col min="1795" max="1795" width="27.28515625" style="58" customWidth="1"/>
    <col min="1796" max="1796" width="18.28515625" style="58" customWidth="1"/>
    <col min="1797" max="1797" width="7.42578125" style="58" customWidth="1"/>
    <col min="1798" max="1798" width="24.7109375" style="58" customWidth="1"/>
    <col min="1799" max="1799" width="16.7109375" style="58" customWidth="1"/>
    <col min="1800" max="2048" width="9.140625" style="58"/>
    <col min="2049" max="2049" width="5.7109375" style="58" customWidth="1"/>
    <col min="2050" max="2050" width="4.5703125" style="58" customWidth="1"/>
    <col min="2051" max="2051" width="27.28515625" style="58" customWidth="1"/>
    <col min="2052" max="2052" width="18.28515625" style="58" customWidth="1"/>
    <col min="2053" max="2053" width="7.42578125" style="58" customWidth="1"/>
    <col min="2054" max="2054" width="24.7109375" style="58" customWidth="1"/>
    <col min="2055" max="2055" width="16.7109375" style="58" customWidth="1"/>
    <col min="2056" max="2304" width="9.140625" style="58"/>
    <col min="2305" max="2305" width="5.7109375" style="58" customWidth="1"/>
    <col min="2306" max="2306" width="4.5703125" style="58" customWidth="1"/>
    <col min="2307" max="2307" width="27.28515625" style="58" customWidth="1"/>
    <col min="2308" max="2308" width="18.28515625" style="58" customWidth="1"/>
    <col min="2309" max="2309" width="7.42578125" style="58" customWidth="1"/>
    <col min="2310" max="2310" width="24.7109375" style="58" customWidth="1"/>
    <col min="2311" max="2311" width="16.7109375" style="58" customWidth="1"/>
    <col min="2312" max="2560" width="9.140625" style="58"/>
    <col min="2561" max="2561" width="5.7109375" style="58" customWidth="1"/>
    <col min="2562" max="2562" width="4.5703125" style="58" customWidth="1"/>
    <col min="2563" max="2563" width="27.28515625" style="58" customWidth="1"/>
    <col min="2564" max="2564" width="18.28515625" style="58" customWidth="1"/>
    <col min="2565" max="2565" width="7.42578125" style="58" customWidth="1"/>
    <col min="2566" max="2566" width="24.7109375" style="58" customWidth="1"/>
    <col min="2567" max="2567" width="16.7109375" style="58" customWidth="1"/>
    <col min="2568" max="2816" width="9.140625" style="58"/>
    <col min="2817" max="2817" width="5.7109375" style="58" customWidth="1"/>
    <col min="2818" max="2818" width="4.5703125" style="58" customWidth="1"/>
    <col min="2819" max="2819" width="27.28515625" style="58" customWidth="1"/>
    <col min="2820" max="2820" width="18.28515625" style="58" customWidth="1"/>
    <col min="2821" max="2821" width="7.42578125" style="58" customWidth="1"/>
    <col min="2822" max="2822" width="24.7109375" style="58" customWidth="1"/>
    <col min="2823" max="2823" width="16.7109375" style="58" customWidth="1"/>
    <col min="2824" max="3072" width="9.140625" style="58"/>
    <col min="3073" max="3073" width="5.7109375" style="58" customWidth="1"/>
    <col min="3074" max="3074" width="4.5703125" style="58" customWidth="1"/>
    <col min="3075" max="3075" width="27.28515625" style="58" customWidth="1"/>
    <col min="3076" max="3076" width="18.28515625" style="58" customWidth="1"/>
    <col min="3077" max="3077" width="7.42578125" style="58" customWidth="1"/>
    <col min="3078" max="3078" width="24.7109375" style="58" customWidth="1"/>
    <col min="3079" max="3079" width="16.7109375" style="58" customWidth="1"/>
    <col min="3080" max="3328" width="9.140625" style="58"/>
    <col min="3329" max="3329" width="5.7109375" style="58" customWidth="1"/>
    <col min="3330" max="3330" width="4.5703125" style="58" customWidth="1"/>
    <col min="3331" max="3331" width="27.28515625" style="58" customWidth="1"/>
    <col min="3332" max="3332" width="18.28515625" style="58" customWidth="1"/>
    <col min="3333" max="3333" width="7.42578125" style="58" customWidth="1"/>
    <col min="3334" max="3334" width="24.7109375" style="58" customWidth="1"/>
    <col min="3335" max="3335" width="16.7109375" style="58" customWidth="1"/>
    <col min="3336" max="3584" width="9.140625" style="58"/>
    <col min="3585" max="3585" width="5.7109375" style="58" customWidth="1"/>
    <col min="3586" max="3586" width="4.5703125" style="58" customWidth="1"/>
    <col min="3587" max="3587" width="27.28515625" style="58" customWidth="1"/>
    <col min="3588" max="3588" width="18.28515625" style="58" customWidth="1"/>
    <col min="3589" max="3589" width="7.42578125" style="58" customWidth="1"/>
    <col min="3590" max="3590" width="24.7109375" style="58" customWidth="1"/>
    <col min="3591" max="3591" width="16.7109375" style="58" customWidth="1"/>
    <col min="3592" max="3840" width="9.140625" style="58"/>
    <col min="3841" max="3841" width="5.7109375" style="58" customWidth="1"/>
    <col min="3842" max="3842" width="4.5703125" style="58" customWidth="1"/>
    <col min="3843" max="3843" width="27.28515625" style="58" customWidth="1"/>
    <col min="3844" max="3844" width="18.28515625" style="58" customWidth="1"/>
    <col min="3845" max="3845" width="7.42578125" style="58" customWidth="1"/>
    <col min="3846" max="3846" width="24.7109375" style="58" customWidth="1"/>
    <col min="3847" max="3847" width="16.7109375" style="58" customWidth="1"/>
    <col min="3848" max="4096" width="9.140625" style="58"/>
    <col min="4097" max="4097" width="5.7109375" style="58" customWidth="1"/>
    <col min="4098" max="4098" width="4.5703125" style="58" customWidth="1"/>
    <col min="4099" max="4099" width="27.28515625" style="58" customWidth="1"/>
    <col min="4100" max="4100" width="18.28515625" style="58" customWidth="1"/>
    <col min="4101" max="4101" width="7.42578125" style="58" customWidth="1"/>
    <col min="4102" max="4102" width="24.7109375" style="58" customWidth="1"/>
    <col min="4103" max="4103" width="16.7109375" style="58" customWidth="1"/>
    <col min="4104" max="4352" width="9.140625" style="58"/>
    <col min="4353" max="4353" width="5.7109375" style="58" customWidth="1"/>
    <col min="4354" max="4354" width="4.5703125" style="58" customWidth="1"/>
    <col min="4355" max="4355" width="27.28515625" style="58" customWidth="1"/>
    <col min="4356" max="4356" width="18.28515625" style="58" customWidth="1"/>
    <col min="4357" max="4357" width="7.42578125" style="58" customWidth="1"/>
    <col min="4358" max="4358" width="24.7109375" style="58" customWidth="1"/>
    <col min="4359" max="4359" width="16.7109375" style="58" customWidth="1"/>
    <col min="4360" max="4608" width="9.140625" style="58"/>
    <col min="4609" max="4609" width="5.7109375" style="58" customWidth="1"/>
    <col min="4610" max="4610" width="4.5703125" style="58" customWidth="1"/>
    <col min="4611" max="4611" width="27.28515625" style="58" customWidth="1"/>
    <col min="4612" max="4612" width="18.28515625" style="58" customWidth="1"/>
    <col min="4613" max="4613" width="7.42578125" style="58" customWidth="1"/>
    <col min="4614" max="4614" width="24.7109375" style="58" customWidth="1"/>
    <col min="4615" max="4615" width="16.7109375" style="58" customWidth="1"/>
    <col min="4616" max="4864" width="9.140625" style="58"/>
    <col min="4865" max="4865" width="5.7109375" style="58" customWidth="1"/>
    <col min="4866" max="4866" width="4.5703125" style="58" customWidth="1"/>
    <col min="4867" max="4867" width="27.28515625" style="58" customWidth="1"/>
    <col min="4868" max="4868" width="18.28515625" style="58" customWidth="1"/>
    <col min="4869" max="4869" width="7.42578125" style="58" customWidth="1"/>
    <col min="4870" max="4870" width="24.7109375" style="58" customWidth="1"/>
    <col min="4871" max="4871" width="16.7109375" style="58" customWidth="1"/>
    <col min="4872" max="5120" width="9.140625" style="58"/>
    <col min="5121" max="5121" width="5.7109375" style="58" customWidth="1"/>
    <col min="5122" max="5122" width="4.5703125" style="58" customWidth="1"/>
    <col min="5123" max="5123" width="27.28515625" style="58" customWidth="1"/>
    <col min="5124" max="5124" width="18.28515625" style="58" customWidth="1"/>
    <col min="5125" max="5125" width="7.42578125" style="58" customWidth="1"/>
    <col min="5126" max="5126" width="24.7109375" style="58" customWidth="1"/>
    <col min="5127" max="5127" width="16.7109375" style="58" customWidth="1"/>
    <col min="5128" max="5376" width="9.140625" style="58"/>
    <col min="5377" max="5377" width="5.7109375" style="58" customWidth="1"/>
    <col min="5378" max="5378" width="4.5703125" style="58" customWidth="1"/>
    <col min="5379" max="5379" width="27.28515625" style="58" customWidth="1"/>
    <col min="5380" max="5380" width="18.28515625" style="58" customWidth="1"/>
    <col min="5381" max="5381" width="7.42578125" style="58" customWidth="1"/>
    <col min="5382" max="5382" width="24.7109375" style="58" customWidth="1"/>
    <col min="5383" max="5383" width="16.7109375" style="58" customWidth="1"/>
    <col min="5384" max="5632" width="9.140625" style="58"/>
    <col min="5633" max="5633" width="5.7109375" style="58" customWidth="1"/>
    <col min="5634" max="5634" width="4.5703125" style="58" customWidth="1"/>
    <col min="5635" max="5635" width="27.28515625" style="58" customWidth="1"/>
    <col min="5636" max="5636" width="18.28515625" style="58" customWidth="1"/>
    <col min="5637" max="5637" width="7.42578125" style="58" customWidth="1"/>
    <col min="5638" max="5638" width="24.7109375" style="58" customWidth="1"/>
    <col min="5639" max="5639" width="16.7109375" style="58" customWidth="1"/>
    <col min="5640" max="5888" width="9.140625" style="58"/>
    <col min="5889" max="5889" width="5.7109375" style="58" customWidth="1"/>
    <col min="5890" max="5890" width="4.5703125" style="58" customWidth="1"/>
    <col min="5891" max="5891" width="27.28515625" style="58" customWidth="1"/>
    <col min="5892" max="5892" width="18.28515625" style="58" customWidth="1"/>
    <col min="5893" max="5893" width="7.42578125" style="58" customWidth="1"/>
    <col min="5894" max="5894" width="24.7109375" style="58" customWidth="1"/>
    <col min="5895" max="5895" width="16.7109375" style="58" customWidth="1"/>
    <col min="5896" max="6144" width="9.140625" style="58"/>
    <col min="6145" max="6145" width="5.7109375" style="58" customWidth="1"/>
    <col min="6146" max="6146" width="4.5703125" style="58" customWidth="1"/>
    <col min="6147" max="6147" width="27.28515625" style="58" customWidth="1"/>
    <col min="6148" max="6148" width="18.28515625" style="58" customWidth="1"/>
    <col min="6149" max="6149" width="7.42578125" style="58" customWidth="1"/>
    <col min="6150" max="6150" width="24.7109375" style="58" customWidth="1"/>
    <col min="6151" max="6151" width="16.7109375" style="58" customWidth="1"/>
    <col min="6152" max="6400" width="9.140625" style="58"/>
    <col min="6401" max="6401" width="5.7109375" style="58" customWidth="1"/>
    <col min="6402" max="6402" width="4.5703125" style="58" customWidth="1"/>
    <col min="6403" max="6403" width="27.28515625" style="58" customWidth="1"/>
    <col min="6404" max="6404" width="18.28515625" style="58" customWidth="1"/>
    <col min="6405" max="6405" width="7.42578125" style="58" customWidth="1"/>
    <col min="6406" max="6406" width="24.7109375" style="58" customWidth="1"/>
    <col min="6407" max="6407" width="16.7109375" style="58" customWidth="1"/>
    <col min="6408" max="6656" width="9.140625" style="58"/>
    <col min="6657" max="6657" width="5.7109375" style="58" customWidth="1"/>
    <col min="6658" max="6658" width="4.5703125" style="58" customWidth="1"/>
    <col min="6659" max="6659" width="27.28515625" style="58" customWidth="1"/>
    <col min="6660" max="6660" width="18.28515625" style="58" customWidth="1"/>
    <col min="6661" max="6661" width="7.42578125" style="58" customWidth="1"/>
    <col min="6662" max="6662" width="24.7109375" style="58" customWidth="1"/>
    <col min="6663" max="6663" width="16.7109375" style="58" customWidth="1"/>
    <col min="6664" max="6912" width="9.140625" style="58"/>
    <col min="6913" max="6913" width="5.7109375" style="58" customWidth="1"/>
    <col min="6914" max="6914" width="4.5703125" style="58" customWidth="1"/>
    <col min="6915" max="6915" width="27.28515625" style="58" customWidth="1"/>
    <col min="6916" max="6916" width="18.28515625" style="58" customWidth="1"/>
    <col min="6917" max="6917" width="7.42578125" style="58" customWidth="1"/>
    <col min="6918" max="6918" width="24.7109375" style="58" customWidth="1"/>
    <col min="6919" max="6919" width="16.7109375" style="58" customWidth="1"/>
    <col min="6920" max="7168" width="9.140625" style="58"/>
    <col min="7169" max="7169" width="5.7109375" style="58" customWidth="1"/>
    <col min="7170" max="7170" width="4.5703125" style="58" customWidth="1"/>
    <col min="7171" max="7171" width="27.28515625" style="58" customWidth="1"/>
    <col min="7172" max="7172" width="18.28515625" style="58" customWidth="1"/>
    <col min="7173" max="7173" width="7.42578125" style="58" customWidth="1"/>
    <col min="7174" max="7174" width="24.7109375" style="58" customWidth="1"/>
    <col min="7175" max="7175" width="16.7109375" style="58" customWidth="1"/>
    <col min="7176" max="7424" width="9.140625" style="58"/>
    <col min="7425" max="7425" width="5.7109375" style="58" customWidth="1"/>
    <col min="7426" max="7426" width="4.5703125" style="58" customWidth="1"/>
    <col min="7427" max="7427" width="27.28515625" style="58" customWidth="1"/>
    <col min="7428" max="7428" width="18.28515625" style="58" customWidth="1"/>
    <col min="7429" max="7429" width="7.42578125" style="58" customWidth="1"/>
    <col min="7430" max="7430" width="24.7109375" style="58" customWidth="1"/>
    <col min="7431" max="7431" width="16.7109375" style="58" customWidth="1"/>
    <col min="7432" max="7680" width="9.140625" style="58"/>
    <col min="7681" max="7681" width="5.7109375" style="58" customWidth="1"/>
    <col min="7682" max="7682" width="4.5703125" style="58" customWidth="1"/>
    <col min="7683" max="7683" width="27.28515625" style="58" customWidth="1"/>
    <col min="7684" max="7684" width="18.28515625" style="58" customWidth="1"/>
    <col min="7685" max="7685" width="7.42578125" style="58" customWidth="1"/>
    <col min="7686" max="7686" width="24.7109375" style="58" customWidth="1"/>
    <col min="7687" max="7687" width="16.7109375" style="58" customWidth="1"/>
    <col min="7688" max="7936" width="9.140625" style="58"/>
    <col min="7937" max="7937" width="5.7109375" style="58" customWidth="1"/>
    <col min="7938" max="7938" width="4.5703125" style="58" customWidth="1"/>
    <col min="7939" max="7939" width="27.28515625" style="58" customWidth="1"/>
    <col min="7940" max="7940" width="18.28515625" style="58" customWidth="1"/>
    <col min="7941" max="7941" width="7.42578125" style="58" customWidth="1"/>
    <col min="7942" max="7942" width="24.7109375" style="58" customWidth="1"/>
    <col min="7943" max="7943" width="16.7109375" style="58" customWidth="1"/>
    <col min="7944" max="8192" width="9.140625" style="58"/>
    <col min="8193" max="8193" width="5.7109375" style="58" customWidth="1"/>
    <col min="8194" max="8194" width="4.5703125" style="58" customWidth="1"/>
    <col min="8195" max="8195" width="27.28515625" style="58" customWidth="1"/>
    <col min="8196" max="8196" width="18.28515625" style="58" customWidth="1"/>
    <col min="8197" max="8197" width="7.42578125" style="58" customWidth="1"/>
    <col min="8198" max="8198" width="24.7109375" style="58" customWidth="1"/>
    <col min="8199" max="8199" width="16.7109375" style="58" customWidth="1"/>
    <col min="8200" max="8448" width="9.140625" style="58"/>
    <col min="8449" max="8449" width="5.7109375" style="58" customWidth="1"/>
    <col min="8450" max="8450" width="4.5703125" style="58" customWidth="1"/>
    <col min="8451" max="8451" width="27.28515625" style="58" customWidth="1"/>
    <col min="8452" max="8452" width="18.28515625" style="58" customWidth="1"/>
    <col min="8453" max="8453" width="7.42578125" style="58" customWidth="1"/>
    <col min="8454" max="8454" width="24.7109375" style="58" customWidth="1"/>
    <col min="8455" max="8455" width="16.7109375" style="58" customWidth="1"/>
    <col min="8456" max="8704" width="9.140625" style="58"/>
    <col min="8705" max="8705" width="5.7109375" style="58" customWidth="1"/>
    <col min="8706" max="8706" width="4.5703125" style="58" customWidth="1"/>
    <col min="8707" max="8707" width="27.28515625" style="58" customWidth="1"/>
    <col min="8708" max="8708" width="18.28515625" style="58" customWidth="1"/>
    <col min="8709" max="8709" width="7.42578125" style="58" customWidth="1"/>
    <col min="8710" max="8710" width="24.7109375" style="58" customWidth="1"/>
    <col min="8711" max="8711" width="16.7109375" style="58" customWidth="1"/>
    <col min="8712" max="8960" width="9.140625" style="58"/>
    <col min="8961" max="8961" width="5.7109375" style="58" customWidth="1"/>
    <col min="8962" max="8962" width="4.5703125" style="58" customWidth="1"/>
    <col min="8963" max="8963" width="27.28515625" style="58" customWidth="1"/>
    <col min="8964" max="8964" width="18.28515625" style="58" customWidth="1"/>
    <col min="8965" max="8965" width="7.42578125" style="58" customWidth="1"/>
    <col min="8966" max="8966" width="24.7109375" style="58" customWidth="1"/>
    <col min="8967" max="8967" width="16.7109375" style="58" customWidth="1"/>
    <col min="8968" max="9216" width="9.140625" style="58"/>
    <col min="9217" max="9217" width="5.7109375" style="58" customWidth="1"/>
    <col min="9218" max="9218" width="4.5703125" style="58" customWidth="1"/>
    <col min="9219" max="9219" width="27.28515625" style="58" customWidth="1"/>
    <col min="9220" max="9220" width="18.28515625" style="58" customWidth="1"/>
    <col min="9221" max="9221" width="7.42578125" style="58" customWidth="1"/>
    <col min="9222" max="9222" width="24.7109375" style="58" customWidth="1"/>
    <col min="9223" max="9223" width="16.7109375" style="58" customWidth="1"/>
    <col min="9224" max="9472" width="9.140625" style="58"/>
    <col min="9473" max="9473" width="5.7109375" style="58" customWidth="1"/>
    <col min="9474" max="9474" width="4.5703125" style="58" customWidth="1"/>
    <col min="9475" max="9475" width="27.28515625" style="58" customWidth="1"/>
    <col min="9476" max="9476" width="18.28515625" style="58" customWidth="1"/>
    <col min="9477" max="9477" width="7.42578125" style="58" customWidth="1"/>
    <col min="9478" max="9478" width="24.7109375" style="58" customWidth="1"/>
    <col min="9479" max="9479" width="16.7109375" style="58" customWidth="1"/>
    <col min="9480" max="9728" width="9.140625" style="58"/>
    <col min="9729" max="9729" width="5.7109375" style="58" customWidth="1"/>
    <col min="9730" max="9730" width="4.5703125" style="58" customWidth="1"/>
    <col min="9731" max="9731" width="27.28515625" style="58" customWidth="1"/>
    <col min="9732" max="9732" width="18.28515625" style="58" customWidth="1"/>
    <col min="9733" max="9733" width="7.42578125" style="58" customWidth="1"/>
    <col min="9734" max="9734" width="24.7109375" style="58" customWidth="1"/>
    <col min="9735" max="9735" width="16.7109375" style="58" customWidth="1"/>
    <col min="9736" max="9984" width="9.140625" style="58"/>
    <col min="9985" max="9985" width="5.7109375" style="58" customWidth="1"/>
    <col min="9986" max="9986" width="4.5703125" style="58" customWidth="1"/>
    <col min="9987" max="9987" width="27.28515625" style="58" customWidth="1"/>
    <col min="9988" max="9988" width="18.28515625" style="58" customWidth="1"/>
    <col min="9989" max="9989" width="7.42578125" style="58" customWidth="1"/>
    <col min="9990" max="9990" width="24.7109375" style="58" customWidth="1"/>
    <col min="9991" max="9991" width="16.7109375" style="58" customWidth="1"/>
    <col min="9992" max="10240" width="9.140625" style="58"/>
    <col min="10241" max="10241" width="5.7109375" style="58" customWidth="1"/>
    <col min="10242" max="10242" width="4.5703125" style="58" customWidth="1"/>
    <col min="10243" max="10243" width="27.28515625" style="58" customWidth="1"/>
    <col min="10244" max="10244" width="18.28515625" style="58" customWidth="1"/>
    <col min="10245" max="10245" width="7.42578125" style="58" customWidth="1"/>
    <col min="10246" max="10246" width="24.7109375" style="58" customWidth="1"/>
    <col min="10247" max="10247" width="16.7109375" style="58" customWidth="1"/>
    <col min="10248" max="10496" width="9.140625" style="58"/>
    <col min="10497" max="10497" width="5.7109375" style="58" customWidth="1"/>
    <col min="10498" max="10498" width="4.5703125" style="58" customWidth="1"/>
    <col min="10499" max="10499" width="27.28515625" style="58" customWidth="1"/>
    <col min="10500" max="10500" width="18.28515625" style="58" customWidth="1"/>
    <col min="10501" max="10501" width="7.42578125" style="58" customWidth="1"/>
    <col min="10502" max="10502" width="24.7109375" style="58" customWidth="1"/>
    <col min="10503" max="10503" width="16.7109375" style="58" customWidth="1"/>
    <col min="10504" max="10752" width="9.140625" style="58"/>
    <col min="10753" max="10753" width="5.7109375" style="58" customWidth="1"/>
    <col min="10754" max="10754" width="4.5703125" style="58" customWidth="1"/>
    <col min="10755" max="10755" width="27.28515625" style="58" customWidth="1"/>
    <col min="10756" max="10756" width="18.28515625" style="58" customWidth="1"/>
    <col min="10757" max="10757" width="7.42578125" style="58" customWidth="1"/>
    <col min="10758" max="10758" width="24.7109375" style="58" customWidth="1"/>
    <col min="10759" max="10759" width="16.7109375" style="58" customWidth="1"/>
    <col min="10760" max="11008" width="9.140625" style="58"/>
    <col min="11009" max="11009" width="5.7109375" style="58" customWidth="1"/>
    <col min="11010" max="11010" width="4.5703125" style="58" customWidth="1"/>
    <col min="11011" max="11011" width="27.28515625" style="58" customWidth="1"/>
    <col min="11012" max="11012" width="18.28515625" style="58" customWidth="1"/>
    <col min="11013" max="11013" width="7.42578125" style="58" customWidth="1"/>
    <col min="11014" max="11014" width="24.7109375" style="58" customWidth="1"/>
    <col min="11015" max="11015" width="16.7109375" style="58" customWidth="1"/>
    <col min="11016" max="11264" width="9.140625" style="58"/>
    <col min="11265" max="11265" width="5.7109375" style="58" customWidth="1"/>
    <col min="11266" max="11266" width="4.5703125" style="58" customWidth="1"/>
    <col min="11267" max="11267" width="27.28515625" style="58" customWidth="1"/>
    <col min="11268" max="11268" width="18.28515625" style="58" customWidth="1"/>
    <col min="11269" max="11269" width="7.42578125" style="58" customWidth="1"/>
    <col min="11270" max="11270" width="24.7109375" style="58" customWidth="1"/>
    <col min="11271" max="11271" width="16.7109375" style="58" customWidth="1"/>
    <col min="11272" max="11520" width="9.140625" style="58"/>
    <col min="11521" max="11521" width="5.7109375" style="58" customWidth="1"/>
    <col min="11522" max="11522" width="4.5703125" style="58" customWidth="1"/>
    <col min="11523" max="11523" width="27.28515625" style="58" customWidth="1"/>
    <col min="11524" max="11524" width="18.28515625" style="58" customWidth="1"/>
    <col min="11525" max="11525" width="7.42578125" style="58" customWidth="1"/>
    <col min="11526" max="11526" width="24.7109375" style="58" customWidth="1"/>
    <col min="11527" max="11527" width="16.7109375" style="58" customWidth="1"/>
    <col min="11528" max="11776" width="9.140625" style="58"/>
    <col min="11777" max="11777" width="5.7109375" style="58" customWidth="1"/>
    <col min="11778" max="11778" width="4.5703125" style="58" customWidth="1"/>
    <col min="11779" max="11779" width="27.28515625" style="58" customWidth="1"/>
    <col min="11780" max="11780" width="18.28515625" style="58" customWidth="1"/>
    <col min="11781" max="11781" width="7.42578125" style="58" customWidth="1"/>
    <col min="11782" max="11782" width="24.7109375" style="58" customWidth="1"/>
    <col min="11783" max="11783" width="16.7109375" style="58" customWidth="1"/>
    <col min="11784" max="12032" width="9.140625" style="58"/>
    <col min="12033" max="12033" width="5.7109375" style="58" customWidth="1"/>
    <col min="12034" max="12034" width="4.5703125" style="58" customWidth="1"/>
    <col min="12035" max="12035" width="27.28515625" style="58" customWidth="1"/>
    <col min="12036" max="12036" width="18.28515625" style="58" customWidth="1"/>
    <col min="12037" max="12037" width="7.42578125" style="58" customWidth="1"/>
    <col min="12038" max="12038" width="24.7109375" style="58" customWidth="1"/>
    <col min="12039" max="12039" width="16.7109375" style="58" customWidth="1"/>
    <col min="12040" max="12288" width="9.140625" style="58"/>
    <col min="12289" max="12289" width="5.7109375" style="58" customWidth="1"/>
    <col min="12290" max="12290" width="4.5703125" style="58" customWidth="1"/>
    <col min="12291" max="12291" width="27.28515625" style="58" customWidth="1"/>
    <col min="12292" max="12292" width="18.28515625" style="58" customWidth="1"/>
    <col min="12293" max="12293" width="7.42578125" style="58" customWidth="1"/>
    <col min="12294" max="12294" width="24.7109375" style="58" customWidth="1"/>
    <col min="12295" max="12295" width="16.7109375" style="58" customWidth="1"/>
    <col min="12296" max="12544" width="9.140625" style="58"/>
    <col min="12545" max="12545" width="5.7109375" style="58" customWidth="1"/>
    <col min="12546" max="12546" width="4.5703125" style="58" customWidth="1"/>
    <col min="12547" max="12547" width="27.28515625" style="58" customWidth="1"/>
    <col min="12548" max="12548" width="18.28515625" style="58" customWidth="1"/>
    <col min="12549" max="12549" width="7.42578125" style="58" customWidth="1"/>
    <col min="12550" max="12550" width="24.7109375" style="58" customWidth="1"/>
    <col min="12551" max="12551" width="16.7109375" style="58" customWidth="1"/>
    <col min="12552" max="12800" width="9.140625" style="58"/>
    <col min="12801" max="12801" width="5.7109375" style="58" customWidth="1"/>
    <col min="12802" max="12802" width="4.5703125" style="58" customWidth="1"/>
    <col min="12803" max="12803" width="27.28515625" style="58" customWidth="1"/>
    <col min="12804" max="12804" width="18.28515625" style="58" customWidth="1"/>
    <col min="12805" max="12805" width="7.42578125" style="58" customWidth="1"/>
    <col min="12806" max="12806" width="24.7109375" style="58" customWidth="1"/>
    <col min="12807" max="12807" width="16.7109375" style="58" customWidth="1"/>
    <col min="12808" max="13056" width="9.140625" style="58"/>
    <col min="13057" max="13057" width="5.7109375" style="58" customWidth="1"/>
    <col min="13058" max="13058" width="4.5703125" style="58" customWidth="1"/>
    <col min="13059" max="13059" width="27.28515625" style="58" customWidth="1"/>
    <col min="13060" max="13060" width="18.28515625" style="58" customWidth="1"/>
    <col min="13061" max="13061" width="7.42578125" style="58" customWidth="1"/>
    <col min="13062" max="13062" width="24.7109375" style="58" customWidth="1"/>
    <col min="13063" max="13063" width="16.7109375" style="58" customWidth="1"/>
    <col min="13064" max="13312" width="9.140625" style="58"/>
    <col min="13313" max="13313" width="5.7109375" style="58" customWidth="1"/>
    <col min="13314" max="13314" width="4.5703125" style="58" customWidth="1"/>
    <col min="13315" max="13315" width="27.28515625" style="58" customWidth="1"/>
    <col min="13316" max="13316" width="18.28515625" style="58" customWidth="1"/>
    <col min="13317" max="13317" width="7.42578125" style="58" customWidth="1"/>
    <col min="13318" max="13318" width="24.7109375" style="58" customWidth="1"/>
    <col min="13319" max="13319" width="16.7109375" style="58" customWidth="1"/>
    <col min="13320" max="13568" width="9.140625" style="58"/>
    <col min="13569" max="13569" width="5.7109375" style="58" customWidth="1"/>
    <col min="13570" max="13570" width="4.5703125" style="58" customWidth="1"/>
    <col min="13571" max="13571" width="27.28515625" style="58" customWidth="1"/>
    <col min="13572" max="13572" width="18.28515625" style="58" customWidth="1"/>
    <col min="13573" max="13573" width="7.42578125" style="58" customWidth="1"/>
    <col min="13574" max="13574" width="24.7109375" style="58" customWidth="1"/>
    <col min="13575" max="13575" width="16.7109375" style="58" customWidth="1"/>
    <col min="13576" max="13824" width="9.140625" style="58"/>
    <col min="13825" max="13825" width="5.7109375" style="58" customWidth="1"/>
    <col min="13826" max="13826" width="4.5703125" style="58" customWidth="1"/>
    <col min="13827" max="13827" width="27.28515625" style="58" customWidth="1"/>
    <col min="13828" max="13828" width="18.28515625" style="58" customWidth="1"/>
    <col min="13829" max="13829" width="7.42578125" style="58" customWidth="1"/>
    <col min="13830" max="13830" width="24.7109375" style="58" customWidth="1"/>
    <col min="13831" max="13831" width="16.7109375" style="58" customWidth="1"/>
    <col min="13832" max="14080" width="9.140625" style="58"/>
    <col min="14081" max="14081" width="5.7109375" style="58" customWidth="1"/>
    <col min="14082" max="14082" width="4.5703125" style="58" customWidth="1"/>
    <col min="14083" max="14083" width="27.28515625" style="58" customWidth="1"/>
    <col min="14084" max="14084" width="18.28515625" style="58" customWidth="1"/>
    <col min="14085" max="14085" width="7.42578125" style="58" customWidth="1"/>
    <col min="14086" max="14086" width="24.7109375" style="58" customWidth="1"/>
    <col min="14087" max="14087" width="16.7109375" style="58" customWidth="1"/>
    <col min="14088" max="14336" width="9.140625" style="58"/>
    <col min="14337" max="14337" width="5.7109375" style="58" customWidth="1"/>
    <col min="14338" max="14338" width="4.5703125" style="58" customWidth="1"/>
    <col min="14339" max="14339" width="27.28515625" style="58" customWidth="1"/>
    <col min="14340" max="14340" width="18.28515625" style="58" customWidth="1"/>
    <col min="14341" max="14341" width="7.42578125" style="58" customWidth="1"/>
    <col min="14342" max="14342" width="24.7109375" style="58" customWidth="1"/>
    <col min="14343" max="14343" width="16.7109375" style="58" customWidth="1"/>
    <col min="14344" max="14592" width="9.140625" style="58"/>
    <col min="14593" max="14593" width="5.7109375" style="58" customWidth="1"/>
    <col min="14594" max="14594" width="4.5703125" style="58" customWidth="1"/>
    <col min="14595" max="14595" width="27.28515625" style="58" customWidth="1"/>
    <col min="14596" max="14596" width="18.28515625" style="58" customWidth="1"/>
    <col min="14597" max="14597" width="7.42578125" style="58" customWidth="1"/>
    <col min="14598" max="14598" width="24.7109375" style="58" customWidth="1"/>
    <col min="14599" max="14599" width="16.7109375" style="58" customWidth="1"/>
    <col min="14600" max="14848" width="9.140625" style="58"/>
    <col min="14849" max="14849" width="5.7109375" style="58" customWidth="1"/>
    <col min="14850" max="14850" width="4.5703125" style="58" customWidth="1"/>
    <col min="14851" max="14851" width="27.28515625" style="58" customWidth="1"/>
    <col min="14852" max="14852" width="18.28515625" style="58" customWidth="1"/>
    <col min="14853" max="14853" width="7.42578125" style="58" customWidth="1"/>
    <col min="14854" max="14854" width="24.7109375" style="58" customWidth="1"/>
    <col min="14855" max="14855" width="16.7109375" style="58" customWidth="1"/>
    <col min="14856" max="15104" width="9.140625" style="58"/>
    <col min="15105" max="15105" width="5.7109375" style="58" customWidth="1"/>
    <col min="15106" max="15106" width="4.5703125" style="58" customWidth="1"/>
    <col min="15107" max="15107" width="27.28515625" style="58" customWidth="1"/>
    <col min="15108" max="15108" width="18.28515625" style="58" customWidth="1"/>
    <col min="15109" max="15109" width="7.42578125" style="58" customWidth="1"/>
    <col min="15110" max="15110" width="24.7109375" style="58" customWidth="1"/>
    <col min="15111" max="15111" width="16.7109375" style="58" customWidth="1"/>
    <col min="15112" max="15360" width="9.140625" style="58"/>
    <col min="15361" max="15361" width="5.7109375" style="58" customWidth="1"/>
    <col min="15362" max="15362" width="4.5703125" style="58" customWidth="1"/>
    <col min="15363" max="15363" width="27.28515625" style="58" customWidth="1"/>
    <col min="15364" max="15364" width="18.28515625" style="58" customWidth="1"/>
    <col min="15365" max="15365" width="7.42578125" style="58" customWidth="1"/>
    <col min="15366" max="15366" width="24.7109375" style="58" customWidth="1"/>
    <col min="15367" max="15367" width="16.7109375" style="58" customWidth="1"/>
    <col min="15368" max="15616" width="9.140625" style="58"/>
    <col min="15617" max="15617" width="5.7109375" style="58" customWidth="1"/>
    <col min="15618" max="15618" width="4.5703125" style="58" customWidth="1"/>
    <col min="15619" max="15619" width="27.28515625" style="58" customWidth="1"/>
    <col min="15620" max="15620" width="18.28515625" style="58" customWidth="1"/>
    <col min="15621" max="15621" width="7.42578125" style="58" customWidth="1"/>
    <col min="15622" max="15622" width="24.7109375" style="58" customWidth="1"/>
    <col min="15623" max="15623" width="16.7109375" style="58" customWidth="1"/>
    <col min="15624" max="15872" width="9.140625" style="58"/>
    <col min="15873" max="15873" width="5.7109375" style="58" customWidth="1"/>
    <col min="15874" max="15874" width="4.5703125" style="58" customWidth="1"/>
    <col min="15875" max="15875" width="27.28515625" style="58" customWidth="1"/>
    <col min="15876" max="15876" width="18.28515625" style="58" customWidth="1"/>
    <col min="15877" max="15877" width="7.42578125" style="58" customWidth="1"/>
    <col min="15878" max="15878" width="24.7109375" style="58" customWidth="1"/>
    <col min="15879" max="15879" width="16.7109375" style="58" customWidth="1"/>
    <col min="15880" max="16128" width="9.140625" style="58"/>
    <col min="16129" max="16129" width="5.7109375" style="58" customWidth="1"/>
    <col min="16130" max="16130" width="4.5703125" style="58" customWidth="1"/>
    <col min="16131" max="16131" width="27.28515625" style="58" customWidth="1"/>
    <col min="16132" max="16132" width="18.28515625" style="58" customWidth="1"/>
    <col min="16133" max="16133" width="7.42578125" style="58" customWidth="1"/>
    <col min="16134" max="16134" width="24.7109375" style="58" customWidth="1"/>
    <col min="16135" max="16135" width="16.7109375" style="58" customWidth="1"/>
    <col min="16136" max="16384" width="9.140625" style="58"/>
  </cols>
  <sheetData>
    <row r="1" spans="1:8" ht="18.75" x14ac:dyDescent="0.3">
      <c r="C1" s="39" t="s">
        <v>304</v>
      </c>
      <c r="D1" s="39"/>
      <c r="E1" s="59"/>
      <c r="F1" s="59"/>
      <c r="G1" s="35" t="s">
        <v>421</v>
      </c>
    </row>
    <row r="2" spans="1:8" ht="18.75" x14ac:dyDescent="0.3">
      <c r="C2" s="59"/>
      <c r="D2" s="43" t="s">
        <v>373</v>
      </c>
      <c r="E2" s="228"/>
      <c r="F2" s="59"/>
      <c r="G2" s="369" t="s">
        <v>412</v>
      </c>
      <c r="H2" s="60"/>
    </row>
    <row r="3" spans="1:8" x14ac:dyDescent="0.2">
      <c r="C3" s="58" t="s">
        <v>153</v>
      </c>
      <c r="G3" s="36" t="s">
        <v>144</v>
      </c>
      <c r="H3" s="60"/>
    </row>
    <row r="4" spans="1:8" x14ac:dyDescent="0.2">
      <c r="G4" s="36"/>
      <c r="H4" s="60"/>
    </row>
    <row r="5" spans="1:8" x14ac:dyDescent="0.2">
      <c r="B5" s="58" t="s">
        <v>154</v>
      </c>
      <c r="C5" s="58" t="s">
        <v>131</v>
      </c>
      <c r="D5" s="58" t="s">
        <v>132</v>
      </c>
      <c r="E5" s="58" t="s">
        <v>155</v>
      </c>
      <c r="F5" s="58" t="s">
        <v>156</v>
      </c>
      <c r="G5" s="36" t="s">
        <v>134</v>
      </c>
      <c r="H5" s="60"/>
    </row>
    <row r="6" spans="1:8" x14ac:dyDescent="0.2">
      <c r="A6" s="51">
        <v>1</v>
      </c>
      <c r="B6" s="389" t="s">
        <v>157</v>
      </c>
      <c r="C6" s="389"/>
      <c r="D6" s="389"/>
      <c r="E6" s="389" t="s">
        <v>158</v>
      </c>
      <c r="F6" s="389"/>
      <c r="G6" s="389"/>
    </row>
    <row r="7" spans="1:8" x14ac:dyDescent="0.2">
      <c r="A7" s="51">
        <v>2</v>
      </c>
      <c r="B7" s="61" t="s">
        <v>159</v>
      </c>
      <c r="C7" s="61" t="s">
        <v>160</v>
      </c>
      <c r="D7" s="61"/>
      <c r="E7" s="61" t="s">
        <v>159</v>
      </c>
      <c r="F7" s="61" t="s">
        <v>161</v>
      </c>
      <c r="G7" s="61"/>
    </row>
    <row r="8" spans="1:8" x14ac:dyDescent="0.2">
      <c r="A8" s="51">
        <v>3</v>
      </c>
      <c r="B8" s="62" t="s">
        <v>162</v>
      </c>
      <c r="C8" s="63" t="s">
        <v>163</v>
      </c>
      <c r="D8" s="70">
        <f>'[3]1c'!C18</f>
        <v>35958981</v>
      </c>
      <c r="E8" s="62" t="s">
        <v>162</v>
      </c>
      <c r="F8" s="62" t="s">
        <v>164</v>
      </c>
      <c r="G8" s="70">
        <f>'[3]2e'!C6</f>
        <v>16360682</v>
      </c>
    </row>
    <row r="9" spans="1:8" x14ac:dyDescent="0.2">
      <c r="A9" s="51">
        <v>4</v>
      </c>
      <c r="B9" s="62" t="s">
        <v>165</v>
      </c>
      <c r="C9" s="63" t="s">
        <v>166</v>
      </c>
      <c r="D9" s="70">
        <f>'[3]1c'!C36</f>
        <v>5930000</v>
      </c>
      <c r="E9" s="62" t="s">
        <v>165</v>
      </c>
      <c r="F9" s="62" t="s">
        <v>167</v>
      </c>
      <c r="G9" s="70">
        <f>'[3]2e'!C7</f>
        <v>2766071</v>
      </c>
    </row>
    <row r="10" spans="1:8" x14ac:dyDescent="0.2">
      <c r="A10" s="51">
        <v>5</v>
      </c>
      <c r="B10" s="62" t="s">
        <v>168</v>
      </c>
      <c r="C10" s="63" t="s">
        <v>169</v>
      </c>
      <c r="D10" s="70">
        <f>'[3]1c'!C59</f>
        <v>2804505</v>
      </c>
      <c r="E10" s="62" t="s">
        <v>168</v>
      </c>
      <c r="F10" s="62" t="s">
        <v>170</v>
      </c>
      <c r="G10" s="70">
        <f>'[3]2e'!C8</f>
        <v>21573073</v>
      </c>
    </row>
    <row r="11" spans="1:8" x14ac:dyDescent="0.2">
      <c r="A11" s="51">
        <v>6</v>
      </c>
      <c r="B11" s="62" t="s">
        <v>171</v>
      </c>
      <c r="C11" s="63" t="s">
        <v>172</v>
      </c>
      <c r="D11" s="70"/>
      <c r="E11" s="62" t="s">
        <v>171</v>
      </c>
      <c r="F11" s="62" t="s">
        <v>173</v>
      </c>
      <c r="G11" s="70">
        <f>'[3]2e'!C17</f>
        <v>1500000</v>
      </c>
    </row>
    <row r="12" spans="1:8" x14ac:dyDescent="0.2">
      <c r="A12" s="51">
        <v>7</v>
      </c>
      <c r="B12" s="62" t="s">
        <v>174</v>
      </c>
      <c r="C12" s="62"/>
      <c r="D12" s="70"/>
      <c r="E12" s="62" t="s">
        <v>174</v>
      </c>
      <c r="F12" s="62" t="s">
        <v>175</v>
      </c>
      <c r="G12" s="71">
        <f>'[3]2e'!C26</f>
        <v>24248176</v>
      </c>
    </row>
    <row r="13" spans="1:8" x14ac:dyDescent="0.2">
      <c r="A13" s="51">
        <v>8</v>
      </c>
      <c r="B13" s="62" t="s">
        <v>176</v>
      </c>
      <c r="C13" s="62"/>
      <c r="D13" s="70"/>
      <c r="E13" s="62" t="s">
        <v>176</v>
      </c>
      <c r="F13" s="62"/>
      <c r="G13" s="70"/>
    </row>
    <row r="14" spans="1:8" x14ac:dyDescent="0.2">
      <c r="A14" s="51">
        <v>9</v>
      </c>
      <c r="B14" s="62"/>
      <c r="C14" s="62"/>
      <c r="D14" s="70"/>
      <c r="E14" s="62" t="s">
        <v>177</v>
      </c>
      <c r="F14" s="62"/>
      <c r="G14" s="70"/>
    </row>
    <row r="15" spans="1:8" x14ac:dyDescent="0.2">
      <c r="A15" s="51">
        <v>10</v>
      </c>
      <c r="B15" s="62"/>
      <c r="C15" s="62"/>
      <c r="D15" s="70"/>
      <c r="E15" s="62"/>
      <c r="F15" s="62"/>
      <c r="G15" s="70"/>
    </row>
    <row r="16" spans="1:8" x14ac:dyDescent="0.2">
      <c r="A16" s="51">
        <v>11</v>
      </c>
      <c r="B16" s="64"/>
      <c r="C16" s="64" t="s">
        <v>178</v>
      </c>
      <c r="D16" s="72">
        <f>SUM(D8:D15)</f>
        <v>44693486</v>
      </c>
      <c r="E16" s="64"/>
      <c r="F16" s="64" t="s">
        <v>179</v>
      </c>
      <c r="G16" s="72">
        <f>SUM(G8:G14)</f>
        <v>66448002</v>
      </c>
    </row>
    <row r="17" spans="1:7" x14ac:dyDescent="0.2">
      <c r="A17" s="51">
        <v>12</v>
      </c>
      <c r="B17" s="62"/>
      <c r="C17" s="62"/>
      <c r="D17" s="70"/>
      <c r="E17" s="62"/>
      <c r="F17" s="62" t="s">
        <v>180</v>
      </c>
      <c r="G17" s="70">
        <f>D16</f>
        <v>44693486</v>
      </c>
    </row>
    <row r="18" spans="1:7" x14ac:dyDescent="0.2">
      <c r="A18" s="51">
        <v>13</v>
      </c>
      <c r="B18" s="62"/>
      <c r="C18" s="62"/>
      <c r="D18" s="70"/>
      <c r="E18" s="62"/>
      <c r="F18" s="62" t="s">
        <v>181</v>
      </c>
      <c r="G18" s="70">
        <f>G16-G17</f>
        <v>21754516</v>
      </c>
    </row>
    <row r="19" spans="1:7" x14ac:dyDescent="0.2">
      <c r="A19" s="51">
        <v>14</v>
      </c>
      <c r="B19" s="62"/>
      <c r="C19" s="65"/>
      <c r="D19" s="70"/>
      <c r="E19" s="62"/>
      <c r="F19" s="62"/>
      <c r="G19" s="70"/>
    </row>
    <row r="20" spans="1:7" x14ac:dyDescent="0.2">
      <c r="A20" s="51">
        <v>15</v>
      </c>
      <c r="B20" s="64" t="s">
        <v>182</v>
      </c>
      <c r="C20" s="64" t="s">
        <v>183</v>
      </c>
      <c r="D20" s="72"/>
      <c r="E20" s="64" t="s">
        <v>182</v>
      </c>
      <c r="F20" s="64" t="s">
        <v>184</v>
      </c>
      <c r="G20" s="72"/>
    </row>
    <row r="21" spans="1:7" x14ac:dyDescent="0.2">
      <c r="A21" s="51">
        <v>16</v>
      </c>
      <c r="B21" s="62" t="s">
        <v>185</v>
      </c>
      <c r="C21" s="62" t="s">
        <v>186</v>
      </c>
      <c r="D21" s="70"/>
      <c r="E21" s="62" t="s">
        <v>185</v>
      </c>
      <c r="F21" s="62" t="s">
        <v>143</v>
      </c>
      <c r="G21" s="70">
        <f>'[3]2e'!C32</f>
        <v>5742500.2800000003</v>
      </c>
    </row>
    <row r="22" spans="1:7" x14ac:dyDescent="0.2">
      <c r="A22" s="51">
        <v>17</v>
      </c>
      <c r="B22" s="62" t="s">
        <v>187</v>
      </c>
      <c r="C22" s="62" t="s">
        <v>188</v>
      </c>
      <c r="D22" s="70">
        <f>'[1]1'!C61</f>
        <v>0</v>
      </c>
      <c r="E22" s="62" t="s">
        <v>187</v>
      </c>
      <c r="F22" s="62" t="s">
        <v>140</v>
      </c>
      <c r="G22" s="70">
        <f>'[3]2e'!C37</f>
        <v>8459992</v>
      </c>
    </row>
    <row r="23" spans="1:7" x14ac:dyDescent="0.2">
      <c r="A23" s="51">
        <v>18</v>
      </c>
      <c r="B23" s="62" t="s">
        <v>189</v>
      </c>
      <c r="C23" s="62" t="s">
        <v>190</v>
      </c>
      <c r="D23" s="70">
        <f>'[3]1c'!C66</f>
        <v>100000</v>
      </c>
      <c r="E23" s="62" t="s">
        <v>189</v>
      </c>
      <c r="F23" s="62" t="s">
        <v>191</v>
      </c>
      <c r="G23" s="70">
        <f>'[3]2e'!C42</f>
        <v>314552</v>
      </c>
    </row>
    <row r="24" spans="1:7" x14ac:dyDescent="0.2">
      <c r="A24" s="51">
        <v>19</v>
      </c>
      <c r="B24" s="62" t="s">
        <v>192</v>
      </c>
      <c r="C24" s="62"/>
      <c r="D24" s="70"/>
      <c r="E24" s="62" t="s">
        <v>192</v>
      </c>
      <c r="F24" s="63"/>
      <c r="G24" s="70"/>
    </row>
    <row r="25" spans="1:7" x14ac:dyDescent="0.2">
      <c r="A25" s="51">
        <v>20</v>
      </c>
      <c r="B25" s="62" t="s">
        <v>193</v>
      </c>
      <c r="C25" s="62"/>
      <c r="D25" s="70"/>
      <c r="E25" s="62" t="s">
        <v>193</v>
      </c>
      <c r="F25" s="62"/>
      <c r="G25" s="70"/>
    </row>
    <row r="26" spans="1:7" x14ac:dyDescent="0.2">
      <c r="A26" s="51">
        <v>21</v>
      </c>
      <c r="B26" s="62" t="s">
        <v>194</v>
      </c>
      <c r="C26" s="62"/>
      <c r="D26" s="70"/>
      <c r="E26" s="62"/>
      <c r="F26" s="62"/>
      <c r="G26" s="70"/>
    </row>
    <row r="27" spans="1:7" x14ac:dyDescent="0.2">
      <c r="A27" s="51">
        <v>22</v>
      </c>
      <c r="B27" s="62" t="s">
        <v>195</v>
      </c>
      <c r="C27" s="66"/>
      <c r="D27" s="70"/>
      <c r="E27" s="62"/>
      <c r="F27" s="62"/>
      <c r="G27" s="70"/>
    </row>
    <row r="28" spans="1:7" x14ac:dyDescent="0.2">
      <c r="A28" s="51">
        <v>23</v>
      </c>
      <c r="B28" s="62" t="s">
        <v>196</v>
      </c>
      <c r="C28" s="62"/>
      <c r="D28" s="70"/>
      <c r="E28" s="62"/>
      <c r="F28" s="62"/>
      <c r="G28" s="70"/>
    </row>
    <row r="29" spans="1:7" x14ac:dyDescent="0.2">
      <c r="A29" s="51">
        <v>24</v>
      </c>
      <c r="B29" s="64"/>
      <c r="C29" s="64" t="s">
        <v>197</v>
      </c>
      <c r="D29" s="72">
        <f>SUM(D21:D28)</f>
        <v>100000</v>
      </c>
      <c r="E29" s="64"/>
      <c r="F29" s="64" t="s">
        <v>198</v>
      </c>
      <c r="G29" s="72">
        <f>SUM(G21:G26)</f>
        <v>14517044.280000001</v>
      </c>
    </row>
    <row r="30" spans="1:7" x14ac:dyDescent="0.2">
      <c r="A30" s="51">
        <v>25</v>
      </c>
      <c r="B30" s="62"/>
      <c r="C30" s="62"/>
      <c r="D30" s="70"/>
      <c r="E30" s="62"/>
      <c r="F30" s="62" t="s">
        <v>199</v>
      </c>
      <c r="G30" s="70">
        <f>D29</f>
        <v>100000</v>
      </c>
    </row>
    <row r="31" spans="1:7" x14ac:dyDescent="0.2">
      <c r="A31" s="51">
        <v>26</v>
      </c>
      <c r="B31" s="62"/>
      <c r="C31" s="62"/>
      <c r="D31" s="70"/>
      <c r="E31" s="62"/>
      <c r="F31" s="62" t="s">
        <v>200</v>
      </c>
      <c r="G31" s="70">
        <f>G29-G30</f>
        <v>14417044.280000001</v>
      </c>
    </row>
    <row r="32" spans="1:7" x14ac:dyDescent="0.2">
      <c r="A32" s="51">
        <v>27</v>
      </c>
      <c r="B32" s="62"/>
      <c r="D32" s="70"/>
      <c r="E32" s="62"/>
      <c r="F32" s="62"/>
      <c r="G32" s="70"/>
    </row>
    <row r="33" spans="1:7" x14ac:dyDescent="0.2">
      <c r="A33" s="51">
        <v>28</v>
      </c>
      <c r="B33" s="67"/>
      <c r="C33" s="67" t="s">
        <v>201</v>
      </c>
      <c r="D33" s="73">
        <f>D16+D29</f>
        <v>44793486</v>
      </c>
      <c r="E33" s="67"/>
      <c r="F33" s="67" t="s">
        <v>202</v>
      </c>
      <c r="G33" s="73">
        <f>SUM(G16+G29)</f>
        <v>80965046.280000001</v>
      </c>
    </row>
    <row r="34" spans="1:7" x14ac:dyDescent="0.2">
      <c r="A34" s="68"/>
      <c r="B34" s="68"/>
      <c r="C34" s="69" t="s">
        <v>378</v>
      </c>
      <c r="D34" s="75">
        <f>'[3]1c'!C69</f>
        <v>896826</v>
      </c>
      <c r="F34" s="69"/>
      <c r="G34" s="74"/>
    </row>
    <row r="35" spans="1:7" x14ac:dyDescent="0.2">
      <c r="A35" s="68"/>
      <c r="B35" s="68"/>
      <c r="C35" s="69" t="s">
        <v>366</v>
      </c>
      <c r="D35" s="75">
        <f>'[3]1c'!C68</f>
        <v>37062900</v>
      </c>
      <c r="F35" s="69" t="s">
        <v>203</v>
      </c>
      <c r="G35" s="74">
        <f>'[3]2e'!C44</f>
        <v>1788166</v>
      </c>
    </row>
    <row r="36" spans="1:7" x14ac:dyDescent="0.2">
      <c r="A36" s="68"/>
      <c r="B36" s="68"/>
      <c r="C36" s="69" t="s">
        <v>204</v>
      </c>
      <c r="D36" s="75">
        <f>SUM(D33:D35)</f>
        <v>82753212</v>
      </c>
      <c r="F36" s="69" t="s">
        <v>205</v>
      </c>
      <c r="G36" s="74">
        <f>SUM(G33:G35)</f>
        <v>82753212.280000001</v>
      </c>
    </row>
    <row r="37" spans="1:7" x14ac:dyDescent="0.2">
      <c r="A37" s="68"/>
      <c r="B37" s="68"/>
      <c r="C37" s="68"/>
      <c r="D37" s="75"/>
      <c r="G37" s="74"/>
    </row>
    <row r="38" spans="1:7" x14ac:dyDescent="0.2">
      <c r="A38" s="68"/>
      <c r="B38" s="68"/>
      <c r="C38" s="68"/>
      <c r="D38" s="75"/>
      <c r="G38" s="74"/>
    </row>
    <row r="39" spans="1:7" x14ac:dyDescent="0.2">
      <c r="A39" s="68"/>
      <c r="B39" s="68"/>
      <c r="D39" s="75"/>
    </row>
  </sheetData>
  <mergeCells count="2">
    <mergeCell ref="B6:D6"/>
    <mergeCell ref="E6:G6"/>
  </mergeCells>
  <phoneticPr fontId="36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2" sqref="D2"/>
    </sheetView>
  </sheetViews>
  <sheetFormatPr defaultRowHeight="12.75" x14ac:dyDescent="0.2"/>
  <cols>
    <col min="1" max="1" width="9.140625" style="308"/>
    <col min="2" max="2" width="28.7109375" style="308" customWidth="1"/>
    <col min="3" max="3" width="17.28515625" style="308" bestFit="1" customWidth="1"/>
    <col min="4" max="4" width="13.85546875" style="308" bestFit="1" customWidth="1"/>
    <col min="5" max="16384" width="9.140625" style="308"/>
  </cols>
  <sheetData>
    <row r="1" spans="1:6" x14ac:dyDescent="0.2">
      <c r="B1" s="309" t="s">
        <v>350</v>
      </c>
      <c r="D1" s="390" t="s">
        <v>152</v>
      </c>
      <c r="E1" s="390"/>
      <c r="F1" s="390"/>
    </row>
    <row r="2" spans="1:6" ht="18.75" x14ac:dyDescent="0.3">
      <c r="B2" s="43" t="s">
        <v>373</v>
      </c>
      <c r="C2" s="228"/>
      <c r="D2" s="228" t="s">
        <v>391</v>
      </c>
    </row>
    <row r="3" spans="1:6" ht="14.25" x14ac:dyDescent="0.2">
      <c r="A3" s="391" t="s">
        <v>217</v>
      </c>
      <c r="B3" s="391"/>
      <c r="C3" s="391"/>
      <c r="D3" s="391"/>
    </row>
    <row r="8" spans="1:6" x14ac:dyDescent="0.2">
      <c r="A8" s="308" t="s">
        <v>130</v>
      </c>
      <c r="B8" s="308" t="s">
        <v>146</v>
      </c>
      <c r="C8" s="308" t="s">
        <v>132</v>
      </c>
      <c r="D8" s="308" t="s">
        <v>133</v>
      </c>
    </row>
    <row r="9" spans="1:6" x14ac:dyDescent="0.2">
      <c r="A9" s="310" t="s">
        <v>218</v>
      </c>
      <c r="B9" s="311" t="s">
        <v>219</v>
      </c>
      <c r="C9" s="311" t="s">
        <v>220</v>
      </c>
      <c r="D9" s="311" t="s">
        <v>221</v>
      </c>
    </row>
    <row r="10" spans="1:6" x14ac:dyDescent="0.2">
      <c r="A10" s="312"/>
      <c r="B10" s="313"/>
      <c r="C10" s="314" t="s">
        <v>222</v>
      </c>
      <c r="D10" s="314" t="s">
        <v>223</v>
      </c>
    </row>
    <row r="11" spans="1:6" x14ac:dyDescent="0.2">
      <c r="A11" s="312"/>
      <c r="B11" s="313"/>
      <c r="C11" s="314" t="s">
        <v>224</v>
      </c>
      <c r="D11" s="314" t="s">
        <v>225</v>
      </c>
    </row>
    <row r="12" spans="1:6" x14ac:dyDescent="0.2">
      <c r="A12" s="315" t="s">
        <v>226</v>
      </c>
      <c r="B12" s="316" t="s">
        <v>227</v>
      </c>
      <c r="C12" s="316" t="s">
        <v>228</v>
      </c>
      <c r="D12" s="316" t="s">
        <v>229</v>
      </c>
    </row>
    <row r="13" spans="1:6" x14ac:dyDescent="0.2">
      <c r="A13" s="317" t="s">
        <v>226</v>
      </c>
      <c r="B13" s="318" t="s">
        <v>388</v>
      </c>
      <c r="C13" s="319">
        <v>596648</v>
      </c>
      <c r="D13" s="320">
        <v>387335</v>
      </c>
    </row>
    <row r="14" spans="1:6" x14ac:dyDescent="0.2">
      <c r="A14" s="317" t="s">
        <v>227</v>
      </c>
      <c r="B14" s="318" t="s">
        <v>389</v>
      </c>
      <c r="C14" s="319">
        <v>773850</v>
      </c>
      <c r="D14" s="320">
        <v>198990</v>
      </c>
    </row>
    <row r="15" spans="1:6" x14ac:dyDescent="0.2">
      <c r="A15" s="317" t="s">
        <v>228</v>
      </c>
      <c r="B15" s="318"/>
      <c r="C15" s="319"/>
      <c r="D15" s="320"/>
    </row>
    <row r="16" spans="1:6" x14ac:dyDescent="0.2">
      <c r="A16" s="321">
        <v>4</v>
      </c>
      <c r="B16" s="322" t="s">
        <v>139</v>
      </c>
      <c r="C16" s="323">
        <f>SUM(C13:C15)</f>
        <v>1370498</v>
      </c>
      <c r="D16" s="323">
        <f>SUM(D13:D15)</f>
        <v>586325</v>
      </c>
    </row>
  </sheetData>
  <mergeCells count="2">
    <mergeCell ref="D1:F1"/>
    <mergeCell ref="A3:D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H3" sqref="H3"/>
    </sheetView>
  </sheetViews>
  <sheetFormatPr defaultRowHeight="12.75" x14ac:dyDescent="0.2"/>
  <cols>
    <col min="1" max="1" width="12.7109375" style="37" customWidth="1"/>
    <col min="2" max="2" width="30.5703125" style="37" customWidth="1"/>
    <col min="3" max="3" width="9.85546875" style="37" customWidth="1"/>
    <col min="4" max="4" width="9.7109375" style="37" customWidth="1"/>
    <col min="5" max="5" width="8.85546875" style="37" customWidth="1"/>
    <col min="6" max="6" width="8.42578125" style="37" customWidth="1"/>
    <col min="7" max="7" width="10.5703125" style="37" customWidth="1"/>
    <col min="8" max="8" width="9.85546875" style="37" customWidth="1"/>
    <col min="9" max="9" width="10.5703125" style="37" customWidth="1"/>
    <col min="10" max="10" width="13.85546875" style="37" customWidth="1"/>
    <col min="11" max="11" width="15.140625" style="37" customWidth="1"/>
    <col min="12" max="16384" width="9.140625" style="37"/>
  </cols>
  <sheetData>
    <row r="1" spans="1:10" x14ac:dyDescent="0.2">
      <c r="B1" s="55"/>
    </row>
    <row r="2" spans="1:10" ht="15.75" x14ac:dyDescent="0.25">
      <c r="C2" s="34" t="s">
        <v>386</v>
      </c>
      <c r="H2" s="324" t="s">
        <v>351</v>
      </c>
      <c r="I2" s="103"/>
      <c r="J2" s="103"/>
    </row>
    <row r="3" spans="1:10" ht="15.75" x14ac:dyDescent="0.25">
      <c r="C3" s="34" t="s">
        <v>304</v>
      </c>
      <c r="H3" s="228" t="s">
        <v>391</v>
      </c>
      <c r="I3" s="103"/>
      <c r="J3" s="103"/>
    </row>
    <row r="4" spans="1:10" x14ac:dyDescent="0.2">
      <c r="H4" s="36" t="s">
        <v>145</v>
      </c>
      <c r="I4" s="103"/>
      <c r="J4" s="103"/>
    </row>
    <row r="5" spans="1:10" ht="15.75" x14ac:dyDescent="0.25">
      <c r="A5" s="392" t="s">
        <v>235</v>
      </c>
      <c r="B5" s="392"/>
      <c r="C5" s="392"/>
      <c r="D5" s="392"/>
      <c r="E5" s="392"/>
      <c r="F5" s="392"/>
      <c r="G5" s="392"/>
      <c r="H5" s="392"/>
      <c r="I5" s="392"/>
      <c r="J5" s="392"/>
    </row>
    <row r="6" spans="1:10" ht="15.75" x14ac:dyDescent="0.25">
      <c r="A6" s="392" t="s">
        <v>236</v>
      </c>
      <c r="B6" s="392"/>
      <c r="C6" s="392"/>
      <c r="D6" s="392"/>
      <c r="E6" s="392"/>
      <c r="F6" s="392"/>
      <c r="G6" s="392"/>
      <c r="H6" s="392"/>
      <c r="I6" s="392"/>
      <c r="J6" s="392"/>
    </row>
    <row r="7" spans="1:10" ht="15.75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</row>
    <row r="8" spans="1:10" ht="15.75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</row>
    <row r="9" spans="1:10" s="105" customFormat="1" x14ac:dyDescent="0.2">
      <c r="A9" s="37" t="s">
        <v>154</v>
      </c>
      <c r="B9" s="37" t="s">
        <v>146</v>
      </c>
      <c r="C9" s="37" t="s">
        <v>132</v>
      </c>
      <c r="D9" s="37" t="s">
        <v>155</v>
      </c>
      <c r="E9" s="37" t="s">
        <v>156</v>
      </c>
      <c r="F9" s="33" t="s">
        <v>134</v>
      </c>
      <c r="G9" s="36" t="s">
        <v>135</v>
      </c>
      <c r="H9" s="35" t="s">
        <v>136</v>
      </c>
      <c r="I9" s="35" t="s">
        <v>150</v>
      </c>
      <c r="J9" s="35" t="s">
        <v>151</v>
      </c>
    </row>
    <row r="10" spans="1:10" x14ac:dyDescent="0.2">
      <c r="A10" s="106" t="s">
        <v>218</v>
      </c>
      <c r="B10" s="107"/>
      <c r="C10" s="53" t="s">
        <v>237</v>
      </c>
      <c r="D10" s="107" t="s">
        <v>238</v>
      </c>
      <c r="E10" s="108">
        <v>2017</v>
      </c>
      <c r="F10" s="393"/>
      <c r="G10" s="394"/>
      <c r="H10" s="394"/>
      <c r="I10" s="394"/>
      <c r="J10" s="395"/>
    </row>
    <row r="11" spans="1:10" x14ac:dyDescent="0.2">
      <c r="A11" s="109"/>
      <c r="B11" s="110" t="s">
        <v>239</v>
      </c>
      <c r="C11" s="111" t="s">
        <v>240</v>
      </c>
      <c r="D11" s="110" t="s">
        <v>241</v>
      </c>
      <c r="E11" s="110" t="s">
        <v>242</v>
      </c>
      <c r="F11" s="110" t="s">
        <v>243</v>
      </c>
      <c r="G11" s="111" t="s">
        <v>244</v>
      </c>
      <c r="H11" s="111" t="s">
        <v>298</v>
      </c>
      <c r="I11" s="112" t="s">
        <v>299</v>
      </c>
      <c r="J11" s="113" t="s">
        <v>45</v>
      </c>
    </row>
    <row r="12" spans="1:10" x14ac:dyDescent="0.2">
      <c r="A12" s="114"/>
      <c r="B12" s="115"/>
      <c r="C12" s="116" t="s">
        <v>241</v>
      </c>
      <c r="D12" s="115"/>
      <c r="E12" s="115" t="s">
        <v>245</v>
      </c>
      <c r="F12" s="115"/>
      <c r="G12" s="117"/>
      <c r="H12" s="117"/>
      <c r="I12" s="118"/>
      <c r="J12" s="119"/>
    </row>
    <row r="13" spans="1:10" ht="13.5" thickBot="1" x14ac:dyDescent="0.25">
      <c r="A13" s="120" t="s">
        <v>226</v>
      </c>
      <c r="B13" s="121" t="s">
        <v>227</v>
      </c>
      <c r="C13" s="122" t="s">
        <v>228</v>
      </c>
      <c r="D13" s="122" t="s">
        <v>229</v>
      </c>
      <c r="E13" s="122"/>
      <c r="F13" s="122" t="s">
        <v>230</v>
      </c>
      <c r="G13" s="122" t="s">
        <v>231</v>
      </c>
      <c r="H13" s="122" t="s">
        <v>232</v>
      </c>
      <c r="I13" s="123" t="s">
        <v>233</v>
      </c>
      <c r="J13" s="85"/>
    </row>
    <row r="14" spans="1:10" ht="13.5" thickBot="1" x14ac:dyDescent="0.25">
      <c r="A14" s="124" t="s">
        <v>226</v>
      </c>
      <c r="B14" s="125" t="s">
        <v>246</v>
      </c>
      <c r="C14" s="126"/>
      <c r="D14" s="126"/>
      <c r="E14" s="126"/>
      <c r="F14" s="127"/>
      <c r="G14" s="127"/>
      <c r="H14" s="127"/>
      <c r="I14" s="128"/>
      <c r="J14" s="129"/>
    </row>
    <row r="15" spans="1:10" x14ac:dyDescent="0.2">
      <c r="A15" s="130" t="s">
        <v>227</v>
      </c>
      <c r="B15" s="84"/>
      <c r="C15" s="131"/>
      <c r="D15" s="131"/>
      <c r="E15" s="131"/>
      <c r="F15" s="132"/>
      <c r="G15" s="132"/>
      <c r="H15" s="132"/>
      <c r="I15" s="133"/>
      <c r="J15" s="84"/>
    </row>
    <row r="16" spans="1:10" x14ac:dyDescent="0.2">
      <c r="A16" s="134" t="s">
        <v>228</v>
      </c>
      <c r="B16" s="83"/>
      <c r="C16" s="135"/>
      <c r="D16" s="135"/>
      <c r="E16" s="135"/>
      <c r="F16" s="136"/>
      <c r="G16" s="136"/>
      <c r="H16" s="136"/>
      <c r="I16" s="137"/>
      <c r="J16" s="83"/>
    </row>
    <row r="17" spans="1:11" x14ac:dyDescent="0.2">
      <c r="A17" s="134" t="s">
        <v>229</v>
      </c>
      <c r="B17" s="83"/>
      <c r="C17" s="135"/>
      <c r="D17" s="135"/>
      <c r="E17" s="135"/>
      <c r="F17" s="136"/>
      <c r="G17" s="136"/>
      <c r="H17" s="136"/>
      <c r="I17" s="137"/>
      <c r="J17" s="83"/>
    </row>
    <row r="18" spans="1:11" ht="13.5" thickBot="1" x14ac:dyDescent="0.25">
      <c r="A18" s="106" t="s">
        <v>230</v>
      </c>
      <c r="B18" s="85"/>
      <c r="C18" s="138"/>
      <c r="D18" s="138"/>
      <c r="E18" s="138"/>
      <c r="F18" s="139"/>
      <c r="G18" s="139"/>
      <c r="H18" s="139"/>
      <c r="I18" s="140"/>
      <c r="J18" s="85"/>
    </row>
    <row r="19" spans="1:11" ht="13.5" thickBot="1" x14ac:dyDescent="0.25">
      <c r="A19" s="124" t="s">
        <v>231</v>
      </c>
      <c r="B19" s="125" t="s">
        <v>247</v>
      </c>
      <c r="C19" s="126"/>
      <c r="D19" s="126"/>
      <c r="E19" s="126"/>
      <c r="F19" s="141"/>
      <c r="G19" s="141"/>
      <c r="H19" s="141"/>
      <c r="I19" s="142"/>
      <c r="J19" s="129"/>
    </row>
    <row r="20" spans="1:11" x14ac:dyDescent="0.2">
      <c r="A20" s="130" t="s">
        <v>232</v>
      </c>
      <c r="B20" s="132"/>
      <c r="C20" s="131"/>
      <c r="D20" s="131"/>
      <c r="E20" s="131"/>
      <c r="F20" s="143"/>
      <c r="G20" s="143"/>
      <c r="H20" s="143"/>
      <c r="I20" s="144"/>
      <c r="J20" s="145">
        <f>SUM(E20:I20)</f>
        <v>0</v>
      </c>
    </row>
    <row r="21" spans="1:11" x14ac:dyDescent="0.2">
      <c r="A21" s="134" t="s">
        <v>233</v>
      </c>
      <c r="B21" s="136"/>
      <c r="C21" s="135"/>
      <c r="D21" s="135"/>
      <c r="E21" s="135"/>
      <c r="F21" s="146"/>
      <c r="G21" s="146"/>
      <c r="H21" s="146"/>
      <c r="I21" s="147"/>
      <c r="J21" s="148"/>
    </row>
    <row r="22" spans="1:11" x14ac:dyDescent="0.2">
      <c r="A22" s="134" t="s">
        <v>234</v>
      </c>
      <c r="B22" s="136"/>
      <c r="C22" s="135"/>
      <c r="D22" s="135"/>
      <c r="E22" s="135"/>
      <c r="F22" s="146"/>
      <c r="G22" s="146"/>
      <c r="H22" s="146"/>
      <c r="I22" s="149"/>
      <c r="J22" s="148"/>
    </row>
    <row r="23" spans="1:11" ht="13.5" thickBot="1" x14ac:dyDescent="0.25">
      <c r="A23" s="106" t="s">
        <v>248</v>
      </c>
      <c r="B23" s="139"/>
      <c r="C23" s="138"/>
      <c r="D23" s="138"/>
      <c r="E23" s="138"/>
      <c r="F23" s="150"/>
      <c r="G23" s="150"/>
      <c r="H23" s="150"/>
      <c r="I23" s="151"/>
      <c r="J23" s="148">
        <f>SUM(E23:I23)</f>
        <v>0</v>
      </c>
    </row>
    <row r="24" spans="1:11" ht="13.5" thickBot="1" x14ac:dyDescent="0.25">
      <c r="A24" s="124" t="s">
        <v>249</v>
      </c>
      <c r="B24" s="152" t="s">
        <v>250</v>
      </c>
      <c r="C24" s="153"/>
      <c r="D24" s="153"/>
      <c r="E24" s="154">
        <f>SUM(E20:E22)</f>
        <v>0</v>
      </c>
      <c r="F24" s="154">
        <f>SUM(F20:F22)</f>
        <v>0</v>
      </c>
      <c r="G24" s="154">
        <f>SUM(G20:G22)</f>
        <v>0</v>
      </c>
      <c r="H24" s="154">
        <f>SUM(H20:H22)</f>
        <v>0</v>
      </c>
      <c r="I24" s="155">
        <f>SUM(I20:I22)</f>
        <v>0</v>
      </c>
      <c r="J24" s="156">
        <f>SUM(E24:I24)</f>
        <v>0</v>
      </c>
      <c r="K24" s="157"/>
    </row>
    <row r="27" spans="1:11" x14ac:dyDescent="0.2">
      <c r="B27" s="157"/>
      <c r="G27" s="157"/>
      <c r="H27" s="157"/>
      <c r="I27" s="157"/>
    </row>
    <row r="28" spans="1:11" x14ac:dyDescent="0.2">
      <c r="B28" s="157"/>
      <c r="G28" s="157"/>
      <c r="H28" s="157"/>
      <c r="I28" s="157"/>
    </row>
    <row r="29" spans="1:11" x14ac:dyDescent="0.2">
      <c r="A29" s="103"/>
      <c r="B29" s="158"/>
      <c r="G29" s="157"/>
      <c r="H29" s="157"/>
      <c r="I29" s="157"/>
    </row>
    <row r="32" spans="1:11" x14ac:dyDescent="0.2">
      <c r="B32" s="157"/>
      <c r="H32" s="157"/>
      <c r="I32" s="157"/>
    </row>
    <row r="33" spans="2:9" x14ac:dyDescent="0.2">
      <c r="B33" s="157"/>
      <c r="H33" s="157"/>
      <c r="I33" s="157"/>
    </row>
    <row r="34" spans="2:9" x14ac:dyDescent="0.2">
      <c r="B34" s="157"/>
      <c r="H34" s="157"/>
      <c r="I34" s="157"/>
    </row>
    <row r="37" spans="2:9" x14ac:dyDescent="0.2">
      <c r="B37" s="157"/>
    </row>
    <row r="38" spans="2:9" x14ac:dyDescent="0.2">
      <c r="B38" s="157"/>
    </row>
    <row r="39" spans="2:9" x14ac:dyDescent="0.2">
      <c r="B39" s="157"/>
    </row>
  </sheetData>
  <mergeCells count="3">
    <mergeCell ref="A5:J5"/>
    <mergeCell ref="A6:J6"/>
    <mergeCell ref="F10:J10"/>
  </mergeCells>
  <phoneticPr fontId="36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3" sqref="F3"/>
    </sheetView>
  </sheetViews>
  <sheetFormatPr defaultColWidth="8" defaultRowHeight="12.75" x14ac:dyDescent="0.2"/>
  <cols>
    <col min="1" max="1" width="8" style="302" customWidth="1"/>
    <col min="2" max="2" width="12.28515625" style="302" customWidth="1"/>
    <col min="3" max="3" width="8" style="302" customWidth="1"/>
    <col min="4" max="4" width="30.28515625" style="302" customWidth="1"/>
    <col min="5" max="16384" width="8" style="302"/>
  </cols>
  <sheetData>
    <row r="1" spans="1:9" ht="18.75" x14ac:dyDescent="0.3">
      <c r="A1" s="299"/>
      <c r="B1" s="300" t="s">
        <v>342</v>
      </c>
      <c r="C1" s="300"/>
      <c r="D1" s="300"/>
      <c r="E1" s="301"/>
      <c r="F1" s="301"/>
    </row>
    <row r="2" spans="1:9" ht="18.75" x14ac:dyDescent="0.3">
      <c r="A2" s="299"/>
      <c r="B2" s="300" t="s">
        <v>343</v>
      </c>
      <c r="C2" s="300"/>
      <c r="D2" s="300"/>
      <c r="E2" s="301"/>
      <c r="F2" s="303" t="s">
        <v>344</v>
      </c>
    </row>
    <row r="3" spans="1:9" ht="18.75" x14ac:dyDescent="0.3">
      <c r="A3" s="299"/>
      <c r="B3" s="299" t="s">
        <v>387</v>
      </c>
      <c r="C3" s="299"/>
      <c r="D3" s="299"/>
      <c r="E3" s="301"/>
      <c r="F3" s="228" t="s">
        <v>391</v>
      </c>
    </row>
    <row r="4" spans="1:9" ht="18.75" x14ac:dyDescent="0.3">
      <c r="A4" s="301"/>
      <c r="B4" s="301"/>
      <c r="C4" s="301"/>
      <c r="D4" s="301"/>
      <c r="E4" s="301"/>
      <c r="F4" s="301"/>
    </row>
    <row r="5" spans="1:9" ht="18.75" x14ac:dyDescent="0.3">
      <c r="A5" s="301"/>
      <c r="B5" s="301"/>
      <c r="C5" s="301"/>
      <c r="D5" s="301"/>
      <c r="E5" s="301"/>
      <c r="F5" s="301"/>
    </row>
    <row r="6" spans="1:9" ht="18.75" x14ac:dyDescent="0.3">
      <c r="A6" s="301"/>
      <c r="B6" s="301"/>
      <c r="C6" s="301"/>
      <c r="D6" s="301"/>
      <c r="E6" s="301"/>
      <c r="F6" s="301"/>
    </row>
    <row r="7" spans="1:9" ht="18.75" x14ac:dyDescent="0.3">
      <c r="A7" s="301"/>
      <c r="B7" s="301"/>
      <c r="C7" s="301"/>
      <c r="D7" s="301"/>
      <c r="E7" s="301"/>
      <c r="F7" s="301"/>
    </row>
    <row r="8" spans="1:9" ht="18.75" x14ac:dyDescent="0.3">
      <c r="A8" s="301"/>
      <c r="B8" s="301"/>
      <c r="C8" s="301"/>
      <c r="D8" s="301"/>
      <c r="E8" s="301"/>
      <c r="F8" s="301"/>
    </row>
    <row r="9" spans="1:9" ht="18.75" x14ac:dyDescent="0.3">
      <c r="A9" s="301">
        <v>1</v>
      </c>
      <c r="B9" s="301" t="s">
        <v>345</v>
      </c>
      <c r="C9" s="301"/>
      <c r="D9" s="301"/>
      <c r="E9" s="301">
        <f>SUM(E10:E11)</f>
        <v>5</v>
      </c>
      <c r="F9" s="301" t="s">
        <v>114</v>
      </c>
    </row>
    <row r="10" spans="1:9" ht="18.75" x14ac:dyDescent="0.3">
      <c r="A10" s="301"/>
      <c r="B10" s="301" t="s">
        <v>346</v>
      </c>
      <c r="C10" s="301"/>
      <c r="D10" s="301"/>
      <c r="E10" s="301">
        <v>1</v>
      </c>
      <c r="F10" s="301"/>
    </row>
    <row r="11" spans="1:9" ht="18.75" x14ac:dyDescent="0.3">
      <c r="A11" s="301"/>
      <c r="B11" s="301" t="s">
        <v>347</v>
      </c>
      <c r="C11" s="301"/>
      <c r="D11" s="301"/>
      <c r="E11" s="301">
        <v>4</v>
      </c>
      <c r="F11" s="301"/>
    </row>
    <row r="12" spans="1:9" ht="18.75" x14ac:dyDescent="0.3">
      <c r="A12" s="301">
        <v>2</v>
      </c>
      <c r="B12" s="301" t="s">
        <v>348</v>
      </c>
      <c r="C12" s="301"/>
      <c r="D12" s="301"/>
      <c r="E12" s="301">
        <v>1</v>
      </c>
      <c r="F12" s="301" t="s">
        <v>114</v>
      </c>
    </row>
    <row r="13" spans="1:9" ht="18.75" x14ac:dyDescent="0.3">
      <c r="A13" s="301">
        <v>3</v>
      </c>
      <c r="B13" s="301" t="s">
        <v>349</v>
      </c>
      <c r="C13" s="304"/>
      <c r="D13" s="304"/>
      <c r="E13" s="305">
        <v>7</v>
      </c>
      <c r="F13" s="301" t="s">
        <v>114</v>
      </c>
      <c r="G13" s="306"/>
      <c r="H13" s="301"/>
      <c r="I13" s="304"/>
    </row>
    <row r="14" spans="1:9" ht="18.75" x14ac:dyDescent="0.3">
      <c r="A14" s="301">
        <v>5</v>
      </c>
      <c r="B14" s="301" t="s">
        <v>137</v>
      </c>
      <c r="C14" s="301"/>
      <c r="D14" s="301"/>
      <c r="E14" s="301">
        <v>0.5</v>
      </c>
      <c r="F14" s="301" t="s">
        <v>114</v>
      </c>
      <c r="G14" s="301"/>
      <c r="H14" s="301"/>
    </row>
    <row r="15" spans="1:9" ht="18.75" x14ac:dyDescent="0.3">
      <c r="A15" s="301"/>
      <c r="B15" s="307" t="s">
        <v>139</v>
      </c>
      <c r="C15" s="307"/>
      <c r="D15" s="307"/>
      <c r="E15" s="307">
        <f>E9+E12+E13+E14</f>
        <v>13.5</v>
      </c>
      <c r="F15" s="307"/>
      <c r="G15" s="307"/>
      <c r="H15" s="301"/>
    </row>
    <row r="16" spans="1:9" ht="18.75" x14ac:dyDescent="0.3">
      <c r="A16" s="301"/>
      <c r="B16" s="301"/>
      <c r="C16" s="301"/>
      <c r="D16" s="301"/>
      <c r="E16" s="301"/>
      <c r="F16" s="301"/>
    </row>
    <row r="17" spans="1:6" ht="18.75" x14ac:dyDescent="0.3">
      <c r="A17" s="301"/>
      <c r="B17" s="301"/>
      <c r="C17" s="301"/>
      <c r="D17" s="301"/>
      <c r="E17" s="301"/>
      <c r="F17" s="301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5" sqref="C5"/>
    </sheetView>
  </sheetViews>
  <sheetFormatPr defaultRowHeight="12.75" x14ac:dyDescent="0.2"/>
  <cols>
    <col min="1" max="1" width="9.140625" style="37"/>
    <col min="2" max="2" width="38.28515625" style="37" customWidth="1"/>
    <col min="3" max="3" width="16.140625" style="37" customWidth="1"/>
    <col min="4" max="4" width="15.42578125" style="37" customWidth="1"/>
    <col min="5" max="5" width="16.28515625" style="37" customWidth="1"/>
    <col min="6" max="6" width="15.5703125" style="37" customWidth="1"/>
    <col min="7" max="16384" width="9.140625" style="37"/>
  </cols>
  <sheetData>
    <row r="1" spans="1:6" ht="18.75" x14ac:dyDescent="0.3">
      <c r="B1" s="39" t="s">
        <v>304</v>
      </c>
    </row>
    <row r="2" spans="1:6" x14ac:dyDescent="0.2">
      <c r="A2" s="55"/>
      <c r="B2" s="55" t="s">
        <v>385</v>
      </c>
      <c r="C2" s="55"/>
      <c r="D2" s="55"/>
    </row>
    <row r="3" spans="1:6" ht="15" x14ac:dyDescent="0.25">
      <c r="A3" s="396" t="s">
        <v>251</v>
      </c>
      <c r="B3" s="396"/>
      <c r="C3" s="396"/>
      <c r="D3" s="396"/>
    </row>
    <row r="4" spans="1:6" x14ac:dyDescent="0.2">
      <c r="C4" s="159" t="s">
        <v>367</v>
      </c>
      <c r="D4" s="159"/>
      <c r="E4" s="159"/>
    </row>
    <row r="5" spans="1:6" x14ac:dyDescent="0.2">
      <c r="C5" s="228" t="s">
        <v>391</v>
      </c>
    </row>
    <row r="6" spans="1:6" x14ac:dyDescent="0.2">
      <c r="C6" s="36" t="s">
        <v>145</v>
      </c>
    </row>
    <row r="8" spans="1:6" x14ac:dyDescent="0.2">
      <c r="A8" s="37" t="s">
        <v>154</v>
      </c>
      <c r="B8" s="37" t="s">
        <v>146</v>
      </c>
      <c r="C8" s="37" t="s">
        <v>132</v>
      </c>
      <c r="D8" s="37" t="s">
        <v>133</v>
      </c>
      <c r="E8" s="33" t="s">
        <v>156</v>
      </c>
      <c r="F8" s="37" t="s">
        <v>252</v>
      </c>
    </row>
    <row r="9" spans="1:6" x14ac:dyDescent="0.2">
      <c r="A9" s="160" t="s">
        <v>218</v>
      </c>
      <c r="B9" s="161" t="s">
        <v>219</v>
      </c>
      <c r="C9" s="161" t="s">
        <v>383</v>
      </c>
      <c r="D9" s="161" t="s">
        <v>253</v>
      </c>
      <c r="E9" s="161" t="s">
        <v>297</v>
      </c>
      <c r="F9" s="161" t="s">
        <v>384</v>
      </c>
    </row>
    <row r="10" spans="1:6" x14ac:dyDescent="0.2">
      <c r="A10" s="162"/>
      <c r="B10" s="163"/>
      <c r="C10" s="164" t="s">
        <v>254</v>
      </c>
      <c r="D10" s="164" t="s">
        <v>254</v>
      </c>
      <c r="E10" s="164" t="s">
        <v>254</v>
      </c>
      <c r="F10" s="164" t="s">
        <v>254</v>
      </c>
    </row>
    <row r="11" spans="1:6" x14ac:dyDescent="0.2">
      <c r="A11" s="162"/>
      <c r="B11" s="163"/>
      <c r="C11" s="164" t="s">
        <v>147</v>
      </c>
      <c r="D11" s="164" t="s">
        <v>147</v>
      </c>
      <c r="E11" s="164" t="s">
        <v>147</v>
      </c>
      <c r="F11" s="164" t="s">
        <v>147</v>
      </c>
    </row>
    <row r="12" spans="1:6" x14ac:dyDescent="0.2">
      <c r="A12" s="165" t="s">
        <v>226</v>
      </c>
      <c r="B12" s="166" t="s">
        <v>227</v>
      </c>
      <c r="C12" s="166" t="s">
        <v>228</v>
      </c>
      <c r="D12" s="166" t="s">
        <v>228</v>
      </c>
      <c r="E12" s="166" t="s">
        <v>228</v>
      </c>
      <c r="F12" s="166" t="s">
        <v>228</v>
      </c>
    </row>
    <row r="13" spans="1:6" x14ac:dyDescent="0.2">
      <c r="A13" s="167" t="s">
        <v>226</v>
      </c>
      <c r="B13" s="168" t="s">
        <v>255</v>
      </c>
      <c r="C13" s="169">
        <v>350000</v>
      </c>
      <c r="D13" s="169">
        <v>350000</v>
      </c>
      <c r="E13" s="169">
        <v>350000</v>
      </c>
      <c r="F13" s="169">
        <v>350000</v>
      </c>
    </row>
    <row r="14" spans="1:6" x14ac:dyDescent="0.2">
      <c r="A14" s="167" t="s">
        <v>227</v>
      </c>
      <c r="B14" s="168" t="s">
        <v>256</v>
      </c>
      <c r="C14" s="169">
        <v>1010000</v>
      </c>
      <c r="D14" s="169">
        <v>1010000</v>
      </c>
      <c r="E14" s="169">
        <v>1010000</v>
      </c>
      <c r="F14" s="169">
        <v>1010000</v>
      </c>
    </row>
    <row r="15" spans="1:6" x14ac:dyDescent="0.2">
      <c r="A15" s="167" t="s">
        <v>228</v>
      </c>
      <c r="B15" s="168" t="s">
        <v>257</v>
      </c>
      <c r="C15" s="169">
        <v>2920000</v>
      </c>
      <c r="D15" s="169">
        <v>2920000</v>
      </c>
      <c r="E15" s="169">
        <v>2920000</v>
      </c>
      <c r="F15" s="169">
        <v>2920000</v>
      </c>
    </row>
    <row r="16" spans="1:6" x14ac:dyDescent="0.2">
      <c r="A16" s="167" t="s">
        <v>229</v>
      </c>
      <c r="B16" s="168" t="s">
        <v>258</v>
      </c>
      <c r="C16" s="169"/>
      <c r="D16" s="169"/>
      <c r="E16" s="169"/>
      <c r="F16" s="169"/>
    </row>
    <row r="17" spans="1:6" x14ac:dyDescent="0.2">
      <c r="A17" s="167" t="s">
        <v>230</v>
      </c>
      <c r="B17" s="168" t="s">
        <v>259</v>
      </c>
      <c r="C17" s="169"/>
      <c r="D17" s="169"/>
      <c r="E17" s="169"/>
      <c r="F17" s="169"/>
    </row>
    <row r="18" spans="1:6" x14ac:dyDescent="0.2">
      <c r="A18" s="167" t="s">
        <v>231</v>
      </c>
      <c r="B18" s="168" t="s">
        <v>260</v>
      </c>
      <c r="C18" s="169"/>
      <c r="D18" s="169"/>
      <c r="E18" s="169"/>
      <c r="F18" s="169"/>
    </row>
    <row r="19" spans="1:6" x14ac:dyDescent="0.2">
      <c r="A19" s="167" t="s">
        <v>232</v>
      </c>
      <c r="B19" s="168" t="s">
        <v>261</v>
      </c>
      <c r="C19" s="169"/>
      <c r="D19" s="169"/>
      <c r="E19" s="169"/>
      <c r="F19" s="169"/>
    </row>
    <row r="20" spans="1:6" x14ac:dyDescent="0.2">
      <c r="A20" s="167" t="s">
        <v>233</v>
      </c>
      <c r="B20" s="168" t="s">
        <v>262</v>
      </c>
      <c r="C20" s="169"/>
      <c r="D20" s="169"/>
      <c r="E20" s="169"/>
      <c r="F20" s="169"/>
    </row>
    <row r="21" spans="1:6" x14ac:dyDescent="0.2">
      <c r="A21" s="167" t="s">
        <v>234</v>
      </c>
      <c r="B21" s="168"/>
      <c r="C21" s="169"/>
      <c r="D21" s="169"/>
      <c r="E21" s="169"/>
      <c r="F21" s="169"/>
    </row>
    <row r="22" spans="1:6" x14ac:dyDescent="0.2">
      <c r="A22" s="170" t="s">
        <v>248</v>
      </c>
      <c r="B22" s="171" t="s">
        <v>139</v>
      </c>
      <c r="C22" s="172">
        <f>SUM(C13:C21)</f>
        <v>4280000</v>
      </c>
      <c r="D22" s="172">
        <f>SUM(D13:D21)</f>
        <v>4280000</v>
      </c>
      <c r="E22" s="172">
        <f>SUM(E13:E21)</f>
        <v>4280000</v>
      </c>
      <c r="F22" s="172">
        <f>SUM(F13:F21)</f>
        <v>4280000</v>
      </c>
    </row>
  </sheetData>
  <mergeCells count="1">
    <mergeCell ref="A3:D3"/>
  </mergeCells>
  <phoneticPr fontId="36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B1" workbookViewId="0">
      <pane ySplit="6" topLeftCell="A46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7" customWidth="1"/>
    <col min="4" max="12" width="10.7109375" style="227" customWidth="1"/>
  </cols>
  <sheetData>
    <row r="1" spans="1:12" ht="18.75" x14ac:dyDescent="0.3">
      <c r="B1" s="39" t="s">
        <v>304</v>
      </c>
      <c r="C1" s="226" t="s">
        <v>352</v>
      </c>
    </row>
    <row r="2" spans="1:12" ht="18.75" x14ac:dyDescent="0.3">
      <c r="B2" s="43" t="s">
        <v>129</v>
      </c>
      <c r="C2" s="228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27" t="s">
        <v>112</v>
      </c>
    </row>
    <row r="5" spans="1:12" ht="36.75" thickBot="1" x14ac:dyDescent="0.25">
      <c r="A5" s="1" t="s">
        <v>0</v>
      </c>
      <c r="B5" s="2" t="s">
        <v>1</v>
      </c>
      <c r="C5" s="229" t="s">
        <v>321</v>
      </c>
      <c r="D5" s="220" t="s">
        <v>306</v>
      </c>
      <c r="E5" s="221" t="s">
        <v>307</v>
      </c>
      <c r="F5" s="220" t="s">
        <v>308</v>
      </c>
      <c r="G5" s="220" t="s">
        <v>310</v>
      </c>
      <c r="H5" s="220" t="s">
        <v>311</v>
      </c>
      <c r="I5" s="220" t="s">
        <v>315</v>
      </c>
      <c r="J5" s="220" t="s">
        <v>318</v>
      </c>
      <c r="K5" s="222" t="s">
        <v>319</v>
      </c>
      <c r="L5" s="223" t="s">
        <v>320</v>
      </c>
    </row>
    <row r="6" spans="1:12" ht="25.5" x14ac:dyDescent="0.2">
      <c r="A6" s="3">
        <v>1</v>
      </c>
      <c r="B6" s="17" t="s">
        <v>46</v>
      </c>
      <c r="C6" s="230">
        <f t="shared" ref="C6:C69" si="0">SUM(D6:L6)</f>
        <v>13146508</v>
      </c>
      <c r="D6" s="232">
        <f>'[2]1a'!F7</f>
        <v>13146508</v>
      </c>
      <c r="E6" s="232"/>
      <c r="F6" s="232"/>
      <c r="G6" s="232"/>
      <c r="H6" s="232"/>
      <c r="I6" s="232"/>
      <c r="J6" s="232"/>
      <c r="K6" s="232"/>
      <c r="L6" s="232"/>
    </row>
    <row r="7" spans="1:12" ht="25.5" x14ac:dyDescent="0.2">
      <c r="A7" s="3">
        <v>2</v>
      </c>
      <c r="B7" s="17" t="s">
        <v>47</v>
      </c>
      <c r="C7" s="233">
        <f t="shared" si="0"/>
        <v>0</v>
      </c>
      <c r="D7" s="232"/>
      <c r="E7" s="232"/>
      <c r="F7" s="232"/>
      <c r="G7" s="232"/>
      <c r="H7" s="232"/>
      <c r="I7" s="232"/>
      <c r="J7" s="232"/>
      <c r="K7" s="232"/>
      <c r="L7" s="232"/>
    </row>
    <row r="8" spans="1:12" ht="25.5" x14ac:dyDescent="0.2">
      <c r="A8" s="3">
        <v>3</v>
      </c>
      <c r="B8" s="17" t="s">
        <v>48</v>
      </c>
      <c r="C8" s="233">
        <f t="shared" si="0"/>
        <v>5148548</v>
      </c>
      <c r="D8" s="232">
        <f>'[2]1a'!F18</f>
        <v>5148548</v>
      </c>
      <c r="E8" s="232"/>
      <c r="F8" s="232"/>
      <c r="G8" s="232"/>
      <c r="H8" s="232"/>
      <c r="I8" s="232"/>
      <c r="J8" s="232"/>
      <c r="K8" s="232"/>
      <c r="L8" s="232"/>
    </row>
    <row r="9" spans="1:12" ht="25.5" x14ac:dyDescent="0.2">
      <c r="A9" s="3">
        <v>4</v>
      </c>
      <c r="B9" s="17" t="s">
        <v>49</v>
      </c>
      <c r="C9" s="233">
        <f t="shared" si="0"/>
        <v>1200000</v>
      </c>
      <c r="D9" s="232">
        <f>'[2]1a'!F25</f>
        <v>1200000</v>
      </c>
      <c r="E9" s="232"/>
      <c r="F9" s="232"/>
      <c r="G9" s="232"/>
      <c r="H9" s="232"/>
      <c r="I9" s="232"/>
      <c r="J9" s="232"/>
      <c r="K9" s="232"/>
      <c r="L9" s="232"/>
    </row>
    <row r="10" spans="1:12" ht="25.5" x14ac:dyDescent="0.2">
      <c r="A10" s="3">
        <v>5</v>
      </c>
      <c r="B10" s="17" t="s">
        <v>50</v>
      </c>
      <c r="C10" s="233">
        <f t="shared" si="0"/>
        <v>0</v>
      </c>
      <c r="D10" s="232"/>
      <c r="E10" s="232"/>
      <c r="F10" s="232"/>
      <c r="G10" s="232"/>
      <c r="H10" s="232"/>
      <c r="I10" s="232"/>
      <c r="J10" s="232"/>
      <c r="K10" s="232"/>
      <c r="L10" s="232"/>
    </row>
    <row r="11" spans="1:12" x14ac:dyDescent="0.2">
      <c r="A11" s="3">
        <v>6</v>
      </c>
      <c r="B11" s="17" t="s">
        <v>51</v>
      </c>
      <c r="C11" s="233">
        <f t="shared" si="0"/>
        <v>19495056</v>
      </c>
      <c r="D11" s="234">
        <f t="shared" ref="D11:L11" si="1">SUM(D6:D10)</f>
        <v>19495056</v>
      </c>
      <c r="E11" s="234">
        <f t="shared" si="1"/>
        <v>0</v>
      </c>
      <c r="F11" s="234">
        <f t="shared" si="1"/>
        <v>0</v>
      </c>
      <c r="G11" s="234">
        <f t="shared" si="1"/>
        <v>0</v>
      </c>
      <c r="H11" s="234">
        <f t="shared" si="1"/>
        <v>0</v>
      </c>
      <c r="I11" s="234">
        <f t="shared" si="1"/>
        <v>0</v>
      </c>
      <c r="J11" s="234">
        <f t="shared" si="1"/>
        <v>0</v>
      </c>
      <c r="K11" s="234">
        <f t="shared" si="1"/>
        <v>0</v>
      </c>
      <c r="L11" s="234">
        <f t="shared" si="1"/>
        <v>0</v>
      </c>
    </row>
    <row r="12" spans="1:12" ht="25.5" x14ac:dyDescent="0.2">
      <c r="A12" s="3">
        <v>7</v>
      </c>
      <c r="B12" s="17" t="s">
        <v>52</v>
      </c>
      <c r="C12" s="233">
        <f t="shared" si="0"/>
        <v>10164832</v>
      </c>
      <c r="D12" s="234">
        <f t="shared" ref="D12:L12" si="2">SUM(D13:D17)</f>
        <v>1338202</v>
      </c>
      <c r="E12" s="234">
        <f t="shared" si="2"/>
        <v>0</v>
      </c>
      <c r="F12" s="234">
        <f t="shared" si="2"/>
        <v>0</v>
      </c>
      <c r="G12" s="234">
        <f t="shared" si="2"/>
        <v>0</v>
      </c>
      <c r="H12" s="234">
        <f t="shared" si="2"/>
        <v>7846630</v>
      </c>
      <c r="I12" s="234">
        <f t="shared" si="2"/>
        <v>980000</v>
      </c>
      <c r="J12" s="234">
        <f t="shared" si="2"/>
        <v>0</v>
      </c>
      <c r="K12" s="234">
        <f t="shared" si="2"/>
        <v>0</v>
      </c>
      <c r="L12" s="234">
        <f t="shared" si="2"/>
        <v>0</v>
      </c>
    </row>
    <row r="13" spans="1:12" x14ac:dyDescent="0.2">
      <c r="A13" s="3">
        <v>8</v>
      </c>
      <c r="B13" s="17" t="s">
        <v>364</v>
      </c>
      <c r="C13" s="233">
        <f t="shared" si="0"/>
        <v>1338202</v>
      </c>
      <c r="D13" s="232">
        <v>1338202</v>
      </c>
      <c r="E13" s="232"/>
      <c r="F13" s="232"/>
      <c r="G13" s="232"/>
      <c r="H13" s="232"/>
      <c r="I13" s="232"/>
      <c r="J13" s="232"/>
      <c r="K13" s="232"/>
      <c r="L13" s="232"/>
    </row>
    <row r="14" spans="1:12" x14ac:dyDescent="0.2">
      <c r="A14" s="3">
        <v>9</v>
      </c>
      <c r="B14" s="17" t="s">
        <v>54</v>
      </c>
      <c r="C14" s="233">
        <f t="shared" si="0"/>
        <v>0</v>
      </c>
      <c r="D14" s="232"/>
      <c r="E14" s="232"/>
      <c r="F14" s="232"/>
      <c r="G14" s="232"/>
      <c r="H14" s="232"/>
      <c r="I14" s="232"/>
      <c r="J14" s="232"/>
      <c r="K14" s="232"/>
      <c r="L14" s="232"/>
    </row>
    <row r="15" spans="1:12" x14ac:dyDescent="0.2">
      <c r="A15" s="3">
        <v>10</v>
      </c>
      <c r="B15" s="17" t="s">
        <v>55</v>
      </c>
      <c r="C15" s="233">
        <f t="shared" si="0"/>
        <v>7846630</v>
      </c>
      <c r="D15" s="232"/>
      <c r="E15" s="235"/>
      <c r="F15" s="232"/>
      <c r="G15" s="232"/>
      <c r="H15" s="232">
        <v>7846630</v>
      </c>
      <c r="I15" s="235"/>
      <c r="J15" s="232"/>
      <c r="K15" s="232"/>
      <c r="L15" s="232"/>
    </row>
    <row r="16" spans="1:12" x14ac:dyDescent="0.2">
      <c r="A16" s="3"/>
      <c r="B16" s="17" t="s">
        <v>365</v>
      </c>
      <c r="C16" s="233">
        <f t="shared" si="0"/>
        <v>980000</v>
      </c>
      <c r="D16" s="232"/>
      <c r="E16" s="235"/>
      <c r="F16" s="232"/>
      <c r="G16" s="232"/>
      <c r="H16" s="232"/>
      <c r="I16" s="235">
        <v>980000</v>
      </c>
      <c r="J16" s="232"/>
      <c r="K16" s="232"/>
      <c r="L16" s="232"/>
    </row>
    <row r="17" spans="1:12" x14ac:dyDescent="0.2">
      <c r="A17" s="3">
        <v>11</v>
      </c>
      <c r="B17" s="17" t="s">
        <v>56</v>
      </c>
      <c r="C17" s="233">
        <f t="shared" si="0"/>
        <v>0</v>
      </c>
      <c r="D17" s="232"/>
      <c r="E17" s="232"/>
      <c r="F17" s="232"/>
      <c r="G17" s="232"/>
      <c r="H17" s="232"/>
      <c r="I17" s="232"/>
      <c r="J17" s="232"/>
      <c r="K17" s="232"/>
      <c r="L17" s="232"/>
    </row>
    <row r="18" spans="1:12" ht="25.5" x14ac:dyDescent="0.2">
      <c r="A18" s="3">
        <v>12</v>
      </c>
      <c r="B18" s="18" t="s">
        <v>57</v>
      </c>
      <c r="C18" s="233">
        <f t="shared" si="0"/>
        <v>29659888</v>
      </c>
      <c r="D18" s="237">
        <f t="shared" ref="D18:L18" si="3">D11+D12</f>
        <v>20833258</v>
      </c>
      <c r="E18" s="237">
        <f t="shared" si="3"/>
        <v>0</v>
      </c>
      <c r="F18" s="237">
        <f t="shared" si="3"/>
        <v>0</v>
      </c>
      <c r="G18" s="237">
        <f t="shared" si="3"/>
        <v>0</v>
      </c>
      <c r="H18" s="237">
        <f t="shared" si="3"/>
        <v>7846630</v>
      </c>
      <c r="I18" s="237">
        <f t="shared" si="3"/>
        <v>980000</v>
      </c>
      <c r="J18" s="237">
        <f t="shared" si="3"/>
        <v>0</v>
      </c>
      <c r="K18" s="237">
        <f t="shared" si="3"/>
        <v>0</v>
      </c>
      <c r="L18" s="237">
        <f t="shared" si="3"/>
        <v>0</v>
      </c>
    </row>
    <row r="19" spans="1:12" x14ac:dyDescent="0.2">
      <c r="A19" s="3">
        <v>13</v>
      </c>
      <c r="B19" s="17" t="s">
        <v>58</v>
      </c>
      <c r="C19" s="233">
        <f t="shared" si="0"/>
        <v>0</v>
      </c>
      <c r="D19" s="238">
        <f t="shared" ref="D19:L19" si="4">SUM(D20:D23)</f>
        <v>0</v>
      </c>
      <c r="E19" s="238">
        <f t="shared" si="4"/>
        <v>0</v>
      </c>
      <c r="F19" s="238">
        <f t="shared" si="4"/>
        <v>0</v>
      </c>
      <c r="G19" s="238">
        <f t="shared" si="4"/>
        <v>0</v>
      </c>
      <c r="H19" s="238">
        <f t="shared" si="4"/>
        <v>0</v>
      </c>
      <c r="I19" s="238">
        <f t="shared" si="4"/>
        <v>0</v>
      </c>
      <c r="J19" s="238">
        <f t="shared" si="4"/>
        <v>0</v>
      </c>
      <c r="K19" s="238">
        <f t="shared" si="4"/>
        <v>0</v>
      </c>
      <c r="L19" s="238">
        <f t="shared" si="4"/>
        <v>0</v>
      </c>
    </row>
    <row r="20" spans="1:12" x14ac:dyDescent="0.2">
      <c r="A20" s="3">
        <v>14</v>
      </c>
      <c r="B20" s="17" t="s">
        <v>59</v>
      </c>
      <c r="C20" s="233">
        <f t="shared" si="0"/>
        <v>0</v>
      </c>
      <c r="D20" s="239"/>
      <c r="E20" s="239"/>
      <c r="F20" s="239"/>
      <c r="G20" s="239"/>
      <c r="H20" s="239"/>
      <c r="I20" s="239"/>
      <c r="J20" s="239"/>
      <c r="K20" s="239"/>
      <c r="L20" s="239"/>
    </row>
    <row r="21" spans="1:12" x14ac:dyDescent="0.2">
      <c r="A21" s="3">
        <v>15</v>
      </c>
      <c r="B21" s="17" t="s">
        <v>60</v>
      </c>
      <c r="C21" s="233">
        <f t="shared" si="0"/>
        <v>0</v>
      </c>
      <c r="D21" s="239"/>
      <c r="E21" s="239"/>
      <c r="F21" s="239"/>
      <c r="G21" s="239"/>
      <c r="H21" s="239"/>
      <c r="I21" s="239"/>
      <c r="J21" s="239"/>
      <c r="K21" s="239"/>
      <c r="L21" s="239"/>
    </row>
    <row r="22" spans="1:12" x14ac:dyDescent="0.2">
      <c r="A22" s="3">
        <v>16</v>
      </c>
      <c r="B22" s="17" t="s">
        <v>61</v>
      </c>
      <c r="C22" s="233">
        <f t="shared" si="0"/>
        <v>0</v>
      </c>
      <c r="D22" s="239"/>
      <c r="E22" s="239"/>
      <c r="F22" s="239"/>
      <c r="G22" s="239"/>
      <c r="H22" s="239"/>
      <c r="I22" s="239"/>
      <c r="J22" s="239"/>
      <c r="K22" s="239"/>
      <c r="L22" s="239"/>
    </row>
    <row r="23" spans="1:12" x14ac:dyDescent="0.2">
      <c r="A23" s="3">
        <v>17</v>
      </c>
      <c r="B23" s="19" t="s">
        <v>62</v>
      </c>
      <c r="C23" s="233">
        <f t="shared" si="0"/>
        <v>0</v>
      </c>
      <c r="D23" s="239"/>
      <c r="E23" s="239"/>
      <c r="F23" s="239"/>
      <c r="G23" s="239"/>
      <c r="H23" s="239"/>
      <c r="I23" s="239"/>
      <c r="J23" s="239"/>
      <c r="K23" s="239"/>
      <c r="L23" s="239"/>
    </row>
    <row r="24" spans="1:12" ht="25.5" x14ac:dyDescent="0.2">
      <c r="A24" s="3">
        <v>18</v>
      </c>
      <c r="B24" s="18" t="s">
        <v>63</v>
      </c>
      <c r="C24" s="233">
        <f t="shared" si="0"/>
        <v>0</v>
      </c>
      <c r="D24" s="237">
        <f t="shared" ref="D24:L24" si="5">D19</f>
        <v>0</v>
      </c>
      <c r="E24" s="237">
        <f t="shared" si="5"/>
        <v>0</v>
      </c>
      <c r="F24" s="237">
        <f t="shared" si="5"/>
        <v>0</v>
      </c>
      <c r="G24" s="237">
        <f t="shared" si="5"/>
        <v>0</v>
      </c>
      <c r="H24" s="237">
        <f t="shared" si="5"/>
        <v>0</v>
      </c>
      <c r="I24" s="237">
        <f t="shared" si="5"/>
        <v>0</v>
      </c>
      <c r="J24" s="237">
        <f t="shared" si="5"/>
        <v>0</v>
      </c>
      <c r="K24" s="237">
        <f t="shared" si="5"/>
        <v>0</v>
      </c>
      <c r="L24" s="237">
        <f t="shared" si="5"/>
        <v>0</v>
      </c>
    </row>
    <row r="25" spans="1:12" x14ac:dyDescent="0.2">
      <c r="A25" s="3">
        <v>19</v>
      </c>
      <c r="B25" s="17" t="s">
        <v>64</v>
      </c>
      <c r="C25" s="233">
        <f t="shared" si="0"/>
        <v>1360000</v>
      </c>
      <c r="D25" s="234">
        <f t="shared" ref="D25:L25" si="6">SUM(D26:D27)</f>
        <v>0</v>
      </c>
      <c r="E25" s="234">
        <f t="shared" si="6"/>
        <v>1360000</v>
      </c>
      <c r="F25" s="234">
        <f t="shared" si="6"/>
        <v>0</v>
      </c>
      <c r="G25" s="234">
        <f t="shared" si="6"/>
        <v>0</v>
      </c>
      <c r="H25" s="234">
        <f t="shared" si="6"/>
        <v>0</v>
      </c>
      <c r="I25" s="234">
        <f t="shared" si="6"/>
        <v>0</v>
      </c>
      <c r="J25" s="234">
        <f t="shared" si="6"/>
        <v>0</v>
      </c>
      <c r="K25" s="234">
        <f t="shared" si="6"/>
        <v>0</v>
      </c>
      <c r="L25" s="234">
        <f t="shared" si="6"/>
        <v>0</v>
      </c>
    </row>
    <row r="26" spans="1:12" x14ac:dyDescent="0.2">
      <c r="A26" s="3">
        <v>20</v>
      </c>
      <c r="B26" s="17" t="s">
        <v>65</v>
      </c>
      <c r="C26" s="233">
        <f t="shared" si="0"/>
        <v>360000</v>
      </c>
      <c r="D26" s="232"/>
      <c r="E26" s="232">
        <v>360000</v>
      </c>
      <c r="F26" s="232"/>
      <c r="G26" s="232"/>
      <c r="H26" s="232"/>
      <c r="I26" s="232"/>
      <c r="J26" s="232"/>
      <c r="K26" s="232"/>
      <c r="L26" s="232"/>
    </row>
    <row r="27" spans="1:12" ht="16.5" customHeight="1" x14ac:dyDescent="0.2">
      <c r="A27" s="3">
        <v>21</v>
      </c>
      <c r="B27" s="17" t="s">
        <v>66</v>
      </c>
      <c r="C27" s="233">
        <f t="shared" si="0"/>
        <v>1000000</v>
      </c>
      <c r="D27" s="232"/>
      <c r="E27" s="232">
        <v>1000000</v>
      </c>
      <c r="F27" s="232"/>
      <c r="G27" s="232"/>
      <c r="H27" s="232"/>
      <c r="I27" s="232"/>
      <c r="J27" s="232"/>
      <c r="K27" s="232"/>
      <c r="L27" s="232"/>
    </row>
    <row r="28" spans="1:12" ht="18.75" customHeight="1" x14ac:dyDescent="0.2">
      <c r="A28" s="3">
        <v>22</v>
      </c>
      <c r="B28" s="17" t="s">
        <v>67</v>
      </c>
      <c r="C28" s="233">
        <f t="shared" si="0"/>
        <v>4070000</v>
      </c>
      <c r="D28" s="232"/>
      <c r="E28" s="232">
        <v>4070000</v>
      </c>
      <c r="F28" s="232"/>
      <c r="G28" s="232"/>
      <c r="H28" s="232"/>
      <c r="I28" s="232"/>
      <c r="J28" s="232"/>
      <c r="K28" s="232"/>
      <c r="L28" s="232"/>
    </row>
    <row r="29" spans="1:12" x14ac:dyDescent="0.2">
      <c r="A29" s="3">
        <v>23</v>
      </c>
      <c r="B29" s="17" t="s">
        <v>68</v>
      </c>
      <c r="C29" s="233">
        <f t="shared" si="0"/>
        <v>1400000</v>
      </c>
      <c r="D29" s="232"/>
      <c r="E29" s="232">
        <v>1400000</v>
      </c>
      <c r="F29" s="232"/>
      <c r="G29" s="232"/>
      <c r="H29" s="232"/>
      <c r="I29" s="232"/>
      <c r="J29" s="232"/>
      <c r="K29" s="232"/>
      <c r="L29" s="232"/>
    </row>
    <row r="30" spans="1:12" ht="25.5" x14ac:dyDescent="0.2">
      <c r="A30" s="3">
        <v>24</v>
      </c>
      <c r="B30" s="17" t="s">
        <v>69</v>
      </c>
      <c r="C30" s="233">
        <f t="shared" si="0"/>
        <v>0</v>
      </c>
      <c r="D30" s="232"/>
      <c r="E30" s="232"/>
      <c r="F30" s="232"/>
      <c r="G30" s="232"/>
      <c r="H30" s="232"/>
      <c r="I30" s="232"/>
      <c r="J30" s="232"/>
      <c r="K30" s="232"/>
      <c r="L30" s="232"/>
    </row>
    <row r="31" spans="1:12" x14ac:dyDescent="0.2">
      <c r="A31" s="3">
        <v>25</v>
      </c>
      <c r="B31" s="17" t="s">
        <v>70</v>
      </c>
      <c r="C31" s="233">
        <f t="shared" si="0"/>
        <v>5470000</v>
      </c>
      <c r="D31" s="234">
        <f t="shared" ref="D31:L31" si="7">SUM(D28:D30)</f>
        <v>0</v>
      </c>
      <c r="E31" s="234">
        <f t="shared" si="7"/>
        <v>5470000</v>
      </c>
      <c r="F31" s="234">
        <f t="shared" si="7"/>
        <v>0</v>
      </c>
      <c r="G31" s="234">
        <f t="shared" si="7"/>
        <v>0</v>
      </c>
      <c r="H31" s="234">
        <f t="shared" si="7"/>
        <v>0</v>
      </c>
      <c r="I31" s="234">
        <f t="shared" si="7"/>
        <v>0</v>
      </c>
      <c r="J31" s="234">
        <f t="shared" si="7"/>
        <v>0</v>
      </c>
      <c r="K31" s="234">
        <f t="shared" si="7"/>
        <v>0</v>
      </c>
      <c r="L31" s="234">
        <f t="shared" si="7"/>
        <v>0</v>
      </c>
    </row>
    <row r="32" spans="1:12" x14ac:dyDescent="0.2">
      <c r="A32" s="3">
        <v>26</v>
      </c>
      <c r="B32" s="17" t="s">
        <v>71</v>
      </c>
      <c r="C32" s="233">
        <f t="shared" si="0"/>
        <v>160000</v>
      </c>
      <c r="D32" s="234">
        <f t="shared" ref="D32:L32" si="8">SUM(D33:D35)</f>
        <v>0</v>
      </c>
      <c r="E32" s="234">
        <f t="shared" si="8"/>
        <v>160000</v>
      </c>
      <c r="F32" s="234">
        <f t="shared" si="8"/>
        <v>0</v>
      </c>
      <c r="G32" s="234">
        <f t="shared" si="8"/>
        <v>0</v>
      </c>
      <c r="H32" s="234">
        <f t="shared" si="8"/>
        <v>0</v>
      </c>
      <c r="I32" s="234">
        <f t="shared" si="8"/>
        <v>0</v>
      </c>
      <c r="J32" s="234">
        <f t="shared" si="8"/>
        <v>0</v>
      </c>
      <c r="K32" s="234">
        <f t="shared" si="8"/>
        <v>0</v>
      </c>
      <c r="L32" s="234">
        <f t="shared" si="8"/>
        <v>0</v>
      </c>
    </row>
    <row r="33" spans="1:12" ht="51" x14ac:dyDescent="0.2">
      <c r="A33" s="3">
        <v>27</v>
      </c>
      <c r="B33" s="17" t="s">
        <v>72</v>
      </c>
      <c r="C33" s="233">
        <f t="shared" si="0"/>
        <v>0</v>
      </c>
      <c r="D33" s="232"/>
      <c r="E33" s="232"/>
      <c r="F33" s="232"/>
      <c r="G33" s="232"/>
      <c r="H33" s="232"/>
      <c r="I33" s="232"/>
      <c r="J33" s="232"/>
      <c r="K33" s="232"/>
      <c r="L33" s="232"/>
    </row>
    <row r="34" spans="1:12" x14ac:dyDescent="0.2">
      <c r="A34" s="3">
        <v>28</v>
      </c>
      <c r="B34" s="17" t="s">
        <v>73</v>
      </c>
      <c r="C34" s="233">
        <f t="shared" si="0"/>
        <v>100000</v>
      </c>
      <c r="D34" s="232"/>
      <c r="E34" s="232">
        <v>100000</v>
      </c>
      <c r="F34" s="232"/>
      <c r="G34" s="232"/>
      <c r="H34" s="232"/>
      <c r="I34" s="232"/>
      <c r="J34" s="232"/>
      <c r="K34" s="232"/>
      <c r="L34" s="232"/>
    </row>
    <row r="35" spans="1:12" x14ac:dyDescent="0.2">
      <c r="A35" s="3">
        <v>29</v>
      </c>
      <c r="B35" s="17" t="s">
        <v>74</v>
      </c>
      <c r="C35" s="233">
        <f t="shared" si="0"/>
        <v>60000</v>
      </c>
      <c r="D35" s="239"/>
      <c r="E35" s="232">
        <v>60000</v>
      </c>
      <c r="F35" s="239"/>
      <c r="G35" s="239"/>
      <c r="H35" s="239"/>
      <c r="I35" s="239"/>
      <c r="J35" s="239"/>
      <c r="K35" s="239"/>
      <c r="L35" s="239"/>
    </row>
    <row r="36" spans="1:12" x14ac:dyDescent="0.2">
      <c r="A36" s="3">
        <v>30</v>
      </c>
      <c r="B36" s="18" t="s">
        <v>75</v>
      </c>
      <c r="C36" s="233">
        <f t="shared" si="0"/>
        <v>6990000</v>
      </c>
      <c r="D36" s="237">
        <f t="shared" ref="D36:L36" si="9">D25+D31+D32</f>
        <v>0</v>
      </c>
      <c r="E36" s="237">
        <f t="shared" si="9"/>
        <v>6990000</v>
      </c>
      <c r="F36" s="237">
        <f t="shared" si="9"/>
        <v>0</v>
      </c>
      <c r="G36" s="237">
        <f t="shared" si="9"/>
        <v>0</v>
      </c>
      <c r="H36" s="237">
        <f t="shared" si="9"/>
        <v>0</v>
      </c>
      <c r="I36" s="237">
        <f t="shared" si="9"/>
        <v>0</v>
      </c>
      <c r="J36" s="237">
        <f t="shared" si="9"/>
        <v>0</v>
      </c>
      <c r="K36" s="237">
        <f t="shared" si="9"/>
        <v>0</v>
      </c>
      <c r="L36" s="237">
        <f t="shared" si="9"/>
        <v>0</v>
      </c>
    </row>
    <row r="37" spans="1:12" x14ac:dyDescent="0.2">
      <c r="A37" s="3">
        <v>31</v>
      </c>
      <c r="B37" s="20" t="s">
        <v>76</v>
      </c>
      <c r="C37" s="233">
        <f t="shared" si="0"/>
        <v>190000</v>
      </c>
      <c r="D37" s="240">
        <f t="shared" ref="D37:L37" si="10">SUM(D38:D40)</f>
        <v>0</v>
      </c>
      <c r="E37" s="240">
        <f t="shared" si="10"/>
        <v>0</v>
      </c>
      <c r="F37" s="240">
        <f t="shared" si="10"/>
        <v>0</v>
      </c>
      <c r="G37" s="240">
        <f t="shared" si="10"/>
        <v>190000</v>
      </c>
      <c r="H37" s="240">
        <f t="shared" si="10"/>
        <v>0</v>
      </c>
      <c r="I37" s="240">
        <f t="shared" si="10"/>
        <v>0</v>
      </c>
      <c r="J37" s="240">
        <f t="shared" si="10"/>
        <v>0</v>
      </c>
      <c r="K37" s="240">
        <f t="shared" si="10"/>
        <v>0</v>
      </c>
      <c r="L37" s="240">
        <f t="shared" si="10"/>
        <v>0</v>
      </c>
    </row>
    <row r="38" spans="1:12" x14ac:dyDescent="0.2">
      <c r="A38" s="3">
        <v>32</v>
      </c>
      <c r="B38" s="20" t="s">
        <v>77</v>
      </c>
      <c r="C38" s="233">
        <f t="shared" si="0"/>
        <v>0</v>
      </c>
      <c r="D38" s="235"/>
      <c r="E38" s="235"/>
      <c r="F38" s="235"/>
      <c r="G38" s="235"/>
      <c r="H38" s="235"/>
      <c r="I38" s="235"/>
      <c r="J38" s="235"/>
      <c r="K38" s="235"/>
      <c r="L38" s="235"/>
    </row>
    <row r="39" spans="1:12" x14ac:dyDescent="0.2">
      <c r="A39" s="3">
        <v>33</v>
      </c>
      <c r="B39" s="20" t="s">
        <v>78</v>
      </c>
      <c r="C39" s="233">
        <f t="shared" si="0"/>
        <v>190000</v>
      </c>
      <c r="D39" s="235"/>
      <c r="E39" s="235"/>
      <c r="F39" s="235"/>
      <c r="G39" s="235">
        <v>190000</v>
      </c>
      <c r="H39" s="235"/>
      <c r="I39" s="235"/>
      <c r="J39" s="235"/>
      <c r="K39" s="235"/>
      <c r="L39" s="235"/>
    </row>
    <row r="40" spans="1:12" x14ac:dyDescent="0.2">
      <c r="A40" s="3">
        <v>34</v>
      </c>
      <c r="B40" s="20" t="s">
        <v>79</v>
      </c>
      <c r="C40" s="233">
        <f t="shared" si="0"/>
        <v>0</v>
      </c>
      <c r="D40" s="235"/>
      <c r="E40" s="235"/>
      <c r="F40" s="235"/>
      <c r="G40" s="235"/>
      <c r="H40" s="235"/>
      <c r="I40" s="235"/>
      <c r="J40" s="235"/>
      <c r="K40" s="235"/>
      <c r="L40" s="235"/>
    </row>
    <row r="41" spans="1:12" x14ac:dyDescent="0.2">
      <c r="A41" s="3">
        <v>35</v>
      </c>
      <c r="B41" s="17" t="s">
        <v>80</v>
      </c>
      <c r="C41" s="233">
        <f t="shared" si="0"/>
        <v>1880640</v>
      </c>
      <c r="D41" s="240">
        <f t="shared" ref="D41:L41" si="11">SUM(D42:D43)</f>
        <v>0</v>
      </c>
      <c r="E41" s="240">
        <f t="shared" si="11"/>
        <v>0</v>
      </c>
      <c r="F41" s="240">
        <f t="shared" si="11"/>
        <v>25000</v>
      </c>
      <c r="G41" s="240">
        <f t="shared" si="11"/>
        <v>80000</v>
      </c>
      <c r="H41" s="240">
        <f t="shared" si="11"/>
        <v>0</v>
      </c>
      <c r="I41" s="240">
        <f t="shared" si="11"/>
        <v>1775640</v>
      </c>
      <c r="J41" s="240">
        <f t="shared" si="11"/>
        <v>0</v>
      </c>
      <c r="K41" s="240">
        <f t="shared" si="11"/>
        <v>0</v>
      </c>
      <c r="L41" s="240">
        <f t="shared" si="11"/>
        <v>0</v>
      </c>
    </row>
    <row r="42" spans="1:12" x14ac:dyDescent="0.2">
      <c r="A42" s="3">
        <v>36</v>
      </c>
      <c r="B42" s="17" t="s">
        <v>81</v>
      </c>
      <c r="C42" s="233">
        <f t="shared" si="0"/>
        <v>1775640</v>
      </c>
      <c r="D42" s="232"/>
      <c r="E42" s="232"/>
      <c r="F42" s="232"/>
      <c r="G42" s="232"/>
      <c r="H42" s="232"/>
      <c r="I42" s="232">
        <v>1775640</v>
      </c>
      <c r="J42" s="232"/>
      <c r="K42" s="232"/>
      <c r="L42" s="232"/>
    </row>
    <row r="43" spans="1:12" x14ac:dyDescent="0.2">
      <c r="A43" s="3">
        <v>37</v>
      </c>
      <c r="B43" s="17" t="s">
        <v>82</v>
      </c>
      <c r="C43" s="233">
        <f t="shared" si="0"/>
        <v>105000</v>
      </c>
      <c r="D43" s="232"/>
      <c r="E43" s="232"/>
      <c r="F43" s="232">
        <v>25000</v>
      </c>
      <c r="G43" s="232">
        <v>80000</v>
      </c>
      <c r="H43" s="232"/>
      <c r="I43" s="232"/>
      <c r="J43" s="232"/>
      <c r="K43" s="232"/>
      <c r="L43" s="232"/>
    </row>
    <row r="44" spans="1:12" x14ac:dyDescent="0.2">
      <c r="A44" s="3">
        <v>38</v>
      </c>
      <c r="B44" s="17" t="s">
        <v>83</v>
      </c>
      <c r="C44" s="233">
        <f t="shared" si="0"/>
        <v>525000</v>
      </c>
      <c r="D44" s="240">
        <f t="shared" ref="D44:L44" si="12">SUM(D45:D49)</f>
        <v>0</v>
      </c>
      <c r="E44" s="240">
        <f t="shared" si="12"/>
        <v>0</v>
      </c>
      <c r="F44" s="240">
        <f t="shared" si="12"/>
        <v>0</v>
      </c>
      <c r="G44" s="240">
        <f t="shared" si="12"/>
        <v>125000</v>
      </c>
      <c r="H44" s="240">
        <f t="shared" si="12"/>
        <v>0</v>
      </c>
      <c r="I44" s="240">
        <f t="shared" si="12"/>
        <v>0</v>
      </c>
      <c r="J44" s="240">
        <f t="shared" si="12"/>
        <v>0</v>
      </c>
      <c r="K44" s="240">
        <f t="shared" si="12"/>
        <v>0</v>
      </c>
      <c r="L44" s="240">
        <f t="shared" si="12"/>
        <v>400000</v>
      </c>
    </row>
    <row r="45" spans="1:12" ht="25.5" x14ac:dyDescent="0.2">
      <c r="A45" s="3">
        <v>39</v>
      </c>
      <c r="B45" s="17" t="s">
        <v>84</v>
      </c>
      <c r="C45" s="233">
        <f t="shared" si="0"/>
        <v>400000</v>
      </c>
      <c r="D45" s="232"/>
      <c r="E45" s="232"/>
      <c r="F45" s="232"/>
      <c r="G45" s="232"/>
      <c r="H45" s="232"/>
      <c r="I45" s="232"/>
      <c r="J45" s="232"/>
      <c r="K45" s="232"/>
      <c r="L45" s="232">
        <v>400000</v>
      </c>
    </row>
    <row r="46" spans="1:12" ht="25.5" x14ac:dyDescent="0.2">
      <c r="A46" s="3">
        <v>40</v>
      </c>
      <c r="B46" s="17" t="s">
        <v>85</v>
      </c>
      <c r="C46" s="233">
        <f t="shared" si="0"/>
        <v>0</v>
      </c>
      <c r="D46" s="232"/>
      <c r="E46" s="232"/>
      <c r="F46" s="232"/>
      <c r="G46" s="232"/>
      <c r="H46" s="232"/>
      <c r="I46" s="232"/>
      <c r="J46" s="232"/>
      <c r="K46" s="232"/>
      <c r="L46" s="232"/>
    </row>
    <row r="47" spans="1:12" x14ac:dyDescent="0.2">
      <c r="A47" s="3">
        <v>41</v>
      </c>
      <c r="B47" s="17" t="s">
        <v>86</v>
      </c>
      <c r="C47" s="233">
        <f t="shared" si="0"/>
        <v>125000</v>
      </c>
      <c r="D47" s="232"/>
      <c r="E47" s="232"/>
      <c r="F47" s="232"/>
      <c r="G47" s="232">
        <v>125000</v>
      </c>
      <c r="H47" s="232"/>
      <c r="I47" s="232"/>
      <c r="J47" s="232"/>
      <c r="K47" s="232"/>
      <c r="L47" s="232"/>
    </row>
    <row r="48" spans="1:12" ht="25.5" x14ac:dyDescent="0.2">
      <c r="A48" s="3">
        <v>42</v>
      </c>
      <c r="B48" s="17" t="s">
        <v>87</v>
      </c>
      <c r="C48" s="233">
        <f t="shared" si="0"/>
        <v>0</v>
      </c>
      <c r="D48" s="232"/>
      <c r="E48" s="232"/>
      <c r="F48" s="232"/>
      <c r="G48" s="232"/>
      <c r="H48" s="232"/>
      <c r="I48" s="232"/>
      <c r="J48" s="232"/>
      <c r="K48" s="232"/>
      <c r="L48" s="232"/>
    </row>
    <row r="49" spans="1:12" x14ac:dyDescent="0.2">
      <c r="A49" s="3">
        <v>43</v>
      </c>
      <c r="B49" s="17" t="s">
        <v>88</v>
      </c>
      <c r="C49" s="233">
        <f t="shared" si="0"/>
        <v>0</v>
      </c>
      <c r="D49" s="232"/>
      <c r="E49" s="232"/>
      <c r="F49" s="232"/>
      <c r="G49" s="232"/>
      <c r="H49" s="232"/>
      <c r="I49" s="232"/>
      <c r="J49" s="232"/>
      <c r="K49" s="232"/>
      <c r="L49" s="232"/>
    </row>
    <row r="50" spans="1:12" x14ac:dyDescent="0.2">
      <c r="A50" s="3">
        <v>44</v>
      </c>
      <c r="B50" s="17" t="s">
        <v>89</v>
      </c>
      <c r="C50" s="233">
        <f t="shared" si="0"/>
        <v>493865</v>
      </c>
      <c r="D50" s="232"/>
      <c r="E50" s="232"/>
      <c r="F50" s="232"/>
      <c r="G50" s="232"/>
      <c r="H50" s="232"/>
      <c r="I50" s="232"/>
      <c r="J50" s="232">
        <v>493865</v>
      </c>
      <c r="K50" s="232"/>
      <c r="L50" s="232"/>
    </row>
    <row r="51" spans="1:12" x14ac:dyDescent="0.2">
      <c r="A51" s="3">
        <v>45</v>
      </c>
      <c r="B51" s="17" t="s">
        <v>90</v>
      </c>
      <c r="C51" s="233">
        <f t="shared" si="0"/>
        <v>0</v>
      </c>
      <c r="D51" s="248"/>
      <c r="E51" s="248"/>
      <c r="F51" s="248"/>
      <c r="G51" s="248"/>
      <c r="H51" s="248"/>
      <c r="I51" s="248"/>
      <c r="J51" s="248"/>
      <c r="K51" s="248"/>
      <c r="L51" s="248"/>
    </row>
    <row r="52" spans="1:12" x14ac:dyDescent="0.2">
      <c r="A52" s="3">
        <v>46</v>
      </c>
      <c r="B52" s="17" t="s">
        <v>91</v>
      </c>
      <c r="C52" s="233">
        <f t="shared" si="0"/>
        <v>0</v>
      </c>
      <c r="D52" s="232"/>
      <c r="E52" s="232"/>
      <c r="F52" s="232"/>
      <c r="G52" s="232"/>
      <c r="H52" s="232"/>
      <c r="I52" s="232"/>
      <c r="J52" s="232"/>
      <c r="K52" s="232"/>
      <c r="L52" s="232"/>
    </row>
    <row r="53" spans="1:12" ht="25.5" x14ac:dyDescent="0.2">
      <c r="A53" s="3">
        <v>47</v>
      </c>
      <c r="B53" s="17" t="s">
        <v>92</v>
      </c>
      <c r="C53" s="233">
        <f t="shared" si="0"/>
        <v>0</v>
      </c>
      <c r="D53" s="232"/>
      <c r="E53" s="232"/>
      <c r="F53" s="232"/>
      <c r="G53" s="232"/>
      <c r="H53" s="232"/>
      <c r="I53" s="232"/>
      <c r="J53" s="232"/>
      <c r="K53" s="232"/>
      <c r="L53" s="232"/>
    </row>
    <row r="54" spans="1:12" x14ac:dyDescent="0.2">
      <c r="A54" s="3">
        <v>48</v>
      </c>
      <c r="B54" s="17" t="s">
        <v>93</v>
      </c>
      <c r="C54" s="233">
        <f t="shared" si="0"/>
        <v>0</v>
      </c>
      <c r="D54" s="232"/>
      <c r="E54" s="232"/>
      <c r="F54" s="232"/>
      <c r="G54" s="232"/>
      <c r="H54" s="232"/>
      <c r="I54" s="232"/>
      <c r="J54" s="232"/>
      <c r="K54" s="232"/>
      <c r="L54" s="232"/>
    </row>
    <row r="55" spans="1:12" ht="25.5" x14ac:dyDescent="0.2">
      <c r="A55" s="3">
        <v>49</v>
      </c>
      <c r="B55" s="17" t="s">
        <v>94</v>
      </c>
      <c r="C55" s="233">
        <f t="shared" si="0"/>
        <v>0</v>
      </c>
      <c r="D55" s="232"/>
      <c r="E55" s="232"/>
      <c r="F55" s="232"/>
      <c r="G55" s="232"/>
      <c r="H55" s="232"/>
      <c r="I55" s="232"/>
      <c r="J55" s="232"/>
      <c r="K55" s="232"/>
      <c r="L55" s="232"/>
    </row>
    <row r="56" spans="1:12" x14ac:dyDescent="0.2">
      <c r="A56" s="3">
        <v>50</v>
      </c>
      <c r="B56" s="17" t="s">
        <v>95</v>
      </c>
      <c r="C56" s="233">
        <f t="shared" si="0"/>
        <v>0</v>
      </c>
      <c r="D56" s="232"/>
      <c r="E56" s="232"/>
      <c r="F56" s="232"/>
      <c r="G56" s="232"/>
      <c r="H56" s="232"/>
      <c r="I56" s="232"/>
      <c r="J56" s="232"/>
      <c r="K56" s="232"/>
      <c r="L56" s="232"/>
    </row>
    <row r="57" spans="1:12" x14ac:dyDescent="0.2">
      <c r="A57" s="3">
        <v>51</v>
      </c>
      <c r="B57" s="17" t="s">
        <v>96</v>
      </c>
      <c r="C57" s="233">
        <f t="shared" si="0"/>
        <v>0</v>
      </c>
      <c r="D57" s="232"/>
      <c r="E57" s="232"/>
      <c r="F57" s="232"/>
      <c r="G57" s="232"/>
      <c r="H57" s="232"/>
      <c r="I57" s="232"/>
      <c r="J57" s="232"/>
      <c r="K57" s="232"/>
      <c r="L57" s="232"/>
    </row>
    <row r="58" spans="1:12" s="28" customFormat="1" x14ac:dyDescent="0.2">
      <c r="A58" s="3">
        <v>52</v>
      </c>
      <c r="B58" s="17" t="s">
        <v>97</v>
      </c>
      <c r="C58" s="242">
        <f t="shared" si="0"/>
        <v>0</v>
      </c>
      <c r="D58" s="232"/>
      <c r="E58" s="232"/>
      <c r="F58" s="232"/>
      <c r="G58" s="232"/>
      <c r="H58" s="232"/>
      <c r="I58" s="232"/>
      <c r="J58" s="232"/>
      <c r="K58" s="232"/>
      <c r="L58" s="232"/>
    </row>
    <row r="59" spans="1:12" x14ac:dyDescent="0.2">
      <c r="A59" s="3">
        <v>53</v>
      </c>
      <c r="B59" s="18" t="s">
        <v>98</v>
      </c>
      <c r="C59" s="233">
        <f t="shared" si="0"/>
        <v>3089505</v>
      </c>
      <c r="D59" s="237">
        <f t="shared" ref="D59:L59" si="13">D37+D41+D44+D50+D51+D52+D53+D54+D55+D56+D57+D58</f>
        <v>0</v>
      </c>
      <c r="E59" s="237">
        <f t="shared" si="13"/>
        <v>0</v>
      </c>
      <c r="F59" s="237">
        <f t="shared" si="13"/>
        <v>25000</v>
      </c>
      <c r="G59" s="237">
        <f t="shared" si="13"/>
        <v>395000</v>
      </c>
      <c r="H59" s="237">
        <f t="shared" si="13"/>
        <v>0</v>
      </c>
      <c r="I59" s="237">
        <f t="shared" si="13"/>
        <v>1775640</v>
      </c>
      <c r="J59" s="237">
        <f t="shared" si="13"/>
        <v>493865</v>
      </c>
      <c r="K59" s="237">
        <f t="shared" si="13"/>
        <v>0</v>
      </c>
      <c r="L59" s="237">
        <f t="shared" si="13"/>
        <v>400000</v>
      </c>
    </row>
    <row r="60" spans="1:12" s="28" customFormat="1" x14ac:dyDescent="0.2">
      <c r="A60" s="3">
        <v>54</v>
      </c>
      <c r="B60" s="17" t="s">
        <v>99</v>
      </c>
      <c r="C60" s="242">
        <f t="shared" si="0"/>
        <v>0</v>
      </c>
      <c r="D60" s="232"/>
      <c r="E60" s="232"/>
      <c r="F60" s="232"/>
      <c r="G60" s="232"/>
      <c r="H60" s="232"/>
      <c r="I60" s="232"/>
      <c r="J60" s="232"/>
      <c r="K60" s="232"/>
      <c r="L60" s="232"/>
    </row>
    <row r="61" spans="1:12" x14ac:dyDescent="0.2">
      <c r="A61" s="3">
        <v>55</v>
      </c>
      <c r="B61" s="18" t="s">
        <v>100</v>
      </c>
      <c r="C61" s="233">
        <f t="shared" si="0"/>
        <v>0</v>
      </c>
      <c r="D61" s="237">
        <f t="shared" ref="D61:L61" si="14">D60</f>
        <v>0</v>
      </c>
      <c r="E61" s="237">
        <f t="shared" si="14"/>
        <v>0</v>
      </c>
      <c r="F61" s="237">
        <f t="shared" si="14"/>
        <v>0</v>
      </c>
      <c r="G61" s="237">
        <f t="shared" si="14"/>
        <v>0</v>
      </c>
      <c r="H61" s="237">
        <f t="shared" si="14"/>
        <v>0</v>
      </c>
      <c r="I61" s="237">
        <f t="shared" si="14"/>
        <v>0</v>
      </c>
      <c r="J61" s="237">
        <f t="shared" si="14"/>
        <v>0</v>
      </c>
      <c r="K61" s="237">
        <f t="shared" si="14"/>
        <v>0</v>
      </c>
      <c r="L61" s="237">
        <f t="shared" si="14"/>
        <v>0</v>
      </c>
    </row>
    <row r="62" spans="1:12" ht="25.5" x14ac:dyDescent="0.2">
      <c r="A62" s="3">
        <v>56</v>
      </c>
      <c r="B62" s="17" t="s">
        <v>101</v>
      </c>
      <c r="C62" s="233">
        <f t="shared" si="0"/>
        <v>0</v>
      </c>
      <c r="D62" s="232"/>
      <c r="E62" s="232"/>
      <c r="F62" s="232"/>
      <c r="G62" s="232"/>
      <c r="H62" s="232"/>
      <c r="I62" s="232"/>
      <c r="J62" s="232"/>
      <c r="K62" s="232"/>
      <c r="L62" s="232"/>
    </row>
    <row r="63" spans="1:12" x14ac:dyDescent="0.2">
      <c r="A63" s="3">
        <v>57</v>
      </c>
      <c r="B63" s="17" t="s">
        <v>102</v>
      </c>
      <c r="C63" s="233">
        <f t="shared" si="0"/>
        <v>100000</v>
      </c>
      <c r="D63" s="232"/>
      <c r="E63" s="232"/>
      <c r="F63" s="232"/>
      <c r="G63" s="232"/>
      <c r="H63" s="232"/>
      <c r="I63" s="232"/>
      <c r="J63" s="232"/>
      <c r="K63" s="232">
        <v>100000</v>
      </c>
      <c r="L63" s="232"/>
    </row>
    <row r="64" spans="1:12" x14ac:dyDescent="0.2">
      <c r="A64" s="3">
        <v>58</v>
      </c>
      <c r="B64" s="17" t="s">
        <v>103</v>
      </c>
      <c r="C64" s="233">
        <f t="shared" si="0"/>
        <v>0</v>
      </c>
      <c r="D64" s="239"/>
      <c r="E64" s="239"/>
      <c r="F64" s="239"/>
      <c r="G64" s="239"/>
      <c r="H64" s="239"/>
      <c r="I64" s="239"/>
      <c r="J64" s="239"/>
      <c r="K64" s="239"/>
      <c r="L64" s="239"/>
    </row>
    <row r="65" spans="1:12" x14ac:dyDescent="0.2">
      <c r="A65" s="3">
        <v>59</v>
      </c>
      <c r="B65" s="18" t="s">
        <v>104</v>
      </c>
      <c r="C65" s="233">
        <f t="shared" si="0"/>
        <v>100000</v>
      </c>
      <c r="D65" s="243">
        <f t="shared" ref="D65:L65" si="15">SUM(D62:D64)</f>
        <v>0</v>
      </c>
      <c r="E65" s="243">
        <f t="shared" si="15"/>
        <v>0</v>
      </c>
      <c r="F65" s="243">
        <f t="shared" si="15"/>
        <v>0</v>
      </c>
      <c r="G65" s="243">
        <f t="shared" si="15"/>
        <v>0</v>
      </c>
      <c r="H65" s="243">
        <f t="shared" si="15"/>
        <v>0</v>
      </c>
      <c r="I65" s="243">
        <f t="shared" si="15"/>
        <v>0</v>
      </c>
      <c r="J65" s="243">
        <f t="shared" si="15"/>
        <v>0</v>
      </c>
      <c r="K65" s="243">
        <f t="shared" si="15"/>
        <v>100000</v>
      </c>
      <c r="L65" s="243">
        <f t="shared" si="15"/>
        <v>0</v>
      </c>
    </row>
    <row r="66" spans="1:12" x14ac:dyDescent="0.2">
      <c r="A66" s="3">
        <v>60</v>
      </c>
      <c r="B66" s="21" t="s">
        <v>105</v>
      </c>
      <c r="C66" s="233">
        <f t="shared" si="0"/>
        <v>39839393</v>
      </c>
      <c r="D66" s="244">
        <f t="shared" ref="D66:L66" si="16">D18+D24+D36+D59+D61+D65</f>
        <v>20833258</v>
      </c>
      <c r="E66" s="244">
        <f t="shared" si="16"/>
        <v>6990000</v>
      </c>
      <c r="F66" s="244">
        <f t="shared" si="16"/>
        <v>25000</v>
      </c>
      <c r="G66" s="244">
        <f t="shared" si="16"/>
        <v>395000</v>
      </c>
      <c r="H66" s="244">
        <f t="shared" si="16"/>
        <v>7846630</v>
      </c>
      <c r="I66" s="244">
        <f t="shared" si="16"/>
        <v>2755640</v>
      </c>
      <c r="J66" s="244">
        <f t="shared" si="16"/>
        <v>493865</v>
      </c>
      <c r="K66" s="244">
        <f t="shared" si="16"/>
        <v>100000</v>
      </c>
      <c r="L66" s="244">
        <f t="shared" si="16"/>
        <v>400000</v>
      </c>
    </row>
    <row r="67" spans="1:12" ht="25.5" x14ac:dyDescent="0.2">
      <c r="A67" s="3">
        <v>61</v>
      </c>
      <c r="B67" s="17" t="s">
        <v>106</v>
      </c>
      <c r="C67" s="233">
        <f t="shared" si="0"/>
        <v>31245189</v>
      </c>
      <c r="D67" s="232">
        <f>'[2]2d'!B17</f>
        <v>31245189</v>
      </c>
      <c r="E67" s="232"/>
      <c r="F67" s="232"/>
      <c r="G67" s="232"/>
      <c r="H67" s="232"/>
      <c r="I67" s="232"/>
      <c r="J67" s="232"/>
      <c r="K67" s="232"/>
      <c r="L67" s="232"/>
    </row>
    <row r="68" spans="1:12" x14ac:dyDescent="0.2">
      <c r="A68" s="3">
        <v>62</v>
      </c>
      <c r="B68" s="17" t="s">
        <v>107</v>
      </c>
      <c r="C68" s="233">
        <f t="shared" si="0"/>
        <v>0</v>
      </c>
      <c r="D68" s="232"/>
      <c r="E68" s="232"/>
      <c r="F68" s="232"/>
      <c r="G68" s="232"/>
      <c r="H68" s="232"/>
      <c r="I68" s="232"/>
      <c r="J68" s="232"/>
      <c r="K68" s="232"/>
      <c r="L68" s="232"/>
    </row>
    <row r="69" spans="1:12" x14ac:dyDescent="0.2">
      <c r="A69" s="3">
        <v>63</v>
      </c>
      <c r="B69" s="17" t="s">
        <v>113</v>
      </c>
      <c r="C69" s="233">
        <f t="shared" si="0"/>
        <v>0</v>
      </c>
      <c r="D69" s="232"/>
      <c r="E69" s="232"/>
      <c r="F69" s="232"/>
      <c r="G69" s="232"/>
      <c r="H69" s="232"/>
      <c r="I69" s="232"/>
      <c r="J69" s="232"/>
      <c r="K69" s="232"/>
      <c r="L69" s="232"/>
    </row>
    <row r="70" spans="1:12" x14ac:dyDescent="0.2">
      <c r="A70" s="3">
        <v>64</v>
      </c>
      <c r="B70" s="17" t="s">
        <v>108</v>
      </c>
      <c r="C70" s="233">
        <f>SUM(D70:L70)</f>
        <v>31245189</v>
      </c>
      <c r="D70" s="238">
        <f t="shared" ref="D70:L70" si="17">SUM(D67:D69)</f>
        <v>31245189</v>
      </c>
      <c r="E70" s="238">
        <f t="shared" si="17"/>
        <v>0</v>
      </c>
      <c r="F70" s="238">
        <f t="shared" si="17"/>
        <v>0</v>
      </c>
      <c r="G70" s="238">
        <f t="shared" si="17"/>
        <v>0</v>
      </c>
      <c r="H70" s="238">
        <f t="shared" si="17"/>
        <v>0</v>
      </c>
      <c r="I70" s="238">
        <f t="shared" si="17"/>
        <v>0</v>
      </c>
      <c r="J70" s="238">
        <f t="shared" si="17"/>
        <v>0</v>
      </c>
      <c r="K70" s="238">
        <f t="shared" si="17"/>
        <v>0</v>
      </c>
      <c r="L70" s="238">
        <f t="shared" si="17"/>
        <v>0</v>
      </c>
    </row>
    <row r="71" spans="1:12" ht="13.5" thickBot="1" x14ac:dyDescent="0.25">
      <c r="A71" s="3">
        <v>65</v>
      </c>
      <c r="B71" s="22" t="s">
        <v>109</v>
      </c>
      <c r="C71" s="233">
        <f>SUM(D71:L71)</f>
        <v>31245189</v>
      </c>
      <c r="D71" s="245">
        <f t="shared" ref="D71:L71" si="18">D70</f>
        <v>31245189</v>
      </c>
      <c r="E71" s="245">
        <f t="shared" si="18"/>
        <v>0</v>
      </c>
      <c r="F71" s="245">
        <f t="shared" si="18"/>
        <v>0</v>
      </c>
      <c r="G71" s="245">
        <f t="shared" si="18"/>
        <v>0</v>
      </c>
      <c r="H71" s="245">
        <f t="shared" si="18"/>
        <v>0</v>
      </c>
      <c r="I71" s="245">
        <f t="shared" si="18"/>
        <v>0</v>
      </c>
      <c r="J71" s="245">
        <f t="shared" si="18"/>
        <v>0</v>
      </c>
      <c r="K71" s="245">
        <f t="shared" si="18"/>
        <v>0</v>
      </c>
      <c r="L71" s="245">
        <f t="shared" si="18"/>
        <v>0</v>
      </c>
    </row>
    <row r="72" spans="1:12" ht="14.25" thickTop="1" thickBot="1" x14ac:dyDescent="0.25">
      <c r="A72" s="3">
        <v>66</v>
      </c>
      <c r="B72" s="23" t="s">
        <v>44</v>
      </c>
      <c r="C72" s="246">
        <f>SUM(D72:L72)</f>
        <v>71084582</v>
      </c>
      <c r="D72" s="247">
        <f t="shared" ref="D72:L72" si="19">D66+D71</f>
        <v>52078447</v>
      </c>
      <c r="E72" s="247">
        <f t="shared" si="19"/>
        <v>6990000</v>
      </c>
      <c r="F72" s="247">
        <f t="shared" si="19"/>
        <v>25000</v>
      </c>
      <c r="G72" s="247">
        <f t="shared" si="19"/>
        <v>395000</v>
      </c>
      <c r="H72" s="247">
        <f t="shared" si="19"/>
        <v>7846630</v>
      </c>
      <c r="I72" s="247">
        <f t="shared" si="19"/>
        <v>2755640</v>
      </c>
      <c r="J72" s="247">
        <f t="shared" si="19"/>
        <v>493865</v>
      </c>
      <c r="K72" s="247">
        <f t="shared" si="19"/>
        <v>100000</v>
      </c>
      <c r="L72" s="247">
        <f t="shared" si="19"/>
        <v>400000</v>
      </c>
    </row>
    <row r="73" spans="1:12" ht="13.5" thickTop="1" x14ac:dyDescent="0.2"/>
  </sheetData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pane ySplit="5" topLeftCell="A9" activePane="bottomLeft" state="frozen"/>
      <selection pane="bottomLeft" activeCell="D2" sqref="D2"/>
    </sheetView>
  </sheetViews>
  <sheetFormatPr defaultRowHeight="12.75" x14ac:dyDescent="0.2"/>
  <cols>
    <col min="1" max="1" width="6.42578125" style="227" customWidth="1"/>
    <col min="2" max="2" width="36.140625" style="227" customWidth="1"/>
    <col min="3" max="3" width="10.28515625" style="227" customWidth="1"/>
    <col min="4" max="4" width="10.85546875" style="227" customWidth="1"/>
    <col min="5" max="9" width="8.7109375" style="227" customWidth="1"/>
    <col min="10" max="10" width="10" style="227" customWidth="1"/>
    <col min="11" max="23" width="8.7109375" style="227" customWidth="1"/>
  </cols>
  <sheetData>
    <row r="1" spans="1:23" x14ac:dyDescent="0.2">
      <c r="B1" s="345" t="s">
        <v>304</v>
      </c>
      <c r="D1" s="226" t="s">
        <v>353</v>
      </c>
    </row>
    <row r="2" spans="1:23" x14ac:dyDescent="0.2">
      <c r="B2" s="346" t="s">
        <v>129</v>
      </c>
      <c r="D2" s="228" t="s">
        <v>391</v>
      </c>
    </row>
    <row r="3" spans="1:23" x14ac:dyDescent="0.2">
      <c r="B3" s="347" t="s">
        <v>111</v>
      </c>
      <c r="C3" s="227" t="s">
        <v>112</v>
      </c>
    </row>
    <row r="4" spans="1:23" s="11" customFormat="1" x14ac:dyDescent="0.2">
      <c r="A4" s="348"/>
      <c r="B4" s="349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</row>
    <row r="5" spans="1:23" ht="36.75" thickBot="1" x14ac:dyDescent="0.25">
      <c r="A5" s="350" t="s">
        <v>0</v>
      </c>
      <c r="B5" s="351" t="s">
        <v>1</v>
      </c>
      <c r="C5" s="334" t="s">
        <v>357</v>
      </c>
      <c r="D5" s="220" t="s">
        <v>305</v>
      </c>
      <c r="E5" s="220" t="s">
        <v>360</v>
      </c>
      <c r="F5" s="220" t="s">
        <v>308</v>
      </c>
      <c r="G5" s="220" t="s">
        <v>322</v>
      </c>
      <c r="H5" s="220" t="s">
        <v>310</v>
      </c>
      <c r="I5" s="220" t="s">
        <v>323</v>
      </c>
      <c r="J5" s="220" t="s">
        <v>309</v>
      </c>
      <c r="K5" s="220" t="s">
        <v>311</v>
      </c>
      <c r="L5" s="220" t="s">
        <v>312</v>
      </c>
      <c r="M5" s="220" t="s">
        <v>313</v>
      </c>
      <c r="N5" s="220" t="s">
        <v>314</v>
      </c>
      <c r="O5" s="220" t="s">
        <v>324</v>
      </c>
      <c r="P5" s="220" t="s">
        <v>316</v>
      </c>
      <c r="Q5" s="220" t="s">
        <v>317</v>
      </c>
      <c r="R5" s="220" t="s">
        <v>315</v>
      </c>
      <c r="S5" s="220" t="s">
        <v>318</v>
      </c>
      <c r="T5" s="220" t="s">
        <v>363</v>
      </c>
      <c r="U5" s="220" t="s">
        <v>325</v>
      </c>
      <c r="V5" s="220" t="s">
        <v>326</v>
      </c>
      <c r="W5" s="222" t="s">
        <v>319</v>
      </c>
    </row>
    <row r="6" spans="1:23" x14ac:dyDescent="0.2">
      <c r="A6" s="352">
        <v>1</v>
      </c>
      <c r="B6" s="353" t="s">
        <v>2</v>
      </c>
      <c r="C6" s="230">
        <f t="shared" ref="C6:C48" si="0">SUM(D6:W6)</f>
        <v>17216581</v>
      </c>
      <c r="D6" s="335">
        <v>6662676</v>
      </c>
      <c r="E6" s="336"/>
      <c r="F6" s="336"/>
      <c r="G6" s="336"/>
      <c r="H6" s="336"/>
      <c r="I6" s="336">
        <v>1970000</v>
      </c>
      <c r="J6" s="336"/>
      <c r="K6" s="336">
        <v>7402605</v>
      </c>
      <c r="L6" s="336"/>
      <c r="M6" s="336">
        <v>797300</v>
      </c>
      <c r="N6" s="336">
        <v>384000</v>
      </c>
      <c r="O6" s="336"/>
      <c r="P6" s="336"/>
      <c r="Q6" s="336"/>
      <c r="R6" s="336"/>
      <c r="S6" s="336"/>
      <c r="T6" s="336"/>
      <c r="U6" s="336"/>
      <c r="V6" s="336"/>
      <c r="W6" s="336"/>
    </row>
    <row r="7" spans="1:23" ht="24" x14ac:dyDescent="0.2">
      <c r="A7" s="352">
        <v>2</v>
      </c>
      <c r="B7" s="353" t="s">
        <v>3</v>
      </c>
      <c r="C7" s="233">
        <f t="shared" si="0"/>
        <v>3047623</v>
      </c>
      <c r="D7" s="335">
        <v>1477978</v>
      </c>
      <c r="E7" s="336"/>
      <c r="F7" s="336"/>
      <c r="G7" s="336"/>
      <c r="H7" s="336"/>
      <c r="I7" s="336">
        <v>440732</v>
      </c>
      <c r="J7" s="336"/>
      <c r="K7" s="336">
        <v>865361</v>
      </c>
      <c r="L7" s="336"/>
      <c r="M7" s="336">
        <v>179072</v>
      </c>
      <c r="N7" s="336">
        <v>84480</v>
      </c>
      <c r="O7" s="336"/>
      <c r="P7" s="336"/>
      <c r="Q7" s="336"/>
      <c r="R7" s="336"/>
      <c r="S7" s="336"/>
      <c r="T7" s="336"/>
      <c r="U7" s="336"/>
      <c r="V7" s="336"/>
      <c r="W7" s="336"/>
    </row>
    <row r="8" spans="1:23" x14ac:dyDescent="0.2">
      <c r="A8" s="352">
        <v>3</v>
      </c>
      <c r="B8" s="354" t="s">
        <v>4</v>
      </c>
      <c r="C8" s="233">
        <f t="shared" si="0"/>
        <v>15157610</v>
      </c>
      <c r="D8" s="337">
        <v>4249000</v>
      </c>
      <c r="E8" s="338"/>
      <c r="F8" s="338">
        <v>107950</v>
      </c>
      <c r="G8" s="338">
        <v>3492500</v>
      </c>
      <c r="H8" s="338">
        <v>533400</v>
      </c>
      <c r="I8" s="338">
        <v>901700</v>
      </c>
      <c r="J8" s="336"/>
      <c r="K8" s="338">
        <v>457200</v>
      </c>
      <c r="L8" s="338">
        <v>520700</v>
      </c>
      <c r="M8" s="338">
        <v>1003300</v>
      </c>
      <c r="N8" s="338">
        <v>132080</v>
      </c>
      <c r="O8" s="336"/>
      <c r="P8" s="338"/>
      <c r="Q8" s="338"/>
      <c r="R8" s="338">
        <v>2105840</v>
      </c>
      <c r="S8" s="336">
        <v>1465200</v>
      </c>
      <c r="T8" s="338">
        <v>88740</v>
      </c>
      <c r="U8" s="338"/>
      <c r="V8" s="338"/>
      <c r="W8" s="336">
        <v>100000</v>
      </c>
    </row>
    <row r="9" spans="1:23" x14ac:dyDescent="0.2">
      <c r="A9" s="352">
        <v>4</v>
      </c>
      <c r="B9" s="355" t="s">
        <v>5</v>
      </c>
      <c r="C9" s="233">
        <f t="shared" si="0"/>
        <v>0</v>
      </c>
      <c r="D9" s="241">
        <f t="shared" ref="D9:W9" si="1">D10</f>
        <v>0</v>
      </c>
      <c r="E9" s="235">
        <f t="shared" si="1"/>
        <v>0</v>
      </c>
      <c r="F9" s="235">
        <f t="shared" si="1"/>
        <v>0</v>
      </c>
      <c r="G9" s="235">
        <f t="shared" si="1"/>
        <v>0</v>
      </c>
      <c r="H9" s="235">
        <f t="shared" si="1"/>
        <v>0</v>
      </c>
      <c r="I9" s="235">
        <f t="shared" si="1"/>
        <v>0</v>
      </c>
      <c r="J9" s="235">
        <f t="shared" si="1"/>
        <v>0</v>
      </c>
      <c r="K9" s="235">
        <f t="shared" si="1"/>
        <v>0</v>
      </c>
      <c r="L9" s="235">
        <f t="shared" si="1"/>
        <v>0</v>
      </c>
      <c r="M9" s="235">
        <f t="shared" si="1"/>
        <v>0</v>
      </c>
      <c r="N9" s="235">
        <f t="shared" si="1"/>
        <v>0</v>
      </c>
      <c r="O9" s="235">
        <f t="shared" si="1"/>
        <v>0</v>
      </c>
      <c r="P9" s="235">
        <f t="shared" si="1"/>
        <v>0</v>
      </c>
      <c r="Q9" s="235">
        <f t="shared" si="1"/>
        <v>0</v>
      </c>
      <c r="R9" s="235">
        <f t="shared" si="1"/>
        <v>0</v>
      </c>
      <c r="S9" s="235">
        <f t="shared" si="1"/>
        <v>0</v>
      </c>
      <c r="T9" s="235">
        <f t="shared" si="1"/>
        <v>0</v>
      </c>
      <c r="U9" s="235">
        <f t="shared" si="1"/>
        <v>0</v>
      </c>
      <c r="V9" s="235">
        <f t="shared" si="1"/>
        <v>0</v>
      </c>
      <c r="W9" s="235">
        <f t="shared" si="1"/>
        <v>0</v>
      </c>
    </row>
    <row r="10" spans="1:23" ht="24" x14ac:dyDescent="0.2">
      <c r="A10" s="352">
        <v>5</v>
      </c>
      <c r="B10" s="355" t="s">
        <v>6</v>
      </c>
      <c r="C10" s="233">
        <f t="shared" si="0"/>
        <v>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</row>
    <row r="11" spans="1:23" ht="24" x14ac:dyDescent="0.2">
      <c r="A11" s="352">
        <v>6</v>
      </c>
      <c r="B11" s="355" t="s">
        <v>7</v>
      </c>
      <c r="C11" s="233">
        <f t="shared" si="0"/>
        <v>0</v>
      </c>
      <c r="D11" s="241">
        <f t="shared" ref="D11:W11" si="2">D12</f>
        <v>0</v>
      </c>
      <c r="E11" s="235">
        <f t="shared" si="2"/>
        <v>0</v>
      </c>
      <c r="F11" s="235">
        <f t="shared" si="2"/>
        <v>0</v>
      </c>
      <c r="G11" s="235">
        <f t="shared" si="2"/>
        <v>0</v>
      </c>
      <c r="H11" s="235">
        <f t="shared" si="2"/>
        <v>0</v>
      </c>
      <c r="I11" s="235">
        <f t="shared" si="2"/>
        <v>0</v>
      </c>
      <c r="J11" s="235">
        <f t="shared" si="2"/>
        <v>0</v>
      </c>
      <c r="K11" s="235">
        <f t="shared" si="2"/>
        <v>0</v>
      </c>
      <c r="L11" s="235">
        <f t="shared" si="2"/>
        <v>0</v>
      </c>
      <c r="M11" s="235">
        <f t="shared" si="2"/>
        <v>0</v>
      </c>
      <c r="N11" s="235">
        <f t="shared" si="2"/>
        <v>0</v>
      </c>
      <c r="O11" s="235">
        <f t="shared" si="2"/>
        <v>0</v>
      </c>
      <c r="P11" s="235">
        <f t="shared" si="2"/>
        <v>0</v>
      </c>
      <c r="Q11" s="235">
        <f t="shared" si="2"/>
        <v>0</v>
      </c>
      <c r="R11" s="235">
        <f t="shared" si="2"/>
        <v>0</v>
      </c>
      <c r="S11" s="235">
        <f t="shared" si="2"/>
        <v>0</v>
      </c>
      <c r="T11" s="235">
        <f t="shared" si="2"/>
        <v>0</v>
      </c>
      <c r="U11" s="235">
        <f t="shared" si="2"/>
        <v>0</v>
      </c>
      <c r="V11" s="235">
        <f t="shared" si="2"/>
        <v>0</v>
      </c>
      <c r="W11" s="235">
        <f t="shared" si="2"/>
        <v>0</v>
      </c>
    </row>
    <row r="12" spans="1:23" ht="18.75" customHeight="1" x14ac:dyDescent="0.2">
      <c r="A12" s="352">
        <v>7</v>
      </c>
      <c r="B12" s="355" t="s">
        <v>8</v>
      </c>
      <c r="C12" s="233">
        <f t="shared" si="0"/>
        <v>0</v>
      </c>
      <c r="D12" s="241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</row>
    <row r="13" spans="1:23" x14ac:dyDescent="0.2">
      <c r="A13" s="352">
        <v>8</v>
      </c>
      <c r="B13" s="355" t="s">
        <v>9</v>
      </c>
      <c r="C13" s="233">
        <f t="shared" si="0"/>
        <v>2000000</v>
      </c>
      <c r="D13" s="241">
        <f t="shared" ref="D13:W13" si="3">SUM(D14:D16)</f>
        <v>0</v>
      </c>
      <c r="E13" s="235">
        <f t="shared" si="3"/>
        <v>0</v>
      </c>
      <c r="F13" s="235">
        <f t="shared" si="3"/>
        <v>0</v>
      </c>
      <c r="G13" s="235">
        <f t="shared" si="3"/>
        <v>0</v>
      </c>
      <c r="H13" s="235">
        <f t="shared" si="3"/>
        <v>0</v>
      </c>
      <c r="I13" s="235">
        <f t="shared" si="3"/>
        <v>0</v>
      </c>
      <c r="J13" s="235">
        <f t="shared" si="3"/>
        <v>0</v>
      </c>
      <c r="K13" s="235">
        <f t="shared" si="3"/>
        <v>0</v>
      </c>
      <c r="L13" s="235">
        <f t="shared" si="3"/>
        <v>0</v>
      </c>
      <c r="M13" s="235">
        <f t="shared" si="3"/>
        <v>0</v>
      </c>
      <c r="N13" s="235">
        <f t="shared" si="3"/>
        <v>0</v>
      </c>
      <c r="O13" s="235">
        <f t="shared" si="3"/>
        <v>0</v>
      </c>
      <c r="P13" s="235">
        <f t="shared" si="3"/>
        <v>0</v>
      </c>
      <c r="Q13" s="235">
        <f t="shared" si="3"/>
        <v>0</v>
      </c>
      <c r="R13" s="235">
        <f t="shared" si="3"/>
        <v>0</v>
      </c>
      <c r="S13" s="235">
        <f t="shared" si="3"/>
        <v>0</v>
      </c>
      <c r="T13" s="235">
        <f t="shared" si="3"/>
        <v>0</v>
      </c>
      <c r="U13" s="235">
        <f t="shared" si="3"/>
        <v>0</v>
      </c>
      <c r="V13" s="235">
        <f t="shared" si="3"/>
        <v>2000000</v>
      </c>
      <c r="W13" s="235">
        <f t="shared" si="3"/>
        <v>0</v>
      </c>
    </row>
    <row r="14" spans="1:23" x14ac:dyDescent="0.2">
      <c r="A14" s="352">
        <v>9</v>
      </c>
      <c r="B14" s="355" t="s">
        <v>10</v>
      </c>
      <c r="C14" s="233">
        <f t="shared" si="0"/>
        <v>0</v>
      </c>
      <c r="D14" s="231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</row>
    <row r="15" spans="1:23" ht="24" x14ac:dyDescent="0.2">
      <c r="A15" s="352">
        <v>10</v>
      </c>
      <c r="B15" s="355" t="s">
        <v>11</v>
      </c>
      <c r="C15" s="233">
        <f t="shared" si="0"/>
        <v>100000</v>
      </c>
      <c r="D15" s="231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>
        <v>100000</v>
      </c>
      <c r="W15" s="232"/>
    </row>
    <row r="16" spans="1:23" ht="24" x14ac:dyDescent="0.2">
      <c r="A16" s="352">
        <v>11</v>
      </c>
      <c r="B16" s="355" t="s">
        <v>12</v>
      </c>
      <c r="C16" s="233">
        <f t="shared" si="0"/>
        <v>1900000</v>
      </c>
      <c r="D16" s="231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>
        <v>1900000</v>
      </c>
      <c r="W16" s="232"/>
    </row>
    <row r="17" spans="1:23" x14ac:dyDescent="0.2">
      <c r="A17" s="352">
        <v>12</v>
      </c>
      <c r="B17" s="353" t="s">
        <v>13</v>
      </c>
      <c r="C17" s="233">
        <f t="shared" si="0"/>
        <v>2000000</v>
      </c>
      <c r="D17" s="335">
        <f t="shared" ref="D17:W17" si="4">D9+D11+D13</f>
        <v>0</v>
      </c>
      <c r="E17" s="336">
        <f t="shared" si="4"/>
        <v>0</v>
      </c>
      <c r="F17" s="336">
        <f t="shared" si="4"/>
        <v>0</v>
      </c>
      <c r="G17" s="336">
        <f t="shared" si="4"/>
        <v>0</v>
      </c>
      <c r="H17" s="336">
        <f t="shared" si="4"/>
        <v>0</v>
      </c>
      <c r="I17" s="336">
        <f t="shared" si="4"/>
        <v>0</v>
      </c>
      <c r="J17" s="336">
        <f t="shared" si="4"/>
        <v>0</v>
      </c>
      <c r="K17" s="336">
        <f t="shared" si="4"/>
        <v>0</v>
      </c>
      <c r="L17" s="336">
        <f t="shared" si="4"/>
        <v>0</v>
      </c>
      <c r="M17" s="336">
        <f t="shared" si="4"/>
        <v>0</v>
      </c>
      <c r="N17" s="336">
        <f t="shared" si="4"/>
        <v>0</v>
      </c>
      <c r="O17" s="336">
        <f t="shared" si="4"/>
        <v>0</v>
      </c>
      <c r="P17" s="336">
        <f t="shared" si="4"/>
        <v>0</v>
      </c>
      <c r="Q17" s="336">
        <f t="shared" si="4"/>
        <v>0</v>
      </c>
      <c r="R17" s="336">
        <f t="shared" si="4"/>
        <v>0</v>
      </c>
      <c r="S17" s="336">
        <f t="shared" si="4"/>
        <v>0</v>
      </c>
      <c r="T17" s="336">
        <f t="shared" si="4"/>
        <v>0</v>
      </c>
      <c r="U17" s="336">
        <f t="shared" si="4"/>
        <v>0</v>
      </c>
      <c r="V17" s="336">
        <f t="shared" si="4"/>
        <v>2000000</v>
      </c>
      <c r="W17" s="336">
        <f t="shared" si="4"/>
        <v>0</v>
      </c>
    </row>
    <row r="18" spans="1:23" x14ac:dyDescent="0.2">
      <c r="A18" s="352">
        <v>13</v>
      </c>
      <c r="B18" s="355" t="s">
        <v>14</v>
      </c>
      <c r="C18" s="233">
        <f t="shared" si="0"/>
        <v>0</v>
      </c>
      <c r="D18" s="231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</row>
    <row r="19" spans="1:23" ht="24" x14ac:dyDescent="0.2">
      <c r="A19" s="352">
        <v>14</v>
      </c>
      <c r="B19" s="355" t="s">
        <v>15</v>
      </c>
      <c r="C19" s="233">
        <f t="shared" si="0"/>
        <v>4586361</v>
      </c>
      <c r="D19" s="236">
        <f t="shared" ref="D19:W19" si="5">SUM(D20:D23)</f>
        <v>0</v>
      </c>
      <c r="E19" s="237">
        <f t="shared" si="5"/>
        <v>0</v>
      </c>
      <c r="F19" s="237">
        <f t="shared" si="5"/>
        <v>0</v>
      </c>
      <c r="G19" s="237">
        <f t="shared" si="5"/>
        <v>0</v>
      </c>
      <c r="H19" s="237">
        <f t="shared" si="5"/>
        <v>0</v>
      </c>
      <c r="I19" s="237">
        <f t="shared" si="5"/>
        <v>0</v>
      </c>
      <c r="J19" s="237">
        <f t="shared" si="5"/>
        <v>66000</v>
      </c>
      <c r="K19" s="237">
        <f t="shared" si="5"/>
        <v>0</v>
      </c>
      <c r="L19" s="237">
        <f t="shared" si="5"/>
        <v>0</v>
      </c>
      <c r="M19" s="237">
        <f t="shared" si="5"/>
        <v>0</v>
      </c>
      <c r="N19" s="237">
        <f t="shared" si="5"/>
        <v>0</v>
      </c>
      <c r="O19" s="237">
        <f t="shared" si="5"/>
        <v>374000</v>
      </c>
      <c r="P19" s="237">
        <f t="shared" si="5"/>
        <v>581124</v>
      </c>
      <c r="Q19" s="237">
        <f t="shared" si="5"/>
        <v>1180616</v>
      </c>
      <c r="R19" s="237">
        <f t="shared" si="5"/>
        <v>2359220</v>
      </c>
      <c r="S19" s="237">
        <f t="shared" si="5"/>
        <v>0</v>
      </c>
      <c r="T19" s="237">
        <f t="shared" si="5"/>
        <v>0</v>
      </c>
      <c r="U19" s="237">
        <f t="shared" si="5"/>
        <v>25401</v>
      </c>
      <c r="V19" s="237">
        <f t="shared" si="5"/>
        <v>0</v>
      </c>
      <c r="W19" s="237">
        <f t="shared" si="5"/>
        <v>0</v>
      </c>
    </row>
    <row r="20" spans="1:23" ht="16.5" customHeight="1" x14ac:dyDescent="0.2">
      <c r="A20" s="352">
        <v>15</v>
      </c>
      <c r="B20" s="355" t="s">
        <v>16</v>
      </c>
      <c r="C20" s="233">
        <f t="shared" si="0"/>
        <v>0</v>
      </c>
      <c r="D20" s="231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</row>
    <row r="21" spans="1:23" ht="16.5" customHeight="1" x14ac:dyDescent="0.2">
      <c r="A21" s="352">
        <v>16</v>
      </c>
      <c r="B21" s="355" t="s">
        <v>17</v>
      </c>
      <c r="C21" s="233">
        <f t="shared" si="0"/>
        <v>0</v>
      </c>
      <c r="D21" s="231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</row>
    <row r="22" spans="1:23" ht="18" customHeight="1" x14ac:dyDescent="0.2">
      <c r="A22" s="352">
        <v>17</v>
      </c>
      <c r="B22" s="355" t="s">
        <v>18</v>
      </c>
      <c r="C22" s="233">
        <f t="shared" si="0"/>
        <v>374000</v>
      </c>
      <c r="D22" s="231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>
        <v>374000</v>
      </c>
      <c r="P22" s="232"/>
      <c r="Q22" s="232"/>
      <c r="R22" s="232"/>
      <c r="S22" s="232"/>
      <c r="T22" s="232"/>
      <c r="U22" s="232"/>
      <c r="V22" s="232"/>
      <c r="W22" s="232"/>
    </row>
    <row r="23" spans="1:23" ht="24" x14ac:dyDescent="0.2">
      <c r="A23" s="352">
        <v>18</v>
      </c>
      <c r="B23" s="355" t="s">
        <v>19</v>
      </c>
      <c r="C23" s="233">
        <f t="shared" si="0"/>
        <v>4212361</v>
      </c>
      <c r="D23" s="231"/>
      <c r="E23" s="232"/>
      <c r="F23" s="232"/>
      <c r="G23" s="232"/>
      <c r="H23" s="232"/>
      <c r="I23" s="232"/>
      <c r="J23" s="232">
        <v>66000</v>
      </c>
      <c r="K23" s="232"/>
      <c r="L23" s="232"/>
      <c r="M23" s="232"/>
      <c r="N23" s="232"/>
      <c r="O23" s="232"/>
      <c r="P23" s="232">
        <v>581124</v>
      </c>
      <c r="Q23" s="232">
        <v>1180616</v>
      </c>
      <c r="R23" s="339">
        <v>2359220</v>
      </c>
      <c r="S23" s="232"/>
      <c r="T23" s="232"/>
      <c r="U23" s="232">
        <v>25401</v>
      </c>
      <c r="V23" s="232"/>
      <c r="W23" s="232"/>
    </row>
    <row r="24" spans="1:23" ht="36" x14ac:dyDescent="0.2">
      <c r="A24" s="352">
        <v>19</v>
      </c>
      <c r="B24" s="355" t="s">
        <v>20</v>
      </c>
      <c r="C24" s="233">
        <f t="shared" si="0"/>
        <v>0</v>
      </c>
      <c r="D24" s="231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</row>
    <row r="25" spans="1:23" x14ac:dyDescent="0.2">
      <c r="A25" s="352">
        <v>20</v>
      </c>
      <c r="B25" s="355" t="s">
        <v>21</v>
      </c>
      <c r="C25" s="233">
        <f t="shared" si="0"/>
        <v>16086946</v>
      </c>
      <c r="D25" s="231">
        <v>400000</v>
      </c>
      <c r="E25" s="232"/>
      <c r="F25" s="232"/>
      <c r="G25" s="232"/>
      <c r="H25" s="232"/>
      <c r="I25" s="232"/>
      <c r="J25" s="232">
        <v>14000000</v>
      </c>
      <c r="K25" s="232"/>
      <c r="L25" s="232"/>
      <c r="M25" s="232"/>
      <c r="N25" s="232"/>
      <c r="O25" s="232"/>
      <c r="P25" s="232"/>
      <c r="Q25" s="232"/>
      <c r="R25" s="232"/>
      <c r="S25" s="232">
        <v>250000</v>
      </c>
      <c r="T25" s="232"/>
      <c r="U25" s="232"/>
      <c r="V25" s="232"/>
      <c r="W25" s="232">
        <v>1436946</v>
      </c>
    </row>
    <row r="26" spans="1:23" x14ac:dyDescent="0.2">
      <c r="A26" s="352">
        <v>21</v>
      </c>
      <c r="B26" s="353" t="s">
        <v>22</v>
      </c>
      <c r="C26" s="233">
        <f t="shared" si="0"/>
        <v>20673307</v>
      </c>
      <c r="D26" s="335">
        <f t="shared" ref="D26:W26" si="6">D18+D19+D24+D25</f>
        <v>400000</v>
      </c>
      <c r="E26" s="336">
        <f t="shared" si="6"/>
        <v>0</v>
      </c>
      <c r="F26" s="336">
        <f t="shared" si="6"/>
        <v>0</v>
      </c>
      <c r="G26" s="336">
        <f t="shared" si="6"/>
        <v>0</v>
      </c>
      <c r="H26" s="336">
        <f t="shared" si="6"/>
        <v>0</v>
      </c>
      <c r="I26" s="336">
        <f t="shared" si="6"/>
        <v>0</v>
      </c>
      <c r="J26" s="336">
        <f t="shared" si="6"/>
        <v>14066000</v>
      </c>
      <c r="K26" s="336">
        <f t="shared" si="6"/>
        <v>0</v>
      </c>
      <c r="L26" s="336">
        <f t="shared" si="6"/>
        <v>0</v>
      </c>
      <c r="M26" s="336">
        <f t="shared" si="6"/>
        <v>0</v>
      </c>
      <c r="N26" s="336">
        <f t="shared" si="6"/>
        <v>0</v>
      </c>
      <c r="O26" s="336">
        <f t="shared" si="6"/>
        <v>374000</v>
      </c>
      <c r="P26" s="336">
        <f t="shared" si="6"/>
        <v>581124</v>
      </c>
      <c r="Q26" s="336">
        <f t="shared" si="6"/>
        <v>1180616</v>
      </c>
      <c r="R26" s="336">
        <f t="shared" si="6"/>
        <v>2359220</v>
      </c>
      <c r="S26" s="336">
        <f t="shared" si="6"/>
        <v>250000</v>
      </c>
      <c r="T26" s="336">
        <f t="shared" si="6"/>
        <v>0</v>
      </c>
      <c r="U26" s="336">
        <f t="shared" si="6"/>
        <v>25401</v>
      </c>
      <c r="V26" s="336">
        <f t="shared" si="6"/>
        <v>0</v>
      </c>
      <c r="W26" s="336">
        <f t="shared" si="6"/>
        <v>1436946</v>
      </c>
    </row>
    <row r="27" spans="1:23" x14ac:dyDescent="0.2">
      <c r="A27" s="352">
        <v>22</v>
      </c>
      <c r="B27" s="355" t="s">
        <v>23</v>
      </c>
      <c r="C27" s="233">
        <f t="shared" si="0"/>
        <v>6301181</v>
      </c>
      <c r="D27" s="231">
        <v>6301181</v>
      </c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</row>
    <row r="28" spans="1:23" x14ac:dyDescent="0.2">
      <c r="A28" s="352">
        <v>23</v>
      </c>
      <c r="B28" s="355" t="s">
        <v>24</v>
      </c>
      <c r="C28" s="233">
        <f t="shared" si="0"/>
        <v>0</v>
      </c>
      <c r="D28" s="231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</row>
    <row r="29" spans="1:23" ht="24" x14ac:dyDescent="0.2">
      <c r="A29" s="352">
        <v>24</v>
      </c>
      <c r="B29" s="355" t="s">
        <v>25</v>
      </c>
      <c r="C29" s="233">
        <f t="shared" si="0"/>
        <v>20149.606299212599</v>
      </c>
      <c r="D29" s="231">
        <f>'[2]2c'!C7/1.27</f>
        <v>20149.606299212599</v>
      </c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</row>
    <row r="30" spans="1:23" ht="24" x14ac:dyDescent="0.2">
      <c r="A30" s="352">
        <v>25</v>
      </c>
      <c r="B30" s="355" t="s">
        <v>26</v>
      </c>
      <c r="C30" s="233">
        <f t="shared" si="0"/>
        <v>240000</v>
      </c>
      <c r="D30" s="231"/>
      <c r="E30" s="232"/>
      <c r="F30" s="232"/>
      <c r="G30" s="232"/>
      <c r="H30" s="232"/>
      <c r="I30" s="232"/>
      <c r="J30" s="232"/>
      <c r="K30" s="232"/>
      <c r="L30" s="232"/>
      <c r="M30" s="232">
        <v>120000</v>
      </c>
      <c r="N30" s="232">
        <v>120000</v>
      </c>
      <c r="O30" s="232"/>
      <c r="P30" s="232"/>
      <c r="Q30" s="232"/>
      <c r="R30" s="232"/>
      <c r="S30" s="232"/>
      <c r="T30" s="232"/>
      <c r="U30" s="232"/>
      <c r="V30" s="232"/>
      <c r="W30" s="232"/>
    </row>
    <row r="31" spans="1:23" ht="24" x14ac:dyDescent="0.2">
      <c r="A31" s="352">
        <v>26</v>
      </c>
      <c r="B31" s="355" t="s">
        <v>27</v>
      </c>
      <c r="C31" s="233">
        <f t="shared" si="0"/>
        <v>1771559.2637007874</v>
      </c>
      <c r="D31" s="231">
        <f>(SUM(D27:D30))*0.27</f>
        <v>1706759.2637007874</v>
      </c>
      <c r="E31" s="231">
        <f t="shared" ref="E31:W31" si="7">(SUM(E27:E30))*0.27</f>
        <v>0</v>
      </c>
      <c r="F31" s="231">
        <f t="shared" si="7"/>
        <v>0</v>
      </c>
      <c r="G31" s="231">
        <f t="shared" si="7"/>
        <v>0</v>
      </c>
      <c r="H31" s="231">
        <f t="shared" si="7"/>
        <v>0</v>
      </c>
      <c r="I31" s="231">
        <f t="shared" si="7"/>
        <v>0</v>
      </c>
      <c r="J31" s="231">
        <f t="shared" si="7"/>
        <v>0</v>
      </c>
      <c r="K31" s="231">
        <f t="shared" si="7"/>
        <v>0</v>
      </c>
      <c r="L31" s="231">
        <f t="shared" si="7"/>
        <v>0</v>
      </c>
      <c r="M31" s="231">
        <f t="shared" si="7"/>
        <v>32400.000000000004</v>
      </c>
      <c r="N31" s="231">
        <f t="shared" si="7"/>
        <v>32400.000000000004</v>
      </c>
      <c r="O31" s="231">
        <f t="shared" si="7"/>
        <v>0</v>
      </c>
      <c r="P31" s="231">
        <f t="shared" si="7"/>
        <v>0</v>
      </c>
      <c r="Q31" s="231">
        <f t="shared" si="7"/>
        <v>0</v>
      </c>
      <c r="R31" s="231">
        <f t="shared" si="7"/>
        <v>0</v>
      </c>
      <c r="S31" s="231">
        <f t="shared" si="7"/>
        <v>0</v>
      </c>
      <c r="T31" s="231">
        <f t="shared" si="7"/>
        <v>0</v>
      </c>
      <c r="U31" s="231">
        <f t="shared" si="7"/>
        <v>0</v>
      </c>
      <c r="V31" s="231">
        <f t="shared" si="7"/>
        <v>0</v>
      </c>
      <c r="W31" s="231">
        <f t="shared" si="7"/>
        <v>0</v>
      </c>
    </row>
    <row r="32" spans="1:23" x14ac:dyDescent="0.2">
      <c r="A32" s="352">
        <v>27</v>
      </c>
      <c r="B32" s="353" t="s">
        <v>28</v>
      </c>
      <c r="C32" s="233">
        <f t="shared" si="0"/>
        <v>8332889.8699999992</v>
      </c>
      <c r="D32" s="335">
        <f t="shared" ref="D32:W32" si="8">SUM(D27:D31)</f>
        <v>8028089.8699999992</v>
      </c>
      <c r="E32" s="336">
        <f t="shared" si="8"/>
        <v>0</v>
      </c>
      <c r="F32" s="336">
        <f t="shared" si="8"/>
        <v>0</v>
      </c>
      <c r="G32" s="336">
        <f t="shared" si="8"/>
        <v>0</v>
      </c>
      <c r="H32" s="336">
        <f t="shared" si="8"/>
        <v>0</v>
      </c>
      <c r="I32" s="336">
        <f t="shared" si="8"/>
        <v>0</v>
      </c>
      <c r="J32" s="336">
        <f t="shared" si="8"/>
        <v>0</v>
      </c>
      <c r="K32" s="336">
        <f t="shared" si="8"/>
        <v>0</v>
      </c>
      <c r="L32" s="336">
        <f t="shared" si="8"/>
        <v>0</v>
      </c>
      <c r="M32" s="336">
        <f t="shared" si="8"/>
        <v>152400</v>
      </c>
      <c r="N32" s="336">
        <f t="shared" si="8"/>
        <v>152400</v>
      </c>
      <c r="O32" s="336">
        <f t="shared" si="8"/>
        <v>0</v>
      </c>
      <c r="P32" s="336">
        <f t="shared" si="8"/>
        <v>0</v>
      </c>
      <c r="Q32" s="336">
        <f t="shared" si="8"/>
        <v>0</v>
      </c>
      <c r="R32" s="336">
        <f t="shared" si="8"/>
        <v>0</v>
      </c>
      <c r="S32" s="336">
        <f t="shared" si="8"/>
        <v>0</v>
      </c>
      <c r="T32" s="336">
        <f t="shared" si="8"/>
        <v>0</v>
      </c>
      <c r="U32" s="336">
        <f t="shared" si="8"/>
        <v>0</v>
      </c>
      <c r="V32" s="336">
        <f t="shared" si="8"/>
        <v>0</v>
      </c>
      <c r="W32" s="336">
        <f t="shared" si="8"/>
        <v>0</v>
      </c>
    </row>
    <row r="33" spans="1:23" x14ac:dyDescent="0.2">
      <c r="A33" s="352">
        <v>28</v>
      </c>
      <c r="B33" s="355" t="s">
        <v>29</v>
      </c>
      <c r="C33" s="233">
        <f t="shared" si="0"/>
        <v>3052574.0157480314</v>
      </c>
      <c r="D33" s="231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>
        <f>'[2]2b'!C7/1.27</f>
        <v>1480121.2598425196</v>
      </c>
      <c r="P33" s="232"/>
      <c r="Q33" s="232"/>
      <c r="R33" s="232">
        <f>'[2]2b'!C6/1.27</f>
        <v>1572452.7559055118</v>
      </c>
      <c r="S33" s="232"/>
      <c r="T33" s="232"/>
      <c r="U33" s="232"/>
      <c r="V33" s="232"/>
      <c r="W33" s="232"/>
    </row>
    <row r="34" spans="1:23" x14ac:dyDescent="0.2">
      <c r="A34" s="352">
        <v>29</v>
      </c>
      <c r="B34" s="355" t="s">
        <v>30</v>
      </c>
      <c r="C34" s="233">
        <f t="shared" si="0"/>
        <v>0</v>
      </c>
      <c r="D34" s="231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</row>
    <row r="35" spans="1:23" x14ac:dyDescent="0.2">
      <c r="A35" s="352">
        <v>30</v>
      </c>
      <c r="B35" s="355" t="s">
        <v>31</v>
      </c>
      <c r="C35" s="233">
        <f t="shared" si="0"/>
        <v>0</v>
      </c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</row>
    <row r="36" spans="1:23" ht="24" x14ac:dyDescent="0.2">
      <c r="A36" s="352">
        <v>31</v>
      </c>
      <c r="B36" s="355" t="s">
        <v>32</v>
      </c>
      <c r="C36" s="233">
        <f t="shared" si="0"/>
        <v>824194.98425196856</v>
      </c>
      <c r="D36" s="231">
        <f>(SUM(D33:D35))*0.27</f>
        <v>0</v>
      </c>
      <c r="E36" s="231">
        <f t="shared" ref="E36:W36" si="9">(SUM(E33:E35))*0.27</f>
        <v>0</v>
      </c>
      <c r="F36" s="231">
        <f t="shared" si="9"/>
        <v>0</v>
      </c>
      <c r="G36" s="231">
        <f t="shared" si="9"/>
        <v>0</v>
      </c>
      <c r="H36" s="231">
        <f t="shared" si="9"/>
        <v>0</v>
      </c>
      <c r="I36" s="231">
        <f t="shared" si="9"/>
        <v>0</v>
      </c>
      <c r="J36" s="231">
        <f t="shared" si="9"/>
        <v>0</v>
      </c>
      <c r="K36" s="231">
        <f t="shared" si="9"/>
        <v>0</v>
      </c>
      <c r="L36" s="231">
        <f t="shared" si="9"/>
        <v>0</v>
      </c>
      <c r="M36" s="231">
        <f t="shared" si="9"/>
        <v>0</v>
      </c>
      <c r="N36" s="231">
        <f t="shared" si="9"/>
        <v>0</v>
      </c>
      <c r="O36" s="231">
        <f t="shared" si="9"/>
        <v>399632.74015748035</v>
      </c>
      <c r="P36" s="231">
        <f t="shared" si="9"/>
        <v>0</v>
      </c>
      <c r="Q36" s="231">
        <f t="shared" si="9"/>
        <v>0</v>
      </c>
      <c r="R36" s="231">
        <f t="shared" si="9"/>
        <v>424562.24409448821</v>
      </c>
      <c r="S36" s="231">
        <f t="shared" si="9"/>
        <v>0</v>
      </c>
      <c r="T36" s="231">
        <f t="shared" si="9"/>
        <v>0</v>
      </c>
      <c r="U36" s="231">
        <f t="shared" si="9"/>
        <v>0</v>
      </c>
      <c r="V36" s="231">
        <f t="shared" si="9"/>
        <v>0</v>
      </c>
      <c r="W36" s="231">
        <f t="shared" si="9"/>
        <v>0</v>
      </c>
    </row>
    <row r="37" spans="1:23" x14ac:dyDescent="0.2">
      <c r="A37" s="352">
        <v>32</v>
      </c>
      <c r="B37" s="353" t="s">
        <v>33</v>
      </c>
      <c r="C37" s="233">
        <f t="shared" si="0"/>
        <v>3876769</v>
      </c>
      <c r="D37" s="335">
        <f t="shared" ref="D37:W37" si="10">SUM(D33:D36)</f>
        <v>0</v>
      </c>
      <c r="E37" s="335">
        <f t="shared" si="10"/>
        <v>0</v>
      </c>
      <c r="F37" s="335">
        <f t="shared" si="10"/>
        <v>0</v>
      </c>
      <c r="G37" s="335">
        <f t="shared" si="10"/>
        <v>0</v>
      </c>
      <c r="H37" s="335">
        <f t="shared" si="10"/>
        <v>0</v>
      </c>
      <c r="I37" s="335">
        <f t="shared" si="10"/>
        <v>0</v>
      </c>
      <c r="J37" s="335">
        <f t="shared" si="10"/>
        <v>0</v>
      </c>
      <c r="K37" s="335">
        <f t="shared" si="10"/>
        <v>0</v>
      </c>
      <c r="L37" s="335">
        <f t="shared" si="10"/>
        <v>0</v>
      </c>
      <c r="M37" s="335">
        <f t="shared" si="10"/>
        <v>0</v>
      </c>
      <c r="N37" s="335">
        <f t="shared" si="10"/>
        <v>0</v>
      </c>
      <c r="O37" s="335">
        <f t="shared" si="10"/>
        <v>1879754</v>
      </c>
      <c r="P37" s="335">
        <f t="shared" si="10"/>
        <v>0</v>
      </c>
      <c r="Q37" s="335">
        <f t="shared" si="10"/>
        <v>0</v>
      </c>
      <c r="R37" s="335">
        <f t="shared" si="10"/>
        <v>1997015</v>
      </c>
      <c r="S37" s="335">
        <f t="shared" si="10"/>
        <v>0</v>
      </c>
      <c r="T37" s="335">
        <f t="shared" si="10"/>
        <v>0</v>
      </c>
      <c r="U37" s="335">
        <f t="shared" si="10"/>
        <v>0</v>
      </c>
      <c r="V37" s="335">
        <f t="shared" si="10"/>
        <v>0</v>
      </c>
      <c r="W37" s="335">
        <f t="shared" si="10"/>
        <v>0</v>
      </c>
    </row>
    <row r="38" spans="1:23" ht="24" x14ac:dyDescent="0.2">
      <c r="A38" s="352">
        <v>33</v>
      </c>
      <c r="B38" s="355" t="s">
        <v>34</v>
      </c>
      <c r="C38" s="233">
        <f t="shared" si="0"/>
        <v>0</v>
      </c>
      <c r="D38" s="241">
        <f t="shared" ref="D38:W38" si="11">SUM(D39:D41)</f>
        <v>0</v>
      </c>
      <c r="E38" s="235">
        <f t="shared" si="11"/>
        <v>0</v>
      </c>
      <c r="F38" s="235">
        <f t="shared" si="11"/>
        <v>0</v>
      </c>
      <c r="G38" s="235">
        <f t="shared" si="11"/>
        <v>0</v>
      </c>
      <c r="H38" s="235">
        <f t="shared" si="11"/>
        <v>0</v>
      </c>
      <c r="I38" s="235">
        <f t="shared" si="11"/>
        <v>0</v>
      </c>
      <c r="J38" s="235">
        <f t="shared" si="11"/>
        <v>0</v>
      </c>
      <c r="K38" s="235">
        <f t="shared" si="11"/>
        <v>0</v>
      </c>
      <c r="L38" s="235">
        <f t="shared" si="11"/>
        <v>0</v>
      </c>
      <c r="M38" s="235">
        <f t="shared" si="11"/>
        <v>0</v>
      </c>
      <c r="N38" s="235">
        <f t="shared" si="11"/>
        <v>0</v>
      </c>
      <c r="O38" s="235">
        <f t="shared" si="11"/>
        <v>0</v>
      </c>
      <c r="P38" s="235">
        <f t="shared" si="11"/>
        <v>0</v>
      </c>
      <c r="Q38" s="235">
        <f t="shared" si="11"/>
        <v>0</v>
      </c>
      <c r="R38" s="235">
        <f t="shared" si="11"/>
        <v>0</v>
      </c>
      <c r="S38" s="235">
        <f t="shared" si="11"/>
        <v>0</v>
      </c>
      <c r="T38" s="235">
        <f t="shared" si="11"/>
        <v>0</v>
      </c>
      <c r="U38" s="235">
        <f t="shared" si="11"/>
        <v>0</v>
      </c>
      <c r="V38" s="235">
        <f t="shared" si="11"/>
        <v>0</v>
      </c>
      <c r="W38" s="235">
        <f t="shared" si="11"/>
        <v>0</v>
      </c>
    </row>
    <row r="39" spans="1:23" x14ac:dyDescent="0.2">
      <c r="A39" s="352">
        <v>34</v>
      </c>
      <c r="B39" s="355" t="s">
        <v>35</v>
      </c>
      <c r="C39" s="233">
        <f t="shared" si="0"/>
        <v>0</v>
      </c>
      <c r="D39" s="231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</row>
    <row r="40" spans="1:23" ht="24" x14ac:dyDescent="0.2">
      <c r="A40" s="352">
        <v>35</v>
      </c>
      <c r="B40" s="355" t="s">
        <v>36</v>
      </c>
      <c r="C40" s="233">
        <f t="shared" si="0"/>
        <v>0</v>
      </c>
      <c r="D40" s="231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</row>
    <row r="41" spans="1:23" ht="24" x14ac:dyDescent="0.2">
      <c r="A41" s="352">
        <v>36</v>
      </c>
      <c r="B41" s="355" t="s">
        <v>37</v>
      </c>
      <c r="C41" s="233">
        <f t="shared" si="0"/>
        <v>0</v>
      </c>
      <c r="D41" s="231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</row>
    <row r="42" spans="1:23" x14ac:dyDescent="0.2">
      <c r="A42" s="352">
        <v>37</v>
      </c>
      <c r="B42" s="353" t="s">
        <v>38</v>
      </c>
      <c r="C42" s="233">
        <f t="shared" si="0"/>
        <v>0</v>
      </c>
      <c r="D42" s="335">
        <f t="shared" ref="D42:W42" si="12">D38</f>
        <v>0</v>
      </c>
      <c r="E42" s="336">
        <f t="shared" si="12"/>
        <v>0</v>
      </c>
      <c r="F42" s="336">
        <f t="shared" si="12"/>
        <v>0</v>
      </c>
      <c r="G42" s="336">
        <f t="shared" si="12"/>
        <v>0</v>
      </c>
      <c r="H42" s="336">
        <f t="shared" si="12"/>
        <v>0</v>
      </c>
      <c r="I42" s="336">
        <f t="shared" si="12"/>
        <v>0</v>
      </c>
      <c r="J42" s="336">
        <f t="shared" si="12"/>
        <v>0</v>
      </c>
      <c r="K42" s="336">
        <f t="shared" si="12"/>
        <v>0</v>
      </c>
      <c r="L42" s="336">
        <f t="shared" si="12"/>
        <v>0</v>
      </c>
      <c r="M42" s="336">
        <f t="shared" si="12"/>
        <v>0</v>
      </c>
      <c r="N42" s="336">
        <f t="shared" si="12"/>
        <v>0</v>
      </c>
      <c r="O42" s="336">
        <f t="shared" si="12"/>
        <v>0</v>
      </c>
      <c r="P42" s="336">
        <f t="shared" si="12"/>
        <v>0</v>
      </c>
      <c r="Q42" s="336">
        <f t="shared" si="12"/>
        <v>0</v>
      </c>
      <c r="R42" s="336">
        <f t="shared" si="12"/>
        <v>0</v>
      </c>
      <c r="S42" s="336">
        <f t="shared" si="12"/>
        <v>0</v>
      </c>
      <c r="T42" s="336">
        <f t="shared" si="12"/>
        <v>0</v>
      </c>
      <c r="U42" s="336">
        <f t="shared" si="12"/>
        <v>0</v>
      </c>
      <c r="V42" s="336">
        <f t="shared" si="12"/>
        <v>0</v>
      </c>
      <c r="W42" s="336">
        <f t="shared" si="12"/>
        <v>0</v>
      </c>
    </row>
    <row r="43" spans="1:23" x14ac:dyDescent="0.2">
      <c r="A43" s="352">
        <v>38</v>
      </c>
      <c r="B43" s="356" t="s">
        <v>39</v>
      </c>
      <c r="C43" s="233">
        <f t="shared" si="0"/>
        <v>70304779.870000005</v>
      </c>
      <c r="D43" s="340">
        <f t="shared" ref="D43:W43" si="13">D6+D7+D8+D17+D26+D32+D37+D42</f>
        <v>20817743.869999997</v>
      </c>
      <c r="E43" s="341">
        <f t="shared" si="13"/>
        <v>0</v>
      </c>
      <c r="F43" s="341">
        <f t="shared" si="13"/>
        <v>107950</v>
      </c>
      <c r="G43" s="341">
        <f t="shared" si="13"/>
        <v>3492500</v>
      </c>
      <c r="H43" s="341">
        <f t="shared" si="13"/>
        <v>533400</v>
      </c>
      <c r="I43" s="341">
        <f t="shared" si="13"/>
        <v>3312432</v>
      </c>
      <c r="J43" s="341">
        <f t="shared" si="13"/>
        <v>14066000</v>
      </c>
      <c r="K43" s="341">
        <f t="shared" si="13"/>
        <v>8725166</v>
      </c>
      <c r="L43" s="341">
        <f t="shared" si="13"/>
        <v>520700</v>
      </c>
      <c r="M43" s="341">
        <f t="shared" si="13"/>
        <v>2132072</v>
      </c>
      <c r="N43" s="341">
        <f t="shared" si="13"/>
        <v>752960</v>
      </c>
      <c r="O43" s="341">
        <f t="shared" si="13"/>
        <v>2253754</v>
      </c>
      <c r="P43" s="341">
        <f t="shared" si="13"/>
        <v>581124</v>
      </c>
      <c r="Q43" s="341">
        <f t="shared" si="13"/>
        <v>1180616</v>
      </c>
      <c r="R43" s="341">
        <f t="shared" si="13"/>
        <v>6462075</v>
      </c>
      <c r="S43" s="341">
        <f t="shared" si="13"/>
        <v>1715200</v>
      </c>
      <c r="T43" s="341">
        <f t="shared" si="13"/>
        <v>88740</v>
      </c>
      <c r="U43" s="341">
        <f t="shared" si="13"/>
        <v>25401</v>
      </c>
      <c r="V43" s="341">
        <f t="shared" si="13"/>
        <v>2000000</v>
      </c>
      <c r="W43" s="341">
        <f t="shared" si="13"/>
        <v>1536946</v>
      </c>
    </row>
    <row r="44" spans="1:23" ht="24" x14ac:dyDescent="0.2">
      <c r="A44" s="352">
        <v>39</v>
      </c>
      <c r="B44" s="355" t="s">
        <v>40</v>
      </c>
      <c r="C44" s="233">
        <f t="shared" si="0"/>
        <v>779802</v>
      </c>
      <c r="D44" s="231"/>
      <c r="E44" s="232">
        <v>779802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</row>
    <row r="45" spans="1:23" ht="24" x14ac:dyDescent="0.2">
      <c r="A45" s="352">
        <v>40</v>
      </c>
      <c r="B45" s="355" t="s">
        <v>41</v>
      </c>
      <c r="C45" s="233">
        <f t="shared" si="0"/>
        <v>0</v>
      </c>
      <c r="D45" s="231">
        <f>'[2]1'!C69</f>
        <v>0</v>
      </c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</row>
    <row r="46" spans="1:23" x14ac:dyDescent="0.2">
      <c r="A46" s="352">
        <v>41</v>
      </c>
      <c r="B46" s="355" t="s">
        <v>42</v>
      </c>
      <c r="C46" s="233">
        <f t="shared" si="0"/>
        <v>779802</v>
      </c>
      <c r="D46" s="241">
        <f t="shared" ref="D46:W46" si="14">SUM(D44:D45)</f>
        <v>0</v>
      </c>
      <c r="E46" s="235">
        <f t="shared" si="14"/>
        <v>779802</v>
      </c>
      <c r="F46" s="235">
        <f t="shared" si="14"/>
        <v>0</v>
      </c>
      <c r="G46" s="235">
        <f t="shared" si="14"/>
        <v>0</v>
      </c>
      <c r="H46" s="235">
        <f t="shared" si="14"/>
        <v>0</v>
      </c>
      <c r="I46" s="235">
        <f t="shared" si="14"/>
        <v>0</v>
      </c>
      <c r="J46" s="235">
        <f t="shared" si="14"/>
        <v>0</v>
      </c>
      <c r="K46" s="235">
        <f t="shared" si="14"/>
        <v>0</v>
      </c>
      <c r="L46" s="235">
        <f t="shared" si="14"/>
        <v>0</v>
      </c>
      <c r="M46" s="235">
        <f t="shared" si="14"/>
        <v>0</v>
      </c>
      <c r="N46" s="235">
        <f t="shared" si="14"/>
        <v>0</v>
      </c>
      <c r="O46" s="235">
        <f t="shared" si="14"/>
        <v>0</v>
      </c>
      <c r="P46" s="235">
        <f t="shared" si="14"/>
        <v>0</v>
      </c>
      <c r="Q46" s="235">
        <f t="shared" si="14"/>
        <v>0</v>
      </c>
      <c r="R46" s="235">
        <f t="shared" si="14"/>
        <v>0</v>
      </c>
      <c r="S46" s="235">
        <f t="shared" si="14"/>
        <v>0</v>
      </c>
      <c r="T46" s="235">
        <f t="shared" si="14"/>
        <v>0</v>
      </c>
      <c r="U46" s="235">
        <f t="shared" si="14"/>
        <v>0</v>
      </c>
      <c r="V46" s="235">
        <f t="shared" si="14"/>
        <v>0</v>
      </c>
      <c r="W46" s="235">
        <f t="shared" si="14"/>
        <v>0</v>
      </c>
    </row>
    <row r="47" spans="1:23" ht="13.5" thickBot="1" x14ac:dyDescent="0.25">
      <c r="A47" s="352">
        <v>42</v>
      </c>
      <c r="B47" s="357" t="s">
        <v>43</v>
      </c>
      <c r="C47" s="233">
        <f t="shared" si="0"/>
        <v>779802</v>
      </c>
      <c r="D47" s="342">
        <f t="shared" ref="D47:W47" si="15">D46</f>
        <v>0</v>
      </c>
      <c r="E47" s="343">
        <f t="shared" si="15"/>
        <v>779802</v>
      </c>
      <c r="F47" s="343">
        <f t="shared" si="15"/>
        <v>0</v>
      </c>
      <c r="G47" s="343">
        <f t="shared" si="15"/>
        <v>0</v>
      </c>
      <c r="H47" s="343">
        <f t="shared" si="15"/>
        <v>0</v>
      </c>
      <c r="I47" s="343">
        <f t="shared" si="15"/>
        <v>0</v>
      </c>
      <c r="J47" s="343">
        <f t="shared" si="15"/>
        <v>0</v>
      </c>
      <c r="K47" s="343">
        <f t="shared" si="15"/>
        <v>0</v>
      </c>
      <c r="L47" s="343">
        <f t="shared" si="15"/>
        <v>0</v>
      </c>
      <c r="M47" s="343">
        <f t="shared" si="15"/>
        <v>0</v>
      </c>
      <c r="N47" s="343">
        <f t="shared" si="15"/>
        <v>0</v>
      </c>
      <c r="O47" s="343">
        <f t="shared" si="15"/>
        <v>0</v>
      </c>
      <c r="P47" s="343">
        <f t="shared" si="15"/>
        <v>0</v>
      </c>
      <c r="Q47" s="343">
        <f t="shared" si="15"/>
        <v>0</v>
      </c>
      <c r="R47" s="343">
        <f t="shared" si="15"/>
        <v>0</v>
      </c>
      <c r="S47" s="343">
        <f t="shared" si="15"/>
        <v>0</v>
      </c>
      <c r="T47" s="343">
        <f t="shared" si="15"/>
        <v>0</v>
      </c>
      <c r="U47" s="343">
        <f t="shared" si="15"/>
        <v>0</v>
      </c>
      <c r="V47" s="343">
        <f t="shared" si="15"/>
        <v>0</v>
      </c>
      <c r="W47" s="343">
        <f t="shared" si="15"/>
        <v>0</v>
      </c>
    </row>
    <row r="48" spans="1:23" ht="14.25" thickTop="1" thickBot="1" x14ac:dyDescent="0.25">
      <c r="A48" s="352">
        <v>43</v>
      </c>
      <c r="B48" s="358" t="s">
        <v>44</v>
      </c>
      <c r="C48" s="246">
        <f t="shared" si="0"/>
        <v>71084581.870000005</v>
      </c>
      <c r="D48" s="247">
        <f t="shared" ref="D48:W48" si="16">D43+D47</f>
        <v>20817743.869999997</v>
      </c>
      <c r="E48" s="344">
        <f t="shared" si="16"/>
        <v>779802</v>
      </c>
      <c r="F48" s="344">
        <f t="shared" si="16"/>
        <v>107950</v>
      </c>
      <c r="G48" s="344">
        <f t="shared" si="16"/>
        <v>3492500</v>
      </c>
      <c r="H48" s="344">
        <f t="shared" si="16"/>
        <v>533400</v>
      </c>
      <c r="I48" s="344">
        <f t="shared" si="16"/>
        <v>3312432</v>
      </c>
      <c r="J48" s="344">
        <f t="shared" si="16"/>
        <v>14066000</v>
      </c>
      <c r="K48" s="344">
        <f t="shared" si="16"/>
        <v>8725166</v>
      </c>
      <c r="L48" s="344">
        <f t="shared" si="16"/>
        <v>520700</v>
      </c>
      <c r="M48" s="344">
        <f t="shared" si="16"/>
        <v>2132072</v>
      </c>
      <c r="N48" s="344">
        <f t="shared" si="16"/>
        <v>752960</v>
      </c>
      <c r="O48" s="344">
        <f t="shared" si="16"/>
        <v>2253754</v>
      </c>
      <c r="P48" s="344">
        <f t="shared" si="16"/>
        <v>581124</v>
      </c>
      <c r="Q48" s="344">
        <f t="shared" si="16"/>
        <v>1180616</v>
      </c>
      <c r="R48" s="344">
        <f t="shared" si="16"/>
        <v>6462075</v>
      </c>
      <c r="S48" s="344">
        <f t="shared" si="16"/>
        <v>1715200</v>
      </c>
      <c r="T48" s="344">
        <f t="shared" si="16"/>
        <v>88740</v>
      </c>
      <c r="U48" s="344">
        <f t="shared" si="16"/>
        <v>25401</v>
      </c>
      <c r="V48" s="344">
        <f t="shared" si="16"/>
        <v>2000000</v>
      </c>
      <c r="W48" s="344">
        <f t="shared" si="16"/>
        <v>1536946</v>
      </c>
    </row>
    <row r="49" ht="13.5" thickTop="1" x14ac:dyDescent="0.2"/>
  </sheetData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C2" sqref="C2"/>
    </sheetView>
  </sheetViews>
  <sheetFormatPr defaultRowHeight="12" x14ac:dyDescent="0.2"/>
  <cols>
    <col min="1" max="1" width="47.28515625" style="30" customWidth="1"/>
    <col min="2" max="2" width="15.28515625" style="30" customWidth="1"/>
    <col min="3" max="4" width="11.5703125" style="30" customWidth="1"/>
    <col min="5" max="5" width="15.28515625" style="30" customWidth="1"/>
    <col min="6" max="16384" width="9.140625" style="30"/>
  </cols>
  <sheetData>
    <row r="1" spans="1:5" ht="15.75" x14ac:dyDescent="0.25">
      <c r="A1" s="250" t="s">
        <v>304</v>
      </c>
      <c r="C1" s="35" t="s">
        <v>327</v>
      </c>
    </row>
    <row r="2" spans="1:5" ht="15.75" x14ac:dyDescent="0.25">
      <c r="A2" s="251" t="s">
        <v>368</v>
      </c>
      <c r="C2" s="228" t="s">
        <v>391</v>
      </c>
    </row>
    <row r="3" spans="1:5" x14ac:dyDescent="0.2">
      <c r="C3" s="252" t="s">
        <v>328</v>
      </c>
    </row>
    <row r="4" spans="1:5" ht="15.75" x14ac:dyDescent="0.25">
      <c r="A4" s="31"/>
      <c r="B4" s="255" t="s">
        <v>369</v>
      </c>
      <c r="C4" s="253"/>
      <c r="D4" s="254"/>
      <c r="E4" s="255" t="s">
        <v>370</v>
      </c>
    </row>
    <row r="5" spans="1:5" ht="12.95" customHeight="1" thickBot="1" x14ac:dyDescent="0.25">
      <c r="A5" s="256"/>
      <c r="B5" s="258" t="s">
        <v>115</v>
      </c>
      <c r="C5" s="257"/>
      <c r="D5" s="257"/>
      <c r="E5" s="258" t="s">
        <v>115</v>
      </c>
    </row>
    <row r="6" spans="1:5" ht="12.95" customHeight="1" thickBot="1" x14ac:dyDescent="0.25">
      <c r="A6" s="259" t="s">
        <v>116</v>
      </c>
      <c r="B6" s="361">
        <f>B7+B17+B19+B26+B28</f>
        <v>19495056</v>
      </c>
      <c r="C6" s="260"/>
      <c r="D6" s="261"/>
      <c r="E6" s="361">
        <f>E7+E17+E19+E26+E28</f>
        <v>22283498</v>
      </c>
    </row>
    <row r="7" spans="1:5" ht="12.95" customHeight="1" thickBot="1" x14ac:dyDescent="0.25">
      <c r="A7" s="262" t="s">
        <v>117</v>
      </c>
      <c r="B7" s="362">
        <f>SUM(B8:B16)</f>
        <v>13146508</v>
      </c>
      <c r="C7" s="260"/>
      <c r="D7" s="263" t="s">
        <v>329</v>
      </c>
      <c r="E7" s="362">
        <f>SUM(E8:E16)</f>
        <v>15186898</v>
      </c>
    </row>
    <row r="8" spans="1:5" ht="12.95" customHeight="1" x14ac:dyDescent="0.2">
      <c r="A8" s="265" t="s">
        <v>118</v>
      </c>
      <c r="B8" s="268">
        <v>0</v>
      </c>
      <c r="C8" s="266">
        <v>4580000</v>
      </c>
      <c r="D8" s="267"/>
      <c r="E8" s="268">
        <v>0</v>
      </c>
    </row>
    <row r="9" spans="1:5" ht="12.95" customHeight="1" x14ac:dyDescent="0.2">
      <c r="A9" s="265" t="s">
        <v>119</v>
      </c>
      <c r="B9" s="294">
        <v>1699260</v>
      </c>
      <c r="C9" s="266">
        <v>22300</v>
      </c>
      <c r="D9" s="267"/>
      <c r="E9" s="294">
        <v>1699260</v>
      </c>
    </row>
    <row r="10" spans="1:5" ht="12.95" customHeight="1" x14ac:dyDescent="0.2">
      <c r="A10" s="265" t="s">
        <v>120</v>
      </c>
      <c r="B10" s="294">
        <v>1696000</v>
      </c>
      <c r="C10" s="266">
        <v>283200</v>
      </c>
      <c r="D10" s="267"/>
      <c r="E10" s="294">
        <v>1696000</v>
      </c>
    </row>
    <row r="11" spans="1:5" ht="12.75" x14ac:dyDescent="0.2">
      <c r="A11" s="265" t="s">
        <v>121</v>
      </c>
      <c r="B11" s="294">
        <v>100000</v>
      </c>
      <c r="C11" s="266">
        <v>69</v>
      </c>
      <c r="D11" s="267"/>
      <c r="E11" s="294">
        <v>100000</v>
      </c>
    </row>
    <row r="12" spans="1:5" ht="12.75" x14ac:dyDescent="0.2">
      <c r="A12" s="265" t="s">
        <v>122</v>
      </c>
      <c r="B12" s="294">
        <v>1150890</v>
      </c>
      <c r="C12" s="266">
        <v>227000</v>
      </c>
      <c r="D12" s="267"/>
      <c r="E12" s="294">
        <v>1150890</v>
      </c>
    </row>
    <row r="13" spans="1:5" ht="12.75" x14ac:dyDescent="0.2">
      <c r="A13" s="269" t="s">
        <v>123</v>
      </c>
      <c r="B13" s="295">
        <v>5000000</v>
      </c>
      <c r="C13" s="266">
        <v>2700</v>
      </c>
      <c r="D13" s="267"/>
      <c r="E13" s="295">
        <v>5000000</v>
      </c>
    </row>
    <row r="14" spans="1:5" ht="12.75" x14ac:dyDescent="0.2">
      <c r="A14" s="269" t="s">
        <v>330</v>
      </c>
      <c r="B14" s="295">
        <v>20400</v>
      </c>
      <c r="C14" s="270">
        <v>2550</v>
      </c>
      <c r="D14" s="267"/>
      <c r="E14" s="295">
        <v>20400</v>
      </c>
    </row>
    <row r="15" spans="1:5" x14ac:dyDescent="0.2">
      <c r="A15" s="269" t="s">
        <v>331</v>
      </c>
      <c r="B15" s="296">
        <v>3479958</v>
      </c>
      <c r="C15" s="271"/>
      <c r="D15" s="267"/>
      <c r="E15" s="296">
        <v>4349948</v>
      </c>
    </row>
    <row r="16" spans="1:5" ht="12.75" thickBot="1" x14ac:dyDescent="0.25">
      <c r="A16" s="269" t="s">
        <v>371</v>
      </c>
      <c r="B16" s="296"/>
      <c r="C16" s="271"/>
      <c r="D16" s="267"/>
      <c r="E16" s="296">
        <v>1170400</v>
      </c>
    </row>
    <row r="17" spans="1:5" ht="12.75" thickBot="1" x14ac:dyDescent="0.25">
      <c r="A17" s="272" t="s">
        <v>124</v>
      </c>
      <c r="B17" s="264">
        <f>SUM(B18:B18)</f>
        <v>0</v>
      </c>
      <c r="C17" s="273"/>
      <c r="D17" s="274"/>
      <c r="E17" s="264">
        <f>SUM(E18:E18)</f>
        <v>0</v>
      </c>
    </row>
    <row r="18" spans="1:5" ht="13.5" thickBot="1" x14ac:dyDescent="0.25">
      <c r="A18" s="275"/>
      <c r="B18" s="277"/>
      <c r="C18" s="266">
        <v>4012000</v>
      </c>
      <c r="D18" s="276"/>
      <c r="E18" s="277"/>
    </row>
    <row r="19" spans="1:5" s="32" customFormat="1" ht="13.5" thickBot="1" x14ac:dyDescent="0.25">
      <c r="A19" s="272" t="s">
        <v>125</v>
      </c>
      <c r="B19" s="363">
        <f>SUM(B21:B25)</f>
        <v>5148548</v>
      </c>
      <c r="C19" s="278"/>
      <c r="D19" s="278"/>
      <c r="E19" s="363">
        <f>SUM(E21:E25)</f>
        <v>5296600</v>
      </c>
    </row>
    <row r="20" spans="1:5" ht="12.75" x14ac:dyDescent="0.2">
      <c r="A20" s="279"/>
      <c r="B20" s="277"/>
      <c r="C20" s="280"/>
      <c r="D20" s="281"/>
      <c r="E20" s="277"/>
    </row>
    <row r="21" spans="1:5" ht="12.75" x14ac:dyDescent="0.2">
      <c r="A21" s="282" t="s">
        <v>126</v>
      </c>
      <c r="B21" s="297">
        <v>652800</v>
      </c>
      <c r="C21" s="283">
        <v>1632000</v>
      </c>
      <c r="D21" s="284">
        <v>0.32</v>
      </c>
      <c r="E21" s="297">
        <v>608000</v>
      </c>
    </row>
    <row r="22" spans="1:5" ht="12.75" x14ac:dyDescent="0.2">
      <c r="A22" s="285" t="s">
        <v>332</v>
      </c>
      <c r="B22" s="297">
        <v>302608</v>
      </c>
      <c r="C22" s="283"/>
      <c r="D22" s="284"/>
      <c r="E22" s="297">
        <v>439180</v>
      </c>
    </row>
    <row r="23" spans="1:5" ht="12.75" x14ac:dyDescent="0.2">
      <c r="A23" s="285" t="s">
        <v>333</v>
      </c>
      <c r="B23" s="298">
        <v>58140</v>
      </c>
      <c r="C23" s="359"/>
      <c r="D23" s="360">
        <v>106</v>
      </c>
      <c r="E23" s="298">
        <v>60420</v>
      </c>
    </row>
    <row r="24" spans="1:5" ht="12.75" x14ac:dyDescent="0.2">
      <c r="A24" s="282" t="s">
        <v>372</v>
      </c>
      <c r="B24" s="298">
        <v>4135000</v>
      </c>
      <c r="C24" s="359"/>
      <c r="D24" s="360"/>
      <c r="E24" s="298">
        <v>4189000</v>
      </c>
    </row>
    <row r="25" spans="1:5" ht="13.5" thickBot="1" x14ac:dyDescent="0.25">
      <c r="A25" s="282" t="s">
        <v>334</v>
      </c>
      <c r="B25" s="297"/>
      <c r="C25" s="283">
        <v>1000</v>
      </c>
      <c r="D25" s="284"/>
      <c r="E25" s="297"/>
    </row>
    <row r="26" spans="1:5" s="32" customFormat="1" ht="13.5" thickBot="1" x14ac:dyDescent="0.25">
      <c r="A26" s="272" t="s">
        <v>127</v>
      </c>
      <c r="B26" s="363">
        <f>B27</f>
        <v>1200000</v>
      </c>
      <c r="C26" s="363"/>
      <c r="D26" s="363"/>
      <c r="E26" s="363">
        <f>E27</f>
        <v>1800000</v>
      </c>
    </row>
    <row r="27" spans="1:5" ht="13.5" thickBot="1" x14ac:dyDescent="0.25">
      <c r="A27" s="275" t="s">
        <v>335</v>
      </c>
      <c r="B27" s="277">
        <v>1200000</v>
      </c>
      <c r="C27" s="266">
        <v>1210</v>
      </c>
      <c r="D27" s="286">
        <v>670</v>
      </c>
      <c r="E27" s="277">
        <v>1800000</v>
      </c>
    </row>
    <row r="28" spans="1:5" ht="13.5" thickBot="1" x14ac:dyDescent="0.25">
      <c r="A28" s="272" t="s">
        <v>128</v>
      </c>
      <c r="B28" s="287"/>
      <c r="C28" s="287"/>
      <c r="D28" s="287"/>
      <c r="E28" s="287"/>
    </row>
  </sheetData>
  <phoneticPr fontId="1" type="noConversion"/>
  <pageMargins left="0.19685039370078741" right="0.19685039370078741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workbookViewId="0">
      <selection activeCell="G3" sqref="G3"/>
    </sheetView>
  </sheetViews>
  <sheetFormatPr defaultRowHeight="12.75" x14ac:dyDescent="0.2"/>
  <cols>
    <col min="1" max="1" width="4.140625" style="37" customWidth="1"/>
    <col min="2" max="2" width="51.140625" style="37" customWidth="1"/>
    <col min="3" max="3" width="14.140625" style="37" customWidth="1"/>
    <col min="4" max="15" width="12.7109375" style="74" customWidth="1"/>
    <col min="16" max="16" width="12.5703125" style="37" customWidth="1"/>
    <col min="17" max="256" width="9.140625" style="37"/>
    <col min="257" max="257" width="4.140625" style="37" customWidth="1"/>
    <col min="258" max="258" width="51.140625" style="37" customWidth="1"/>
    <col min="259" max="259" width="14.140625" style="37" customWidth="1"/>
    <col min="260" max="271" width="12.7109375" style="37" customWidth="1"/>
    <col min="272" max="272" width="12.5703125" style="37" customWidth="1"/>
    <col min="273" max="512" width="9.140625" style="37"/>
    <col min="513" max="513" width="4.140625" style="37" customWidth="1"/>
    <col min="514" max="514" width="51.140625" style="37" customWidth="1"/>
    <col min="515" max="515" width="14.140625" style="37" customWidth="1"/>
    <col min="516" max="527" width="12.7109375" style="37" customWidth="1"/>
    <col min="528" max="528" width="12.5703125" style="37" customWidth="1"/>
    <col min="529" max="768" width="9.140625" style="37"/>
    <col min="769" max="769" width="4.140625" style="37" customWidth="1"/>
    <col min="770" max="770" width="51.140625" style="37" customWidth="1"/>
    <col min="771" max="771" width="14.140625" style="37" customWidth="1"/>
    <col min="772" max="783" width="12.7109375" style="37" customWidth="1"/>
    <col min="784" max="784" width="12.5703125" style="37" customWidth="1"/>
    <col min="785" max="1024" width="9.140625" style="37"/>
    <col min="1025" max="1025" width="4.140625" style="37" customWidth="1"/>
    <col min="1026" max="1026" width="51.140625" style="37" customWidth="1"/>
    <col min="1027" max="1027" width="14.140625" style="37" customWidth="1"/>
    <col min="1028" max="1039" width="12.7109375" style="37" customWidth="1"/>
    <col min="1040" max="1040" width="12.5703125" style="37" customWidth="1"/>
    <col min="1041" max="1280" width="9.140625" style="37"/>
    <col min="1281" max="1281" width="4.140625" style="37" customWidth="1"/>
    <col min="1282" max="1282" width="51.140625" style="37" customWidth="1"/>
    <col min="1283" max="1283" width="14.140625" style="37" customWidth="1"/>
    <col min="1284" max="1295" width="12.7109375" style="37" customWidth="1"/>
    <col min="1296" max="1296" width="12.5703125" style="37" customWidth="1"/>
    <col min="1297" max="1536" width="9.140625" style="37"/>
    <col min="1537" max="1537" width="4.140625" style="37" customWidth="1"/>
    <col min="1538" max="1538" width="51.140625" style="37" customWidth="1"/>
    <col min="1539" max="1539" width="14.140625" style="37" customWidth="1"/>
    <col min="1540" max="1551" width="12.7109375" style="37" customWidth="1"/>
    <col min="1552" max="1552" width="12.5703125" style="37" customWidth="1"/>
    <col min="1553" max="1792" width="9.140625" style="37"/>
    <col min="1793" max="1793" width="4.140625" style="37" customWidth="1"/>
    <col min="1794" max="1794" width="51.140625" style="37" customWidth="1"/>
    <col min="1795" max="1795" width="14.140625" style="37" customWidth="1"/>
    <col min="1796" max="1807" width="12.7109375" style="37" customWidth="1"/>
    <col min="1808" max="1808" width="12.5703125" style="37" customWidth="1"/>
    <col min="1809" max="2048" width="9.140625" style="37"/>
    <col min="2049" max="2049" width="4.140625" style="37" customWidth="1"/>
    <col min="2050" max="2050" width="51.140625" style="37" customWidth="1"/>
    <col min="2051" max="2051" width="14.140625" style="37" customWidth="1"/>
    <col min="2052" max="2063" width="12.7109375" style="37" customWidth="1"/>
    <col min="2064" max="2064" width="12.5703125" style="37" customWidth="1"/>
    <col min="2065" max="2304" width="9.140625" style="37"/>
    <col min="2305" max="2305" width="4.140625" style="37" customWidth="1"/>
    <col min="2306" max="2306" width="51.140625" style="37" customWidth="1"/>
    <col min="2307" max="2307" width="14.140625" style="37" customWidth="1"/>
    <col min="2308" max="2319" width="12.7109375" style="37" customWidth="1"/>
    <col min="2320" max="2320" width="12.5703125" style="37" customWidth="1"/>
    <col min="2321" max="2560" width="9.140625" style="37"/>
    <col min="2561" max="2561" width="4.140625" style="37" customWidth="1"/>
    <col min="2562" max="2562" width="51.140625" style="37" customWidth="1"/>
    <col min="2563" max="2563" width="14.140625" style="37" customWidth="1"/>
    <col min="2564" max="2575" width="12.7109375" style="37" customWidth="1"/>
    <col min="2576" max="2576" width="12.5703125" style="37" customWidth="1"/>
    <col min="2577" max="2816" width="9.140625" style="37"/>
    <col min="2817" max="2817" width="4.140625" style="37" customWidth="1"/>
    <col min="2818" max="2818" width="51.140625" style="37" customWidth="1"/>
    <col min="2819" max="2819" width="14.140625" style="37" customWidth="1"/>
    <col min="2820" max="2831" width="12.7109375" style="37" customWidth="1"/>
    <col min="2832" max="2832" width="12.5703125" style="37" customWidth="1"/>
    <col min="2833" max="3072" width="9.140625" style="37"/>
    <col min="3073" max="3073" width="4.140625" style="37" customWidth="1"/>
    <col min="3074" max="3074" width="51.140625" style="37" customWidth="1"/>
    <col min="3075" max="3075" width="14.140625" style="37" customWidth="1"/>
    <col min="3076" max="3087" width="12.7109375" style="37" customWidth="1"/>
    <col min="3088" max="3088" width="12.5703125" style="37" customWidth="1"/>
    <col min="3089" max="3328" width="9.140625" style="37"/>
    <col min="3329" max="3329" width="4.140625" style="37" customWidth="1"/>
    <col min="3330" max="3330" width="51.140625" style="37" customWidth="1"/>
    <col min="3331" max="3331" width="14.140625" style="37" customWidth="1"/>
    <col min="3332" max="3343" width="12.7109375" style="37" customWidth="1"/>
    <col min="3344" max="3344" width="12.5703125" style="37" customWidth="1"/>
    <col min="3345" max="3584" width="9.140625" style="37"/>
    <col min="3585" max="3585" width="4.140625" style="37" customWidth="1"/>
    <col min="3586" max="3586" width="51.140625" style="37" customWidth="1"/>
    <col min="3587" max="3587" width="14.140625" style="37" customWidth="1"/>
    <col min="3588" max="3599" width="12.7109375" style="37" customWidth="1"/>
    <col min="3600" max="3600" width="12.5703125" style="37" customWidth="1"/>
    <col min="3601" max="3840" width="9.140625" style="37"/>
    <col min="3841" max="3841" width="4.140625" style="37" customWidth="1"/>
    <col min="3842" max="3842" width="51.140625" style="37" customWidth="1"/>
    <col min="3843" max="3843" width="14.140625" style="37" customWidth="1"/>
    <col min="3844" max="3855" width="12.7109375" style="37" customWidth="1"/>
    <col min="3856" max="3856" width="12.5703125" style="37" customWidth="1"/>
    <col min="3857" max="4096" width="9.140625" style="37"/>
    <col min="4097" max="4097" width="4.140625" style="37" customWidth="1"/>
    <col min="4098" max="4098" width="51.140625" style="37" customWidth="1"/>
    <col min="4099" max="4099" width="14.140625" style="37" customWidth="1"/>
    <col min="4100" max="4111" width="12.7109375" style="37" customWidth="1"/>
    <col min="4112" max="4112" width="12.5703125" style="37" customWidth="1"/>
    <col min="4113" max="4352" width="9.140625" style="37"/>
    <col min="4353" max="4353" width="4.140625" style="37" customWidth="1"/>
    <col min="4354" max="4354" width="51.140625" style="37" customWidth="1"/>
    <col min="4355" max="4355" width="14.140625" style="37" customWidth="1"/>
    <col min="4356" max="4367" width="12.7109375" style="37" customWidth="1"/>
    <col min="4368" max="4368" width="12.5703125" style="37" customWidth="1"/>
    <col min="4369" max="4608" width="9.140625" style="37"/>
    <col min="4609" max="4609" width="4.140625" style="37" customWidth="1"/>
    <col min="4610" max="4610" width="51.140625" style="37" customWidth="1"/>
    <col min="4611" max="4611" width="14.140625" style="37" customWidth="1"/>
    <col min="4612" max="4623" width="12.7109375" style="37" customWidth="1"/>
    <col min="4624" max="4624" width="12.5703125" style="37" customWidth="1"/>
    <col min="4625" max="4864" width="9.140625" style="37"/>
    <col min="4865" max="4865" width="4.140625" style="37" customWidth="1"/>
    <col min="4866" max="4866" width="51.140625" style="37" customWidth="1"/>
    <col min="4867" max="4867" width="14.140625" style="37" customWidth="1"/>
    <col min="4868" max="4879" width="12.7109375" style="37" customWidth="1"/>
    <col min="4880" max="4880" width="12.5703125" style="37" customWidth="1"/>
    <col min="4881" max="5120" width="9.140625" style="37"/>
    <col min="5121" max="5121" width="4.140625" style="37" customWidth="1"/>
    <col min="5122" max="5122" width="51.140625" style="37" customWidth="1"/>
    <col min="5123" max="5123" width="14.140625" style="37" customWidth="1"/>
    <col min="5124" max="5135" width="12.7109375" style="37" customWidth="1"/>
    <col min="5136" max="5136" width="12.5703125" style="37" customWidth="1"/>
    <col min="5137" max="5376" width="9.140625" style="37"/>
    <col min="5377" max="5377" width="4.140625" style="37" customWidth="1"/>
    <col min="5378" max="5378" width="51.140625" style="37" customWidth="1"/>
    <col min="5379" max="5379" width="14.140625" style="37" customWidth="1"/>
    <col min="5380" max="5391" width="12.7109375" style="37" customWidth="1"/>
    <col min="5392" max="5392" width="12.5703125" style="37" customWidth="1"/>
    <col min="5393" max="5632" width="9.140625" style="37"/>
    <col min="5633" max="5633" width="4.140625" style="37" customWidth="1"/>
    <col min="5634" max="5634" width="51.140625" style="37" customWidth="1"/>
    <col min="5635" max="5635" width="14.140625" style="37" customWidth="1"/>
    <col min="5636" max="5647" width="12.7109375" style="37" customWidth="1"/>
    <col min="5648" max="5648" width="12.5703125" style="37" customWidth="1"/>
    <col min="5649" max="5888" width="9.140625" style="37"/>
    <col min="5889" max="5889" width="4.140625" style="37" customWidth="1"/>
    <col min="5890" max="5890" width="51.140625" style="37" customWidth="1"/>
    <col min="5891" max="5891" width="14.140625" style="37" customWidth="1"/>
    <col min="5892" max="5903" width="12.7109375" style="37" customWidth="1"/>
    <col min="5904" max="5904" width="12.5703125" style="37" customWidth="1"/>
    <col min="5905" max="6144" width="9.140625" style="37"/>
    <col min="6145" max="6145" width="4.140625" style="37" customWidth="1"/>
    <col min="6146" max="6146" width="51.140625" style="37" customWidth="1"/>
    <col min="6147" max="6147" width="14.140625" style="37" customWidth="1"/>
    <col min="6148" max="6159" width="12.7109375" style="37" customWidth="1"/>
    <col min="6160" max="6160" width="12.5703125" style="37" customWidth="1"/>
    <col min="6161" max="6400" width="9.140625" style="37"/>
    <col min="6401" max="6401" width="4.140625" style="37" customWidth="1"/>
    <col min="6402" max="6402" width="51.140625" style="37" customWidth="1"/>
    <col min="6403" max="6403" width="14.140625" style="37" customWidth="1"/>
    <col min="6404" max="6415" width="12.7109375" style="37" customWidth="1"/>
    <col min="6416" max="6416" width="12.5703125" style="37" customWidth="1"/>
    <col min="6417" max="6656" width="9.140625" style="37"/>
    <col min="6657" max="6657" width="4.140625" style="37" customWidth="1"/>
    <col min="6658" max="6658" width="51.140625" style="37" customWidth="1"/>
    <col min="6659" max="6659" width="14.140625" style="37" customWidth="1"/>
    <col min="6660" max="6671" width="12.7109375" style="37" customWidth="1"/>
    <col min="6672" max="6672" width="12.5703125" style="37" customWidth="1"/>
    <col min="6673" max="6912" width="9.140625" style="37"/>
    <col min="6913" max="6913" width="4.140625" style="37" customWidth="1"/>
    <col min="6914" max="6914" width="51.140625" style="37" customWidth="1"/>
    <col min="6915" max="6915" width="14.140625" style="37" customWidth="1"/>
    <col min="6916" max="6927" width="12.7109375" style="37" customWidth="1"/>
    <col min="6928" max="6928" width="12.5703125" style="37" customWidth="1"/>
    <col min="6929" max="7168" width="9.140625" style="37"/>
    <col min="7169" max="7169" width="4.140625" style="37" customWidth="1"/>
    <col min="7170" max="7170" width="51.140625" style="37" customWidth="1"/>
    <col min="7171" max="7171" width="14.140625" style="37" customWidth="1"/>
    <col min="7172" max="7183" width="12.7109375" style="37" customWidth="1"/>
    <col min="7184" max="7184" width="12.5703125" style="37" customWidth="1"/>
    <col min="7185" max="7424" width="9.140625" style="37"/>
    <col min="7425" max="7425" width="4.140625" style="37" customWidth="1"/>
    <col min="7426" max="7426" width="51.140625" style="37" customWidth="1"/>
    <col min="7427" max="7427" width="14.140625" style="37" customWidth="1"/>
    <col min="7428" max="7439" width="12.7109375" style="37" customWidth="1"/>
    <col min="7440" max="7440" width="12.5703125" style="37" customWidth="1"/>
    <col min="7441" max="7680" width="9.140625" style="37"/>
    <col min="7681" max="7681" width="4.140625" style="37" customWidth="1"/>
    <col min="7682" max="7682" width="51.140625" style="37" customWidth="1"/>
    <col min="7683" max="7683" width="14.140625" style="37" customWidth="1"/>
    <col min="7684" max="7695" width="12.7109375" style="37" customWidth="1"/>
    <col min="7696" max="7696" width="12.5703125" style="37" customWidth="1"/>
    <col min="7697" max="7936" width="9.140625" style="37"/>
    <col min="7937" max="7937" width="4.140625" style="37" customWidth="1"/>
    <col min="7938" max="7938" width="51.140625" style="37" customWidth="1"/>
    <col min="7939" max="7939" width="14.140625" style="37" customWidth="1"/>
    <col min="7940" max="7951" width="12.7109375" style="37" customWidth="1"/>
    <col min="7952" max="7952" width="12.5703125" style="37" customWidth="1"/>
    <col min="7953" max="8192" width="9.140625" style="37"/>
    <col min="8193" max="8193" width="4.140625" style="37" customWidth="1"/>
    <col min="8194" max="8194" width="51.140625" style="37" customWidth="1"/>
    <col min="8195" max="8195" width="14.140625" style="37" customWidth="1"/>
    <col min="8196" max="8207" width="12.7109375" style="37" customWidth="1"/>
    <col min="8208" max="8208" width="12.5703125" style="37" customWidth="1"/>
    <col min="8209" max="8448" width="9.140625" style="37"/>
    <col min="8449" max="8449" width="4.140625" style="37" customWidth="1"/>
    <col min="8450" max="8450" width="51.140625" style="37" customWidth="1"/>
    <col min="8451" max="8451" width="14.140625" style="37" customWidth="1"/>
    <col min="8452" max="8463" width="12.7109375" style="37" customWidth="1"/>
    <col min="8464" max="8464" width="12.5703125" style="37" customWidth="1"/>
    <col min="8465" max="8704" width="9.140625" style="37"/>
    <col min="8705" max="8705" width="4.140625" style="37" customWidth="1"/>
    <col min="8706" max="8706" width="51.140625" style="37" customWidth="1"/>
    <col min="8707" max="8707" width="14.140625" style="37" customWidth="1"/>
    <col min="8708" max="8719" width="12.7109375" style="37" customWidth="1"/>
    <col min="8720" max="8720" width="12.5703125" style="37" customWidth="1"/>
    <col min="8721" max="8960" width="9.140625" style="37"/>
    <col min="8961" max="8961" width="4.140625" style="37" customWidth="1"/>
    <col min="8962" max="8962" width="51.140625" style="37" customWidth="1"/>
    <col min="8963" max="8963" width="14.140625" style="37" customWidth="1"/>
    <col min="8964" max="8975" width="12.7109375" style="37" customWidth="1"/>
    <col min="8976" max="8976" width="12.5703125" style="37" customWidth="1"/>
    <col min="8977" max="9216" width="9.140625" style="37"/>
    <col min="9217" max="9217" width="4.140625" style="37" customWidth="1"/>
    <col min="9218" max="9218" width="51.140625" style="37" customWidth="1"/>
    <col min="9219" max="9219" width="14.140625" style="37" customWidth="1"/>
    <col min="9220" max="9231" width="12.7109375" style="37" customWidth="1"/>
    <col min="9232" max="9232" width="12.5703125" style="37" customWidth="1"/>
    <col min="9233" max="9472" width="9.140625" style="37"/>
    <col min="9473" max="9473" width="4.140625" style="37" customWidth="1"/>
    <col min="9474" max="9474" width="51.140625" style="37" customWidth="1"/>
    <col min="9475" max="9475" width="14.140625" style="37" customWidth="1"/>
    <col min="9476" max="9487" width="12.7109375" style="37" customWidth="1"/>
    <col min="9488" max="9488" width="12.5703125" style="37" customWidth="1"/>
    <col min="9489" max="9728" width="9.140625" style="37"/>
    <col min="9729" max="9729" width="4.140625" style="37" customWidth="1"/>
    <col min="9730" max="9730" width="51.140625" style="37" customWidth="1"/>
    <col min="9731" max="9731" width="14.140625" style="37" customWidth="1"/>
    <col min="9732" max="9743" width="12.7109375" style="37" customWidth="1"/>
    <col min="9744" max="9744" width="12.5703125" style="37" customWidth="1"/>
    <col min="9745" max="9984" width="9.140625" style="37"/>
    <col min="9985" max="9985" width="4.140625" style="37" customWidth="1"/>
    <col min="9986" max="9986" width="51.140625" style="37" customWidth="1"/>
    <col min="9987" max="9987" width="14.140625" style="37" customWidth="1"/>
    <col min="9988" max="9999" width="12.7109375" style="37" customWidth="1"/>
    <col min="10000" max="10000" width="12.5703125" style="37" customWidth="1"/>
    <col min="10001" max="10240" width="9.140625" style="37"/>
    <col min="10241" max="10241" width="4.140625" style="37" customWidth="1"/>
    <col min="10242" max="10242" width="51.140625" style="37" customWidth="1"/>
    <col min="10243" max="10243" width="14.140625" style="37" customWidth="1"/>
    <col min="10244" max="10255" width="12.7109375" style="37" customWidth="1"/>
    <col min="10256" max="10256" width="12.5703125" style="37" customWidth="1"/>
    <col min="10257" max="10496" width="9.140625" style="37"/>
    <col min="10497" max="10497" width="4.140625" style="37" customWidth="1"/>
    <col min="10498" max="10498" width="51.140625" style="37" customWidth="1"/>
    <col min="10499" max="10499" width="14.140625" style="37" customWidth="1"/>
    <col min="10500" max="10511" width="12.7109375" style="37" customWidth="1"/>
    <col min="10512" max="10512" width="12.5703125" style="37" customWidth="1"/>
    <col min="10513" max="10752" width="9.140625" style="37"/>
    <col min="10753" max="10753" width="4.140625" style="37" customWidth="1"/>
    <col min="10754" max="10754" width="51.140625" style="37" customWidth="1"/>
    <col min="10755" max="10755" width="14.140625" style="37" customWidth="1"/>
    <col min="10756" max="10767" width="12.7109375" style="37" customWidth="1"/>
    <col min="10768" max="10768" width="12.5703125" style="37" customWidth="1"/>
    <col min="10769" max="11008" width="9.140625" style="37"/>
    <col min="11009" max="11009" width="4.140625" style="37" customWidth="1"/>
    <col min="11010" max="11010" width="51.140625" style="37" customWidth="1"/>
    <col min="11011" max="11011" width="14.140625" style="37" customWidth="1"/>
    <col min="11012" max="11023" width="12.7109375" style="37" customWidth="1"/>
    <col min="11024" max="11024" width="12.5703125" style="37" customWidth="1"/>
    <col min="11025" max="11264" width="9.140625" style="37"/>
    <col min="11265" max="11265" width="4.140625" style="37" customWidth="1"/>
    <col min="11266" max="11266" width="51.140625" style="37" customWidth="1"/>
    <col min="11267" max="11267" width="14.140625" style="37" customWidth="1"/>
    <col min="11268" max="11279" width="12.7109375" style="37" customWidth="1"/>
    <col min="11280" max="11280" width="12.5703125" style="37" customWidth="1"/>
    <col min="11281" max="11520" width="9.140625" style="37"/>
    <col min="11521" max="11521" width="4.140625" style="37" customWidth="1"/>
    <col min="11522" max="11522" width="51.140625" style="37" customWidth="1"/>
    <col min="11523" max="11523" width="14.140625" style="37" customWidth="1"/>
    <col min="11524" max="11535" width="12.7109375" style="37" customWidth="1"/>
    <col min="11536" max="11536" width="12.5703125" style="37" customWidth="1"/>
    <col min="11537" max="11776" width="9.140625" style="37"/>
    <col min="11777" max="11777" width="4.140625" style="37" customWidth="1"/>
    <col min="11778" max="11778" width="51.140625" style="37" customWidth="1"/>
    <col min="11779" max="11779" width="14.140625" style="37" customWidth="1"/>
    <col min="11780" max="11791" width="12.7109375" style="37" customWidth="1"/>
    <col min="11792" max="11792" width="12.5703125" style="37" customWidth="1"/>
    <col min="11793" max="12032" width="9.140625" style="37"/>
    <col min="12033" max="12033" width="4.140625" style="37" customWidth="1"/>
    <col min="12034" max="12034" width="51.140625" style="37" customWidth="1"/>
    <col min="12035" max="12035" width="14.140625" style="37" customWidth="1"/>
    <col min="12036" max="12047" width="12.7109375" style="37" customWidth="1"/>
    <col min="12048" max="12048" width="12.5703125" style="37" customWidth="1"/>
    <col min="12049" max="12288" width="9.140625" style="37"/>
    <col min="12289" max="12289" width="4.140625" style="37" customWidth="1"/>
    <col min="12290" max="12290" width="51.140625" style="37" customWidth="1"/>
    <col min="12291" max="12291" width="14.140625" style="37" customWidth="1"/>
    <col min="12292" max="12303" width="12.7109375" style="37" customWidth="1"/>
    <col min="12304" max="12304" width="12.5703125" style="37" customWidth="1"/>
    <col min="12305" max="12544" width="9.140625" style="37"/>
    <col min="12545" max="12545" width="4.140625" style="37" customWidth="1"/>
    <col min="12546" max="12546" width="51.140625" style="37" customWidth="1"/>
    <col min="12547" max="12547" width="14.140625" style="37" customWidth="1"/>
    <col min="12548" max="12559" width="12.7109375" style="37" customWidth="1"/>
    <col min="12560" max="12560" width="12.5703125" style="37" customWidth="1"/>
    <col min="12561" max="12800" width="9.140625" style="37"/>
    <col min="12801" max="12801" width="4.140625" style="37" customWidth="1"/>
    <col min="12802" max="12802" width="51.140625" style="37" customWidth="1"/>
    <col min="12803" max="12803" width="14.140625" style="37" customWidth="1"/>
    <col min="12804" max="12815" width="12.7109375" style="37" customWidth="1"/>
    <col min="12816" max="12816" width="12.5703125" style="37" customWidth="1"/>
    <col min="12817" max="13056" width="9.140625" style="37"/>
    <col min="13057" max="13057" width="4.140625" style="37" customWidth="1"/>
    <col min="13058" max="13058" width="51.140625" style="37" customWidth="1"/>
    <col min="13059" max="13059" width="14.140625" style="37" customWidth="1"/>
    <col min="13060" max="13071" width="12.7109375" style="37" customWidth="1"/>
    <col min="13072" max="13072" width="12.5703125" style="37" customWidth="1"/>
    <col min="13073" max="13312" width="9.140625" style="37"/>
    <col min="13313" max="13313" width="4.140625" style="37" customWidth="1"/>
    <col min="13314" max="13314" width="51.140625" style="37" customWidth="1"/>
    <col min="13315" max="13315" width="14.140625" style="37" customWidth="1"/>
    <col min="13316" max="13327" width="12.7109375" style="37" customWidth="1"/>
    <col min="13328" max="13328" width="12.5703125" style="37" customWidth="1"/>
    <col min="13329" max="13568" width="9.140625" style="37"/>
    <col min="13569" max="13569" width="4.140625" style="37" customWidth="1"/>
    <col min="13570" max="13570" width="51.140625" style="37" customWidth="1"/>
    <col min="13571" max="13571" width="14.140625" style="37" customWidth="1"/>
    <col min="13572" max="13583" width="12.7109375" style="37" customWidth="1"/>
    <col min="13584" max="13584" width="12.5703125" style="37" customWidth="1"/>
    <col min="13585" max="13824" width="9.140625" style="37"/>
    <col min="13825" max="13825" width="4.140625" style="37" customWidth="1"/>
    <col min="13826" max="13826" width="51.140625" style="37" customWidth="1"/>
    <col min="13827" max="13827" width="14.140625" style="37" customWidth="1"/>
    <col min="13828" max="13839" width="12.7109375" style="37" customWidth="1"/>
    <col min="13840" max="13840" width="12.5703125" style="37" customWidth="1"/>
    <col min="13841" max="14080" width="9.140625" style="37"/>
    <col min="14081" max="14081" width="4.140625" style="37" customWidth="1"/>
    <col min="14082" max="14082" width="51.140625" style="37" customWidth="1"/>
    <col min="14083" max="14083" width="14.140625" style="37" customWidth="1"/>
    <col min="14084" max="14095" width="12.7109375" style="37" customWidth="1"/>
    <col min="14096" max="14096" width="12.5703125" style="37" customWidth="1"/>
    <col min="14097" max="14336" width="9.140625" style="37"/>
    <col min="14337" max="14337" width="4.140625" style="37" customWidth="1"/>
    <col min="14338" max="14338" width="51.140625" style="37" customWidth="1"/>
    <col min="14339" max="14339" width="14.140625" style="37" customWidth="1"/>
    <col min="14340" max="14351" width="12.7109375" style="37" customWidth="1"/>
    <col min="14352" max="14352" width="12.5703125" style="37" customWidth="1"/>
    <col min="14353" max="14592" width="9.140625" style="37"/>
    <col min="14593" max="14593" width="4.140625" style="37" customWidth="1"/>
    <col min="14594" max="14594" width="51.140625" style="37" customWidth="1"/>
    <col min="14595" max="14595" width="14.140625" style="37" customWidth="1"/>
    <col min="14596" max="14607" width="12.7109375" style="37" customWidth="1"/>
    <col min="14608" max="14608" width="12.5703125" style="37" customWidth="1"/>
    <col min="14609" max="14848" width="9.140625" style="37"/>
    <col min="14849" max="14849" width="4.140625" style="37" customWidth="1"/>
    <col min="14850" max="14850" width="51.140625" style="37" customWidth="1"/>
    <col min="14851" max="14851" width="14.140625" style="37" customWidth="1"/>
    <col min="14852" max="14863" width="12.7109375" style="37" customWidth="1"/>
    <col min="14864" max="14864" width="12.5703125" style="37" customWidth="1"/>
    <col min="14865" max="15104" width="9.140625" style="37"/>
    <col min="15105" max="15105" width="4.140625" style="37" customWidth="1"/>
    <col min="15106" max="15106" width="51.140625" style="37" customWidth="1"/>
    <col min="15107" max="15107" width="14.140625" style="37" customWidth="1"/>
    <col min="15108" max="15119" width="12.7109375" style="37" customWidth="1"/>
    <col min="15120" max="15120" width="12.5703125" style="37" customWidth="1"/>
    <col min="15121" max="15360" width="9.140625" style="37"/>
    <col min="15361" max="15361" width="4.140625" style="37" customWidth="1"/>
    <col min="15362" max="15362" width="51.140625" style="37" customWidth="1"/>
    <col min="15363" max="15363" width="14.140625" style="37" customWidth="1"/>
    <col min="15364" max="15375" width="12.7109375" style="37" customWidth="1"/>
    <col min="15376" max="15376" width="12.5703125" style="37" customWidth="1"/>
    <col min="15377" max="15616" width="9.140625" style="37"/>
    <col min="15617" max="15617" width="4.140625" style="37" customWidth="1"/>
    <col min="15618" max="15618" width="51.140625" style="37" customWidth="1"/>
    <col min="15619" max="15619" width="14.140625" style="37" customWidth="1"/>
    <col min="15620" max="15631" width="12.7109375" style="37" customWidth="1"/>
    <col min="15632" max="15632" width="12.5703125" style="37" customWidth="1"/>
    <col min="15633" max="15872" width="9.140625" style="37"/>
    <col min="15873" max="15873" width="4.140625" style="37" customWidth="1"/>
    <col min="15874" max="15874" width="51.140625" style="37" customWidth="1"/>
    <col min="15875" max="15875" width="14.140625" style="37" customWidth="1"/>
    <col min="15876" max="15887" width="12.7109375" style="37" customWidth="1"/>
    <col min="15888" max="15888" width="12.5703125" style="37" customWidth="1"/>
    <col min="15889" max="16128" width="9.140625" style="37"/>
    <col min="16129" max="16129" width="4.140625" style="37" customWidth="1"/>
    <col min="16130" max="16130" width="51.140625" style="37" customWidth="1"/>
    <col min="16131" max="16131" width="14.140625" style="37" customWidth="1"/>
    <col min="16132" max="16143" width="12.7109375" style="37" customWidth="1"/>
    <col min="16144" max="16144" width="12.5703125" style="37" customWidth="1"/>
    <col min="16145" max="16384" width="9.140625" style="37"/>
  </cols>
  <sheetData>
    <row r="1" spans="1:16" ht="18.75" x14ac:dyDescent="0.3">
      <c r="B1" s="79"/>
      <c r="C1" s="39" t="s">
        <v>304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6" x14ac:dyDescent="0.2">
      <c r="B2" s="173"/>
      <c r="C2" s="55" t="s">
        <v>385</v>
      </c>
      <c r="D2" s="206"/>
      <c r="E2" s="206"/>
      <c r="F2" s="206"/>
      <c r="G2" s="207" t="s">
        <v>422</v>
      </c>
      <c r="H2" s="206"/>
      <c r="I2" s="206"/>
      <c r="J2" s="206"/>
      <c r="K2" s="206"/>
      <c r="L2" s="206"/>
      <c r="M2" s="206"/>
      <c r="N2" s="206"/>
      <c r="O2" s="206"/>
    </row>
    <row r="3" spans="1:16" x14ac:dyDescent="0.2">
      <c r="B3" s="173"/>
      <c r="C3" s="55" t="s">
        <v>263</v>
      </c>
      <c r="D3" s="206"/>
      <c r="E3" s="206"/>
      <c r="F3" s="206"/>
      <c r="G3" s="369" t="s">
        <v>391</v>
      </c>
      <c r="H3" s="206"/>
      <c r="I3" s="206"/>
      <c r="J3" s="206"/>
      <c r="K3" s="206"/>
      <c r="L3" s="206"/>
      <c r="M3" s="206"/>
      <c r="N3" s="206"/>
      <c r="O3" s="206"/>
    </row>
    <row r="4" spans="1:16" x14ac:dyDescent="0.2">
      <c r="B4" s="79"/>
      <c r="C4" s="79"/>
      <c r="D4" s="206"/>
      <c r="E4" s="206"/>
      <c r="F4" s="206"/>
      <c r="G4" s="208" t="s">
        <v>207</v>
      </c>
      <c r="H4" s="206"/>
      <c r="I4" s="206"/>
      <c r="J4" s="206"/>
      <c r="K4" s="206"/>
      <c r="L4" s="206"/>
      <c r="M4" s="206"/>
      <c r="N4" s="206"/>
      <c r="O4" s="206"/>
    </row>
    <row r="5" spans="1:16" x14ac:dyDescent="0.2">
      <c r="B5" s="79"/>
      <c r="C5" s="79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</row>
    <row r="6" spans="1:16" x14ac:dyDescent="0.2">
      <c r="A6" s="51">
        <v>1</v>
      </c>
      <c r="B6" s="174" t="s">
        <v>264</v>
      </c>
      <c r="C6" s="174" t="s">
        <v>45</v>
      </c>
      <c r="D6" s="209" t="s">
        <v>265</v>
      </c>
      <c r="E6" s="209" t="s">
        <v>266</v>
      </c>
      <c r="F6" s="209" t="s">
        <v>267</v>
      </c>
      <c r="G6" s="209" t="s">
        <v>268</v>
      </c>
      <c r="H6" s="209" t="s">
        <v>269</v>
      </c>
      <c r="I6" s="209" t="s">
        <v>270</v>
      </c>
      <c r="J6" s="209" t="s">
        <v>271</v>
      </c>
      <c r="K6" s="209" t="s">
        <v>272</v>
      </c>
      <c r="L6" s="209" t="s">
        <v>273</v>
      </c>
      <c r="M6" s="209" t="s">
        <v>274</v>
      </c>
      <c r="N6" s="209" t="s">
        <v>275</v>
      </c>
      <c r="O6" s="209" t="s">
        <v>276</v>
      </c>
      <c r="P6" s="175" t="s">
        <v>277</v>
      </c>
    </row>
    <row r="7" spans="1:16" x14ac:dyDescent="0.2">
      <c r="A7" s="51">
        <v>2</v>
      </c>
      <c r="B7" s="176" t="s">
        <v>164</v>
      </c>
      <c r="C7" s="177">
        <f>'[3]2e'!C6</f>
        <v>16360682</v>
      </c>
      <c r="D7" s="210">
        <f t="shared" ref="D7:D13" si="0">C7/12</f>
        <v>1363390.1666666667</v>
      </c>
      <c r="E7" s="210">
        <f t="shared" ref="E7:E13" si="1">C7/12</f>
        <v>1363390.1666666667</v>
      </c>
      <c r="F7" s="210">
        <f t="shared" ref="F7:F13" si="2">C7/12</f>
        <v>1363390.1666666667</v>
      </c>
      <c r="G7" s="210">
        <f t="shared" ref="G7:G13" si="3">C7/12</f>
        <v>1363390.1666666667</v>
      </c>
      <c r="H7" s="210">
        <f t="shared" ref="H7:H13" si="4">C7/12</f>
        <v>1363390.1666666667</v>
      </c>
      <c r="I7" s="210">
        <f t="shared" ref="I7:I13" si="5">C7/12</f>
        <v>1363390.1666666667</v>
      </c>
      <c r="J7" s="210">
        <f t="shared" ref="J7:J13" si="6">C7/12</f>
        <v>1363390.1666666667</v>
      </c>
      <c r="K7" s="210">
        <f t="shared" ref="K7:K13" si="7">C7/12</f>
        <v>1363390.1666666667</v>
      </c>
      <c r="L7" s="210">
        <f t="shared" ref="L7:L13" si="8">C7/12</f>
        <v>1363390.1666666667</v>
      </c>
      <c r="M7" s="210">
        <f t="shared" ref="M7:M13" si="9">C7/12</f>
        <v>1363390.1666666667</v>
      </c>
      <c r="N7" s="210">
        <f t="shared" ref="N7:N13" si="10">C7/12</f>
        <v>1363390.1666666667</v>
      </c>
      <c r="O7" s="210">
        <f t="shared" ref="O7:O13" si="11">C7/12</f>
        <v>1363390.1666666667</v>
      </c>
      <c r="P7" s="178">
        <f t="shared" ref="P7:P29" si="12">SUM(D7:O7)</f>
        <v>16360681.999999998</v>
      </c>
    </row>
    <row r="8" spans="1:16" x14ac:dyDescent="0.2">
      <c r="A8" s="51">
        <v>3</v>
      </c>
      <c r="B8" s="176" t="s">
        <v>278</v>
      </c>
      <c r="C8" s="177">
        <f>'[3]2e'!C7</f>
        <v>2766071</v>
      </c>
      <c r="D8" s="210">
        <f t="shared" si="0"/>
        <v>230505.91666666666</v>
      </c>
      <c r="E8" s="210">
        <f t="shared" si="1"/>
        <v>230505.91666666666</v>
      </c>
      <c r="F8" s="210">
        <f t="shared" si="2"/>
        <v>230505.91666666666</v>
      </c>
      <c r="G8" s="210">
        <f t="shared" si="3"/>
        <v>230505.91666666666</v>
      </c>
      <c r="H8" s="210">
        <f t="shared" si="4"/>
        <v>230505.91666666666</v>
      </c>
      <c r="I8" s="210">
        <f t="shared" si="5"/>
        <v>230505.91666666666</v>
      </c>
      <c r="J8" s="210">
        <f t="shared" si="6"/>
        <v>230505.91666666666</v>
      </c>
      <c r="K8" s="210">
        <f t="shared" si="7"/>
        <v>230505.91666666666</v>
      </c>
      <c r="L8" s="210">
        <f t="shared" si="8"/>
        <v>230505.91666666666</v>
      </c>
      <c r="M8" s="210">
        <f t="shared" si="9"/>
        <v>230505.91666666666</v>
      </c>
      <c r="N8" s="210">
        <f t="shared" si="10"/>
        <v>230505.91666666666</v>
      </c>
      <c r="O8" s="210">
        <f t="shared" si="11"/>
        <v>230505.91666666666</v>
      </c>
      <c r="P8" s="178">
        <f t="shared" si="12"/>
        <v>2766071</v>
      </c>
    </row>
    <row r="9" spans="1:16" x14ac:dyDescent="0.2">
      <c r="A9" s="51">
        <v>4</v>
      </c>
      <c r="B9" s="176" t="s">
        <v>279</v>
      </c>
      <c r="C9" s="177">
        <f>'[3]2e'!C8</f>
        <v>21573073</v>
      </c>
      <c r="D9" s="210">
        <f t="shared" si="0"/>
        <v>1797756.0833333333</v>
      </c>
      <c r="E9" s="210">
        <f t="shared" si="1"/>
        <v>1797756.0833333333</v>
      </c>
      <c r="F9" s="210">
        <f t="shared" si="2"/>
        <v>1797756.0833333333</v>
      </c>
      <c r="G9" s="210">
        <f t="shared" si="3"/>
        <v>1797756.0833333333</v>
      </c>
      <c r="H9" s="210">
        <f t="shared" si="4"/>
        <v>1797756.0833333333</v>
      </c>
      <c r="I9" s="210">
        <f t="shared" si="5"/>
        <v>1797756.0833333333</v>
      </c>
      <c r="J9" s="210">
        <f t="shared" si="6"/>
        <v>1797756.0833333333</v>
      </c>
      <c r="K9" s="210">
        <f t="shared" si="7"/>
        <v>1797756.0833333333</v>
      </c>
      <c r="L9" s="210">
        <f t="shared" si="8"/>
        <v>1797756.0833333333</v>
      </c>
      <c r="M9" s="210">
        <f t="shared" si="9"/>
        <v>1797756.0833333333</v>
      </c>
      <c r="N9" s="210">
        <f t="shared" si="10"/>
        <v>1797756.0833333333</v>
      </c>
      <c r="O9" s="210">
        <f t="shared" si="11"/>
        <v>1797756.0833333333</v>
      </c>
      <c r="P9" s="178">
        <f t="shared" si="12"/>
        <v>21573073</v>
      </c>
    </row>
    <row r="10" spans="1:16" x14ac:dyDescent="0.2">
      <c r="A10" s="51">
        <v>5</v>
      </c>
      <c r="B10" s="176" t="s">
        <v>280</v>
      </c>
      <c r="C10" s="177">
        <f>'[3]2e'!C17</f>
        <v>1500000</v>
      </c>
      <c r="D10" s="210">
        <f t="shared" si="0"/>
        <v>125000</v>
      </c>
      <c r="E10" s="210">
        <f t="shared" si="1"/>
        <v>125000</v>
      </c>
      <c r="F10" s="210">
        <f t="shared" si="2"/>
        <v>125000</v>
      </c>
      <c r="G10" s="210">
        <f t="shared" si="3"/>
        <v>125000</v>
      </c>
      <c r="H10" s="210">
        <f t="shared" si="4"/>
        <v>125000</v>
      </c>
      <c r="I10" s="210">
        <f t="shared" si="5"/>
        <v>125000</v>
      </c>
      <c r="J10" s="210">
        <f t="shared" si="6"/>
        <v>125000</v>
      </c>
      <c r="K10" s="210">
        <f t="shared" si="7"/>
        <v>125000</v>
      </c>
      <c r="L10" s="210">
        <f t="shared" si="8"/>
        <v>125000</v>
      </c>
      <c r="M10" s="210">
        <f t="shared" si="9"/>
        <v>125000</v>
      </c>
      <c r="N10" s="210">
        <f t="shared" si="10"/>
        <v>125000</v>
      </c>
      <c r="O10" s="210">
        <f t="shared" si="11"/>
        <v>125000</v>
      </c>
      <c r="P10" s="178">
        <f t="shared" si="12"/>
        <v>1500000</v>
      </c>
    </row>
    <row r="11" spans="1:16" x14ac:dyDescent="0.2">
      <c r="A11" s="51">
        <v>7</v>
      </c>
      <c r="B11" s="179" t="s">
        <v>281</v>
      </c>
      <c r="C11" s="180">
        <f>'[3]2e'!C26</f>
        <v>24248176</v>
      </c>
      <c r="D11" s="210">
        <f t="shared" si="0"/>
        <v>2020681.3333333333</v>
      </c>
      <c r="E11" s="210">
        <f t="shared" si="1"/>
        <v>2020681.3333333333</v>
      </c>
      <c r="F11" s="210">
        <f t="shared" si="2"/>
        <v>2020681.3333333333</v>
      </c>
      <c r="G11" s="210">
        <f t="shared" si="3"/>
        <v>2020681.3333333333</v>
      </c>
      <c r="H11" s="210">
        <f t="shared" si="4"/>
        <v>2020681.3333333333</v>
      </c>
      <c r="I11" s="210">
        <f t="shared" si="5"/>
        <v>2020681.3333333333</v>
      </c>
      <c r="J11" s="210">
        <f t="shared" si="6"/>
        <v>2020681.3333333333</v>
      </c>
      <c r="K11" s="210">
        <f t="shared" si="7"/>
        <v>2020681.3333333333</v>
      </c>
      <c r="L11" s="210">
        <f t="shared" si="8"/>
        <v>2020681.3333333333</v>
      </c>
      <c r="M11" s="210">
        <f t="shared" si="9"/>
        <v>2020681.3333333333</v>
      </c>
      <c r="N11" s="210">
        <f t="shared" si="10"/>
        <v>2020681.3333333333</v>
      </c>
      <c r="O11" s="210">
        <f t="shared" si="11"/>
        <v>2020681.3333333333</v>
      </c>
      <c r="P11" s="178">
        <f t="shared" si="12"/>
        <v>24248175.999999996</v>
      </c>
    </row>
    <row r="12" spans="1:16" x14ac:dyDescent="0.2">
      <c r="A12" s="51">
        <v>16</v>
      </c>
      <c r="B12" s="179" t="s">
        <v>282</v>
      </c>
      <c r="C12" s="180">
        <f>'[3]2e'!C32</f>
        <v>5742500.2800000003</v>
      </c>
      <c r="D12" s="210">
        <f t="shared" si="0"/>
        <v>478541.69</v>
      </c>
      <c r="E12" s="210">
        <f t="shared" si="1"/>
        <v>478541.69</v>
      </c>
      <c r="F12" s="210">
        <f t="shared" si="2"/>
        <v>478541.69</v>
      </c>
      <c r="G12" s="210">
        <f t="shared" si="3"/>
        <v>478541.69</v>
      </c>
      <c r="H12" s="210">
        <f t="shared" si="4"/>
        <v>478541.69</v>
      </c>
      <c r="I12" s="210">
        <f t="shared" si="5"/>
        <v>478541.69</v>
      </c>
      <c r="J12" s="210">
        <f t="shared" si="6"/>
        <v>478541.69</v>
      </c>
      <c r="K12" s="210">
        <f t="shared" si="7"/>
        <v>478541.69</v>
      </c>
      <c r="L12" s="210">
        <f t="shared" si="8"/>
        <v>478541.69</v>
      </c>
      <c r="M12" s="210">
        <f t="shared" si="9"/>
        <v>478541.69</v>
      </c>
      <c r="N12" s="210">
        <f t="shared" si="10"/>
        <v>478541.69</v>
      </c>
      <c r="O12" s="210">
        <f t="shared" si="11"/>
        <v>478541.69</v>
      </c>
      <c r="P12" s="178">
        <f t="shared" si="12"/>
        <v>5742500.2800000012</v>
      </c>
    </row>
    <row r="13" spans="1:16" x14ac:dyDescent="0.2">
      <c r="A13" s="51">
        <v>17</v>
      </c>
      <c r="B13" s="179" t="s">
        <v>140</v>
      </c>
      <c r="C13" s="180">
        <f>'[3]2e'!C37</f>
        <v>8459992</v>
      </c>
      <c r="D13" s="210">
        <f t="shared" si="0"/>
        <v>704999.33333333337</v>
      </c>
      <c r="E13" s="210">
        <f t="shared" si="1"/>
        <v>704999.33333333337</v>
      </c>
      <c r="F13" s="210">
        <f t="shared" si="2"/>
        <v>704999.33333333337</v>
      </c>
      <c r="G13" s="210">
        <f t="shared" si="3"/>
        <v>704999.33333333337</v>
      </c>
      <c r="H13" s="210">
        <f t="shared" si="4"/>
        <v>704999.33333333337</v>
      </c>
      <c r="I13" s="210">
        <f t="shared" si="5"/>
        <v>704999.33333333337</v>
      </c>
      <c r="J13" s="210">
        <f t="shared" si="6"/>
        <v>704999.33333333337</v>
      </c>
      <c r="K13" s="210">
        <f t="shared" si="7"/>
        <v>704999.33333333337</v>
      </c>
      <c r="L13" s="210">
        <f t="shared" si="8"/>
        <v>704999.33333333337</v>
      </c>
      <c r="M13" s="210">
        <f t="shared" si="9"/>
        <v>704999.33333333337</v>
      </c>
      <c r="N13" s="210">
        <f t="shared" si="10"/>
        <v>704999.33333333337</v>
      </c>
      <c r="O13" s="210">
        <f t="shared" si="11"/>
        <v>704999.33333333337</v>
      </c>
      <c r="P13" s="178">
        <f t="shared" si="12"/>
        <v>8459991.9999999981</v>
      </c>
    </row>
    <row r="14" spans="1:16" x14ac:dyDescent="0.2">
      <c r="A14" s="51">
        <v>19</v>
      </c>
      <c r="B14" s="176" t="s">
        <v>283</v>
      </c>
      <c r="C14" s="177">
        <f>'[3]2e'!C42</f>
        <v>314552</v>
      </c>
      <c r="D14" s="210"/>
      <c r="E14" s="210"/>
      <c r="F14" s="210">
        <v>67886</v>
      </c>
      <c r="G14" s="210"/>
      <c r="H14" s="210"/>
      <c r="I14" s="210">
        <v>246666</v>
      </c>
      <c r="J14" s="210"/>
      <c r="K14" s="210"/>
      <c r="L14" s="210"/>
      <c r="M14" s="210"/>
      <c r="N14" s="210"/>
      <c r="O14" s="210"/>
      <c r="P14" s="178">
        <f t="shared" si="12"/>
        <v>314552</v>
      </c>
    </row>
    <row r="15" spans="1:16" x14ac:dyDescent="0.2">
      <c r="A15" s="51">
        <v>20</v>
      </c>
      <c r="B15" s="181" t="s">
        <v>284</v>
      </c>
      <c r="C15" s="182">
        <f t="shared" ref="C15:O15" si="13">SUM(C7:C14)</f>
        <v>80965046.280000001</v>
      </c>
      <c r="D15" s="211">
        <f t="shared" si="13"/>
        <v>6720874.5233333334</v>
      </c>
      <c r="E15" s="211">
        <f t="shared" si="13"/>
        <v>6720874.5233333334</v>
      </c>
      <c r="F15" s="211">
        <f t="shared" si="13"/>
        <v>6788760.5233333334</v>
      </c>
      <c r="G15" s="211">
        <f t="shared" si="13"/>
        <v>6720874.5233333334</v>
      </c>
      <c r="H15" s="211">
        <f t="shared" si="13"/>
        <v>6720874.5233333334</v>
      </c>
      <c r="I15" s="211">
        <f t="shared" si="13"/>
        <v>6967540.5233333334</v>
      </c>
      <c r="J15" s="211">
        <f t="shared" si="13"/>
        <v>6720874.5233333334</v>
      </c>
      <c r="K15" s="211">
        <f t="shared" si="13"/>
        <v>6720874.5233333334</v>
      </c>
      <c r="L15" s="211">
        <f t="shared" si="13"/>
        <v>6720874.5233333334</v>
      </c>
      <c r="M15" s="211">
        <f t="shared" si="13"/>
        <v>6720874.5233333334</v>
      </c>
      <c r="N15" s="211">
        <f t="shared" si="13"/>
        <v>6720874.5233333334</v>
      </c>
      <c r="O15" s="211">
        <f t="shared" si="13"/>
        <v>6720874.5233333334</v>
      </c>
      <c r="P15" s="178">
        <f t="shared" si="12"/>
        <v>80965046.280000001</v>
      </c>
    </row>
    <row r="16" spans="1:16" x14ac:dyDescent="0.2">
      <c r="A16" s="52">
        <v>27</v>
      </c>
      <c r="B16" s="183" t="s">
        <v>285</v>
      </c>
      <c r="C16" s="184">
        <f>C17+C18</f>
        <v>1788166</v>
      </c>
      <c r="D16" s="212">
        <f t="shared" ref="D16:O16" si="14">D17+D18</f>
        <v>891340</v>
      </c>
      <c r="E16" s="212">
        <f t="shared" si="14"/>
        <v>0</v>
      </c>
      <c r="F16" s="212">
        <f t="shared" si="14"/>
        <v>0</v>
      </c>
      <c r="G16" s="212">
        <f t="shared" si="14"/>
        <v>0</v>
      </c>
      <c r="H16" s="212">
        <f t="shared" si="14"/>
        <v>896826</v>
      </c>
      <c r="I16" s="212">
        <f t="shared" si="14"/>
        <v>0</v>
      </c>
      <c r="J16" s="212">
        <f t="shared" si="14"/>
        <v>0</v>
      </c>
      <c r="K16" s="212">
        <f t="shared" si="14"/>
        <v>0</v>
      </c>
      <c r="L16" s="212">
        <f t="shared" si="14"/>
        <v>0</v>
      </c>
      <c r="M16" s="212">
        <f t="shared" si="14"/>
        <v>0</v>
      </c>
      <c r="N16" s="212">
        <f t="shared" si="14"/>
        <v>0</v>
      </c>
      <c r="O16" s="212">
        <f t="shared" si="14"/>
        <v>0</v>
      </c>
      <c r="P16" s="185">
        <f t="shared" si="12"/>
        <v>1788166</v>
      </c>
    </row>
    <row r="17" spans="1:16" s="189" customFormat="1" x14ac:dyDescent="0.2">
      <c r="A17" s="186"/>
      <c r="B17" s="187" t="s">
        <v>286</v>
      </c>
      <c r="C17" s="188">
        <f>'[3]2e'!C44</f>
        <v>1788166</v>
      </c>
      <c r="D17" s="213">
        <v>891340</v>
      </c>
      <c r="E17" s="213"/>
      <c r="F17" s="213"/>
      <c r="G17" s="213"/>
      <c r="H17" s="213">
        <v>896826</v>
      </c>
      <c r="I17" s="213"/>
      <c r="J17" s="213"/>
      <c r="K17" s="213"/>
      <c r="L17" s="213"/>
      <c r="M17" s="213"/>
      <c r="N17" s="213"/>
      <c r="O17" s="213"/>
      <c r="P17" s="185">
        <f t="shared" si="12"/>
        <v>1788166</v>
      </c>
    </row>
    <row r="18" spans="1:16" x14ac:dyDescent="0.2">
      <c r="A18" s="52">
        <v>29</v>
      </c>
      <c r="B18" s="190" t="s">
        <v>287</v>
      </c>
      <c r="C18" s="191">
        <f>'[1]2'!C45</f>
        <v>0</v>
      </c>
      <c r="D18" s="210">
        <f>C18/12</f>
        <v>0</v>
      </c>
      <c r="E18" s="210">
        <f>C18/12</f>
        <v>0</v>
      </c>
      <c r="F18" s="210">
        <f>C18/12</f>
        <v>0</v>
      </c>
      <c r="G18" s="210">
        <f>C18/12</f>
        <v>0</v>
      </c>
      <c r="H18" s="210">
        <f>C18/12</f>
        <v>0</v>
      </c>
      <c r="I18" s="210">
        <f>C18/12</f>
        <v>0</v>
      </c>
      <c r="J18" s="210">
        <f>C18/12</f>
        <v>0</v>
      </c>
      <c r="K18" s="210">
        <f>C18/12</f>
        <v>0</v>
      </c>
      <c r="L18" s="210">
        <f>C18/12</f>
        <v>0</v>
      </c>
      <c r="M18" s="210">
        <f>C18/12</f>
        <v>0</v>
      </c>
      <c r="N18" s="210">
        <f>C18/12</f>
        <v>0</v>
      </c>
      <c r="O18" s="210">
        <f>C18/12</f>
        <v>0</v>
      </c>
      <c r="P18" s="185">
        <f t="shared" si="12"/>
        <v>0</v>
      </c>
    </row>
    <row r="19" spans="1:16" ht="21.75" customHeight="1" x14ac:dyDescent="0.2">
      <c r="A19" s="52">
        <v>30</v>
      </c>
      <c r="B19" s="192" t="s">
        <v>288</v>
      </c>
      <c r="C19" s="193">
        <f>C15+C16</f>
        <v>82753212.280000001</v>
      </c>
      <c r="D19" s="214">
        <f t="shared" ref="D19:O19" si="15">D15+D16</f>
        <v>7612214.5233333334</v>
      </c>
      <c r="E19" s="214">
        <f t="shared" si="15"/>
        <v>6720874.5233333334</v>
      </c>
      <c r="F19" s="214">
        <f t="shared" si="15"/>
        <v>6788760.5233333334</v>
      </c>
      <c r="G19" s="214">
        <f t="shared" si="15"/>
        <v>6720874.5233333334</v>
      </c>
      <c r="H19" s="214">
        <f t="shared" si="15"/>
        <v>7617700.5233333334</v>
      </c>
      <c r="I19" s="214">
        <f t="shared" si="15"/>
        <v>6967540.5233333334</v>
      </c>
      <c r="J19" s="214">
        <f t="shared" si="15"/>
        <v>6720874.5233333334</v>
      </c>
      <c r="K19" s="214">
        <f t="shared" si="15"/>
        <v>6720874.5233333334</v>
      </c>
      <c r="L19" s="214">
        <f t="shared" si="15"/>
        <v>6720874.5233333334</v>
      </c>
      <c r="M19" s="214">
        <f t="shared" si="15"/>
        <v>6720874.5233333334</v>
      </c>
      <c r="N19" s="214">
        <f t="shared" si="15"/>
        <v>6720874.5233333334</v>
      </c>
      <c r="O19" s="214">
        <f t="shared" si="15"/>
        <v>6720874.5233333334</v>
      </c>
      <c r="P19" s="185">
        <f t="shared" si="12"/>
        <v>82753212.280000001</v>
      </c>
    </row>
    <row r="20" spans="1:16" x14ac:dyDescent="0.2">
      <c r="A20" s="52">
        <v>33</v>
      </c>
      <c r="B20" s="190" t="s">
        <v>289</v>
      </c>
      <c r="C20" s="177">
        <f>'[3]1c'!C18</f>
        <v>35958981</v>
      </c>
      <c r="D20" s="210">
        <f t="shared" ref="D20:D26" si="16">C20/12</f>
        <v>2996581.75</v>
      </c>
      <c r="E20" s="210">
        <f t="shared" ref="E20:E26" si="17">C20/12</f>
        <v>2996581.75</v>
      </c>
      <c r="F20" s="210">
        <f t="shared" ref="F20:F26" si="18">C20/12</f>
        <v>2996581.75</v>
      </c>
      <c r="G20" s="210">
        <f t="shared" ref="G20:G26" si="19">C20/12</f>
        <v>2996581.75</v>
      </c>
      <c r="H20" s="210">
        <f t="shared" ref="H20:H26" si="20">C20/12</f>
        <v>2996581.75</v>
      </c>
      <c r="I20" s="210">
        <f t="shared" ref="I20:I26" si="21">C20/12</f>
        <v>2996581.75</v>
      </c>
      <c r="J20" s="210">
        <f t="shared" ref="J20:J26" si="22">C20/12</f>
        <v>2996581.75</v>
      </c>
      <c r="K20" s="210">
        <f t="shared" ref="K20:K26" si="23">C20/12</f>
        <v>2996581.75</v>
      </c>
      <c r="L20" s="210">
        <f t="shared" ref="L20:L26" si="24">C20/12</f>
        <v>2996581.75</v>
      </c>
      <c r="M20" s="210">
        <f t="shared" ref="M20:M26" si="25">C20/12</f>
        <v>2996581.75</v>
      </c>
      <c r="N20" s="210">
        <f t="shared" ref="N20:N26" si="26">C20/12</f>
        <v>2996581.75</v>
      </c>
      <c r="O20" s="210">
        <f t="shared" ref="O20:O26" si="27">C20/12</f>
        <v>2996581.75</v>
      </c>
      <c r="P20" s="185">
        <f t="shared" si="12"/>
        <v>35958981</v>
      </c>
    </row>
    <row r="21" spans="1:16" x14ac:dyDescent="0.2">
      <c r="A21" s="52">
        <v>34</v>
      </c>
      <c r="B21" s="190" t="s">
        <v>290</v>
      </c>
      <c r="C21" s="177"/>
      <c r="D21" s="210">
        <f t="shared" si="16"/>
        <v>0</v>
      </c>
      <c r="E21" s="210">
        <f t="shared" si="17"/>
        <v>0</v>
      </c>
      <c r="F21" s="210">
        <f t="shared" si="18"/>
        <v>0</v>
      </c>
      <c r="G21" s="210">
        <f t="shared" si="19"/>
        <v>0</v>
      </c>
      <c r="H21" s="210">
        <f t="shared" si="20"/>
        <v>0</v>
      </c>
      <c r="I21" s="210">
        <f t="shared" si="21"/>
        <v>0</v>
      </c>
      <c r="J21" s="210">
        <f t="shared" si="22"/>
        <v>0</v>
      </c>
      <c r="K21" s="210">
        <f t="shared" si="23"/>
        <v>0</v>
      </c>
      <c r="L21" s="210">
        <f t="shared" si="24"/>
        <v>0</v>
      </c>
      <c r="M21" s="210">
        <f t="shared" si="25"/>
        <v>0</v>
      </c>
      <c r="N21" s="210">
        <f t="shared" si="26"/>
        <v>0</v>
      </c>
      <c r="O21" s="210">
        <f t="shared" si="27"/>
        <v>0</v>
      </c>
      <c r="P21" s="185">
        <f t="shared" si="12"/>
        <v>0</v>
      </c>
    </row>
    <row r="22" spans="1:16" x14ac:dyDescent="0.2">
      <c r="A22" s="52">
        <v>35</v>
      </c>
      <c r="B22" s="194" t="s">
        <v>166</v>
      </c>
      <c r="C22" s="180">
        <f>'[3]1c'!C36</f>
        <v>5930000</v>
      </c>
      <c r="D22" s="210">
        <f t="shared" si="16"/>
        <v>494166.66666666669</v>
      </c>
      <c r="E22" s="210">
        <f t="shared" si="17"/>
        <v>494166.66666666669</v>
      </c>
      <c r="F22" s="210">
        <f t="shared" si="18"/>
        <v>494166.66666666669</v>
      </c>
      <c r="G22" s="210">
        <f t="shared" si="19"/>
        <v>494166.66666666669</v>
      </c>
      <c r="H22" s="210">
        <f t="shared" si="20"/>
        <v>494166.66666666669</v>
      </c>
      <c r="I22" s="210">
        <f t="shared" si="21"/>
        <v>494166.66666666669</v>
      </c>
      <c r="J22" s="210">
        <f t="shared" si="22"/>
        <v>494166.66666666669</v>
      </c>
      <c r="K22" s="210">
        <f t="shared" si="23"/>
        <v>494166.66666666669</v>
      </c>
      <c r="L22" s="210">
        <f t="shared" si="24"/>
        <v>494166.66666666669</v>
      </c>
      <c r="M22" s="210">
        <f t="shared" si="25"/>
        <v>494166.66666666669</v>
      </c>
      <c r="N22" s="210">
        <f t="shared" si="26"/>
        <v>494166.66666666669</v>
      </c>
      <c r="O22" s="210">
        <f t="shared" si="27"/>
        <v>494166.66666666669</v>
      </c>
      <c r="P22" s="185">
        <f t="shared" si="12"/>
        <v>5930000.0000000009</v>
      </c>
    </row>
    <row r="23" spans="1:16" x14ac:dyDescent="0.2">
      <c r="A23" s="52">
        <v>36</v>
      </c>
      <c r="B23" s="195" t="s">
        <v>169</v>
      </c>
      <c r="C23" s="196">
        <f>'[3]1c'!C59</f>
        <v>2804505</v>
      </c>
      <c r="D23" s="210">
        <f t="shared" si="16"/>
        <v>233708.75</v>
      </c>
      <c r="E23" s="210">
        <f t="shared" si="17"/>
        <v>233708.75</v>
      </c>
      <c r="F23" s="210">
        <f t="shared" si="18"/>
        <v>233708.75</v>
      </c>
      <c r="G23" s="210">
        <f t="shared" si="19"/>
        <v>233708.75</v>
      </c>
      <c r="H23" s="210">
        <f t="shared" si="20"/>
        <v>233708.75</v>
      </c>
      <c r="I23" s="210">
        <f t="shared" si="21"/>
        <v>233708.75</v>
      </c>
      <c r="J23" s="210">
        <f t="shared" si="22"/>
        <v>233708.75</v>
      </c>
      <c r="K23" s="210">
        <f t="shared" si="23"/>
        <v>233708.75</v>
      </c>
      <c r="L23" s="210">
        <f t="shared" si="24"/>
        <v>233708.75</v>
      </c>
      <c r="M23" s="210">
        <f t="shared" si="25"/>
        <v>233708.75</v>
      </c>
      <c r="N23" s="210">
        <f t="shared" si="26"/>
        <v>233708.75</v>
      </c>
      <c r="O23" s="210">
        <f t="shared" si="27"/>
        <v>233708.75</v>
      </c>
      <c r="P23" s="185">
        <f t="shared" si="12"/>
        <v>2804505</v>
      </c>
    </row>
    <row r="24" spans="1:16" x14ac:dyDescent="0.2">
      <c r="A24" s="52">
        <v>37</v>
      </c>
      <c r="B24" s="195" t="s">
        <v>188</v>
      </c>
      <c r="C24" s="196">
        <f>'[1]1'!C61</f>
        <v>0</v>
      </c>
      <c r="D24" s="210">
        <f t="shared" si="16"/>
        <v>0</v>
      </c>
      <c r="E24" s="210">
        <f t="shared" si="17"/>
        <v>0</v>
      </c>
      <c r="F24" s="210">
        <f t="shared" si="18"/>
        <v>0</v>
      </c>
      <c r="G24" s="210">
        <f t="shared" si="19"/>
        <v>0</v>
      </c>
      <c r="H24" s="210">
        <f t="shared" si="20"/>
        <v>0</v>
      </c>
      <c r="I24" s="210">
        <f t="shared" si="21"/>
        <v>0</v>
      </c>
      <c r="J24" s="210">
        <f t="shared" si="22"/>
        <v>0</v>
      </c>
      <c r="K24" s="210">
        <f t="shared" si="23"/>
        <v>0</v>
      </c>
      <c r="L24" s="210">
        <f t="shared" si="24"/>
        <v>0</v>
      </c>
      <c r="M24" s="210">
        <f t="shared" si="25"/>
        <v>0</v>
      </c>
      <c r="N24" s="210">
        <f t="shared" si="26"/>
        <v>0</v>
      </c>
      <c r="O24" s="210">
        <f t="shared" si="27"/>
        <v>0</v>
      </c>
      <c r="P24" s="185">
        <f t="shared" si="12"/>
        <v>0</v>
      </c>
    </row>
    <row r="25" spans="1:16" x14ac:dyDescent="0.2">
      <c r="A25" s="52"/>
      <c r="B25" s="195" t="s">
        <v>291</v>
      </c>
      <c r="C25" s="196"/>
      <c r="D25" s="210">
        <f t="shared" si="16"/>
        <v>0</v>
      </c>
      <c r="E25" s="210">
        <f t="shared" si="17"/>
        <v>0</v>
      </c>
      <c r="F25" s="210">
        <f t="shared" si="18"/>
        <v>0</v>
      </c>
      <c r="G25" s="210">
        <f t="shared" si="19"/>
        <v>0</v>
      </c>
      <c r="H25" s="210">
        <f t="shared" si="20"/>
        <v>0</v>
      </c>
      <c r="I25" s="210">
        <f t="shared" si="21"/>
        <v>0</v>
      </c>
      <c r="J25" s="210">
        <f t="shared" si="22"/>
        <v>0</v>
      </c>
      <c r="K25" s="210">
        <f t="shared" si="23"/>
        <v>0</v>
      </c>
      <c r="L25" s="210">
        <f t="shared" si="24"/>
        <v>0</v>
      </c>
      <c r="M25" s="210">
        <f t="shared" si="25"/>
        <v>0</v>
      </c>
      <c r="N25" s="210">
        <f t="shared" si="26"/>
        <v>0</v>
      </c>
      <c r="O25" s="210">
        <f t="shared" si="27"/>
        <v>0</v>
      </c>
      <c r="P25" s="185">
        <f t="shared" si="12"/>
        <v>0</v>
      </c>
    </row>
    <row r="26" spans="1:16" x14ac:dyDescent="0.2">
      <c r="A26" s="52">
        <v>38</v>
      </c>
      <c r="B26" s="195" t="s">
        <v>292</v>
      </c>
      <c r="C26" s="196">
        <f>'[3]1c'!C66</f>
        <v>100000</v>
      </c>
      <c r="D26" s="210">
        <f t="shared" si="16"/>
        <v>8333.3333333333339</v>
      </c>
      <c r="E26" s="210">
        <f t="shared" si="17"/>
        <v>8333.3333333333339</v>
      </c>
      <c r="F26" s="210">
        <f t="shared" si="18"/>
        <v>8333.3333333333339</v>
      </c>
      <c r="G26" s="210">
        <f t="shared" si="19"/>
        <v>8333.3333333333339</v>
      </c>
      <c r="H26" s="210">
        <f t="shared" si="20"/>
        <v>8333.3333333333339</v>
      </c>
      <c r="I26" s="210">
        <f t="shared" si="21"/>
        <v>8333.3333333333339</v>
      </c>
      <c r="J26" s="210">
        <f t="shared" si="22"/>
        <v>8333.3333333333339</v>
      </c>
      <c r="K26" s="210">
        <f t="shared" si="23"/>
        <v>8333.3333333333339</v>
      </c>
      <c r="L26" s="210">
        <f t="shared" si="24"/>
        <v>8333.3333333333339</v>
      </c>
      <c r="M26" s="210">
        <f t="shared" si="25"/>
        <v>8333.3333333333339</v>
      </c>
      <c r="N26" s="210">
        <f t="shared" si="26"/>
        <v>8333.3333333333339</v>
      </c>
      <c r="O26" s="210">
        <f t="shared" si="27"/>
        <v>8333.3333333333339</v>
      </c>
      <c r="P26" s="185">
        <f t="shared" si="12"/>
        <v>99999.999999999985</v>
      </c>
    </row>
    <row r="27" spans="1:16" s="55" customFormat="1" x14ac:dyDescent="0.2">
      <c r="A27" s="197">
        <v>39</v>
      </c>
      <c r="B27" s="198" t="s">
        <v>293</v>
      </c>
      <c r="C27" s="199">
        <f t="shared" ref="C27:O27" si="28">SUM(C20:C26)</f>
        <v>44793486</v>
      </c>
      <c r="D27" s="215">
        <f t="shared" si="28"/>
        <v>3732790.5</v>
      </c>
      <c r="E27" s="215">
        <f t="shared" si="28"/>
        <v>3732790.5</v>
      </c>
      <c r="F27" s="215">
        <f t="shared" si="28"/>
        <v>3732790.5</v>
      </c>
      <c r="G27" s="215">
        <f t="shared" si="28"/>
        <v>3732790.5</v>
      </c>
      <c r="H27" s="215">
        <f t="shared" si="28"/>
        <v>3732790.5</v>
      </c>
      <c r="I27" s="215">
        <f t="shared" si="28"/>
        <v>3732790.5</v>
      </c>
      <c r="J27" s="215">
        <f t="shared" si="28"/>
        <v>3732790.5</v>
      </c>
      <c r="K27" s="215">
        <f t="shared" si="28"/>
        <v>3732790.5</v>
      </c>
      <c r="L27" s="215">
        <f t="shared" si="28"/>
        <v>3732790.5</v>
      </c>
      <c r="M27" s="215">
        <f t="shared" si="28"/>
        <v>3732790.5</v>
      </c>
      <c r="N27" s="215">
        <f t="shared" si="28"/>
        <v>3732790.5</v>
      </c>
      <c r="O27" s="215">
        <f t="shared" si="28"/>
        <v>3732790.5</v>
      </c>
      <c r="P27" s="200">
        <f t="shared" si="12"/>
        <v>44793486</v>
      </c>
    </row>
    <row r="28" spans="1:16" ht="16.5" customHeight="1" x14ac:dyDescent="0.2">
      <c r="A28" s="52">
        <v>55</v>
      </c>
      <c r="B28" s="183" t="s">
        <v>294</v>
      </c>
      <c r="C28" s="184">
        <f t="shared" ref="C28:O28" si="29">SUM(C29:C30)</f>
        <v>37959726</v>
      </c>
      <c r="D28" s="212">
        <f t="shared" si="29"/>
        <v>3088575</v>
      </c>
      <c r="E28" s="212">
        <f t="shared" si="29"/>
        <v>3088575</v>
      </c>
      <c r="F28" s="212">
        <f t="shared" si="29"/>
        <v>3088575</v>
      </c>
      <c r="G28" s="212">
        <f t="shared" si="29"/>
        <v>3088575</v>
      </c>
      <c r="H28" s="212">
        <f t="shared" si="29"/>
        <v>3985401</v>
      </c>
      <c r="I28" s="212">
        <f t="shared" si="29"/>
        <v>3088575</v>
      </c>
      <c r="J28" s="212">
        <f t="shared" si="29"/>
        <v>3088575</v>
      </c>
      <c r="K28" s="212">
        <f t="shared" si="29"/>
        <v>3088575</v>
      </c>
      <c r="L28" s="212">
        <f t="shared" si="29"/>
        <v>3088575</v>
      </c>
      <c r="M28" s="212">
        <f t="shared" si="29"/>
        <v>3088575</v>
      </c>
      <c r="N28" s="212">
        <f t="shared" si="29"/>
        <v>3088575</v>
      </c>
      <c r="O28" s="212">
        <f t="shared" si="29"/>
        <v>3088575</v>
      </c>
      <c r="P28" s="185">
        <f t="shared" si="12"/>
        <v>37959726</v>
      </c>
    </row>
    <row r="29" spans="1:16" s="202" customFormat="1" ht="16.5" customHeight="1" x14ac:dyDescent="0.2">
      <c r="A29" s="201"/>
      <c r="B29" s="195" t="s">
        <v>295</v>
      </c>
      <c r="C29" s="188">
        <f>'[3]1c'!C68</f>
        <v>37062900</v>
      </c>
      <c r="D29" s="210">
        <f>C29/12</f>
        <v>3088575</v>
      </c>
      <c r="E29" s="210">
        <f>C29/12</f>
        <v>3088575</v>
      </c>
      <c r="F29" s="210">
        <f>C29/12</f>
        <v>3088575</v>
      </c>
      <c r="G29" s="210">
        <f>C29/12</f>
        <v>3088575</v>
      </c>
      <c r="H29" s="210">
        <f>C29/12</f>
        <v>3088575</v>
      </c>
      <c r="I29" s="210">
        <f>C29/12</f>
        <v>3088575</v>
      </c>
      <c r="J29" s="210">
        <f>C29/12</f>
        <v>3088575</v>
      </c>
      <c r="K29" s="210">
        <f>C29/12</f>
        <v>3088575</v>
      </c>
      <c r="L29" s="210">
        <f>C29/12</f>
        <v>3088575</v>
      </c>
      <c r="M29" s="210">
        <f>C29/12</f>
        <v>3088575</v>
      </c>
      <c r="N29" s="210">
        <f>C29/12</f>
        <v>3088575</v>
      </c>
      <c r="O29" s="210">
        <f>C29/12</f>
        <v>3088575</v>
      </c>
      <c r="P29" s="185">
        <f t="shared" si="12"/>
        <v>37062900</v>
      </c>
    </row>
    <row r="30" spans="1:16" x14ac:dyDescent="0.2">
      <c r="A30" s="52">
        <v>56</v>
      </c>
      <c r="B30" s="190" t="s">
        <v>378</v>
      </c>
      <c r="C30" s="203">
        <f>'[3]1c'!C69</f>
        <v>896826</v>
      </c>
      <c r="D30" s="210"/>
      <c r="E30" s="210"/>
      <c r="F30" s="210"/>
      <c r="G30" s="210"/>
      <c r="H30" s="210">
        <v>896826</v>
      </c>
      <c r="I30" s="210"/>
      <c r="J30" s="210"/>
      <c r="K30" s="210"/>
      <c r="L30" s="210"/>
      <c r="M30" s="210"/>
      <c r="N30" s="210"/>
      <c r="O30" s="210"/>
      <c r="P30" s="185">
        <f>SUM(D30:O30)</f>
        <v>896826</v>
      </c>
    </row>
    <row r="31" spans="1:16" ht="18" customHeight="1" x14ac:dyDescent="0.2">
      <c r="A31" s="52">
        <v>58</v>
      </c>
      <c r="B31" s="204" t="s">
        <v>296</v>
      </c>
      <c r="C31" s="205">
        <f t="shared" ref="C31:O31" si="30">C27+C28</f>
        <v>82753212</v>
      </c>
      <c r="D31" s="216">
        <f t="shared" si="30"/>
        <v>6821365.5</v>
      </c>
      <c r="E31" s="216">
        <f t="shared" si="30"/>
        <v>6821365.5</v>
      </c>
      <c r="F31" s="216">
        <f t="shared" si="30"/>
        <v>6821365.5</v>
      </c>
      <c r="G31" s="216">
        <f t="shared" si="30"/>
        <v>6821365.5</v>
      </c>
      <c r="H31" s="216">
        <f t="shared" si="30"/>
        <v>7718191.5</v>
      </c>
      <c r="I31" s="216">
        <f t="shared" si="30"/>
        <v>6821365.5</v>
      </c>
      <c r="J31" s="216">
        <f t="shared" si="30"/>
        <v>6821365.5</v>
      </c>
      <c r="K31" s="216">
        <f t="shared" si="30"/>
        <v>6821365.5</v>
      </c>
      <c r="L31" s="216">
        <f t="shared" si="30"/>
        <v>6821365.5</v>
      </c>
      <c r="M31" s="216">
        <f t="shared" si="30"/>
        <v>6821365.5</v>
      </c>
      <c r="N31" s="216">
        <f t="shared" si="30"/>
        <v>6821365.5</v>
      </c>
      <c r="O31" s="216">
        <f t="shared" si="30"/>
        <v>6821365.5</v>
      </c>
      <c r="P31" s="185">
        <f>SUM(D31:O31)</f>
        <v>82753212</v>
      </c>
    </row>
    <row r="32" spans="1:16" x14ac:dyDescent="0.2">
      <c r="B32" s="79"/>
      <c r="C32" s="79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</row>
    <row r="33" spans="2:15" x14ac:dyDescent="0.2">
      <c r="B33" s="79"/>
      <c r="C33" s="79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</row>
  </sheetData>
  <phoneticPr fontId="36" type="noConversion"/>
  <pageMargins left="0.78740157480314965" right="0.78740157480314965" top="0.78740157480314965" bottom="0.78740157480314965" header="0.51181102362204722" footer="0.51181102362204722"/>
  <pageSetup paperSize="9" scale="6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pane ySplit="6" topLeftCell="A52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4" width="10.7109375" style="227" customWidth="1"/>
  </cols>
  <sheetData>
    <row r="1" spans="1:4" ht="18.75" x14ac:dyDescent="0.3">
      <c r="B1" s="288" t="s">
        <v>304</v>
      </c>
      <c r="C1" s="226" t="s">
        <v>338</v>
      </c>
    </row>
    <row r="2" spans="1:4" ht="18.75" x14ac:dyDescent="0.3">
      <c r="B2" s="43" t="s">
        <v>373</v>
      </c>
      <c r="C2" s="228" t="s">
        <v>391</v>
      </c>
    </row>
    <row r="3" spans="1:4" ht="18.75" x14ac:dyDescent="0.3">
      <c r="B3" s="15"/>
      <c r="C3" s="227" t="s">
        <v>112</v>
      </c>
    </row>
    <row r="4" spans="1:4" ht="24.75" x14ac:dyDescent="0.25">
      <c r="B4" s="16" t="s">
        <v>110</v>
      </c>
      <c r="C4" s="289" t="s">
        <v>336</v>
      </c>
      <c r="D4" s="290" t="s">
        <v>337</v>
      </c>
    </row>
    <row r="5" spans="1:4" ht="25.5" x14ac:dyDescent="0.2">
      <c r="A5" s="1" t="s">
        <v>0</v>
      </c>
      <c r="B5" s="2" t="s">
        <v>1</v>
      </c>
      <c r="C5" s="291" t="s">
        <v>45</v>
      </c>
      <c r="D5" s="291" t="s">
        <v>45</v>
      </c>
    </row>
    <row r="6" spans="1:4" ht="25.5" x14ac:dyDescent="0.2">
      <c r="A6" s="3">
        <v>1</v>
      </c>
      <c r="B6" s="17" t="s">
        <v>46</v>
      </c>
      <c r="C6" s="231">
        <f>'1'!C6-D6</f>
        <v>15186898</v>
      </c>
      <c r="D6" s="232"/>
    </row>
    <row r="7" spans="1:4" ht="25.5" x14ac:dyDescent="0.2">
      <c r="A7" s="3">
        <v>2</v>
      </c>
      <c r="B7" s="17" t="s">
        <v>47</v>
      </c>
      <c r="C7" s="231">
        <f>'1'!C7-D7</f>
        <v>0</v>
      </c>
      <c r="D7" s="232"/>
    </row>
    <row r="8" spans="1:4" ht="25.5" x14ac:dyDescent="0.2">
      <c r="A8" s="3">
        <v>3</v>
      </c>
      <c r="B8" s="17" t="s">
        <v>48</v>
      </c>
      <c r="C8" s="231">
        <f>'1'!C8-D8</f>
        <v>5296600</v>
      </c>
      <c r="D8" s="232"/>
    </row>
    <row r="9" spans="1:4" ht="25.5" x14ac:dyDescent="0.2">
      <c r="A9" s="3">
        <v>4</v>
      </c>
      <c r="B9" s="17" t="s">
        <v>49</v>
      </c>
      <c r="C9" s="231">
        <f>'1'!C9-D9</f>
        <v>1800000</v>
      </c>
      <c r="D9" s="232"/>
    </row>
    <row r="10" spans="1:4" ht="25.5" x14ac:dyDescent="0.2">
      <c r="A10" s="3">
        <v>5</v>
      </c>
      <c r="B10" s="17" t="s">
        <v>50</v>
      </c>
      <c r="C10" s="231">
        <f>'1'!C10-D10</f>
        <v>0</v>
      </c>
      <c r="D10" s="232"/>
    </row>
    <row r="11" spans="1:4" x14ac:dyDescent="0.2">
      <c r="A11" s="3">
        <v>6</v>
      </c>
      <c r="B11" s="17" t="s">
        <v>51</v>
      </c>
      <c r="C11" s="231">
        <f>'1'!C11-D11</f>
        <v>22283498</v>
      </c>
      <c r="D11" s="234">
        <f>SUM(D6:D10)</f>
        <v>0</v>
      </c>
    </row>
    <row r="12" spans="1:4" ht="25.5" x14ac:dyDescent="0.2">
      <c r="A12" s="3">
        <v>7</v>
      </c>
      <c r="B12" s="17" t="s">
        <v>52</v>
      </c>
      <c r="C12" s="231">
        <f>'1'!C12-D12</f>
        <v>6675483</v>
      </c>
      <c r="D12" s="234">
        <f>SUM(D13:D17)</f>
        <v>0</v>
      </c>
    </row>
    <row r="13" spans="1:4" x14ac:dyDescent="0.2">
      <c r="A13" s="3">
        <v>8</v>
      </c>
      <c r="B13" s="17" t="s">
        <v>53</v>
      </c>
      <c r="C13" s="231">
        <f>'1'!C13-D13</f>
        <v>0</v>
      </c>
      <c r="D13" s="232"/>
    </row>
    <row r="14" spans="1:4" x14ac:dyDescent="0.2">
      <c r="A14" s="3">
        <v>9</v>
      </c>
      <c r="B14" s="17" t="s">
        <v>54</v>
      </c>
      <c r="C14" s="231">
        <f>'1'!C14-D14</f>
        <v>0</v>
      </c>
      <c r="D14" s="232"/>
    </row>
    <row r="15" spans="1:4" x14ac:dyDescent="0.2">
      <c r="A15" s="3">
        <v>10</v>
      </c>
      <c r="B15" s="17" t="s">
        <v>55</v>
      </c>
      <c r="C15" s="231">
        <f>'1'!C15-D15</f>
        <v>6675483</v>
      </c>
      <c r="D15" s="232"/>
    </row>
    <row r="16" spans="1:4" x14ac:dyDescent="0.2">
      <c r="A16" s="3"/>
      <c r="B16" s="17" t="s">
        <v>365</v>
      </c>
      <c r="C16" s="231">
        <f>'1'!C16-D16</f>
        <v>0</v>
      </c>
      <c r="D16" s="232"/>
    </row>
    <row r="17" spans="1:4" x14ac:dyDescent="0.2">
      <c r="A17" s="3">
        <v>11</v>
      </c>
      <c r="B17" s="17" t="s">
        <v>56</v>
      </c>
      <c r="C17" s="231">
        <f>'1'!C17-D17</f>
        <v>0</v>
      </c>
      <c r="D17" s="232"/>
    </row>
    <row r="18" spans="1:4" ht="25.5" x14ac:dyDescent="0.2">
      <c r="A18" s="3">
        <v>12</v>
      </c>
      <c r="B18" s="18" t="s">
        <v>57</v>
      </c>
      <c r="C18" s="231">
        <f>'1'!C18-D18</f>
        <v>28958981</v>
      </c>
      <c r="D18" s="237">
        <f>D11+D12</f>
        <v>0</v>
      </c>
    </row>
    <row r="19" spans="1:4" x14ac:dyDescent="0.2">
      <c r="A19" s="3">
        <v>13</v>
      </c>
      <c r="B19" s="17" t="s">
        <v>58</v>
      </c>
      <c r="C19" s="231">
        <f>'1'!C19-D19</f>
        <v>0</v>
      </c>
      <c r="D19" s="238">
        <f>SUM(D20:D23)</f>
        <v>0</v>
      </c>
    </row>
    <row r="20" spans="1:4" x14ac:dyDescent="0.2">
      <c r="A20" s="3">
        <v>14</v>
      </c>
      <c r="B20" s="17" t="s">
        <v>59</v>
      </c>
      <c r="C20" s="231">
        <f>'1'!C20-D20</f>
        <v>0</v>
      </c>
      <c r="D20" s="239"/>
    </row>
    <row r="21" spans="1:4" x14ac:dyDescent="0.2">
      <c r="A21" s="3">
        <v>15</v>
      </c>
      <c r="B21" s="17" t="s">
        <v>60</v>
      </c>
      <c r="C21" s="231">
        <f>'1'!C21-D21</f>
        <v>0</v>
      </c>
      <c r="D21" s="239"/>
    </row>
    <row r="22" spans="1:4" x14ac:dyDescent="0.2">
      <c r="A22" s="3">
        <v>16</v>
      </c>
      <c r="B22" s="17" t="s">
        <v>61</v>
      </c>
      <c r="C22" s="231">
        <f>'1'!C22-D22</f>
        <v>0</v>
      </c>
      <c r="D22" s="239"/>
    </row>
    <row r="23" spans="1:4" x14ac:dyDescent="0.2">
      <c r="A23" s="3">
        <v>17</v>
      </c>
      <c r="B23" s="19" t="s">
        <v>62</v>
      </c>
      <c r="C23" s="231">
        <f>'1'!C23-D23</f>
        <v>0</v>
      </c>
      <c r="D23" s="239"/>
    </row>
    <row r="24" spans="1:4" ht="25.5" x14ac:dyDescent="0.2">
      <c r="A24" s="3">
        <v>18</v>
      </c>
      <c r="B24" s="18" t="s">
        <v>63</v>
      </c>
      <c r="C24" s="231">
        <f>'1'!C24-D24</f>
        <v>0</v>
      </c>
      <c r="D24" s="237">
        <f>D19</f>
        <v>0</v>
      </c>
    </row>
    <row r="25" spans="1:4" x14ac:dyDescent="0.2">
      <c r="A25" s="3">
        <v>19</v>
      </c>
      <c r="B25" s="17" t="s">
        <v>64</v>
      </c>
      <c r="C25" s="231">
        <f>'1'!C25-D25</f>
        <v>1360000</v>
      </c>
      <c r="D25" s="234">
        <f>SUM(D26:D27)</f>
        <v>0</v>
      </c>
    </row>
    <row r="26" spans="1:4" x14ac:dyDescent="0.2">
      <c r="A26" s="3">
        <v>20</v>
      </c>
      <c r="B26" s="17" t="s">
        <v>65</v>
      </c>
      <c r="C26" s="231">
        <f>'1'!C26-D26</f>
        <v>350000</v>
      </c>
      <c r="D26" s="232"/>
    </row>
    <row r="27" spans="1:4" ht="16.5" customHeight="1" x14ac:dyDescent="0.2">
      <c r="A27" s="3">
        <v>21</v>
      </c>
      <c r="B27" s="17" t="s">
        <v>66</v>
      </c>
      <c r="C27" s="231">
        <f>'1'!C27-D27</f>
        <v>1010000</v>
      </c>
      <c r="D27" s="232"/>
    </row>
    <row r="28" spans="1:4" ht="18.75" customHeight="1" x14ac:dyDescent="0.2">
      <c r="A28" s="3">
        <v>22</v>
      </c>
      <c r="B28" s="17" t="s">
        <v>67</v>
      </c>
      <c r="C28" s="231">
        <f>'1'!C28-D28</f>
        <v>2920000</v>
      </c>
      <c r="D28" s="232"/>
    </row>
    <row r="29" spans="1:4" x14ac:dyDescent="0.2">
      <c r="A29" s="3">
        <v>23</v>
      </c>
      <c r="B29" s="17" t="s">
        <v>68</v>
      </c>
      <c r="C29" s="231">
        <f>'1'!C29-D29</f>
        <v>1450000</v>
      </c>
      <c r="D29" s="232"/>
    </row>
    <row r="30" spans="1:4" ht="25.5" x14ac:dyDescent="0.2">
      <c r="A30" s="3">
        <v>24</v>
      </c>
      <c r="B30" s="17" t="s">
        <v>69</v>
      </c>
      <c r="C30" s="231">
        <f>'1'!C30-D30</f>
        <v>0</v>
      </c>
      <c r="D30" s="232"/>
    </row>
    <row r="31" spans="1:4" x14ac:dyDescent="0.2">
      <c r="A31" s="3">
        <v>25</v>
      </c>
      <c r="B31" s="17" t="s">
        <v>70</v>
      </c>
      <c r="C31" s="231">
        <f>'1'!C31-D31</f>
        <v>4370000</v>
      </c>
      <c r="D31" s="234">
        <f>SUM(D28:D30)</f>
        <v>0</v>
      </c>
    </row>
    <row r="32" spans="1:4" x14ac:dyDescent="0.2">
      <c r="A32" s="3">
        <v>26</v>
      </c>
      <c r="B32" s="17" t="s">
        <v>71</v>
      </c>
      <c r="C32" s="231">
        <f>'1'!C32-D32</f>
        <v>200000</v>
      </c>
      <c r="D32" s="234">
        <f>SUM(D33:D35)</f>
        <v>0</v>
      </c>
    </row>
    <row r="33" spans="1:4" ht="51" x14ac:dyDescent="0.2">
      <c r="A33" s="3">
        <v>27</v>
      </c>
      <c r="B33" s="17" t="s">
        <v>72</v>
      </c>
      <c r="C33" s="231">
        <f>'1'!C33-D33</f>
        <v>0</v>
      </c>
      <c r="D33" s="232"/>
    </row>
    <row r="34" spans="1:4" x14ac:dyDescent="0.2">
      <c r="A34" s="3">
        <v>28</v>
      </c>
      <c r="B34" s="17" t="s">
        <v>73</v>
      </c>
      <c r="C34" s="231">
        <f>'1'!C34-D34</f>
        <v>140000</v>
      </c>
      <c r="D34" s="232"/>
    </row>
    <row r="35" spans="1:4" x14ac:dyDescent="0.2">
      <c r="A35" s="3">
        <v>29</v>
      </c>
      <c r="B35" s="17" t="s">
        <v>74</v>
      </c>
      <c r="C35" s="231">
        <f>'1'!C35-D35</f>
        <v>60000</v>
      </c>
      <c r="D35" s="239"/>
    </row>
    <row r="36" spans="1:4" x14ac:dyDescent="0.2">
      <c r="A36" s="3">
        <v>30</v>
      </c>
      <c r="B36" s="18" t="s">
        <v>75</v>
      </c>
      <c r="C36" s="231">
        <f>'1'!C36-D36</f>
        <v>5930000</v>
      </c>
      <c r="D36" s="237">
        <f>D25+D31+D32</f>
        <v>0</v>
      </c>
    </row>
    <row r="37" spans="1:4" x14ac:dyDescent="0.2">
      <c r="A37" s="3">
        <v>31</v>
      </c>
      <c r="B37" s="20" t="s">
        <v>76</v>
      </c>
      <c r="C37" s="231">
        <f>'1'!C37-D37</f>
        <v>190000</v>
      </c>
      <c r="D37" s="240">
        <f>SUM(D38:D40)</f>
        <v>0</v>
      </c>
    </row>
    <row r="38" spans="1:4" x14ac:dyDescent="0.2">
      <c r="A38" s="3">
        <v>32</v>
      </c>
      <c r="B38" s="20" t="s">
        <v>77</v>
      </c>
      <c r="C38" s="231">
        <f>'1'!C38-D38</f>
        <v>0</v>
      </c>
      <c r="D38" s="235"/>
    </row>
    <row r="39" spans="1:4" x14ac:dyDescent="0.2">
      <c r="A39" s="3">
        <v>33</v>
      </c>
      <c r="B39" s="20" t="s">
        <v>78</v>
      </c>
      <c r="C39" s="231">
        <f>'1'!C39-D39</f>
        <v>190000</v>
      </c>
      <c r="D39" s="235"/>
    </row>
    <row r="40" spans="1:4" x14ac:dyDescent="0.2">
      <c r="A40" s="3">
        <v>34</v>
      </c>
      <c r="B40" s="20" t="s">
        <v>79</v>
      </c>
      <c r="C40" s="231">
        <f>'1'!C40-D40</f>
        <v>0</v>
      </c>
      <c r="D40" s="235"/>
    </row>
    <row r="41" spans="1:4" x14ac:dyDescent="0.2">
      <c r="A41" s="3">
        <v>35</v>
      </c>
      <c r="B41" s="17" t="s">
        <v>80</v>
      </c>
      <c r="C41" s="231">
        <f>'1'!C41-D41</f>
        <v>2120640</v>
      </c>
      <c r="D41" s="240">
        <f>SUM(D42:D43)</f>
        <v>0</v>
      </c>
    </row>
    <row r="42" spans="1:4" x14ac:dyDescent="0.2">
      <c r="A42" s="3">
        <v>36</v>
      </c>
      <c r="B42" s="17" t="s">
        <v>81</v>
      </c>
      <c r="C42" s="231">
        <f>'1'!C42-D42</f>
        <v>1775640</v>
      </c>
      <c r="D42" s="232"/>
    </row>
    <row r="43" spans="1:4" x14ac:dyDescent="0.2">
      <c r="A43" s="3">
        <v>37</v>
      </c>
      <c r="B43" s="17" t="s">
        <v>82</v>
      </c>
      <c r="C43" s="231">
        <f>'1'!C43-D43</f>
        <v>345000</v>
      </c>
      <c r="D43" s="232"/>
    </row>
    <row r="44" spans="1:4" x14ac:dyDescent="0.2">
      <c r="A44" s="3">
        <v>38</v>
      </c>
      <c r="B44" s="17" t="s">
        <v>83</v>
      </c>
      <c r="C44" s="231">
        <f>'1'!C44-D44</f>
        <v>0</v>
      </c>
      <c r="D44" s="240">
        <f>SUM(D45:D49)</f>
        <v>0</v>
      </c>
    </row>
    <row r="45" spans="1:4" ht="25.5" x14ac:dyDescent="0.2">
      <c r="A45" s="3">
        <v>39</v>
      </c>
      <c r="B45" s="17" t="s">
        <v>84</v>
      </c>
      <c r="C45" s="231">
        <f>'1'!C45-D45</f>
        <v>0</v>
      </c>
      <c r="D45" s="232"/>
    </row>
    <row r="46" spans="1:4" ht="25.5" x14ac:dyDescent="0.2">
      <c r="A46" s="3">
        <v>40</v>
      </c>
      <c r="B46" s="17" t="s">
        <v>85</v>
      </c>
      <c r="C46" s="231">
        <f>'1'!C46-D46</f>
        <v>0</v>
      </c>
      <c r="D46" s="232"/>
    </row>
    <row r="47" spans="1:4" x14ac:dyDescent="0.2">
      <c r="A47" s="3">
        <v>41</v>
      </c>
      <c r="B47" s="17" t="s">
        <v>86</v>
      </c>
      <c r="C47" s="231">
        <f>'1'!C47-D47</f>
        <v>0</v>
      </c>
      <c r="D47" s="232"/>
    </row>
    <row r="48" spans="1:4" ht="25.5" x14ac:dyDescent="0.2">
      <c r="A48" s="3">
        <v>42</v>
      </c>
      <c r="B48" s="17" t="s">
        <v>87</v>
      </c>
      <c r="C48" s="231">
        <f>'1'!C48-D48</f>
        <v>0</v>
      </c>
      <c r="D48" s="232"/>
    </row>
    <row r="49" spans="1:4" x14ac:dyDescent="0.2">
      <c r="A49" s="3">
        <v>43</v>
      </c>
      <c r="B49" s="17" t="s">
        <v>88</v>
      </c>
      <c r="C49" s="231">
        <f>'1'!C49-D49</f>
        <v>0</v>
      </c>
      <c r="D49" s="232"/>
    </row>
    <row r="50" spans="1:4" x14ac:dyDescent="0.2">
      <c r="A50" s="3">
        <v>44</v>
      </c>
      <c r="B50" s="17" t="s">
        <v>89</v>
      </c>
      <c r="C50" s="231">
        <f>'1'!C50-D50</f>
        <v>493865</v>
      </c>
      <c r="D50" s="232"/>
    </row>
    <row r="51" spans="1:4" x14ac:dyDescent="0.2">
      <c r="A51" s="3">
        <v>45</v>
      </c>
      <c r="B51" s="17" t="s">
        <v>90</v>
      </c>
      <c r="C51" s="231">
        <f>'1'!C51-D51</f>
        <v>0</v>
      </c>
      <c r="D51" s="248"/>
    </row>
    <row r="52" spans="1:4" x14ac:dyDescent="0.2">
      <c r="A52" s="3">
        <v>46</v>
      </c>
      <c r="B52" s="17" t="s">
        <v>91</v>
      </c>
      <c r="C52" s="231">
        <f>'1'!C52-D52</f>
        <v>0</v>
      </c>
      <c r="D52" s="232"/>
    </row>
    <row r="53" spans="1:4" ht="25.5" x14ac:dyDescent="0.2">
      <c r="A53" s="3">
        <v>47</v>
      </c>
      <c r="B53" s="17" t="s">
        <v>92</v>
      </c>
      <c r="C53" s="231">
        <f>'1'!C53-D53</f>
        <v>0</v>
      </c>
      <c r="D53" s="232"/>
    </row>
    <row r="54" spans="1:4" x14ac:dyDescent="0.2">
      <c r="A54" s="3">
        <v>48</v>
      </c>
      <c r="B54" s="17" t="s">
        <v>93</v>
      </c>
      <c r="C54" s="231">
        <f>'1'!C54-D54</f>
        <v>0</v>
      </c>
      <c r="D54" s="232"/>
    </row>
    <row r="55" spans="1:4" ht="25.5" x14ac:dyDescent="0.2">
      <c r="A55" s="3">
        <v>49</v>
      </c>
      <c r="B55" s="17" t="s">
        <v>94</v>
      </c>
      <c r="C55" s="231">
        <f>'1'!C55-D55</f>
        <v>0</v>
      </c>
      <c r="D55" s="232"/>
    </row>
    <row r="56" spans="1:4" x14ac:dyDescent="0.2">
      <c r="A56" s="3">
        <v>50</v>
      </c>
      <c r="B56" s="17" t="s">
        <v>95</v>
      </c>
      <c r="C56" s="231">
        <f>'1'!C56-D56</f>
        <v>0</v>
      </c>
      <c r="D56" s="232"/>
    </row>
    <row r="57" spans="1:4" x14ac:dyDescent="0.2">
      <c r="A57" s="3">
        <v>51</v>
      </c>
      <c r="B57" s="17" t="s">
        <v>96</v>
      </c>
      <c r="C57" s="231">
        <f>'1'!C57-D57</f>
        <v>0</v>
      </c>
      <c r="D57" s="232"/>
    </row>
    <row r="58" spans="1:4" s="28" customFormat="1" x14ac:dyDescent="0.2">
      <c r="A58" s="3">
        <v>52</v>
      </c>
      <c r="B58" s="17" t="s">
        <v>97</v>
      </c>
      <c r="C58" s="231">
        <f>'1'!C58-D58</f>
        <v>0</v>
      </c>
      <c r="D58" s="232"/>
    </row>
    <row r="59" spans="1:4" x14ac:dyDescent="0.2">
      <c r="A59" s="3">
        <v>53</v>
      </c>
      <c r="B59" s="18" t="s">
        <v>98</v>
      </c>
      <c r="C59" s="231">
        <f>'1'!C59-D59</f>
        <v>2804505</v>
      </c>
      <c r="D59" s="237">
        <f>D37+D41+D44+D50+D51+D52+D53+D54+D55+D56+D57+D58</f>
        <v>0</v>
      </c>
    </row>
    <row r="60" spans="1:4" s="28" customFormat="1" x14ac:dyDescent="0.2">
      <c r="A60" s="3">
        <v>54</v>
      </c>
      <c r="B60" s="17" t="s">
        <v>99</v>
      </c>
      <c r="C60" s="231">
        <f>'1'!C60-D60</f>
        <v>0</v>
      </c>
      <c r="D60" s="232"/>
    </row>
    <row r="61" spans="1:4" x14ac:dyDescent="0.2">
      <c r="A61" s="3">
        <v>55</v>
      </c>
      <c r="B61" s="18" t="s">
        <v>100</v>
      </c>
      <c r="C61" s="231">
        <f>'1'!C61-D61</f>
        <v>0</v>
      </c>
      <c r="D61" s="237">
        <f>D60</f>
        <v>0</v>
      </c>
    </row>
    <row r="62" spans="1:4" ht="25.5" x14ac:dyDescent="0.2">
      <c r="A62" s="3">
        <v>56</v>
      </c>
      <c r="B62" s="17" t="s">
        <v>101</v>
      </c>
      <c r="C62" s="231">
        <f>'1'!C62-D62</f>
        <v>0</v>
      </c>
      <c r="D62" s="232"/>
    </row>
    <row r="63" spans="1:4" x14ac:dyDescent="0.2">
      <c r="A63" s="3">
        <v>57</v>
      </c>
      <c r="B63" s="17" t="s">
        <v>102</v>
      </c>
      <c r="C63" s="231">
        <f>'1'!C63-D63</f>
        <v>100000</v>
      </c>
      <c r="D63" s="232"/>
    </row>
    <row r="64" spans="1:4" x14ac:dyDescent="0.2">
      <c r="A64" s="3">
        <v>58</v>
      </c>
      <c r="B64" s="17" t="s">
        <v>103</v>
      </c>
      <c r="C64" s="231">
        <f>'1'!C64-D64</f>
        <v>0</v>
      </c>
      <c r="D64" s="239"/>
    </row>
    <row r="65" spans="1:4" x14ac:dyDescent="0.2">
      <c r="A65" s="3">
        <v>59</v>
      </c>
      <c r="B65" s="18" t="s">
        <v>104</v>
      </c>
      <c r="C65" s="231">
        <f>'1'!C65-D65</f>
        <v>100000</v>
      </c>
      <c r="D65" s="243">
        <f>SUM(D62:D64)</f>
        <v>0</v>
      </c>
    </row>
    <row r="66" spans="1:4" x14ac:dyDescent="0.2">
      <c r="A66" s="3">
        <v>60</v>
      </c>
      <c r="B66" s="21" t="s">
        <v>105</v>
      </c>
      <c r="C66" s="231">
        <f>'1'!C66-D66</f>
        <v>37793486</v>
      </c>
      <c r="D66" s="244">
        <f>D18+D24+D36+D59+D61+D65</f>
        <v>0</v>
      </c>
    </row>
    <row r="67" spans="1:4" ht="25.5" x14ac:dyDescent="0.2">
      <c r="A67" s="3">
        <v>61</v>
      </c>
      <c r="B67" s="17" t="s">
        <v>106</v>
      </c>
      <c r="C67" s="231">
        <f>'1'!C67-D67</f>
        <v>34108346</v>
      </c>
      <c r="D67" s="232"/>
    </row>
    <row r="68" spans="1:4" x14ac:dyDescent="0.2">
      <c r="A68" s="3">
        <v>62</v>
      </c>
      <c r="B68" s="17" t="s">
        <v>107</v>
      </c>
      <c r="C68" s="231">
        <f>'1'!C68-D68</f>
        <v>0</v>
      </c>
      <c r="D68" s="232"/>
    </row>
    <row r="69" spans="1:4" x14ac:dyDescent="0.2">
      <c r="A69" s="3">
        <v>63</v>
      </c>
      <c r="B69" s="17" t="s">
        <v>113</v>
      </c>
      <c r="C69" s="231">
        <f>'1'!C69-D69</f>
        <v>0</v>
      </c>
      <c r="D69" s="232"/>
    </row>
    <row r="70" spans="1:4" x14ac:dyDescent="0.2">
      <c r="A70" s="3">
        <v>64</v>
      </c>
      <c r="B70" s="17" t="s">
        <v>108</v>
      </c>
      <c r="C70" s="231">
        <f>'1'!C70-D70</f>
        <v>34108346</v>
      </c>
      <c r="D70" s="238">
        <f>SUM(D67:D69)</f>
        <v>0</v>
      </c>
    </row>
    <row r="71" spans="1:4" ht="13.5" thickBot="1" x14ac:dyDescent="0.25">
      <c r="A71" s="3">
        <v>65</v>
      </c>
      <c r="B71" s="22" t="s">
        <v>109</v>
      </c>
      <c r="C71" s="231">
        <f>'1'!C71-D71</f>
        <v>34108346</v>
      </c>
      <c r="D71" s="245">
        <f>D70</f>
        <v>0</v>
      </c>
    </row>
    <row r="72" spans="1:4" ht="14.25" thickTop="1" thickBot="1" x14ac:dyDescent="0.25">
      <c r="A72" s="3">
        <v>66</v>
      </c>
      <c r="B72" s="23" t="s">
        <v>44</v>
      </c>
      <c r="C72" s="231">
        <f>'1'!C72-D72</f>
        <v>71901832</v>
      </c>
      <c r="D72" s="247">
        <f>D66+D71</f>
        <v>0</v>
      </c>
    </row>
    <row r="73" spans="1:4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7" customWidth="1"/>
    <col min="4" max="12" width="10.7109375" style="227" customWidth="1"/>
    <col min="13" max="15" width="9.140625" style="368"/>
    <col min="257" max="257" width="5.7109375" customWidth="1"/>
    <col min="258" max="258" width="50" customWidth="1"/>
    <col min="259" max="259" width="13" customWidth="1"/>
    <col min="260" max="268" width="10.7109375" customWidth="1"/>
    <col min="513" max="513" width="5.7109375" customWidth="1"/>
    <col min="514" max="514" width="50" customWidth="1"/>
    <col min="515" max="515" width="13" customWidth="1"/>
    <col min="516" max="524" width="10.7109375" customWidth="1"/>
    <col min="769" max="769" width="5.7109375" customWidth="1"/>
    <col min="770" max="770" width="50" customWidth="1"/>
    <col min="771" max="771" width="13" customWidth="1"/>
    <col min="772" max="780" width="10.7109375" customWidth="1"/>
    <col min="1025" max="1025" width="5.7109375" customWidth="1"/>
    <col min="1026" max="1026" width="50" customWidth="1"/>
    <col min="1027" max="1027" width="13" customWidth="1"/>
    <col min="1028" max="1036" width="10.7109375" customWidth="1"/>
    <col min="1281" max="1281" width="5.7109375" customWidth="1"/>
    <col min="1282" max="1282" width="50" customWidth="1"/>
    <col min="1283" max="1283" width="13" customWidth="1"/>
    <col min="1284" max="1292" width="10.7109375" customWidth="1"/>
    <col min="1537" max="1537" width="5.7109375" customWidth="1"/>
    <col min="1538" max="1538" width="50" customWidth="1"/>
    <col min="1539" max="1539" width="13" customWidth="1"/>
    <col min="1540" max="1548" width="10.7109375" customWidth="1"/>
    <col min="1793" max="1793" width="5.7109375" customWidth="1"/>
    <col min="1794" max="1794" width="50" customWidth="1"/>
    <col min="1795" max="1795" width="13" customWidth="1"/>
    <col min="1796" max="1804" width="10.7109375" customWidth="1"/>
    <col min="2049" max="2049" width="5.7109375" customWidth="1"/>
    <col min="2050" max="2050" width="50" customWidth="1"/>
    <col min="2051" max="2051" width="13" customWidth="1"/>
    <col min="2052" max="2060" width="10.7109375" customWidth="1"/>
    <col min="2305" max="2305" width="5.7109375" customWidth="1"/>
    <col min="2306" max="2306" width="50" customWidth="1"/>
    <col min="2307" max="2307" width="13" customWidth="1"/>
    <col min="2308" max="2316" width="10.7109375" customWidth="1"/>
    <col min="2561" max="2561" width="5.7109375" customWidth="1"/>
    <col min="2562" max="2562" width="50" customWidth="1"/>
    <col min="2563" max="2563" width="13" customWidth="1"/>
    <col min="2564" max="2572" width="10.7109375" customWidth="1"/>
    <col min="2817" max="2817" width="5.7109375" customWidth="1"/>
    <col min="2818" max="2818" width="50" customWidth="1"/>
    <col min="2819" max="2819" width="13" customWidth="1"/>
    <col min="2820" max="2828" width="10.7109375" customWidth="1"/>
    <col min="3073" max="3073" width="5.7109375" customWidth="1"/>
    <col min="3074" max="3074" width="50" customWidth="1"/>
    <col min="3075" max="3075" width="13" customWidth="1"/>
    <col min="3076" max="3084" width="10.7109375" customWidth="1"/>
    <col min="3329" max="3329" width="5.7109375" customWidth="1"/>
    <col min="3330" max="3330" width="50" customWidth="1"/>
    <col min="3331" max="3331" width="13" customWidth="1"/>
    <col min="3332" max="3340" width="10.7109375" customWidth="1"/>
    <col min="3585" max="3585" width="5.7109375" customWidth="1"/>
    <col min="3586" max="3586" width="50" customWidth="1"/>
    <col min="3587" max="3587" width="13" customWidth="1"/>
    <col min="3588" max="3596" width="10.7109375" customWidth="1"/>
    <col min="3841" max="3841" width="5.7109375" customWidth="1"/>
    <col min="3842" max="3842" width="50" customWidth="1"/>
    <col min="3843" max="3843" width="13" customWidth="1"/>
    <col min="3844" max="3852" width="10.7109375" customWidth="1"/>
    <col min="4097" max="4097" width="5.7109375" customWidth="1"/>
    <col min="4098" max="4098" width="50" customWidth="1"/>
    <col min="4099" max="4099" width="13" customWidth="1"/>
    <col min="4100" max="4108" width="10.7109375" customWidth="1"/>
    <col min="4353" max="4353" width="5.7109375" customWidth="1"/>
    <col min="4354" max="4354" width="50" customWidth="1"/>
    <col min="4355" max="4355" width="13" customWidth="1"/>
    <col min="4356" max="4364" width="10.7109375" customWidth="1"/>
    <col min="4609" max="4609" width="5.7109375" customWidth="1"/>
    <col min="4610" max="4610" width="50" customWidth="1"/>
    <col min="4611" max="4611" width="13" customWidth="1"/>
    <col min="4612" max="4620" width="10.7109375" customWidth="1"/>
    <col min="4865" max="4865" width="5.7109375" customWidth="1"/>
    <col min="4866" max="4866" width="50" customWidth="1"/>
    <col min="4867" max="4867" width="13" customWidth="1"/>
    <col min="4868" max="4876" width="10.7109375" customWidth="1"/>
    <col min="5121" max="5121" width="5.7109375" customWidth="1"/>
    <col min="5122" max="5122" width="50" customWidth="1"/>
    <col min="5123" max="5123" width="13" customWidth="1"/>
    <col min="5124" max="5132" width="10.7109375" customWidth="1"/>
    <col min="5377" max="5377" width="5.7109375" customWidth="1"/>
    <col min="5378" max="5378" width="50" customWidth="1"/>
    <col min="5379" max="5379" width="13" customWidth="1"/>
    <col min="5380" max="5388" width="10.7109375" customWidth="1"/>
    <col min="5633" max="5633" width="5.7109375" customWidth="1"/>
    <col min="5634" max="5634" width="50" customWidth="1"/>
    <col min="5635" max="5635" width="13" customWidth="1"/>
    <col min="5636" max="5644" width="10.7109375" customWidth="1"/>
    <col min="5889" max="5889" width="5.7109375" customWidth="1"/>
    <col min="5890" max="5890" width="50" customWidth="1"/>
    <col min="5891" max="5891" width="13" customWidth="1"/>
    <col min="5892" max="5900" width="10.7109375" customWidth="1"/>
    <col min="6145" max="6145" width="5.7109375" customWidth="1"/>
    <col min="6146" max="6146" width="50" customWidth="1"/>
    <col min="6147" max="6147" width="13" customWidth="1"/>
    <col min="6148" max="6156" width="10.7109375" customWidth="1"/>
    <col min="6401" max="6401" width="5.7109375" customWidth="1"/>
    <col min="6402" max="6402" width="50" customWidth="1"/>
    <col min="6403" max="6403" width="13" customWidth="1"/>
    <col min="6404" max="6412" width="10.7109375" customWidth="1"/>
    <col min="6657" max="6657" width="5.7109375" customWidth="1"/>
    <col min="6658" max="6658" width="50" customWidth="1"/>
    <col min="6659" max="6659" width="13" customWidth="1"/>
    <col min="6660" max="6668" width="10.7109375" customWidth="1"/>
    <col min="6913" max="6913" width="5.7109375" customWidth="1"/>
    <col min="6914" max="6914" width="50" customWidth="1"/>
    <col min="6915" max="6915" width="13" customWidth="1"/>
    <col min="6916" max="6924" width="10.7109375" customWidth="1"/>
    <col min="7169" max="7169" width="5.7109375" customWidth="1"/>
    <col min="7170" max="7170" width="50" customWidth="1"/>
    <col min="7171" max="7171" width="13" customWidth="1"/>
    <col min="7172" max="7180" width="10.7109375" customWidth="1"/>
    <col min="7425" max="7425" width="5.7109375" customWidth="1"/>
    <col min="7426" max="7426" width="50" customWidth="1"/>
    <col min="7427" max="7427" width="13" customWidth="1"/>
    <col min="7428" max="7436" width="10.7109375" customWidth="1"/>
    <col min="7681" max="7681" width="5.7109375" customWidth="1"/>
    <col min="7682" max="7682" width="50" customWidth="1"/>
    <col min="7683" max="7683" width="13" customWidth="1"/>
    <col min="7684" max="7692" width="10.7109375" customWidth="1"/>
    <col min="7937" max="7937" width="5.7109375" customWidth="1"/>
    <col min="7938" max="7938" width="50" customWidth="1"/>
    <col min="7939" max="7939" width="13" customWidth="1"/>
    <col min="7940" max="7948" width="10.7109375" customWidth="1"/>
    <col min="8193" max="8193" width="5.7109375" customWidth="1"/>
    <col min="8194" max="8194" width="50" customWidth="1"/>
    <col min="8195" max="8195" width="13" customWidth="1"/>
    <col min="8196" max="8204" width="10.7109375" customWidth="1"/>
    <col min="8449" max="8449" width="5.7109375" customWidth="1"/>
    <col min="8450" max="8450" width="50" customWidth="1"/>
    <col min="8451" max="8451" width="13" customWidth="1"/>
    <col min="8452" max="8460" width="10.7109375" customWidth="1"/>
    <col min="8705" max="8705" width="5.7109375" customWidth="1"/>
    <col min="8706" max="8706" width="50" customWidth="1"/>
    <col min="8707" max="8707" width="13" customWidth="1"/>
    <col min="8708" max="8716" width="10.7109375" customWidth="1"/>
    <col min="8961" max="8961" width="5.7109375" customWidth="1"/>
    <col min="8962" max="8962" width="50" customWidth="1"/>
    <col min="8963" max="8963" width="13" customWidth="1"/>
    <col min="8964" max="8972" width="10.7109375" customWidth="1"/>
    <col min="9217" max="9217" width="5.7109375" customWidth="1"/>
    <col min="9218" max="9218" width="50" customWidth="1"/>
    <col min="9219" max="9219" width="13" customWidth="1"/>
    <col min="9220" max="9228" width="10.7109375" customWidth="1"/>
    <col min="9473" max="9473" width="5.7109375" customWidth="1"/>
    <col min="9474" max="9474" width="50" customWidth="1"/>
    <col min="9475" max="9475" width="13" customWidth="1"/>
    <col min="9476" max="9484" width="10.7109375" customWidth="1"/>
    <col min="9729" max="9729" width="5.7109375" customWidth="1"/>
    <col min="9730" max="9730" width="50" customWidth="1"/>
    <col min="9731" max="9731" width="13" customWidth="1"/>
    <col min="9732" max="9740" width="10.7109375" customWidth="1"/>
    <col min="9985" max="9985" width="5.7109375" customWidth="1"/>
    <col min="9986" max="9986" width="50" customWidth="1"/>
    <col min="9987" max="9987" width="13" customWidth="1"/>
    <col min="9988" max="9996" width="10.7109375" customWidth="1"/>
    <col min="10241" max="10241" width="5.7109375" customWidth="1"/>
    <col min="10242" max="10242" width="50" customWidth="1"/>
    <col min="10243" max="10243" width="13" customWidth="1"/>
    <col min="10244" max="10252" width="10.7109375" customWidth="1"/>
    <col min="10497" max="10497" width="5.7109375" customWidth="1"/>
    <col min="10498" max="10498" width="50" customWidth="1"/>
    <col min="10499" max="10499" width="13" customWidth="1"/>
    <col min="10500" max="10508" width="10.7109375" customWidth="1"/>
    <col min="10753" max="10753" width="5.7109375" customWidth="1"/>
    <col min="10754" max="10754" width="50" customWidth="1"/>
    <col min="10755" max="10755" width="13" customWidth="1"/>
    <col min="10756" max="10764" width="10.7109375" customWidth="1"/>
    <col min="11009" max="11009" width="5.7109375" customWidth="1"/>
    <col min="11010" max="11010" width="50" customWidth="1"/>
    <col min="11011" max="11011" width="13" customWidth="1"/>
    <col min="11012" max="11020" width="10.7109375" customWidth="1"/>
    <col min="11265" max="11265" width="5.7109375" customWidth="1"/>
    <col min="11266" max="11266" width="50" customWidth="1"/>
    <col min="11267" max="11267" width="13" customWidth="1"/>
    <col min="11268" max="11276" width="10.7109375" customWidth="1"/>
    <col min="11521" max="11521" width="5.7109375" customWidth="1"/>
    <col min="11522" max="11522" width="50" customWidth="1"/>
    <col min="11523" max="11523" width="13" customWidth="1"/>
    <col min="11524" max="11532" width="10.7109375" customWidth="1"/>
    <col min="11777" max="11777" width="5.7109375" customWidth="1"/>
    <col min="11778" max="11778" width="50" customWidth="1"/>
    <col min="11779" max="11779" width="13" customWidth="1"/>
    <col min="11780" max="11788" width="10.7109375" customWidth="1"/>
    <col min="12033" max="12033" width="5.7109375" customWidth="1"/>
    <col min="12034" max="12034" width="50" customWidth="1"/>
    <col min="12035" max="12035" width="13" customWidth="1"/>
    <col min="12036" max="12044" width="10.7109375" customWidth="1"/>
    <col min="12289" max="12289" width="5.7109375" customWidth="1"/>
    <col min="12290" max="12290" width="50" customWidth="1"/>
    <col min="12291" max="12291" width="13" customWidth="1"/>
    <col min="12292" max="12300" width="10.7109375" customWidth="1"/>
    <col min="12545" max="12545" width="5.7109375" customWidth="1"/>
    <col min="12546" max="12546" width="50" customWidth="1"/>
    <col min="12547" max="12547" width="13" customWidth="1"/>
    <col min="12548" max="12556" width="10.7109375" customWidth="1"/>
    <col min="12801" max="12801" width="5.7109375" customWidth="1"/>
    <col min="12802" max="12802" width="50" customWidth="1"/>
    <col min="12803" max="12803" width="13" customWidth="1"/>
    <col min="12804" max="12812" width="10.7109375" customWidth="1"/>
    <col min="13057" max="13057" width="5.7109375" customWidth="1"/>
    <col min="13058" max="13058" width="50" customWidth="1"/>
    <col min="13059" max="13059" width="13" customWidth="1"/>
    <col min="13060" max="13068" width="10.7109375" customWidth="1"/>
    <col min="13313" max="13313" width="5.7109375" customWidth="1"/>
    <col min="13314" max="13314" width="50" customWidth="1"/>
    <col min="13315" max="13315" width="13" customWidth="1"/>
    <col min="13316" max="13324" width="10.7109375" customWidth="1"/>
    <col min="13569" max="13569" width="5.7109375" customWidth="1"/>
    <col min="13570" max="13570" width="50" customWidth="1"/>
    <col min="13571" max="13571" width="13" customWidth="1"/>
    <col min="13572" max="13580" width="10.7109375" customWidth="1"/>
    <col min="13825" max="13825" width="5.7109375" customWidth="1"/>
    <col min="13826" max="13826" width="50" customWidth="1"/>
    <col min="13827" max="13827" width="13" customWidth="1"/>
    <col min="13828" max="13836" width="10.7109375" customWidth="1"/>
    <col min="14081" max="14081" width="5.7109375" customWidth="1"/>
    <col min="14082" max="14082" width="50" customWidth="1"/>
    <col min="14083" max="14083" width="13" customWidth="1"/>
    <col min="14084" max="14092" width="10.7109375" customWidth="1"/>
    <col min="14337" max="14337" width="5.7109375" customWidth="1"/>
    <col min="14338" max="14338" width="50" customWidth="1"/>
    <col min="14339" max="14339" width="13" customWidth="1"/>
    <col min="14340" max="14348" width="10.7109375" customWidth="1"/>
    <col min="14593" max="14593" width="5.7109375" customWidth="1"/>
    <col min="14594" max="14594" width="50" customWidth="1"/>
    <col min="14595" max="14595" width="13" customWidth="1"/>
    <col min="14596" max="14604" width="10.7109375" customWidth="1"/>
    <col min="14849" max="14849" width="5.7109375" customWidth="1"/>
    <col min="14850" max="14850" width="50" customWidth="1"/>
    <col min="14851" max="14851" width="13" customWidth="1"/>
    <col min="14852" max="14860" width="10.7109375" customWidth="1"/>
    <col min="15105" max="15105" width="5.7109375" customWidth="1"/>
    <col min="15106" max="15106" width="50" customWidth="1"/>
    <col min="15107" max="15107" width="13" customWidth="1"/>
    <col min="15108" max="15116" width="10.7109375" customWidth="1"/>
    <col min="15361" max="15361" width="5.7109375" customWidth="1"/>
    <col min="15362" max="15362" width="50" customWidth="1"/>
    <col min="15363" max="15363" width="13" customWidth="1"/>
    <col min="15364" max="15372" width="10.7109375" customWidth="1"/>
    <col min="15617" max="15617" width="5.7109375" customWidth="1"/>
    <col min="15618" max="15618" width="50" customWidth="1"/>
    <col min="15619" max="15619" width="13" customWidth="1"/>
    <col min="15620" max="15628" width="10.7109375" customWidth="1"/>
    <col min="15873" max="15873" width="5.7109375" customWidth="1"/>
    <col min="15874" max="15874" width="50" customWidth="1"/>
    <col min="15875" max="15875" width="13" customWidth="1"/>
    <col min="15876" max="15884" width="10.7109375" customWidth="1"/>
    <col min="16129" max="16129" width="5.7109375" customWidth="1"/>
    <col min="16130" max="16130" width="50" customWidth="1"/>
    <col min="16131" max="16131" width="13" customWidth="1"/>
    <col min="16132" max="16140" width="10.7109375" customWidth="1"/>
  </cols>
  <sheetData>
    <row r="1" spans="1:15" ht="18.75" x14ac:dyDescent="0.3">
      <c r="B1" s="39" t="s">
        <v>304</v>
      </c>
      <c r="C1" s="226" t="s">
        <v>401</v>
      </c>
    </row>
    <row r="2" spans="1:15" ht="18.75" x14ac:dyDescent="0.3">
      <c r="B2" s="43" t="s">
        <v>373</v>
      </c>
      <c r="C2" s="369" t="s">
        <v>416</v>
      </c>
    </row>
    <row r="3" spans="1:15" ht="18.75" x14ac:dyDescent="0.3">
      <c r="B3" s="15"/>
    </row>
    <row r="4" spans="1:15" ht="15.75" x14ac:dyDescent="0.25">
      <c r="B4" s="16" t="s">
        <v>110</v>
      </c>
      <c r="C4" s="227" t="s">
        <v>112</v>
      </c>
    </row>
    <row r="5" spans="1:15" ht="36" x14ac:dyDescent="0.2">
      <c r="A5" s="1" t="s">
        <v>0</v>
      </c>
      <c r="B5" s="2" t="s">
        <v>1</v>
      </c>
      <c r="C5" s="229" t="s">
        <v>402</v>
      </c>
      <c r="D5" s="220" t="s">
        <v>306</v>
      </c>
      <c r="E5" s="221" t="s">
        <v>307</v>
      </c>
      <c r="F5" s="220" t="s">
        <v>308</v>
      </c>
      <c r="G5" s="220" t="s">
        <v>310</v>
      </c>
      <c r="H5" s="220" t="s">
        <v>311</v>
      </c>
      <c r="I5" s="220" t="s">
        <v>315</v>
      </c>
      <c r="J5" s="220" t="s">
        <v>318</v>
      </c>
      <c r="K5" s="222" t="s">
        <v>319</v>
      </c>
      <c r="L5" s="223" t="s">
        <v>320</v>
      </c>
      <c r="M5" s="370" t="s">
        <v>403</v>
      </c>
      <c r="N5" s="370" t="s">
        <v>404</v>
      </c>
      <c r="O5" s="371" t="s">
        <v>405</v>
      </c>
    </row>
    <row r="6" spans="1:15" ht="25.5" x14ac:dyDescent="0.2">
      <c r="A6" s="3">
        <v>1</v>
      </c>
      <c r="B6" s="17" t="s">
        <v>46</v>
      </c>
      <c r="C6" s="233">
        <f>SUM(D6:O6)</f>
        <v>15186898</v>
      </c>
      <c r="D6" s="232">
        <v>15186898</v>
      </c>
      <c r="E6" s="232"/>
      <c r="F6" s="232"/>
      <c r="G6" s="232"/>
      <c r="H6" s="232"/>
      <c r="I6" s="232"/>
      <c r="J6" s="232"/>
      <c r="K6" s="232"/>
      <c r="L6" s="232"/>
      <c r="M6" s="372"/>
      <c r="N6" s="372"/>
      <c r="O6" s="372"/>
    </row>
    <row r="7" spans="1:15" ht="25.5" x14ac:dyDescent="0.2">
      <c r="A7" s="3">
        <v>2</v>
      </c>
      <c r="B7" s="17" t="s">
        <v>47</v>
      </c>
      <c r="C7" s="233">
        <f t="shared" ref="C7:C70" si="0">SUM(D7:O7)</f>
        <v>0</v>
      </c>
      <c r="D7" s="232"/>
      <c r="E7" s="232"/>
      <c r="F7" s="232"/>
      <c r="G7" s="232"/>
      <c r="H7" s="232"/>
      <c r="I7" s="232"/>
      <c r="J7" s="232"/>
      <c r="K7" s="232"/>
      <c r="L7" s="232"/>
      <c r="M7" s="372"/>
      <c r="N7" s="372"/>
      <c r="O7" s="372"/>
    </row>
    <row r="8" spans="1:15" ht="25.5" x14ac:dyDescent="0.2">
      <c r="A8" s="3">
        <v>3</v>
      </c>
      <c r="B8" s="17" t="s">
        <v>48</v>
      </c>
      <c r="C8" s="233">
        <f t="shared" si="0"/>
        <v>5296600</v>
      </c>
      <c r="D8" s="232">
        <v>5296600</v>
      </c>
      <c r="E8" s="232"/>
      <c r="F8" s="232"/>
      <c r="G8" s="232"/>
      <c r="H8" s="232"/>
      <c r="I8" s="232"/>
      <c r="J8" s="232"/>
      <c r="K8" s="232"/>
      <c r="L8" s="232"/>
      <c r="M8" s="372"/>
      <c r="N8" s="372"/>
      <c r="O8" s="372"/>
    </row>
    <row r="9" spans="1:15" ht="25.5" x14ac:dyDescent="0.2">
      <c r="A9" s="3">
        <v>4</v>
      </c>
      <c r="B9" s="17" t="s">
        <v>49</v>
      </c>
      <c r="C9" s="233">
        <f t="shared" si="0"/>
        <v>1800000</v>
      </c>
      <c r="D9" s="232">
        <v>1800000</v>
      </c>
      <c r="E9" s="232"/>
      <c r="F9" s="232"/>
      <c r="G9" s="232"/>
      <c r="H9" s="232"/>
      <c r="I9" s="232"/>
      <c r="J9" s="232"/>
      <c r="K9" s="232"/>
      <c r="L9" s="232"/>
      <c r="M9" s="372"/>
      <c r="N9" s="372"/>
      <c r="O9" s="372"/>
    </row>
    <row r="10" spans="1:15" ht="25.5" x14ac:dyDescent="0.2">
      <c r="A10" s="3">
        <v>5</v>
      </c>
      <c r="B10" s="17" t="s">
        <v>50</v>
      </c>
      <c r="C10" s="233">
        <f t="shared" si="0"/>
        <v>0</v>
      </c>
      <c r="D10" s="232"/>
      <c r="E10" s="232"/>
      <c r="F10" s="232"/>
      <c r="G10" s="232"/>
      <c r="H10" s="232"/>
      <c r="I10" s="232"/>
      <c r="J10" s="232"/>
      <c r="K10" s="232"/>
      <c r="L10" s="232"/>
      <c r="M10" s="372"/>
      <c r="N10" s="372"/>
      <c r="O10" s="372"/>
    </row>
    <row r="11" spans="1:15" x14ac:dyDescent="0.2">
      <c r="A11" s="3">
        <v>6</v>
      </c>
      <c r="B11" s="17" t="s">
        <v>51</v>
      </c>
      <c r="C11" s="233">
        <f t="shared" si="0"/>
        <v>22283498</v>
      </c>
      <c r="D11" s="234">
        <f t="shared" ref="D11:O11" si="1">SUM(D6:D10)</f>
        <v>22283498</v>
      </c>
      <c r="E11" s="234">
        <f t="shared" si="1"/>
        <v>0</v>
      </c>
      <c r="F11" s="234">
        <f t="shared" si="1"/>
        <v>0</v>
      </c>
      <c r="G11" s="234">
        <f t="shared" si="1"/>
        <v>0</v>
      </c>
      <c r="H11" s="234">
        <f t="shared" si="1"/>
        <v>0</v>
      </c>
      <c r="I11" s="234">
        <f t="shared" si="1"/>
        <v>0</v>
      </c>
      <c r="J11" s="234">
        <f t="shared" si="1"/>
        <v>0</v>
      </c>
      <c r="K11" s="234">
        <f t="shared" si="1"/>
        <v>0</v>
      </c>
      <c r="L11" s="234">
        <f t="shared" si="1"/>
        <v>0</v>
      </c>
      <c r="M11" s="373">
        <f t="shared" si="1"/>
        <v>0</v>
      </c>
      <c r="N11" s="373">
        <f t="shared" si="1"/>
        <v>0</v>
      </c>
      <c r="O11" s="373">
        <f t="shared" si="1"/>
        <v>0</v>
      </c>
    </row>
    <row r="12" spans="1:15" ht="25.5" x14ac:dyDescent="0.2">
      <c r="A12" s="3">
        <v>7</v>
      </c>
      <c r="B12" s="17" t="s">
        <v>52</v>
      </c>
      <c r="C12" s="233">
        <f t="shared" si="0"/>
        <v>13675483</v>
      </c>
      <c r="D12" s="234">
        <f t="shared" ref="D12:L12" si="2">SUM(D13:D17)</f>
        <v>0</v>
      </c>
      <c r="E12" s="234">
        <f t="shared" si="2"/>
        <v>0</v>
      </c>
      <c r="F12" s="234">
        <f t="shared" si="2"/>
        <v>0</v>
      </c>
      <c r="G12" s="234">
        <f t="shared" si="2"/>
        <v>0</v>
      </c>
      <c r="H12" s="234">
        <f t="shared" si="2"/>
        <v>6675483</v>
      </c>
      <c r="I12" s="234">
        <f t="shared" si="2"/>
        <v>0</v>
      </c>
      <c r="J12" s="234">
        <f t="shared" si="2"/>
        <v>0</v>
      </c>
      <c r="K12" s="234">
        <f t="shared" si="2"/>
        <v>0</v>
      </c>
      <c r="L12" s="234">
        <f t="shared" si="2"/>
        <v>0</v>
      </c>
      <c r="M12" s="373">
        <f>SUM(L13:L17)</f>
        <v>0</v>
      </c>
      <c r="N12" s="373">
        <f>SUM(M13:M17)</f>
        <v>7000000</v>
      </c>
      <c r="O12" s="373">
        <f>SUM(N13:N17)</f>
        <v>0</v>
      </c>
    </row>
    <row r="13" spans="1:15" x14ac:dyDescent="0.2">
      <c r="A13" s="3">
        <v>8</v>
      </c>
      <c r="B13" s="17" t="s">
        <v>374</v>
      </c>
      <c r="C13" s="233">
        <f t="shared" si="0"/>
        <v>0</v>
      </c>
      <c r="D13" s="232"/>
      <c r="E13" s="232"/>
      <c r="F13" s="232"/>
      <c r="G13" s="232"/>
      <c r="H13" s="232"/>
      <c r="I13" s="232"/>
      <c r="J13" s="232"/>
      <c r="K13" s="232"/>
      <c r="L13" s="232"/>
      <c r="M13" s="372"/>
      <c r="N13" s="372"/>
      <c r="O13" s="372"/>
    </row>
    <row r="14" spans="1:15" x14ac:dyDescent="0.2">
      <c r="A14" s="3">
        <v>9</v>
      </c>
      <c r="B14" s="17" t="s">
        <v>54</v>
      </c>
      <c r="C14" s="233">
        <f t="shared" si="0"/>
        <v>0</v>
      </c>
      <c r="D14" s="232"/>
      <c r="E14" s="232"/>
      <c r="F14" s="232"/>
      <c r="G14" s="232"/>
      <c r="H14" s="232"/>
      <c r="I14" s="232"/>
      <c r="J14" s="232"/>
      <c r="K14" s="232"/>
      <c r="L14" s="232"/>
      <c r="M14" s="372"/>
      <c r="N14" s="372"/>
      <c r="O14" s="372"/>
    </row>
    <row r="15" spans="1:15" x14ac:dyDescent="0.2">
      <c r="A15" s="3">
        <v>10</v>
      </c>
      <c r="B15" s="17" t="s">
        <v>55</v>
      </c>
      <c r="C15" s="233">
        <f t="shared" si="0"/>
        <v>6675483</v>
      </c>
      <c r="D15" s="232"/>
      <c r="E15" s="235"/>
      <c r="F15" s="232"/>
      <c r="G15" s="232"/>
      <c r="H15" s="232">
        <v>6675483</v>
      </c>
      <c r="I15" s="235"/>
      <c r="J15" s="232"/>
      <c r="K15" s="232"/>
      <c r="L15" s="232"/>
      <c r="M15" s="372"/>
      <c r="N15" s="372"/>
      <c r="O15" s="372"/>
    </row>
    <row r="16" spans="1:15" x14ac:dyDescent="0.2">
      <c r="A16" s="3"/>
      <c r="B16" s="17" t="s">
        <v>365</v>
      </c>
      <c r="C16" s="233">
        <f t="shared" si="0"/>
        <v>7000000</v>
      </c>
      <c r="D16" s="232"/>
      <c r="E16" s="235"/>
      <c r="F16" s="232"/>
      <c r="G16" s="232"/>
      <c r="H16" s="232"/>
      <c r="I16" s="235"/>
      <c r="J16" s="232"/>
      <c r="K16" s="232"/>
      <c r="L16" s="232"/>
      <c r="M16" s="372">
        <v>7000000</v>
      </c>
      <c r="N16" s="372"/>
      <c r="O16" s="372"/>
    </row>
    <row r="17" spans="1:15" x14ac:dyDescent="0.2">
      <c r="A17" s="3">
        <v>11</v>
      </c>
      <c r="B17" s="17" t="s">
        <v>56</v>
      </c>
      <c r="C17" s="233">
        <f t="shared" si="0"/>
        <v>0</v>
      </c>
      <c r="D17" s="232"/>
      <c r="E17" s="232"/>
      <c r="F17" s="232"/>
      <c r="G17" s="232"/>
      <c r="H17" s="232"/>
      <c r="I17" s="232"/>
      <c r="J17" s="232"/>
      <c r="K17" s="232"/>
      <c r="L17" s="232"/>
      <c r="M17" s="372"/>
      <c r="N17" s="372"/>
      <c r="O17" s="372"/>
    </row>
    <row r="18" spans="1:15" ht="25.5" x14ac:dyDescent="0.2">
      <c r="A18" s="3">
        <v>12</v>
      </c>
      <c r="B18" s="18" t="s">
        <v>57</v>
      </c>
      <c r="C18" s="233">
        <f t="shared" si="0"/>
        <v>35958981</v>
      </c>
      <c r="D18" s="237">
        <f t="shared" ref="D18:L18" si="3">D11+D12</f>
        <v>22283498</v>
      </c>
      <c r="E18" s="237">
        <f t="shared" si="3"/>
        <v>0</v>
      </c>
      <c r="F18" s="237">
        <f t="shared" si="3"/>
        <v>0</v>
      </c>
      <c r="G18" s="237">
        <f t="shared" si="3"/>
        <v>0</v>
      </c>
      <c r="H18" s="237">
        <f t="shared" si="3"/>
        <v>6675483</v>
      </c>
      <c r="I18" s="237">
        <f t="shared" si="3"/>
        <v>0</v>
      </c>
      <c r="J18" s="237">
        <f t="shared" si="3"/>
        <v>0</v>
      </c>
      <c r="K18" s="237">
        <f t="shared" si="3"/>
        <v>0</v>
      </c>
      <c r="L18" s="237">
        <f t="shared" si="3"/>
        <v>0</v>
      </c>
      <c r="M18" s="339">
        <f>M11+N12</f>
        <v>7000000</v>
      </c>
      <c r="N18" s="339">
        <f>N11+O12</f>
        <v>0</v>
      </c>
      <c r="O18" s="339">
        <f>O11+P12</f>
        <v>0</v>
      </c>
    </row>
    <row r="19" spans="1:15" x14ac:dyDescent="0.2">
      <c r="A19" s="3">
        <v>13</v>
      </c>
      <c r="B19" s="17" t="s">
        <v>58</v>
      </c>
      <c r="C19" s="233">
        <f t="shared" si="0"/>
        <v>0</v>
      </c>
      <c r="D19" s="238">
        <f t="shared" ref="D19:O19" si="4">SUM(D20:D23)</f>
        <v>0</v>
      </c>
      <c r="E19" s="238">
        <f t="shared" si="4"/>
        <v>0</v>
      </c>
      <c r="F19" s="238">
        <f t="shared" si="4"/>
        <v>0</v>
      </c>
      <c r="G19" s="238">
        <f t="shared" si="4"/>
        <v>0</v>
      </c>
      <c r="H19" s="238">
        <f t="shared" si="4"/>
        <v>0</v>
      </c>
      <c r="I19" s="238">
        <f t="shared" si="4"/>
        <v>0</v>
      </c>
      <c r="J19" s="238">
        <f t="shared" si="4"/>
        <v>0</v>
      </c>
      <c r="K19" s="238">
        <f t="shared" si="4"/>
        <v>0</v>
      </c>
      <c r="L19" s="238">
        <f t="shared" si="4"/>
        <v>0</v>
      </c>
      <c r="M19" s="374">
        <f t="shared" si="4"/>
        <v>0</v>
      </c>
      <c r="N19" s="374">
        <f t="shared" si="4"/>
        <v>0</v>
      </c>
      <c r="O19" s="374">
        <f t="shared" si="4"/>
        <v>0</v>
      </c>
    </row>
    <row r="20" spans="1:15" x14ac:dyDescent="0.2">
      <c r="A20" s="3">
        <v>14</v>
      </c>
      <c r="B20" s="17" t="s">
        <v>59</v>
      </c>
      <c r="C20" s="233">
        <f t="shared" si="0"/>
        <v>0</v>
      </c>
      <c r="D20" s="239"/>
      <c r="E20" s="239"/>
      <c r="F20" s="239"/>
      <c r="G20" s="239"/>
      <c r="H20" s="239"/>
      <c r="I20" s="239"/>
      <c r="J20" s="239"/>
      <c r="K20" s="239"/>
      <c r="L20" s="239"/>
      <c r="M20" s="372"/>
      <c r="N20" s="372"/>
      <c r="O20" s="372"/>
    </row>
    <row r="21" spans="1:15" x14ac:dyDescent="0.2">
      <c r="A21" s="3">
        <v>15</v>
      </c>
      <c r="B21" s="17" t="s">
        <v>60</v>
      </c>
      <c r="C21" s="233">
        <f t="shared" si="0"/>
        <v>0</v>
      </c>
      <c r="D21" s="239"/>
      <c r="E21" s="239"/>
      <c r="F21" s="239"/>
      <c r="G21" s="239"/>
      <c r="H21" s="239"/>
      <c r="I21" s="239"/>
      <c r="J21" s="239"/>
      <c r="K21" s="239"/>
      <c r="L21" s="239"/>
      <c r="M21" s="372"/>
      <c r="N21" s="372"/>
      <c r="O21" s="372"/>
    </row>
    <row r="22" spans="1:15" x14ac:dyDescent="0.2">
      <c r="A22" s="3">
        <v>16</v>
      </c>
      <c r="B22" s="17" t="s">
        <v>61</v>
      </c>
      <c r="C22" s="233">
        <f t="shared" si="0"/>
        <v>0</v>
      </c>
      <c r="D22" s="239"/>
      <c r="E22" s="239"/>
      <c r="F22" s="239"/>
      <c r="G22" s="239"/>
      <c r="H22" s="239"/>
      <c r="I22" s="239"/>
      <c r="J22" s="239"/>
      <c r="K22" s="239"/>
      <c r="L22" s="239"/>
      <c r="M22" s="372"/>
      <c r="N22" s="372"/>
      <c r="O22" s="372"/>
    </row>
    <row r="23" spans="1:15" x14ac:dyDescent="0.2">
      <c r="A23" s="3">
        <v>17</v>
      </c>
      <c r="B23" s="19" t="s">
        <v>62</v>
      </c>
      <c r="C23" s="233">
        <f t="shared" si="0"/>
        <v>0</v>
      </c>
      <c r="D23" s="239"/>
      <c r="E23" s="239"/>
      <c r="F23" s="239"/>
      <c r="G23" s="239"/>
      <c r="H23" s="239"/>
      <c r="I23" s="239"/>
      <c r="J23" s="239"/>
      <c r="K23" s="239"/>
      <c r="L23" s="239"/>
      <c r="M23" s="372"/>
      <c r="N23" s="372"/>
      <c r="O23" s="372"/>
    </row>
    <row r="24" spans="1:15" ht="25.5" x14ac:dyDescent="0.2">
      <c r="A24" s="3">
        <v>18</v>
      </c>
      <c r="B24" s="18" t="s">
        <v>63</v>
      </c>
      <c r="C24" s="233">
        <f t="shared" si="0"/>
        <v>0</v>
      </c>
      <c r="D24" s="237">
        <f t="shared" ref="D24:O24" si="5">D19</f>
        <v>0</v>
      </c>
      <c r="E24" s="237">
        <f t="shared" si="5"/>
        <v>0</v>
      </c>
      <c r="F24" s="237">
        <f t="shared" si="5"/>
        <v>0</v>
      </c>
      <c r="G24" s="237">
        <f t="shared" si="5"/>
        <v>0</v>
      </c>
      <c r="H24" s="237">
        <f t="shared" si="5"/>
        <v>0</v>
      </c>
      <c r="I24" s="237">
        <f t="shared" si="5"/>
        <v>0</v>
      </c>
      <c r="J24" s="237">
        <f t="shared" si="5"/>
        <v>0</v>
      </c>
      <c r="K24" s="237">
        <f t="shared" si="5"/>
        <v>0</v>
      </c>
      <c r="L24" s="237">
        <f t="shared" si="5"/>
        <v>0</v>
      </c>
      <c r="M24" s="375">
        <f t="shared" si="5"/>
        <v>0</v>
      </c>
      <c r="N24" s="375">
        <f t="shared" si="5"/>
        <v>0</v>
      </c>
      <c r="O24" s="375">
        <f t="shared" si="5"/>
        <v>0</v>
      </c>
    </row>
    <row r="25" spans="1:15" x14ac:dyDescent="0.2">
      <c r="A25" s="3">
        <v>19</v>
      </c>
      <c r="B25" s="17" t="s">
        <v>64</v>
      </c>
      <c r="C25" s="233">
        <f t="shared" si="0"/>
        <v>1360000</v>
      </c>
      <c r="D25" s="234">
        <f t="shared" ref="D25:O25" si="6">SUM(D26:D27)</f>
        <v>0</v>
      </c>
      <c r="E25" s="234">
        <f t="shared" si="6"/>
        <v>1360000</v>
      </c>
      <c r="F25" s="234">
        <f t="shared" si="6"/>
        <v>0</v>
      </c>
      <c r="G25" s="234">
        <f t="shared" si="6"/>
        <v>0</v>
      </c>
      <c r="H25" s="234">
        <f t="shared" si="6"/>
        <v>0</v>
      </c>
      <c r="I25" s="234">
        <f t="shared" si="6"/>
        <v>0</v>
      </c>
      <c r="J25" s="234">
        <f t="shared" si="6"/>
        <v>0</v>
      </c>
      <c r="K25" s="234">
        <f t="shared" si="6"/>
        <v>0</v>
      </c>
      <c r="L25" s="234">
        <f t="shared" si="6"/>
        <v>0</v>
      </c>
      <c r="M25" s="373">
        <f t="shared" si="6"/>
        <v>0</v>
      </c>
      <c r="N25" s="373">
        <f t="shared" si="6"/>
        <v>0</v>
      </c>
      <c r="O25" s="373">
        <f t="shared" si="6"/>
        <v>0</v>
      </c>
    </row>
    <row r="26" spans="1:15" x14ac:dyDescent="0.2">
      <c r="A26" s="3">
        <v>20</v>
      </c>
      <c r="B26" s="17" t="s">
        <v>65</v>
      </c>
      <c r="C26" s="233">
        <f t="shared" si="0"/>
        <v>350000</v>
      </c>
      <c r="D26" s="232"/>
      <c r="E26" s="232">
        <v>350000</v>
      </c>
      <c r="F26" s="232"/>
      <c r="G26" s="232"/>
      <c r="H26" s="232"/>
      <c r="I26" s="232"/>
      <c r="J26" s="232"/>
      <c r="K26" s="232"/>
      <c r="L26" s="232"/>
      <c r="M26" s="372"/>
      <c r="N26" s="372"/>
      <c r="O26" s="372"/>
    </row>
    <row r="27" spans="1:15" ht="16.5" customHeight="1" x14ac:dyDescent="0.2">
      <c r="A27" s="3">
        <v>21</v>
      </c>
      <c r="B27" s="17" t="s">
        <v>66</v>
      </c>
      <c r="C27" s="233">
        <f t="shared" si="0"/>
        <v>1010000</v>
      </c>
      <c r="D27" s="232"/>
      <c r="E27" s="232">
        <v>1010000</v>
      </c>
      <c r="F27" s="232"/>
      <c r="G27" s="232"/>
      <c r="H27" s="232"/>
      <c r="I27" s="232"/>
      <c r="J27" s="232"/>
      <c r="K27" s="232"/>
      <c r="L27" s="232"/>
      <c r="M27" s="372"/>
      <c r="N27" s="372"/>
      <c r="O27" s="372"/>
    </row>
    <row r="28" spans="1:15" ht="18.75" customHeight="1" x14ac:dyDescent="0.2">
      <c r="A28" s="3">
        <v>22</v>
      </c>
      <c r="B28" s="17" t="s">
        <v>67</v>
      </c>
      <c r="C28" s="233">
        <f t="shared" si="0"/>
        <v>2920000</v>
      </c>
      <c r="D28" s="232"/>
      <c r="E28" s="232">
        <v>2920000</v>
      </c>
      <c r="F28" s="232"/>
      <c r="G28" s="232"/>
      <c r="H28" s="232"/>
      <c r="I28" s="232"/>
      <c r="J28" s="232"/>
      <c r="K28" s="232"/>
      <c r="L28" s="232"/>
      <c r="M28" s="372"/>
      <c r="N28" s="372"/>
      <c r="O28" s="372"/>
    </row>
    <row r="29" spans="1:15" x14ac:dyDescent="0.2">
      <c r="A29" s="3">
        <v>23</v>
      </c>
      <c r="B29" s="17" t="s">
        <v>68</v>
      </c>
      <c r="C29" s="233">
        <f t="shared" si="0"/>
        <v>1450000</v>
      </c>
      <c r="D29" s="232"/>
      <c r="E29" s="232">
        <v>1450000</v>
      </c>
      <c r="F29" s="232"/>
      <c r="G29" s="232"/>
      <c r="H29" s="232"/>
      <c r="I29" s="232"/>
      <c r="J29" s="232"/>
      <c r="K29" s="232"/>
      <c r="L29" s="232"/>
      <c r="M29" s="372"/>
      <c r="N29" s="372"/>
      <c r="O29" s="372"/>
    </row>
    <row r="30" spans="1:15" ht="25.5" x14ac:dyDescent="0.2">
      <c r="A30" s="3">
        <v>24</v>
      </c>
      <c r="B30" s="17" t="s">
        <v>69</v>
      </c>
      <c r="C30" s="233">
        <f t="shared" si="0"/>
        <v>0</v>
      </c>
      <c r="D30" s="232"/>
      <c r="E30" s="232"/>
      <c r="F30" s="232"/>
      <c r="G30" s="232"/>
      <c r="H30" s="232"/>
      <c r="I30" s="232"/>
      <c r="J30" s="232"/>
      <c r="K30" s="232"/>
      <c r="L30" s="232"/>
      <c r="M30" s="372"/>
      <c r="N30" s="372"/>
      <c r="O30" s="372"/>
    </row>
    <row r="31" spans="1:15" x14ac:dyDescent="0.2">
      <c r="A31" s="3">
        <v>25</v>
      </c>
      <c r="B31" s="17" t="s">
        <v>70</v>
      </c>
      <c r="C31" s="233">
        <f t="shared" si="0"/>
        <v>4370000</v>
      </c>
      <c r="D31" s="234">
        <f t="shared" ref="D31:O31" si="7">SUM(D28:D30)</f>
        <v>0</v>
      </c>
      <c r="E31" s="234">
        <f t="shared" si="7"/>
        <v>4370000</v>
      </c>
      <c r="F31" s="234">
        <f t="shared" si="7"/>
        <v>0</v>
      </c>
      <c r="G31" s="234">
        <f t="shared" si="7"/>
        <v>0</v>
      </c>
      <c r="H31" s="234">
        <f t="shared" si="7"/>
        <v>0</v>
      </c>
      <c r="I31" s="234">
        <f t="shared" si="7"/>
        <v>0</v>
      </c>
      <c r="J31" s="234">
        <f t="shared" si="7"/>
        <v>0</v>
      </c>
      <c r="K31" s="234">
        <f t="shared" si="7"/>
        <v>0</v>
      </c>
      <c r="L31" s="234">
        <f t="shared" si="7"/>
        <v>0</v>
      </c>
      <c r="M31" s="376">
        <f t="shared" si="7"/>
        <v>0</v>
      </c>
      <c r="N31" s="376">
        <f t="shared" si="7"/>
        <v>0</v>
      </c>
      <c r="O31" s="376">
        <f t="shared" si="7"/>
        <v>0</v>
      </c>
    </row>
    <row r="32" spans="1:15" x14ac:dyDescent="0.2">
      <c r="A32" s="3">
        <v>26</v>
      </c>
      <c r="B32" s="17" t="s">
        <v>71</v>
      </c>
      <c r="C32" s="233">
        <f t="shared" si="0"/>
        <v>200000</v>
      </c>
      <c r="D32" s="234">
        <f t="shared" ref="D32:O32" si="8">SUM(D33:D35)</f>
        <v>0</v>
      </c>
      <c r="E32" s="234">
        <f t="shared" si="8"/>
        <v>200000</v>
      </c>
      <c r="F32" s="234">
        <f t="shared" si="8"/>
        <v>0</v>
      </c>
      <c r="G32" s="234">
        <f t="shared" si="8"/>
        <v>0</v>
      </c>
      <c r="H32" s="234">
        <f t="shared" si="8"/>
        <v>0</v>
      </c>
      <c r="I32" s="234">
        <f t="shared" si="8"/>
        <v>0</v>
      </c>
      <c r="J32" s="234">
        <f t="shared" si="8"/>
        <v>0</v>
      </c>
      <c r="K32" s="234">
        <f t="shared" si="8"/>
        <v>0</v>
      </c>
      <c r="L32" s="234">
        <f t="shared" si="8"/>
        <v>0</v>
      </c>
      <c r="M32" s="376">
        <f t="shared" si="8"/>
        <v>0</v>
      </c>
      <c r="N32" s="376">
        <f t="shared" si="8"/>
        <v>0</v>
      </c>
      <c r="O32" s="376">
        <f t="shared" si="8"/>
        <v>0</v>
      </c>
    </row>
    <row r="33" spans="1:15" ht="51" x14ac:dyDescent="0.2">
      <c r="A33" s="3">
        <v>27</v>
      </c>
      <c r="B33" s="17" t="s">
        <v>72</v>
      </c>
      <c r="C33" s="233">
        <f t="shared" si="0"/>
        <v>0</v>
      </c>
      <c r="D33" s="232"/>
      <c r="E33" s="232"/>
      <c r="F33" s="232"/>
      <c r="G33" s="232"/>
      <c r="H33" s="232"/>
      <c r="I33" s="232"/>
      <c r="J33" s="232"/>
      <c r="K33" s="232"/>
      <c r="L33" s="232"/>
      <c r="M33" s="372"/>
      <c r="N33" s="372"/>
      <c r="O33" s="372"/>
    </row>
    <row r="34" spans="1:15" x14ac:dyDescent="0.2">
      <c r="A34" s="3">
        <v>28</v>
      </c>
      <c r="B34" s="17" t="s">
        <v>73</v>
      </c>
      <c r="C34" s="233">
        <f t="shared" si="0"/>
        <v>140000</v>
      </c>
      <c r="D34" s="232"/>
      <c r="E34" s="232">
        <v>140000</v>
      </c>
      <c r="F34" s="232"/>
      <c r="G34" s="232"/>
      <c r="H34" s="232"/>
      <c r="I34" s="232"/>
      <c r="J34" s="232"/>
      <c r="K34" s="232"/>
      <c r="L34" s="232"/>
      <c r="M34" s="372"/>
      <c r="N34" s="372"/>
      <c r="O34" s="372"/>
    </row>
    <row r="35" spans="1:15" x14ac:dyDescent="0.2">
      <c r="A35" s="3">
        <v>29</v>
      </c>
      <c r="B35" s="17" t="s">
        <v>74</v>
      </c>
      <c r="C35" s="233">
        <f t="shared" si="0"/>
        <v>60000</v>
      </c>
      <c r="D35" s="239"/>
      <c r="E35" s="232">
        <v>60000</v>
      </c>
      <c r="F35" s="239"/>
      <c r="G35" s="239"/>
      <c r="H35" s="239"/>
      <c r="I35" s="239"/>
      <c r="J35" s="239"/>
      <c r="K35" s="239"/>
      <c r="L35" s="239"/>
      <c r="M35" s="372"/>
      <c r="N35" s="372"/>
      <c r="O35" s="372"/>
    </row>
    <row r="36" spans="1:15" x14ac:dyDescent="0.2">
      <c r="A36" s="3">
        <v>30</v>
      </c>
      <c r="B36" s="18" t="s">
        <v>75</v>
      </c>
      <c r="C36" s="233">
        <f t="shared" si="0"/>
        <v>5930000</v>
      </c>
      <c r="D36" s="237">
        <f t="shared" ref="D36:O36" si="9">D25+D31+D32</f>
        <v>0</v>
      </c>
      <c r="E36" s="237">
        <f t="shared" si="9"/>
        <v>5930000</v>
      </c>
      <c r="F36" s="237">
        <f t="shared" si="9"/>
        <v>0</v>
      </c>
      <c r="G36" s="237">
        <f t="shared" si="9"/>
        <v>0</v>
      </c>
      <c r="H36" s="237">
        <f t="shared" si="9"/>
        <v>0</v>
      </c>
      <c r="I36" s="237">
        <f t="shared" si="9"/>
        <v>0</v>
      </c>
      <c r="J36" s="237">
        <f t="shared" si="9"/>
        <v>0</v>
      </c>
      <c r="K36" s="237">
        <f t="shared" si="9"/>
        <v>0</v>
      </c>
      <c r="L36" s="237">
        <f t="shared" si="9"/>
        <v>0</v>
      </c>
      <c r="M36" s="375">
        <f t="shared" si="9"/>
        <v>0</v>
      </c>
      <c r="N36" s="375">
        <f t="shared" si="9"/>
        <v>0</v>
      </c>
      <c r="O36" s="375">
        <f t="shared" si="9"/>
        <v>0</v>
      </c>
    </row>
    <row r="37" spans="1:15" x14ac:dyDescent="0.2">
      <c r="A37" s="3">
        <v>31</v>
      </c>
      <c r="B37" s="20" t="s">
        <v>76</v>
      </c>
      <c r="C37" s="233">
        <f t="shared" si="0"/>
        <v>190000</v>
      </c>
      <c r="D37" s="240">
        <f t="shared" ref="D37:O37" si="10">SUM(D38:D40)</f>
        <v>0</v>
      </c>
      <c r="E37" s="240">
        <f t="shared" si="10"/>
        <v>0</v>
      </c>
      <c r="F37" s="240">
        <f t="shared" si="10"/>
        <v>0</v>
      </c>
      <c r="G37" s="240">
        <f t="shared" si="10"/>
        <v>190000</v>
      </c>
      <c r="H37" s="240">
        <f t="shared" si="10"/>
        <v>0</v>
      </c>
      <c r="I37" s="240">
        <f t="shared" si="10"/>
        <v>0</v>
      </c>
      <c r="J37" s="240">
        <f t="shared" si="10"/>
        <v>0</v>
      </c>
      <c r="K37" s="240">
        <f t="shared" si="10"/>
        <v>0</v>
      </c>
      <c r="L37" s="240">
        <f t="shared" si="10"/>
        <v>0</v>
      </c>
      <c r="M37" s="377">
        <f t="shared" si="10"/>
        <v>0</v>
      </c>
      <c r="N37" s="377">
        <f t="shared" si="10"/>
        <v>0</v>
      </c>
      <c r="O37" s="377">
        <f t="shared" si="10"/>
        <v>0</v>
      </c>
    </row>
    <row r="38" spans="1:15" x14ac:dyDescent="0.2">
      <c r="A38" s="3">
        <v>32</v>
      </c>
      <c r="B38" s="20" t="s">
        <v>77</v>
      </c>
      <c r="C38" s="233">
        <f t="shared" si="0"/>
        <v>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372"/>
      <c r="N38" s="372"/>
      <c r="O38" s="372"/>
    </row>
    <row r="39" spans="1:15" x14ac:dyDescent="0.2">
      <c r="A39" s="3">
        <v>33</v>
      </c>
      <c r="B39" s="20" t="s">
        <v>78</v>
      </c>
      <c r="C39" s="233">
        <f t="shared" si="0"/>
        <v>190000</v>
      </c>
      <c r="D39" s="235"/>
      <c r="E39" s="235"/>
      <c r="F39" s="235"/>
      <c r="G39" s="235">
        <v>190000</v>
      </c>
      <c r="H39" s="235"/>
      <c r="I39" s="235"/>
      <c r="J39" s="235"/>
      <c r="K39" s="235"/>
      <c r="L39" s="235"/>
      <c r="M39" s="372"/>
      <c r="N39" s="372"/>
      <c r="O39" s="372"/>
    </row>
    <row r="40" spans="1:15" x14ac:dyDescent="0.2">
      <c r="A40" s="3">
        <v>34</v>
      </c>
      <c r="B40" s="20" t="s">
        <v>79</v>
      </c>
      <c r="C40" s="233">
        <f t="shared" si="0"/>
        <v>0</v>
      </c>
      <c r="D40" s="235"/>
      <c r="E40" s="235"/>
      <c r="F40" s="235"/>
      <c r="G40" s="235"/>
      <c r="H40" s="235"/>
      <c r="I40" s="235"/>
      <c r="J40" s="235"/>
      <c r="K40" s="235"/>
      <c r="L40" s="235"/>
      <c r="M40" s="372"/>
      <c r="N40" s="372"/>
      <c r="O40" s="372"/>
    </row>
    <row r="41" spans="1:15" x14ac:dyDescent="0.2">
      <c r="A41" s="3">
        <v>35</v>
      </c>
      <c r="B41" s="17" t="s">
        <v>80</v>
      </c>
      <c r="C41" s="233">
        <f t="shared" si="0"/>
        <v>2120640</v>
      </c>
      <c r="D41" s="240">
        <f t="shared" ref="D41:O41" si="11">SUM(D42:D43)</f>
        <v>0</v>
      </c>
      <c r="E41" s="240">
        <f t="shared" si="11"/>
        <v>0</v>
      </c>
      <c r="F41" s="240">
        <f t="shared" si="11"/>
        <v>225000</v>
      </c>
      <c r="G41" s="240">
        <f t="shared" si="11"/>
        <v>120000</v>
      </c>
      <c r="H41" s="240">
        <f t="shared" si="11"/>
        <v>0</v>
      </c>
      <c r="I41" s="240">
        <f t="shared" si="11"/>
        <v>1775640</v>
      </c>
      <c r="J41" s="240">
        <f t="shared" si="11"/>
        <v>0</v>
      </c>
      <c r="K41" s="240">
        <f t="shared" si="11"/>
        <v>0</v>
      </c>
      <c r="L41" s="240">
        <f t="shared" si="11"/>
        <v>0</v>
      </c>
      <c r="M41" s="377">
        <f t="shared" si="11"/>
        <v>0</v>
      </c>
      <c r="N41" s="377">
        <f t="shared" si="11"/>
        <v>0</v>
      </c>
      <c r="O41" s="377">
        <f t="shared" si="11"/>
        <v>0</v>
      </c>
    </row>
    <row r="42" spans="1:15" x14ac:dyDescent="0.2">
      <c r="A42" s="3">
        <v>36</v>
      </c>
      <c r="B42" s="17" t="s">
        <v>81</v>
      </c>
      <c r="C42" s="233">
        <f t="shared" si="0"/>
        <v>1775640</v>
      </c>
      <c r="D42" s="232"/>
      <c r="E42" s="232"/>
      <c r="F42" s="232"/>
      <c r="G42" s="232"/>
      <c r="H42" s="232"/>
      <c r="I42" s="232">
        <v>1775640</v>
      </c>
      <c r="J42" s="232"/>
      <c r="K42" s="232"/>
      <c r="L42" s="232"/>
      <c r="M42" s="372"/>
      <c r="N42" s="372"/>
      <c r="O42" s="372"/>
    </row>
    <row r="43" spans="1:15" x14ac:dyDescent="0.2">
      <c r="A43" s="3">
        <v>37</v>
      </c>
      <c r="B43" s="17" t="s">
        <v>82</v>
      </c>
      <c r="C43" s="233">
        <f t="shared" si="0"/>
        <v>345000</v>
      </c>
      <c r="D43" s="232"/>
      <c r="E43" s="232"/>
      <c r="F43" s="232">
        <v>225000</v>
      </c>
      <c r="G43" s="232">
        <v>120000</v>
      </c>
      <c r="H43" s="232"/>
      <c r="I43" s="232"/>
      <c r="J43" s="232"/>
      <c r="K43" s="232"/>
      <c r="L43" s="232"/>
      <c r="M43" s="372"/>
      <c r="N43" s="372"/>
      <c r="O43" s="372"/>
    </row>
    <row r="44" spans="1:15" x14ac:dyDescent="0.2">
      <c r="A44" s="3">
        <v>38</v>
      </c>
      <c r="B44" s="17" t="s">
        <v>83</v>
      </c>
      <c r="C44" s="233">
        <f t="shared" si="0"/>
        <v>0</v>
      </c>
      <c r="D44" s="240">
        <f t="shared" ref="D44:O44" si="12">SUM(D45:D49)</f>
        <v>0</v>
      </c>
      <c r="E44" s="240">
        <f t="shared" si="12"/>
        <v>0</v>
      </c>
      <c r="F44" s="240">
        <f t="shared" si="12"/>
        <v>0</v>
      </c>
      <c r="G44" s="240">
        <f t="shared" si="12"/>
        <v>0</v>
      </c>
      <c r="H44" s="240">
        <f t="shared" si="12"/>
        <v>0</v>
      </c>
      <c r="I44" s="240">
        <f t="shared" si="12"/>
        <v>0</v>
      </c>
      <c r="J44" s="240">
        <f t="shared" si="12"/>
        <v>0</v>
      </c>
      <c r="K44" s="240">
        <f t="shared" si="12"/>
        <v>0</v>
      </c>
      <c r="L44" s="240">
        <f t="shared" si="12"/>
        <v>0</v>
      </c>
      <c r="M44" s="377">
        <f t="shared" si="12"/>
        <v>0</v>
      </c>
      <c r="N44" s="377">
        <f t="shared" si="12"/>
        <v>0</v>
      </c>
      <c r="O44" s="377">
        <f t="shared" si="12"/>
        <v>0</v>
      </c>
    </row>
    <row r="45" spans="1:15" ht="25.5" x14ac:dyDescent="0.2">
      <c r="A45" s="3">
        <v>39</v>
      </c>
      <c r="B45" s="17" t="s">
        <v>84</v>
      </c>
      <c r="C45" s="233">
        <f t="shared" si="0"/>
        <v>0</v>
      </c>
      <c r="D45" s="232"/>
      <c r="E45" s="232"/>
      <c r="F45" s="232"/>
      <c r="G45" s="232"/>
      <c r="H45" s="232"/>
      <c r="I45" s="232"/>
      <c r="J45" s="232"/>
      <c r="K45" s="232"/>
      <c r="L45" s="232"/>
      <c r="M45" s="372"/>
      <c r="N45" s="372"/>
      <c r="O45" s="372"/>
    </row>
    <row r="46" spans="1:15" ht="25.5" x14ac:dyDescent="0.2">
      <c r="A46" s="3">
        <v>40</v>
      </c>
      <c r="B46" s="17" t="s">
        <v>85</v>
      </c>
      <c r="C46" s="233">
        <f t="shared" si="0"/>
        <v>0</v>
      </c>
      <c r="D46" s="232"/>
      <c r="E46" s="232"/>
      <c r="F46" s="232"/>
      <c r="G46" s="232"/>
      <c r="H46" s="232"/>
      <c r="I46" s="232"/>
      <c r="J46" s="232"/>
      <c r="K46" s="232"/>
      <c r="L46" s="232"/>
      <c r="M46" s="372"/>
      <c r="N46" s="372"/>
      <c r="O46" s="372"/>
    </row>
    <row r="47" spans="1:15" x14ac:dyDescent="0.2">
      <c r="A47" s="3">
        <v>41</v>
      </c>
      <c r="B47" s="17" t="s">
        <v>86</v>
      </c>
      <c r="C47" s="233">
        <f t="shared" si="0"/>
        <v>0</v>
      </c>
      <c r="D47" s="232"/>
      <c r="E47" s="232"/>
      <c r="F47" s="232"/>
      <c r="G47" s="232"/>
      <c r="H47" s="232"/>
      <c r="I47" s="232"/>
      <c r="J47" s="232"/>
      <c r="K47" s="232"/>
      <c r="L47" s="232"/>
      <c r="M47" s="372"/>
      <c r="N47" s="372"/>
      <c r="O47" s="372"/>
    </row>
    <row r="48" spans="1:15" ht="25.5" x14ac:dyDescent="0.2">
      <c r="A48" s="3">
        <v>42</v>
      </c>
      <c r="B48" s="17" t="s">
        <v>87</v>
      </c>
      <c r="C48" s="233">
        <f t="shared" si="0"/>
        <v>0</v>
      </c>
      <c r="D48" s="232"/>
      <c r="E48" s="232"/>
      <c r="F48" s="232"/>
      <c r="G48" s="232"/>
      <c r="H48" s="232"/>
      <c r="I48" s="232"/>
      <c r="J48" s="232"/>
      <c r="K48" s="232"/>
      <c r="L48" s="232"/>
      <c r="M48" s="372"/>
      <c r="N48" s="372"/>
      <c r="O48" s="372"/>
    </row>
    <row r="49" spans="1:15" x14ac:dyDescent="0.2">
      <c r="A49" s="3">
        <v>43</v>
      </c>
      <c r="B49" s="17" t="s">
        <v>88</v>
      </c>
      <c r="C49" s="233">
        <f t="shared" si="0"/>
        <v>0</v>
      </c>
      <c r="D49" s="232"/>
      <c r="E49" s="232"/>
      <c r="F49" s="232"/>
      <c r="G49" s="232"/>
      <c r="H49" s="232"/>
      <c r="I49" s="232"/>
      <c r="J49" s="232"/>
      <c r="K49" s="232"/>
      <c r="L49" s="232"/>
      <c r="M49" s="372"/>
      <c r="N49" s="372"/>
      <c r="O49" s="372"/>
    </row>
    <row r="50" spans="1:15" x14ac:dyDescent="0.2">
      <c r="A50" s="3">
        <v>44</v>
      </c>
      <c r="B50" s="17" t="s">
        <v>89</v>
      </c>
      <c r="C50" s="233">
        <f t="shared" si="0"/>
        <v>493865</v>
      </c>
      <c r="D50" s="232"/>
      <c r="E50" s="232"/>
      <c r="F50" s="232"/>
      <c r="G50" s="232"/>
      <c r="H50" s="232"/>
      <c r="I50" s="232"/>
      <c r="J50" s="232">
        <v>493865</v>
      </c>
      <c r="K50" s="232"/>
      <c r="L50" s="232"/>
      <c r="M50" s="372"/>
      <c r="N50" s="372"/>
      <c r="O50" s="372"/>
    </row>
    <row r="51" spans="1:15" x14ac:dyDescent="0.2">
      <c r="A51" s="3">
        <v>45</v>
      </c>
      <c r="B51" s="17" t="s">
        <v>90</v>
      </c>
      <c r="C51" s="233">
        <f t="shared" si="0"/>
        <v>0</v>
      </c>
      <c r="D51" s="248"/>
      <c r="E51" s="248"/>
      <c r="F51" s="248"/>
      <c r="G51" s="248"/>
      <c r="H51" s="248"/>
      <c r="I51" s="248"/>
      <c r="J51" s="248"/>
      <c r="K51" s="248"/>
      <c r="L51" s="248"/>
      <c r="M51" s="372"/>
      <c r="N51" s="372"/>
      <c r="O51" s="372"/>
    </row>
    <row r="52" spans="1:15" x14ac:dyDescent="0.2">
      <c r="A52" s="3">
        <v>46</v>
      </c>
      <c r="B52" s="17" t="s">
        <v>91</v>
      </c>
      <c r="C52" s="233">
        <f t="shared" si="0"/>
        <v>0</v>
      </c>
      <c r="D52" s="232"/>
      <c r="E52" s="232"/>
      <c r="F52" s="232"/>
      <c r="G52" s="232"/>
      <c r="H52" s="232"/>
      <c r="I52" s="232"/>
      <c r="J52" s="232"/>
      <c r="K52" s="232"/>
      <c r="L52" s="232"/>
      <c r="M52" s="372"/>
      <c r="N52" s="372"/>
      <c r="O52" s="372"/>
    </row>
    <row r="53" spans="1:15" ht="25.5" x14ac:dyDescent="0.2">
      <c r="A53" s="3">
        <v>47</v>
      </c>
      <c r="B53" s="17" t="s">
        <v>92</v>
      </c>
      <c r="C53" s="233">
        <f t="shared" si="0"/>
        <v>0</v>
      </c>
      <c r="D53" s="232"/>
      <c r="E53" s="232"/>
      <c r="F53" s="232"/>
      <c r="G53" s="232"/>
      <c r="H53" s="232"/>
      <c r="I53" s="232"/>
      <c r="J53" s="232"/>
      <c r="K53" s="232"/>
      <c r="L53" s="232"/>
      <c r="M53" s="372"/>
      <c r="N53" s="372"/>
      <c r="O53" s="372"/>
    </row>
    <row r="54" spans="1:15" x14ac:dyDescent="0.2">
      <c r="A54" s="3">
        <v>48</v>
      </c>
      <c r="B54" s="17" t="s">
        <v>93</v>
      </c>
      <c r="C54" s="233">
        <f t="shared" si="0"/>
        <v>0</v>
      </c>
      <c r="D54" s="232"/>
      <c r="E54" s="232"/>
      <c r="F54" s="232"/>
      <c r="G54" s="232"/>
      <c r="H54" s="232"/>
      <c r="I54" s="232"/>
      <c r="J54" s="232"/>
      <c r="K54" s="232"/>
      <c r="L54" s="232"/>
      <c r="M54" s="372"/>
      <c r="N54" s="372"/>
      <c r="O54" s="372"/>
    </row>
    <row r="55" spans="1:15" ht="25.5" x14ac:dyDescent="0.2">
      <c r="A55" s="3">
        <v>49</v>
      </c>
      <c r="B55" s="17" t="s">
        <v>94</v>
      </c>
      <c r="C55" s="233">
        <f t="shared" si="0"/>
        <v>0</v>
      </c>
      <c r="D55" s="232"/>
      <c r="E55" s="232"/>
      <c r="F55" s="232"/>
      <c r="G55" s="232"/>
      <c r="H55" s="232"/>
      <c r="I55" s="232"/>
      <c r="J55" s="232"/>
      <c r="K55" s="232"/>
      <c r="L55" s="232"/>
      <c r="M55" s="372"/>
      <c r="N55" s="372"/>
      <c r="O55" s="372"/>
    </row>
    <row r="56" spans="1:15" x14ac:dyDescent="0.2">
      <c r="A56" s="3">
        <v>50</v>
      </c>
      <c r="B56" s="17" t="s">
        <v>95</v>
      </c>
      <c r="C56" s="233">
        <f t="shared" si="0"/>
        <v>0</v>
      </c>
      <c r="D56" s="232"/>
      <c r="E56" s="232"/>
      <c r="F56" s="232"/>
      <c r="G56" s="232"/>
      <c r="H56" s="232"/>
      <c r="I56" s="232"/>
      <c r="J56" s="232"/>
      <c r="K56" s="232"/>
      <c r="L56" s="232"/>
      <c r="M56" s="372"/>
      <c r="N56" s="372"/>
      <c r="O56" s="372"/>
    </row>
    <row r="57" spans="1:15" x14ac:dyDescent="0.2">
      <c r="A57" s="3">
        <v>51</v>
      </c>
      <c r="B57" s="17" t="s">
        <v>96</v>
      </c>
      <c r="C57" s="233">
        <f t="shared" si="0"/>
        <v>0</v>
      </c>
      <c r="D57" s="232"/>
      <c r="E57" s="232"/>
      <c r="F57" s="232"/>
      <c r="G57" s="232"/>
      <c r="H57" s="232"/>
      <c r="I57" s="232"/>
      <c r="J57" s="232"/>
      <c r="K57" s="232"/>
      <c r="L57" s="232"/>
      <c r="M57" s="372"/>
      <c r="N57" s="372"/>
      <c r="O57" s="372"/>
    </row>
    <row r="58" spans="1:15" s="28" customFormat="1" x14ac:dyDescent="0.2">
      <c r="A58" s="3">
        <v>52</v>
      </c>
      <c r="B58" s="17" t="s">
        <v>97</v>
      </c>
      <c r="C58" s="233">
        <f t="shared" si="0"/>
        <v>0</v>
      </c>
      <c r="D58" s="232"/>
      <c r="E58" s="232"/>
      <c r="F58" s="232"/>
      <c r="G58" s="232"/>
      <c r="H58" s="232"/>
      <c r="I58" s="232"/>
      <c r="J58" s="232"/>
      <c r="K58" s="232"/>
      <c r="L58" s="232"/>
      <c r="M58" s="378"/>
      <c r="N58" s="378"/>
      <c r="O58" s="378"/>
    </row>
    <row r="59" spans="1:15" x14ac:dyDescent="0.2">
      <c r="A59" s="3">
        <v>53</v>
      </c>
      <c r="B59" s="18" t="s">
        <v>98</v>
      </c>
      <c r="C59" s="233">
        <f t="shared" si="0"/>
        <v>2804505</v>
      </c>
      <c r="D59" s="237">
        <f t="shared" ref="D59:O59" si="13">D37+D41+D44+D50+D51+D52+D53+D54+D55+D56+D57+D58</f>
        <v>0</v>
      </c>
      <c r="E59" s="237">
        <f t="shared" si="13"/>
        <v>0</v>
      </c>
      <c r="F59" s="237">
        <f t="shared" si="13"/>
        <v>225000</v>
      </c>
      <c r="G59" s="237">
        <f t="shared" si="13"/>
        <v>310000</v>
      </c>
      <c r="H59" s="237">
        <f t="shared" si="13"/>
        <v>0</v>
      </c>
      <c r="I59" s="237">
        <f t="shared" si="13"/>
        <v>1775640</v>
      </c>
      <c r="J59" s="237">
        <f t="shared" si="13"/>
        <v>493865</v>
      </c>
      <c r="K59" s="237">
        <f t="shared" si="13"/>
        <v>0</v>
      </c>
      <c r="L59" s="237">
        <f t="shared" si="13"/>
        <v>0</v>
      </c>
      <c r="M59" s="375">
        <f t="shared" si="13"/>
        <v>0</v>
      </c>
      <c r="N59" s="375">
        <f t="shared" si="13"/>
        <v>0</v>
      </c>
      <c r="O59" s="375">
        <f t="shared" si="13"/>
        <v>0</v>
      </c>
    </row>
    <row r="60" spans="1:15" s="28" customFormat="1" x14ac:dyDescent="0.2">
      <c r="A60" s="3">
        <v>54</v>
      </c>
      <c r="B60" s="17" t="s">
        <v>99</v>
      </c>
      <c r="C60" s="233">
        <f t="shared" si="0"/>
        <v>0</v>
      </c>
      <c r="D60" s="232"/>
      <c r="E60" s="232"/>
      <c r="F60" s="232"/>
      <c r="G60" s="232"/>
      <c r="H60" s="232"/>
      <c r="I60" s="232"/>
      <c r="J60" s="232"/>
      <c r="K60" s="232"/>
      <c r="L60" s="232"/>
      <c r="M60" s="378"/>
      <c r="N60" s="378"/>
      <c r="O60" s="378"/>
    </row>
    <row r="61" spans="1:15" x14ac:dyDescent="0.2">
      <c r="A61" s="3">
        <v>55</v>
      </c>
      <c r="B61" s="18" t="s">
        <v>100</v>
      </c>
      <c r="C61" s="233">
        <f t="shared" si="0"/>
        <v>0</v>
      </c>
      <c r="D61" s="237">
        <f t="shared" ref="D61:O61" si="14">D60</f>
        <v>0</v>
      </c>
      <c r="E61" s="237">
        <f t="shared" si="14"/>
        <v>0</v>
      </c>
      <c r="F61" s="237">
        <f t="shared" si="14"/>
        <v>0</v>
      </c>
      <c r="G61" s="237">
        <f t="shared" si="14"/>
        <v>0</v>
      </c>
      <c r="H61" s="237">
        <f t="shared" si="14"/>
        <v>0</v>
      </c>
      <c r="I61" s="237">
        <f t="shared" si="14"/>
        <v>0</v>
      </c>
      <c r="J61" s="237">
        <f t="shared" si="14"/>
        <v>0</v>
      </c>
      <c r="K61" s="237">
        <f t="shared" si="14"/>
        <v>0</v>
      </c>
      <c r="L61" s="237">
        <f t="shared" si="14"/>
        <v>0</v>
      </c>
      <c r="M61" s="375">
        <f t="shared" si="14"/>
        <v>0</v>
      </c>
      <c r="N61" s="375">
        <f t="shared" si="14"/>
        <v>0</v>
      </c>
      <c r="O61" s="375">
        <f t="shared" si="14"/>
        <v>0</v>
      </c>
    </row>
    <row r="62" spans="1:15" x14ac:dyDescent="0.2">
      <c r="A62" s="3"/>
      <c r="B62" s="18" t="s">
        <v>406</v>
      </c>
      <c r="C62" s="233">
        <f t="shared" si="0"/>
        <v>0</v>
      </c>
      <c r="D62" s="237"/>
      <c r="E62" s="237"/>
      <c r="F62" s="237"/>
      <c r="G62" s="237"/>
      <c r="H62" s="237"/>
      <c r="I62" s="237"/>
      <c r="J62" s="237"/>
      <c r="K62" s="237"/>
      <c r="L62" s="237"/>
      <c r="M62" s="375"/>
      <c r="N62" s="375"/>
      <c r="O62" s="375"/>
    </row>
    <row r="63" spans="1:15" ht="25.5" x14ac:dyDescent="0.2">
      <c r="A63" s="3">
        <v>56</v>
      </c>
      <c r="B63" s="17" t="s">
        <v>101</v>
      </c>
      <c r="C63" s="233">
        <f t="shared" si="0"/>
        <v>0</v>
      </c>
      <c r="D63" s="232"/>
      <c r="E63" s="232"/>
      <c r="F63" s="232"/>
      <c r="G63" s="232"/>
      <c r="H63" s="232"/>
      <c r="I63" s="232"/>
      <c r="J63" s="232"/>
      <c r="K63" s="232"/>
      <c r="L63" s="232"/>
      <c r="M63" s="372"/>
      <c r="N63" s="372"/>
      <c r="O63" s="372"/>
    </row>
    <row r="64" spans="1:15" x14ac:dyDescent="0.2">
      <c r="A64" s="3">
        <v>57</v>
      </c>
      <c r="B64" s="17" t="s">
        <v>102</v>
      </c>
      <c r="C64" s="233">
        <f t="shared" si="0"/>
        <v>100000</v>
      </c>
      <c r="D64" s="232"/>
      <c r="E64" s="232"/>
      <c r="F64" s="232"/>
      <c r="G64" s="232"/>
      <c r="H64" s="232"/>
      <c r="I64" s="232"/>
      <c r="J64" s="232"/>
      <c r="K64" s="232">
        <v>100000</v>
      </c>
      <c r="L64" s="232"/>
      <c r="M64" s="372"/>
      <c r="N64" s="372"/>
      <c r="O64" s="372"/>
    </row>
    <row r="65" spans="1:15" x14ac:dyDescent="0.2">
      <c r="A65" s="3">
        <v>58</v>
      </c>
      <c r="B65" s="17" t="s">
        <v>103</v>
      </c>
      <c r="C65" s="233">
        <f t="shared" si="0"/>
        <v>0</v>
      </c>
      <c r="D65" s="239"/>
      <c r="E65" s="239"/>
      <c r="F65" s="239"/>
      <c r="G65" s="239"/>
      <c r="H65" s="239"/>
      <c r="I65" s="239"/>
      <c r="J65" s="239"/>
      <c r="K65" s="239"/>
      <c r="L65" s="239"/>
      <c r="M65" s="372"/>
      <c r="N65" s="372"/>
      <c r="O65" s="372"/>
    </row>
    <row r="66" spans="1:15" x14ac:dyDescent="0.2">
      <c r="A66" s="3">
        <v>59</v>
      </c>
      <c r="B66" s="18" t="s">
        <v>104</v>
      </c>
      <c r="C66" s="233">
        <f t="shared" si="0"/>
        <v>100000</v>
      </c>
      <c r="D66" s="243">
        <f t="shared" ref="D66:O66" si="15">SUM(D63:D65)</f>
        <v>0</v>
      </c>
      <c r="E66" s="243">
        <f t="shared" si="15"/>
        <v>0</v>
      </c>
      <c r="F66" s="243">
        <f t="shared" si="15"/>
        <v>0</v>
      </c>
      <c r="G66" s="243">
        <f t="shared" si="15"/>
        <v>0</v>
      </c>
      <c r="H66" s="243">
        <f t="shared" si="15"/>
        <v>0</v>
      </c>
      <c r="I66" s="243">
        <f t="shared" si="15"/>
        <v>0</v>
      </c>
      <c r="J66" s="243">
        <f t="shared" si="15"/>
        <v>0</v>
      </c>
      <c r="K66" s="243">
        <f t="shared" si="15"/>
        <v>100000</v>
      </c>
      <c r="L66" s="243">
        <f t="shared" si="15"/>
        <v>0</v>
      </c>
      <c r="M66" s="379">
        <f t="shared" si="15"/>
        <v>0</v>
      </c>
      <c r="N66" s="379">
        <f t="shared" si="15"/>
        <v>0</v>
      </c>
      <c r="O66" s="379">
        <f t="shared" si="15"/>
        <v>0</v>
      </c>
    </row>
    <row r="67" spans="1:15" x14ac:dyDescent="0.2">
      <c r="A67" s="3">
        <v>60</v>
      </c>
      <c r="B67" s="21" t="s">
        <v>105</v>
      </c>
      <c r="C67" s="233">
        <f t="shared" si="0"/>
        <v>44793486</v>
      </c>
      <c r="D67" s="244">
        <f t="shared" ref="D67:O67" si="16">D18+D24+D36+D59+D61+D66</f>
        <v>22283498</v>
      </c>
      <c r="E67" s="244">
        <f t="shared" si="16"/>
        <v>5930000</v>
      </c>
      <c r="F67" s="244">
        <f t="shared" si="16"/>
        <v>225000</v>
      </c>
      <c r="G67" s="244">
        <f t="shared" si="16"/>
        <v>310000</v>
      </c>
      <c r="H67" s="244">
        <f t="shared" si="16"/>
        <v>6675483</v>
      </c>
      <c r="I67" s="244">
        <f t="shared" si="16"/>
        <v>1775640</v>
      </c>
      <c r="J67" s="244">
        <f t="shared" si="16"/>
        <v>493865</v>
      </c>
      <c r="K67" s="244">
        <f t="shared" si="16"/>
        <v>100000</v>
      </c>
      <c r="L67" s="244">
        <f t="shared" si="16"/>
        <v>0</v>
      </c>
      <c r="M67" s="380">
        <f t="shared" si="16"/>
        <v>7000000</v>
      </c>
      <c r="N67" s="380">
        <f t="shared" si="16"/>
        <v>0</v>
      </c>
      <c r="O67" s="380">
        <f t="shared" si="16"/>
        <v>0</v>
      </c>
    </row>
    <row r="68" spans="1:15" ht="25.5" x14ac:dyDescent="0.2">
      <c r="A68" s="3">
        <v>61</v>
      </c>
      <c r="B68" s="17" t="s">
        <v>106</v>
      </c>
      <c r="C68" s="233">
        <f t="shared" si="0"/>
        <v>37062900</v>
      </c>
      <c r="D68" s="232">
        <v>37062900</v>
      </c>
      <c r="E68" s="232"/>
      <c r="F68" s="232"/>
      <c r="G68" s="232"/>
      <c r="H68" s="232"/>
      <c r="I68" s="232"/>
      <c r="J68" s="232"/>
      <c r="K68" s="232"/>
      <c r="L68" s="232"/>
      <c r="M68" s="372"/>
      <c r="N68" s="372"/>
      <c r="O68" s="372"/>
    </row>
    <row r="69" spans="1:15" x14ac:dyDescent="0.2">
      <c r="A69" s="3">
        <v>62</v>
      </c>
      <c r="B69" s="17" t="s">
        <v>107</v>
      </c>
      <c r="C69" s="233">
        <f t="shared" si="0"/>
        <v>896826</v>
      </c>
      <c r="D69" s="232">
        <v>896826</v>
      </c>
      <c r="E69" s="232"/>
      <c r="F69" s="232"/>
      <c r="G69" s="232"/>
      <c r="H69" s="232"/>
      <c r="I69" s="232"/>
      <c r="J69" s="232"/>
      <c r="K69" s="232"/>
      <c r="L69" s="232"/>
      <c r="M69" s="372"/>
      <c r="N69" s="372"/>
      <c r="O69" s="372"/>
    </row>
    <row r="70" spans="1:15" x14ac:dyDescent="0.2">
      <c r="A70" s="3">
        <v>63</v>
      </c>
      <c r="B70" s="17" t="s">
        <v>113</v>
      </c>
      <c r="C70" s="233">
        <f t="shared" si="0"/>
        <v>0</v>
      </c>
      <c r="D70" s="232" t="s">
        <v>413</v>
      </c>
      <c r="E70" s="232"/>
      <c r="F70" s="232"/>
      <c r="G70" s="232"/>
      <c r="H70" s="232"/>
      <c r="I70" s="232"/>
      <c r="J70" s="232"/>
      <c r="K70" s="232"/>
      <c r="L70" s="232"/>
      <c r="M70" s="372"/>
      <c r="N70" s="372"/>
      <c r="O70" s="372"/>
    </row>
    <row r="71" spans="1:15" x14ac:dyDescent="0.2">
      <c r="A71" s="3">
        <v>64</v>
      </c>
      <c r="B71" s="17" t="s">
        <v>108</v>
      </c>
      <c r="C71" s="233">
        <f>SUM(D71:O71)</f>
        <v>37959726</v>
      </c>
      <c r="D71" s="238">
        <f t="shared" ref="D71:O71" si="17">SUM(D68:D70)</f>
        <v>37959726</v>
      </c>
      <c r="E71" s="238">
        <f t="shared" si="17"/>
        <v>0</v>
      </c>
      <c r="F71" s="238">
        <f t="shared" si="17"/>
        <v>0</v>
      </c>
      <c r="G71" s="238">
        <f t="shared" si="17"/>
        <v>0</v>
      </c>
      <c r="H71" s="238">
        <f t="shared" si="17"/>
        <v>0</v>
      </c>
      <c r="I71" s="238">
        <f t="shared" si="17"/>
        <v>0</v>
      </c>
      <c r="J71" s="238">
        <f t="shared" si="17"/>
        <v>0</v>
      </c>
      <c r="K71" s="238">
        <f t="shared" si="17"/>
        <v>0</v>
      </c>
      <c r="L71" s="238">
        <f t="shared" si="17"/>
        <v>0</v>
      </c>
      <c r="M71" s="381">
        <f t="shared" si="17"/>
        <v>0</v>
      </c>
      <c r="N71" s="381">
        <f t="shared" si="17"/>
        <v>0</v>
      </c>
      <c r="O71" s="381">
        <f t="shared" si="17"/>
        <v>0</v>
      </c>
    </row>
    <row r="72" spans="1:15" ht="13.5" thickBot="1" x14ac:dyDescent="0.25">
      <c r="A72" s="3">
        <v>65</v>
      </c>
      <c r="B72" s="22" t="s">
        <v>109</v>
      </c>
      <c r="C72" s="233">
        <f>SUM(D72:O72)</f>
        <v>37959726</v>
      </c>
      <c r="D72" s="245">
        <f t="shared" ref="D72:O72" si="18">D71</f>
        <v>37959726</v>
      </c>
      <c r="E72" s="245">
        <f t="shared" si="18"/>
        <v>0</v>
      </c>
      <c r="F72" s="245">
        <f t="shared" si="18"/>
        <v>0</v>
      </c>
      <c r="G72" s="245">
        <f t="shared" si="18"/>
        <v>0</v>
      </c>
      <c r="H72" s="245">
        <f t="shared" si="18"/>
        <v>0</v>
      </c>
      <c r="I72" s="245">
        <f t="shared" si="18"/>
        <v>0</v>
      </c>
      <c r="J72" s="245">
        <f t="shared" si="18"/>
        <v>0</v>
      </c>
      <c r="K72" s="245">
        <f t="shared" si="18"/>
        <v>0</v>
      </c>
      <c r="L72" s="382">
        <f t="shared" si="18"/>
        <v>0</v>
      </c>
      <c r="M72" s="382">
        <f t="shared" si="18"/>
        <v>0</v>
      </c>
      <c r="N72" s="382">
        <f t="shared" si="18"/>
        <v>0</v>
      </c>
      <c r="O72" s="382">
        <f t="shared" si="18"/>
        <v>0</v>
      </c>
    </row>
    <row r="73" spans="1:15" ht="14.25" thickTop="1" thickBot="1" x14ac:dyDescent="0.25">
      <c r="A73" s="3">
        <v>66</v>
      </c>
      <c r="B73" s="23" t="s">
        <v>44</v>
      </c>
      <c r="C73" s="233">
        <f>SUM(D73:O73)</f>
        <v>82753212</v>
      </c>
      <c r="D73" s="247">
        <f t="shared" ref="D73:O73" si="19">D67+D72</f>
        <v>60243224</v>
      </c>
      <c r="E73" s="247">
        <f t="shared" si="19"/>
        <v>5930000</v>
      </c>
      <c r="F73" s="247">
        <f t="shared" si="19"/>
        <v>225000</v>
      </c>
      <c r="G73" s="247">
        <f t="shared" si="19"/>
        <v>310000</v>
      </c>
      <c r="H73" s="247">
        <f t="shared" si="19"/>
        <v>6675483</v>
      </c>
      <c r="I73" s="247">
        <f t="shared" si="19"/>
        <v>1775640</v>
      </c>
      <c r="J73" s="247">
        <f t="shared" si="19"/>
        <v>493865</v>
      </c>
      <c r="K73" s="247">
        <f t="shared" si="19"/>
        <v>100000</v>
      </c>
      <c r="L73" s="247">
        <f t="shared" si="19"/>
        <v>0</v>
      </c>
      <c r="M73" s="383">
        <f t="shared" si="19"/>
        <v>7000000</v>
      </c>
      <c r="N73" s="383">
        <f t="shared" si="19"/>
        <v>0</v>
      </c>
      <c r="O73" s="383">
        <f t="shared" si="19"/>
        <v>0</v>
      </c>
    </row>
    <row r="74" spans="1:15" ht="13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7" customWidth="1"/>
    <col min="4" max="12" width="10.7109375" style="227" customWidth="1"/>
    <col min="17" max="17" width="6.28515625" customWidth="1"/>
    <col min="257" max="257" width="5.7109375" customWidth="1"/>
    <col min="258" max="258" width="50" customWidth="1"/>
    <col min="259" max="259" width="13" customWidth="1"/>
    <col min="260" max="268" width="10.7109375" customWidth="1"/>
    <col min="273" max="273" width="6.28515625" customWidth="1"/>
    <col min="513" max="513" width="5.7109375" customWidth="1"/>
    <col min="514" max="514" width="50" customWidth="1"/>
    <col min="515" max="515" width="13" customWidth="1"/>
    <col min="516" max="524" width="10.7109375" customWidth="1"/>
    <col min="529" max="529" width="6.28515625" customWidth="1"/>
    <col min="769" max="769" width="5.7109375" customWidth="1"/>
    <col min="770" max="770" width="50" customWidth="1"/>
    <col min="771" max="771" width="13" customWidth="1"/>
    <col min="772" max="780" width="10.7109375" customWidth="1"/>
    <col min="785" max="785" width="6.28515625" customWidth="1"/>
    <col min="1025" max="1025" width="5.7109375" customWidth="1"/>
    <col min="1026" max="1026" width="50" customWidth="1"/>
    <col min="1027" max="1027" width="13" customWidth="1"/>
    <col min="1028" max="1036" width="10.7109375" customWidth="1"/>
    <col min="1041" max="1041" width="6.28515625" customWidth="1"/>
    <col min="1281" max="1281" width="5.7109375" customWidth="1"/>
    <col min="1282" max="1282" width="50" customWidth="1"/>
    <col min="1283" max="1283" width="13" customWidth="1"/>
    <col min="1284" max="1292" width="10.7109375" customWidth="1"/>
    <col min="1297" max="1297" width="6.28515625" customWidth="1"/>
    <col min="1537" max="1537" width="5.7109375" customWidth="1"/>
    <col min="1538" max="1538" width="50" customWidth="1"/>
    <col min="1539" max="1539" width="13" customWidth="1"/>
    <col min="1540" max="1548" width="10.7109375" customWidth="1"/>
    <col min="1553" max="1553" width="6.28515625" customWidth="1"/>
    <col min="1793" max="1793" width="5.7109375" customWidth="1"/>
    <col min="1794" max="1794" width="50" customWidth="1"/>
    <col min="1795" max="1795" width="13" customWidth="1"/>
    <col min="1796" max="1804" width="10.7109375" customWidth="1"/>
    <col min="1809" max="1809" width="6.28515625" customWidth="1"/>
    <col min="2049" max="2049" width="5.7109375" customWidth="1"/>
    <col min="2050" max="2050" width="50" customWidth="1"/>
    <col min="2051" max="2051" width="13" customWidth="1"/>
    <col min="2052" max="2060" width="10.7109375" customWidth="1"/>
    <col min="2065" max="2065" width="6.28515625" customWidth="1"/>
    <col min="2305" max="2305" width="5.7109375" customWidth="1"/>
    <col min="2306" max="2306" width="50" customWidth="1"/>
    <col min="2307" max="2307" width="13" customWidth="1"/>
    <col min="2308" max="2316" width="10.7109375" customWidth="1"/>
    <col min="2321" max="2321" width="6.28515625" customWidth="1"/>
    <col min="2561" max="2561" width="5.7109375" customWidth="1"/>
    <col min="2562" max="2562" width="50" customWidth="1"/>
    <col min="2563" max="2563" width="13" customWidth="1"/>
    <col min="2564" max="2572" width="10.7109375" customWidth="1"/>
    <col min="2577" max="2577" width="6.28515625" customWidth="1"/>
    <col min="2817" max="2817" width="5.7109375" customWidth="1"/>
    <col min="2818" max="2818" width="50" customWidth="1"/>
    <col min="2819" max="2819" width="13" customWidth="1"/>
    <col min="2820" max="2828" width="10.7109375" customWidth="1"/>
    <col min="2833" max="2833" width="6.28515625" customWidth="1"/>
    <col min="3073" max="3073" width="5.7109375" customWidth="1"/>
    <col min="3074" max="3074" width="50" customWidth="1"/>
    <col min="3075" max="3075" width="13" customWidth="1"/>
    <col min="3076" max="3084" width="10.7109375" customWidth="1"/>
    <col min="3089" max="3089" width="6.28515625" customWidth="1"/>
    <col min="3329" max="3329" width="5.7109375" customWidth="1"/>
    <col min="3330" max="3330" width="50" customWidth="1"/>
    <col min="3331" max="3331" width="13" customWidth="1"/>
    <col min="3332" max="3340" width="10.7109375" customWidth="1"/>
    <col min="3345" max="3345" width="6.28515625" customWidth="1"/>
    <col min="3585" max="3585" width="5.7109375" customWidth="1"/>
    <col min="3586" max="3586" width="50" customWidth="1"/>
    <col min="3587" max="3587" width="13" customWidth="1"/>
    <col min="3588" max="3596" width="10.7109375" customWidth="1"/>
    <col min="3601" max="3601" width="6.28515625" customWidth="1"/>
    <col min="3841" max="3841" width="5.7109375" customWidth="1"/>
    <col min="3842" max="3842" width="50" customWidth="1"/>
    <col min="3843" max="3843" width="13" customWidth="1"/>
    <col min="3844" max="3852" width="10.7109375" customWidth="1"/>
    <col min="3857" max="3857" width="6.28515625" customWidth="1"/>
    <col min="4097" max="4097" width="5.7109375" customWidth="1"/>
    <col min="4098" max="4098" width="50" customWidth="1"/>
    <col min="4099" max="4099" width="13" customWidth="1"/>
    <col min="4100" max="4108" width="10.7109375" customWidth="1"/>
    <col min="4113" max="4113" width="6.28515625" customWidth="1"/>
    <col min="4353" max="4353" width="5.7109375" customWidth="1"/>
    <col min="4354" max="4354" width="50" customWidth="1"/>
    <col min="4355" max="4355" width="13" customWidth="1"/>
    <col min="4356" max="4364" width="10.7109375" customWidth="1"/>
    <col min="4369" max="4369" width="6.28515625" customWidth="1"/>
    <col min="4609" max="4609" width="5.7109375" customWidth="1"/>
    <col min="4610" max="4610" width="50" customWidth="1"/>
    <col min="4611" max="4611" width="13" customWidth="1"/>
    <col min="4612" max="4620" width="10.7109375" customWidth="1"/>
    <col min="4625" max="4625" width="6.28515625" customWidth="1"/>
    <col min="4865" max="4865" width="5.7109375" customWidth="1"/>
    <col min="4866" max="4866" width="50" customWidth="1"/>
    <col min="4867" max="4867" width="13" customWidth="1"/>
    <col min="4868" max="4876" width="10.7109375" customWidth="1"/>
    <col min="4881" max="4881" width="6.28515625" customWidth="1"/>
    <col min="5121" max="5121" width="5.7109375" customWidth="1"/>
    <col min="5122" max="5122" width="50" customWidth="1"/>
    <col min="5123" max="5123" width="13" customWidth="1"/>
    <col min="5124" max="5132" width="10.7109375" customWidth="1"/>
    <col min="5137" max="5137" width="6.28515625" customWidth="1"/>
    <col min="5377" max="5377" width="5.7109375" customWidth="1"/>
    <col min="5378" max="5378" width="50" customWidth="1"/>
    <col min="5379" max="5379" width="13" customWidth="1"/>
    <col min="5380" max="5388" width="10.7109375" customWidth="1"/>
    <col min="5393" max="5393" width="6.28515625" customWidth="1"/>
    <col min="5633" max="5633" width="5.7109375" customWidth="1"/>
    <col min="5634" max="5634" width="50" customWidth="1"/>
    <col min="5635" max="5635" width="13" customWidth="1"/>
    <col min="5636" max="5644" width="10.7109375" customWidth="1"/>
    <col min="5649" max="5649" width="6.28515625" customWidth="1"/>
    <col min="5889" max="5889" width="5.7109375" customWidth="1"/>
    <col min="5890" max="5890" width="50" customWidth="1"/>
    <col min="5891" max="5891" width="13" customWidth="1"/>
    <col min="5892" max="5900" width="10.7109375" customWidth="1"/>
    <col min="5905" max="5905" width="6.28515625" customWidth="1"/>
    <col min="6145" max="6145" width="5.7109375" customWidth="1"/>
    <col min="6146" max="6146" width="50" customWidth="1"/>
    <col min="6147" max="6147" width="13" customWidth="1"/>
    <col min="6148" max="6156" width="10.7109375" customWidth="1"/>
    <col min="6161" max="6161" width="6.28515625" customWidth="1"/>
    <col min="6401" max="6401" width="5.7109375" customWidth="1"/>
    <col min="6402" max="6402" width="50" customWidth="1"/>
    <col min="6403" max="6403" width="13" customWidth="1"/>
    <col min="6404" max="6412" width="10.7109375" customWidth="1"/>
    <col min="6417" max="6417" width="6.28515625" customWidth="1"/>
    <col min="6657" max="6657" width="5.7109375" customWidth="1"/>
    <col min="6658" max="6658" width="50" customWidth="1"/>
    <col min="6659" max="6659" width="13" customWidth="1"/>
    <col min="6660" max="6668" width="10.7109375" customWidth="1"/>
    <col min="6673" max="6673" width="6.28515625" customWidth="1"/>
    <col min="6913" max="6913" width="5.7109375" customWidth="1"/>
    <col min="6914" max="6914" width="50" customWidth="1"/>
    <col min="6915" max="6915" width="13" customWidth="1"/>
    <col min="6916" max="6924" width="10.7109375" customWidth="1"/>
    <col min="6929" max="6929" width="6.28515625" customWidth="1"/>
    <col min="7169" max="7169" width="5.7109375" customWidth="1"/>
    <col min="7170" max="7170" width="50" customWidth="1"/>
    <col min="7171" max="7171" width="13" customWidth="1"/>
    <col min="7172" max="7180" width="10.7109375" customWidth="1"/>
    <col min="7185" max="7185" width="6.28515625" customWidth="1"/>
    <col min="7425" max="7425" width="5.7109375" customWidth="1"/>
    <col min="7426" max="7426" width="50" customWidth="1"/>
    <col min="7427" max="7427" width="13" customWidth="1"/>
    <col min="7428" max="7436" width="10.7109375" customWidth="1"/>
    <col min="7441" max="7441" width="6.28515625" customWidth="1"/>
    <col min="7681" max="7681" width="5.7109375" customWidth="1"/>
    <col min="7682" max="7682" width="50" customWidth="1"/>
    <col min="7683" max="7683" width="13" customWidth="1"/>
    <col min="7684" max="7692" width="10.7109375" customWidth="1"/>
    <col min="7697" max="7697" width="6.28515625" customWidth="1"/>
    <col min="7937" max="7937" width="5.7109375" customWidth="1"/>
    <col min="7938" max="7938" width="50" customWidth="1"/>
    <col min="7939" max="7939" width="13" customWidth="1"/>
    <col min="7940" max="7948" width="10.7109375" customWidth="1"/>
    <col min="7953" max="7953" width="6.28515625" customWidth="1"/>
    <col min="8193" max="8193" width="5.7109375" customWidth="1"/>
    <col min="8194" max="8194" width="50" customWidth="1"/>
    <col min="8195" max="8195" width="13" customWidth="1"/>
    <col min="8196" max="8204" width="10.7109375" customWidth="1"/>
    <col min="8209" max="8209" width="6.28515625" customWidth="1"/>
    <col min="8449" max="8449" width="5.7109375" customWidth="1"/>
    <col min="8450" max="8450" width="50" customWidth="1"/>
    <col min="8451" max="8451" width="13" customWidth="1"/>
    <col min="8452" max="8460" width="10.7109375" customWidth="1"/>
    <col min="8465" max="8465" width="6.28515625" customWidth="1"/>
    <col min="8705" max="8705" width="5.7109375" customWidth="1"/>
    <col min="8706" max="8706" width="50" customWidth="1"/>
    <col min="8707" max="8707" width="13" customWidth="1"/>
    <col min="8708" max="8716" width="10.7109375" customWidth="1"/>
    <col min="8721" max="8721" width="6.28515625" customWidth="1"/>
    <col min="8961" max="8961" width="5.7109375" customWidth="1"/>
    <col min="8962" max="8962" width="50" customWidth="1"/>
    <col min="8963" max="8963" width="13" customWidth="1"/>
    <col min="8964" max="8972" width="10.7109375" customWidth="1"/>
    <col min="8977" max="8977" width="6.28515625" customWidth="1"/>
    <col min="9217" max="9217" width="5.7109375" customWidth="1"/>
    <col min="9218" max="9218" width="50" customWidth="1"/>
    <col min="9219" max="9219" width="13" customWidth="1"/>
    <col min="9220" max="9228" width="10.7109375" customWidth="1"/>
    <col min="9233" max="9233" width="6.28515625" customWidth="1"/>
    <col min="9473" max="9473" width="5.7109375" customWidth="1"/>
    <col min="9474" max="9474" width="50" customWidth="1"/>
    <col min="9475" max="9475" width="13" customWidth="1"/>
    <col min="9476" max="9484" width="10.7109375" customWidth="1"/>
    <col min="9489" max="9489" width="6.28515625" customWidth="1"/>
    <col min="9729" max="9729" width="5.7109375" customWidth="1"/>
    <col min="9730" max="9730" width="50" customWidth="1"/>
    <col min="9731" max="9731" width="13" customWidth="1"/>
    <col min="9732" max="9740" width="10.7109375" customWidth="1"/>
    <col min="9745" max="9745" width="6.28515625" customWidth="1"/>
    <col min="9985" max="9985" width="5.7109375" customWidth="1"/>
    <col min="9986" max="9986" width="50" customWidth="1"/>
    <col min="9987" max="9987" width="13" customWidth="1"/>
    <col min="9988" max="9996" width="10.7109375" customWidth="1"/>
    <col min="10001" max="10001" width="6.28515625" customWidth="1"/>
    <col min="10241" max="10241" width="5.7109375" customWidth="1"/>
    <col min="10242" max="10242" width="50" customWidth="1"/>
    <col min="10243" max="10243" width="13" customWidth="1"/>
    <col min="10244" max="10252" width="10.7109375" customWidth="1"/>
    <col min="10257" max="10257" width="6.28515625" customWidth="1"/>
    <col min="10497" max="10497" width="5.7109375" customWidth="1"/>
    <col min="10498" max="10498" width="50" customWidth="1"/>
    <col min="10499" max="10499" width="13" customWidth="1"/>
    <col min="10500" max="10508" width="10.7109375" customWidth="1"/>
    <col min="10513" max="10513" width="6.28515625" customWidth="1"/>
    <col min="10753" max="10753" width="5.7109375" customWidth="1"/>
    <col min="10754" max="10754" width="50" customWidth="1"/>
    <col min="10755" max="10755" width="13" customWidth="1"/>
    <col min="10756" max="10764" width="10.7109375" customWidth="1"/>
    <col min="10769" max="10769" width="6.28515625" customWidth="1"/>
    <col min="11009" max="11009" width="5.7109375" customWidth="1"/>
    <col min="11010" max="11010" width="50" customWidth="1"/>
    <col min="11011" max="11011" width="13" customWidth="1"/>
    <col min="11012" max="11020" width="10.7109375" customWidth="1"/>
    <col min="11025" max="11025" width="6.28515625" customWidth="1"/>
    <col min="11265" max="11265" width="5.7109375" customWidth="1"/>
    <col min="11266" max="11266" width="50" customWidth="1"/>
    <col min="11267" max="11267" width="13" customWidth="1"/>
    <col min="11268" max="11276" width="10.7109375" customWidth="1"/>
    <col min="11281" max="11281" width="6.28515625" customWidth="1"/>
    <col min="11521" max="11521" width="5.7109375" customWidth="1"/>
    <col min="11522" max="11522" width="50" customWidth="1"/>
    <col min="11523" max="11523" width="13" customWidth="1"/>
    <col min="11524" max="11532" width="10.7109375" customWidth="1"/>
    <col min="11537" max="11537" width="6.28515625" customWidth="1"/>
    <col min="11777" max="11777" width="5.7109375" customWidth="1"/>
    <col min="11778" max="11778" width="50" customWidth="1"/>
    <col min="11779" max="11779" width="13" customWidth="1"/>
    <col min="11780" max="11788" width="10.7109375" customWidth="1"/>
    <col min="11793" max="11793" width="6.28515625" customWidth="1"/>
    <col min="12033" max="12033" width="5.7109375" customWidth="1"/>
    <col min="12034" max="12034" width="50" customWidth="1"/>
    <col min="12035" max="12035" width="13" customWidth="1"/>
    <col min="12036" max="12044" width="10.7109375" customWidth="1"/>
    <col min="12049" max="12049" width="6.28515625" customWidth="1"/>
    <col min="12289" max="12289" width="5.7109375" customWidth="1"/>
    <col min="12290" max="12290" width="50" customWidth="1"/>
    <col min="12291" max="12291" width="13" customWidth="1"/>
    <col min="12292" max="12300" width="10.7109375" customWidth="1"/>
    <col min="12305" max="12305" width="6.28515625" customWidth="1"/>
    <col min="12545" max="12545" width="5.7109375" customWidth="1"/>
    <col min="12546" max="12546" width="50" customWidth="1"/>
    <col min="12547" max="12547" width="13" customWidth="1"/>
    <col min="12548" max="12556" width="10.7109375" customWidth="1"/>
    <col min="12561" max="12561" width="6.28515625" customWidth="1"/>
    <col min="12801" max="12801" width="5.7109375" customWidth="1"/>
    <col min="12802" max="12802" width="50" customWidth="1"/>
    <col min="12803" max="12803" width="13" customWidth="1"/>
    <col min="12804" max="12812" width="10.7109375" customWidth="1"/>
    <col min="12817" max="12817" width="6.28515625" customWidth="1"/>
    <col min="13057" max="13057" width="5.7109375" customWidth="1"/>
    <col min="13058" max="13058" width="50" customWidth="1"/>
    <col min="13059" max="13059" width="13" customWidth="1"/>
    <col min="13060" max="13068" width="10.7109375" customWidth="1"/>
    <col min="13073" max="13073" width="6.28515625" customWidth="1"/>
    <col min="13313" max="13313" width="5.7109375" customWidth="1"/>
    <col min="13314" max="13314" width="50" customWidth="1"/>
    <col min="13315" max="13315" width="13" customWidth="1"/>
    <col min="13316" max="13324" width="10.7109375" customWidth="1"/>
    <col min="13329" max="13329" width="6.28515625" customWidth="1"/>
    <col min="13569" max="13569" width="5.7109375" customWidth="1"/>
    <col min="13570" max="13570" width="50" customWidth="1"/>
    <col min="13571" max="13571" width="13" customWidth="1"/>
    <col min="13572" max="13580" width="10.7109375" customWidth="1"/>
    <col min="13585" max="13585" width="6.28515625" customWidth="1"/>
    <col min="13825" max="13825" width="5.7109375" customWidth="1"/>
    <col min="13826" max="13826" width="50" customWidth="1"/>
    <col min="13827" max="13827" width="13" customWidth="1"/>
    <col min="13828" max="13836" width="10.7109375" customWidth="1"/>
    <col min="13841" max="13841" width="6.28515625" customWidth="1"/>
    <col min="14081" max="14081" width="5.7109375" customWidth="1"/>
    <col min="14082" max="14082" width="50" customWidth="1"/>
    <col min="14083" max="14083" width="13" customWidth="1"/>
    <col min="14084" max="14092" width="10.7109375" customWidth="1"/>
    <col min="14097" max="14097" width="6.28515625" customWidth="1"/>
    <col min="14337" max="14337" width="5.7109375" customWidth="1"/>
    <col min="14338" max="14338" width="50" customWidth="1"/>
    <col min="14339" max="14339" width="13" customWidth="1"/>
    <col min="14340" max="14348" width="10.7109375" customWidth="1"/>
    <col min="14353" max="14353" width="6.28515625" customWidth="1"/>
    <col min="14593" max="14593" width="5.7109375" customWidth="1"/>
    <col min="14594" max="14594" width="50" customWidth="1"/>
    <col min="14595" max="14595" width="13" customWidth="1"/>
    <col min="14596" max="14604" width="10.7109375" customWidth="1"/>
    <col min="14609" max="14609" width="6.28515625" customWidth="1"/>
    <col min="14849" max="14849" width="5.7109375" customWidth="1"/>
    <col min="14850" max="14850" width="50" customWidth="1"/>
    <col min="14851" max="14851" width="13" customWidth="1"/>
    <col min="14852" max="14860" width="10.7109375" customWidth="1"/>
    <col min="14865" max="14865" width="6.28515625" customWidth="1"/>
    <col min="15105" max="15105" width="5.7109375" customWidth="1"/>
    <col min="15106" max="15106" width="50" customWidth="1"/>
    <col min="15107" max="15107" width="13" customWidth="1"/>
    <col min="15108" max="15116" width="10.7109375" customWidth="1"/>
    <col min="15121" max="15121" width="6.28515625" customWidth="1"/>
    <col min="15361" max="15361" width="5.7109375" customWidth="1"/>
    <col min="15362" max="15362" width="50" customWidth="1"/>
    <col min="15363" max="15363" width="13" customWidth="1"/>
    <col min="15364" max="15372" width="10.7109375" customWidth="1"/>
    <col min="15377" max="15377" width="6.28515625" customWidth="1"/>
    <col min="15617" max="15617" width="5.7109375" customWidth="1"/>
    <col min="15618" max="15618" width="50" customWidth="1"/>
    <col min="15619" max="15619" width="13" customWidth="1"/>
    <col min="15620" max="15628" width="10.7109375" customWidth="1"/>
    <col min="15633" max="15633" width="6.28515625" customWidth="1"/>
    <col min="15873" max="15873" width="5.7109375" customWidth="1"/>
    <col min="15874" max="15874" width="50" customWidth="1"/>
    <col min="15875" max="15875" width="13" customWidth="1"/>
    <col min="15876" max="15884" width="10.7109375" customWidth="1"/>
    <col min="15889" max="15889" width="6.28515625" customWidth="1"/>
    <col min="16129" max="16129" width="5.7109375" customWidth="1"/>
    <col min="16130" max="16130" width="50" customWidth="1"/>
    <col min="16131" max="16131" width="13" customWidth="1"/>
    <col min="16132" max="16140" width="10.7109375" customWidth="1"/>
    <col min="16145" max="16145" width="6.28515625" customWidth="1"/>
  </cols>
  <sheetData>
    <row r="1" spans="1:17" ht="18.75" x14ac:dyDescent="0.3">
      <c r="B1" s="39" t="s">
        <v>304</v>
      </c>
      <c r="C1" s="226" t="s">
        <v>407</v>
      </c>
    </row>
    <row r="2" spans="1:17" ht="18.75" x14ac:dyDescent="0.3">
      <c r="B2" s="43" t="s">
        <v>373</v>
      </c>
      <c r="C2" s="369" t="s">
        <v>391</v>
      </c>
    </row>
    <row r="3" spans="1:17" ht="18.75" x14ac:dyDescent="0.3">
      <c r="B3" s="15"/>
    </row>
    <row r="4" spans="1:17" ht="15.75" x14ac:dyDescent="0.25">
      <c r="B4" s="16" t="s">
        <v>110</v>
      </c>
      <c r="C4" s="227" t="s">
        <v>112</v>
      </c>
    </row>
    <row r="5" spans="1:17" ht="36" x14ac:dyDescent="0.2">
      <c r="A5" s="1" t="s">
        <v>0</v>
      </c>
      <c r="B5" s="2" t="s">
        <v>1</v>
      </c>
      <c r="C5" s="229" t="s">
        <v>414</v>
      </c>
      <c r="D5" s="220" t="s">
        <v>306</v>
      </c>
      <c r="E5" s="221" t="s">
        <v>307</v>
      </c>
      <c r="F5" s="220" t="s">
        <v>308</v>
      </c>
      <c r="G5" s="220" t="s">
        <v>310</v>
      </c>
      <c r="H5" s="220" t="s">
        <v>311</v>
      </c>
      <c r="I5" s="220" t="s">
        <v>315</v>
      </c>
      <c r="J5" s="220" t="s">
        <v>318</v>
      </c>
      <c r="K5" s="222" t="s">
        <v>319</v>
      </c>
      <c r="L5" s="223" t="s">
        <v>320</v>
      </c>
      <c r="M5" s="370" t="s">
        <v>403</v>
      </c>
      <c r="N5" s="370" t="s">
        <v>404</v>
      </c>
      <c r="O5" s="371" t="s">
        <v>405</v>
      </c>
      <c r="P5" s="371" t="s">
        <v>415</v>
      </c>
    </row>
    <row r="6" spans="1:17" ht="25.5" x14ac:dyDescent="0.2">
      <c r="A6" s="3">
        <v>1</v>
      </c>
      <c r="B6" s="17" t="s">
        <v>46</v>
      </c>
      <c r="C6" s="233">
        <f t="shared" ref="C6:C69" si="0">SUM(D6:P6)</f>
        <v>7897188</v>
      </c>
      <c r="D6" s="232">
        <v>7897188</v>
      </c>
      <c r="E6" s="232"/>
      <c r="F6" s="232"/>
      <c r="G6" s="232"/>
      <c r="H6" s="232"/>
      <c r="I6" s="232"/>
      <c r="J6" s="232"/>
      <c r="K6" s="232"/>
      <c r="L6" s="232"/>
      <c r="M6" s="372"/>
      <c r="N6" s="372"/>
      <c r="O6" s="372"/>
      <c r="P6" s="372"/>
      <c r="Q6" s="384"/>
    </row>
    <row r="7" spans="1:17" ht="25.5" x14ac:dyDescent="0.2">
      <c r="A7" s="3">
        <v>2</v>
      </c>
      <c r="B7" s="17" t="s">
        <v>47</v>
      </c>
      <c r="C7" s="233">
        <f t="shared" si="0"/>
        <v>0</v>
      </c>
      <c r="D7" s="231"/>
      <c r="E7" s="232"/>
      <c r="F7" s="232"/>
      <c r="G7" s="232"/>
      <c r="H7" s="232"/>
      <c r="I7" s="232"/>
      <c r="J7" s="232"/>
      <c r="K7" s="232"/>
      <c r="L7" s="232"/>
      <c r="M7" s="372"/>
      <c r="N7" s="372"/>
      <c r="O7" s="372"/>
      <c r="P7" s="372"/>
      <c r="Q7" s="384"/>
    </row>
    <row r="8" spans="1:17" ht="25.5" x14ac:dyDescent="0.2">
      <c r="A8" s="3">
        <v>3</v>
      </c>
      <c r="B8" s="17" t="s">
        <v>48</v>
      </c>
      <c r="C8" s="233">
        <f t="shared" si="0"/>
        <v>2754232</v>
      </c>
      <c r="D8" s="231">
        <v>2754232</v>
      </c>
      <c r="E8" s="232"/>
      <c r="F8" s="232"/>
      <c r="G8" s="232"/>
      <c r="H8" s="232"/>
      <c r="I8" s="232"/>
      <c r="J8" s="232"/>
      <c r="K8" s="232"/>
      <c r="L8" s="232"/>
      <c r="M8" s="372"/>
      <c r="N8" s="372"/>
      <c r="O8" s="372"/>
      <c r="P8" s="372"/>
      <c r="Q8" s="384"/>
    </row>
    <row r="9" spans="1:17" ht="25.5" x14ac:dyDescent="0.2">
      <c r="A9" s="3">
        <v>4</v>
      </c>
      <c r="B9" s="17" t="s">
        <v>49</v>
      </c>
      <c r="C9" s="233">
        <f t="shared" si="0"/>
        <v>936000</v>
      </c>
      <c r="D9" s="231">
        <v>936000</v>
      </c>
      <c r="E9" s="232"/>
      <c r="F9" s="232"/>
      <c r="G9" s="232"/>
      <c r="H9" s="232"/>
      <c r="I9" s="232"/>
      <c r="J9" s="232"/>
      <c r="K9" s="232"/>
      <c r="L9" s="232"/>
      <c r="M9" s="372"/>
      <c r="N9" s="372"/>
      <c r="O9" s="372"/>
      <c r="P9" s="372"/>
      <c r="Q9" s="384"/>
    </row>
    <row r="10" spans="1:17" ht="25.5" x14ac:dyDescent="0.2">
      <c r="A10" s="3">
        <v>5</v>
      </c>
      <c r="B10" s="17" t="s">
        <v>50</v>
      </c>
      <c r="C10" s="233">
        <f t="shared" si="0"/>
        <v>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372"/>
      <c r="N10" s="372"/>
      <c r="O10" s="372"/>
      <c r="P10" s="372"/>
      <c r="Q10" s="384"/>
    </row>
    <row r="11" spans="1:17" x14ac:dyDescent="0.2">
      <c r="A11" s="3">
        <v>6</v>
      </c>
      <c r="B11" s="17" t="s">
        <v>51</v>
      </c>
      <c r="C11" s="233">
        <f t="shared" si="0"/>
        <v>11587420</v>
      </c>
      <c r="D11" s="234">
        <f t="shared" ref="D11:P11" si="1">SUM(D6:D10)</f>
        <v>11587420</v>
      </c>
      <c r="E11" s="234">
        <f t="shared" si="1"/>
        <v>0</v>
      </c>
      <c r="F11" s="234">
        <f t="shared" si="1"/>
        <v>0</v>
      </c>
      <c r="G11" s="234">
        <f t="shared" si="1"/>
        <v>0</v>
      </c>
      <c r="H11" s="234">
        <f t="shared" si="1"/>
        <v>0</v>
      </c>
      <c r="I11" s="234">
        <f t="shared" si="1"/>
        <v>0</v>
      </c>
      <c r="J11" s="234">
        <f t="shared" si="1"/>
        <v>0</v>
      </c>
      <c r="K11" s="234">
        <f t="shared" si="1"/>
        <v>0</v>
      </c>
      <c r="L11" s="234">
        <f t="shared" si="1"/>
        <v>0</v>
      </c>
      <c r="M11" s="234">
        <f t="shared" si="1"/>
        <v>0</v>
      </c>
      <c r="N11" s="234">
        <f t="shared" si="1"/>
        <v>0</v>
      </c>
      <c r="O11" s="234">
        <f t="shared" si="1"/>
        <v>0</v>
      </c>
      <c r="P11" s="234">
        <f t="shared" si="1"/>
        <v>0</v>
      </c>
      <c r="Q11" s="384"/>
    </row>
    <row r="12" spans="1:17" ht="25.5" x14ac:dyDescent="0.2">
      <c r="A12" s="3">
        <v>7</v>
      </c>
      <c r="B12" s="17" t="s">
        <v>52</v>
      </c>
      <c r="C12" s="233">
        <f t="shared" si="0"/>
        <v>9039322</v>
      </c>
      <c r="D12" s="234">
        <f t="shared" ref="D12:L12" si="2">SUM(D13:D17)</f>
        <v>0</v>
      </c>
      <c r="E12" s="234">
        <f t="shared" si="2"/>
        <v>0</v>
      </c>
      <c r="F12" s="234">
        <f t="shared" si="2"/>
        <v>0</v>
      </c>
      <c r="G12" s="234">
        <f t="shared" si="2"/>
        <v>0</v>
      </c>
      <c r="H12" s="234">
        <f t="shared" si="2"/>
        <v>2039322</v>
      </c>
      <c r="I12" s="234">
        <f t="shared" si="2"/>
        <v>0</v>
      </c>
      <c r="J12" s="234">
        <f t="shared" si="2"/>
        <v>0</v>
      </c>
      <c r="K12" s="234">
        <f t="shared" si="2"/>
        <v>0</v>
      </c>
      <c r="L12" s="234">
        <f t="shared" si="2"/>
        <v>0</v>
      </c>
      <c r="M12" s="234">
        <f>SUM(M13:M17)</f>
        <v>7000000</v>
      </c>
      <c r="N12" s="234">
        <f>SUM(N13:N17)</f>
        <v>0</v>
      </c>
      <c r="O12" s="234">
        <f>SUM(N13:N17)</f>
        <v>0</v>
      </c>
      <c r="P12" s="234">
        <f>SUM(O13:O17)</f>
        <v>0</v>
      </c>
      <c r="Q12" s="384"/>
    </row>
    <row r="13" spans="1:17" x14ac:dyDescent="0.2">
      <c r="A13" s="3">
        <v>8</v>
      </c>
      <c r="B13" s="17" t="s">
        <v>374</v>
      </c>
      <c r="C13" s="233">
        <f t="shared" si="0"/>
        <v>0</v>
      </c>
      <c r="D13" s="232"/>
      <c r="E13" s="232"/>
      <c r="F13" s="232"/>
      <c r="G13" s="232"/>
      <c r="H13" s="232"/>
      <c r="I13" s="232"/>
      <c r="J13" s="232"/>
      <c r="K13" s="232"/>
      <c r="L13" s="232"/>
      <c r="M13" s="372"/>
      <c r="N13" s="372"/>
      <c r="O13" s="372"/>
      <c r="P13" s="372"/>
      <c r="Q13" s="384"/>
    </row>
    <row r="14" spans="1:17" x14ac:dyDescent="0.2">
      <c r="A14" s="3">
        <v>9</v>
      </c>
      <c r="B14" s="17" t="s">
        <v>54</v>
      </c>
      <c r="C14" s="233">
        <f t="shared" si="0"/>
        <v>0</v>
      </c>
      <c r="D14" s="232"/>
      <c r="E14" s="232"/>
      <c r="F14" s="232"/>
      <c r="G14" s="232"/>
      <c r="H14" s="232"/>
      <c r="I14" s="232"/>
      <c r="J14" s="232"/>
      <c r="K14" s="232"/>
      <c r="L14" s="232"/>
      <c r="M14" s="372"/>
      <c r="N14" s="372"/>
      <c r="O14" s="372"/>
      <c r="P14" s="372"/>
      <c r="Q14" s="384"/>
    </row>
    <row r="15" spans="1:17" x14ac:dyDescent="0.2">
      <c r="A15" s="3">
        <v>10</v>
      </c>
      <c r="B15" s="17" t="s">
        <v>55</v>
      </c>
      <c r="C15" s="233">
        <f t="shared" si="0"/>
        <v>2039322</v>
      </c>
      <c r="D15" s="232"/>
      <c r="E15" s="235"/>
      <c r="F15" s="232"/>
      <c r="G15" s="232"/>
      <c r="H15" s="232">
        <v>2039322</v>
      </c>
      <c r="I15" s="235"/>
      <c r="J15" s="232"/>
      <c r="K15" s="232"/>
      <c r="L15" s="232"/>
      <c r="M15" s="372"/>
      <c r="N15" s="372"/>
      <c r="O15" s="372"/>
      <c r="P15" s="372"/>
      <c r="Q15" s="384"/>
    </row>
    <row r="16" spans="1:17" x14ac:dyDescent="0.2">
      <c r="A16" s="3"/>
      <c r="B16" s="17" t="s">
        <v>365</v>
      </c>
      <c r="C16" s="233">
        <f t="shared" si="0"/>
        <v>7000000</v>
      </c>
      <c r="D16" s="232"/>
      <c r="E16" s="235"/>
      <c r="F16" s="232"/>
      <c r="G16" s="232"/>
      <c r="H16" s="232"/>
      <c r="I16" s="235"/>
      <c r="J16" s="232"/>
      <c r="K16" s="232"/>
      <c r="L16" s="232"/>
      <c r="M16" s="372">
        <v>7000000</v>
      </c>
      <c r="N16" s="372"/>
      <c r="O16" s="372"/>
      <c r="P16" s="372"/>
      <c r="Q16" s="384"/>
    </row>
    <row r="17" spans="1:17" x14ac:dyDescent="0.2">
      <c r="A17" s="3">
        <v>11</v>
      </c>
      <c r="B17" s="17" t="s">
        <v>56</v>
      </c>
      <c r="C17" s="233">
        <f t="shared" si="0"/>
        <v>0</v>
      </c>
      <c r="D17" s="232"/>
      <c r="E17" s="232"/>
      <c r="F17" s="232"/>
      <c r="G17" s="232"/>
      <c r="H17" s="232"/>
      <c r="I17" s="232"/>
      <c r="J17" s="232"/>
      <c r="K17" s="232"/>
      <c r="L17" s="232"/>
      <c r="M17" s="372"/>
      <c r="N17" s="372"/>
      <c r="O17" s="372"/>
      <c r="P17" s="372"/>
      <c r="Q17" s="384"/>
    </row>
    <row r="18" spans="1:17" ht="25.5" x14ac:dyDescent="0.2">
      <c r="A18" s="3">
        <v>12</v>
      </c>
      <c r="B18" s="18" t="s">
        <v>57</v>
      </c>
      <c r="C18" s="233">
        <f t="shared" si="0"/>
        <v>20626742</v>
      </c>
      <c r="D18" s="237">
        <f t="shared" ref="D18:K18" si="3">D11+D12</f>
        <v>11587420</v>
      </c>
      <c r="E18" s="237">
        <f t="shared" si="3"/>
        <v>0</v>
      </c>
      <c r="F18" s="237">
        <f t="shared" si="3"/>
        <v>0</v>
      </c>
      <c r="G18" s="237">
        <f t="shared" si="3"/>
        <v>0</v>
      </c>
      <c r="H18" s="237">
        <f t="shared" si="3"/>
        <v>2039322</v>
      </c>
      <c r="I18" s="237">
        <f t="shared" si="3"/>
        <v>0</v>
      </c>
      <c r="J18" s="237">
        <f t="shared" si="3"/>
        <v>0</v>
      </c>
      <c r="K18" s="237">
        <f t="shared" si="3"/>
        <v>0</v>
      </c>
      <c r="L18" s="237">
        <f>L11+L12</f>
        <v>0</v>
      </c>
      <c r="M18" s="237">
        <f>M11+M12</f>
        <v>7000000</v>
      </c>
      <c r="N18" s="237">
        <f>N11+N12</f>
        <v>0</v>
      </c>
      <c r="O18" s="237">
        <f>P11+O12</f>
        <v>0</v>
      </c>
      <c r="P18" s="237">
        <f>P11+P12</f>
        <v>0</v>
      </c>
      <c r="Q18" s="384"/>
    </row>
    <row r="19" spans="1:17" x14ac:dyDescent="0.2">
      <c r="A19" s="3">
        <v>13</v>
      </c>
      <c r="B19" s="17" t="s">
        <v>58</v>
      </c>
      <c r="C19" s="233">
        <f t="shared" si="0"/>
        <v>0</v>
      </c>
      <c r="D19" s="238">
        <f t="shared" ref="D19:P19" si="4">SUM(D20:D23)</f>
        <v>0</v>
      </c>
      <c r="E19" s="238">
        <f t="shared" si="4"/>
        <v>0</v>
      </c>
      <c r="F19" s="238">
        <f t="shared" si="4"/>
        <v>0</v>
      </c>
      <c r="G19" s="238">
        <f t="shared" si="4"/>
        <v>0</v>
      </c>
      <c r="H19" s="238">
        <f t="shared" si="4"/>
        <v>0</v>
      </c>
      <c r="I19" s="238">
        <f t="shared" si="4"/>
        <v>0</v>
      </c>
      <c r="J19" s="238">
        <f t="shared" si="4"/>
        <v>0</v>
      </c>
      <c r="K19" s="238">
        <f t="shared" si="4"/>
        <v>0</v>
      </c>
      <c r="L19" s="238">
        <f t="shared" si="4"/>
        <v>0</v>
      </c>
      <c r="M19" s="238">
        <f t="shared" si="4"/>
        <v>0</v>
      </c>
      <c r="N19" s="238">
        <f t="shared" si="4"/>
        <v>0</v>
      </c>
      <c r="O19" s="238">
        <f t="shared" si="4"/>
        <v>0</v>
      </c>
      <c r="P19" s="238">
        <f t="shared" si="4"/>
        <v>0</v>
      </c>
      <c r="Q19" s="384"/>
    </row>
    <row r="20" spans="1:17" x14ac:dyDescent="0.2">
      <c r="A20" s="3">
        <v>14</v>
      </c>
      <c r="B20" s="17" t="s">
        <v>59</v>
      </c>
      <c r="C20" s="233">
        <f t="shared" si="0"/>
        <v>0</v>
      </c>
      <c r="D20" s="239"/>
      <c r="E20" s="239"/>
      <c r="F20" s="239"/>
      <c r="G20" s="239"/>
      <c r="H20" s="239"/>
      <c r="I20" s="239"/>
      <c r="J20" s="239"/>
      <c r="K20" s="239"/>
      <c r="L20" s="239"/>
      <c r="M20" s="372"/>
      <c r="N20" s="372"/>
      <c r="O20" s="372"/>
      <c r="P20" s="372"/>
      <c r="Q20" s="384"/>
    </row>
    <row r="21" spans="1:17" x14ac:dyDescent="0.2">
      <c r="A21" s="3">
        <v>15</v>
      </c>
      <c r="B21" s="17" t="s">
        <v>60</v>
      </c>
      <c r="C21" s="233">
        <f t="shared" si="0"/>
        <v>0</v>
      </c>
      <c r="D21" s="239"/>
      <c r="E21" s="239"/>
      <c r="F21" s="239"/>
      <c r="G21" s="239"/>
      <c r="H21" s="239"/>
      <c r="I21" s="239"/>
      <c r="J21" s="239"/>
      <c r="K21" s="239"/>
      <c r="L21" s="239"/>
      <c r="M21" s="372"/>
      <c r="N21" s="372"/>
      <c r="O21" s="372"/>
      <c r="P21" s="372"/>
      <c r="Q21" s="384"/>
    </row>
    <row r="22" spans="1:17" x14ac:dyDescent="0.2">
      <c r="A22" s="3">
        <v>16</v>
      </c>
      <c r="B22" s="17" t="s">
        <v>61</v>
      </c>
      <c r="C22" s="233">
        <f t="shared" si="0"/>
        <v>0</v>
      </c>
      <c r="D22" s="239"/>
      <c r="E22" s="239"/>
      <c r="F22" s="239"/>
      <c r="G22" s="239"/>
      <c r="H22" s="239"/>
      <c r="I22" s="239"/>
      <c r="J22" s="239"/>
      <c r="K22" s="239"/>
      <c r="L22" s="239"/>
      <c r="M22" s="372"/>
      <c r="N22" s="372"/>
      <c r="O22" s="372"/>
      <c r="P22" s="372"/>
      <c r="Q22" s="384"/>
    </row>
    <row r="23" spans="1:17" x14ac:dyDescent="0.2">
      <c r="A23" s="3">
        <v>17</v>
      </c>
      <c r="B23" s="19" t="s">
        <v>62</v>
      </c>
      <c r="C23" s="233">
        <f t="shared" si="0"/>
        <v>0</v>
      </c>
      <c r="D23" s="239"/>
      <c r="E23" s="239"/>
      <c r="F23" s="239"/>
      <c r="G23" s="239"/>
      <c r="H23" s="239"/>
      <c r="I23" s="239"/>
      <c r="J23" s="239"/>
      <c r="K23" s="239"/>
      <c r="L23" s="239"/>
      <c r="M23" s="372"/>
      <c r="N23" s="372"/>
      <c r="O23" s="372"/>
      <c r="P23" s="372"/>
      <c r="Q23" s="384"/>
    </row>
    <row r="24" spans="1:17" ht="25.5" x14ac:dyDescent="0.2">
      <c r="A24" s="3">
        <v>18</v>
      </c>
      <c r="B24" s="18" t="s">
        <v>63</v>
      </c>
      <c r="C24" s="233">
        <f t="shared" si="0"/>
        <v>0</v>
      </c>
      <c r="D24" s="237">
        <f t="shared" ref="D24:P24" si="5">D19</f>
        <v>0</v>
      </c>
      <c r="E24" s="237">
        <f t="shared" si="5"/>
        <v>0</v>
      </c>
      <c r="F24" s="237">
        <f t="shared" si="5"/>
        <v>0</v>
      </c>
      <c r="G24" s="237">
        <f t="shared" si="5"/>
        <v>0</v>
      </c>
      <c r="H24" s="237">
        <f t="shared" si="5"/>
        <v>0</v>
      </c>
      <c r="I24" s="237">
        <f t="shared" si="5"/>
        <v>0</v>
      </c>
      <c r="J24" s="237">
        <f t="shared" si="5"/>
        <v>0</v>
      </c>
      <c r="K24" s="237">
        <f t="shared" si="5"/>
        <v>0</v>
      </c>
      <c r="L24" s="237">
        <f t="shared" si="5"/>
        <v>0</v>
      </c>
      <c r="M24" s="237">
        <f t="shared" si="5"/>
        <v>0</v>
      </c>
      <c r="N24" s="237">
        <f t="shared" si="5"/>
        <v>0</v>
      </c>
      <c r="O24" s="237">
        <f t="shared" si="5"/>
        <v>0</v>
      </c>
      <c r="P24" s="237">
        <f t="shared" si="5"/>
        <v>0</v>
      </c>
      <c r="Q24" s="384"/>
    </row>
    <row r="25" spans="1:17" x14ac:dyDescent="0.2">
      <c r="A25" s="3">
        <v>19</v>
      </c>
      <c r="B25" s="17" t="s">
        <v>64</v>
      </c>
      <c r="C25" s="233">
        <f t="shared" si="0"/>
        <v>856200</v>
      </c>
      <c r="D25" s="234">
        <f t="shared" ref="D25:P25" si="6">SUM(D26:D27)</f>
        <v>0</v>
      </c>
      <c r="E25" s="234">
        <f t="shared" si="6"/>
        <v>856200</v>
      </c>
      <c r="F25" s="234">
        <f t="shared" si="6"/>
        <v>0</v>
      </c>
      <c r="G25" s="234">
        <f t="shared" si="6"/>
        <v>0</v>
      </c>
      <c r="H25" s="234">
        <f t="shared" si="6"/>
        <v>0</v>
      </c>
      <c r="I25" s="234">
        <f t="shared" si="6"/>
        <v>0</v>
      </c>
      <c r="J25" s="234">
        <f t="shared" si="6"/>
        <v>0</v>
      </c>
      <c r="K25" s="234">
        <f t="shared" si="6"/>
        <v>0</v>
      </c>
      <c r="L25" s="234">
        <f t="shared" si="6"/>
        <v>0</v>
      </c>
      <c r="M25" s="234">
        <f t="shared" si="6"/>
        <v>0</v>
      </c>
      <c r="N25" s="234">
        <f t="shared" si="6"/>
        <v>0</v>
      </c>
      <c r="O25" s="234">
        <f t="shared" si="6"/>
        <v>0</v>
      </c>
      <c r="P25" s="234">
        <f t="shared" si="6"/>
        <v>0</v>
      </c>
      <c r="Q25" s="384"/>
    </row>
    <row r="26" spans="1:17" x14ac:dyDescent="0.2">
      <c r="A26" s="3">
        <v>20</v>
      </c>
      <c r="B26" s="17" t="s">
        <v>65</v>
      </c>
      <c r="C26" s="233">
        <f t="shared" si="0"/>
        <v>221200</v>
      </c>
      <c r="D26" s="232"/>
      <c r="E26" s="232">
        <v>221200</v>
      </c>
      <c r="F26" s="232"/>
      <c r="G26" s="232"/>
      <c r="H26" s="232"/>
      <c r="I26" s="232"/>
      <c r="J26" s="232"/>
      <c r="K26" s="232"/>
      <c r="L26" s="232"/>
      <c r="M26" s="372"/>
      <c r="N26" s="372"/>
      <c r="O26" s="372"/>
      <c r="P26" s="372"/>
      <c r="Q26" s="384"/>
    </row>
    <row r="27" spans="1:17" ht="16.5" customHeight="1" x14ac:dyDescent="0.2">
      <c r="A27" s="3">
        <v>21</v>
      </c>
      <c r="B27" s="17" t="s">
        <v>66</v>
      </c>
      <c r="C27" s="233">
        <f t="shared" si="0"/>
        <v>635000</v>
      </c>
      <c r="D27" s="232"/>
      <c r="E27" s="232">
        <v>635000</v>
      </c>
      <c r="F27" s="232"/>
      <c r="G27" s="232"/>
      <c r="H27" s="232"/>
      <c r="I27" s="232"/>
      <c r="J27" s="232"/>
      <c r="K27" s="232"/>
      <c r="L27" s="232"/>
      <c r="M27" s="372"/>
      <c r="N27" s="372"/>
      <c r="O27" s="372"/>
      <c r="P27" s="372"/>
      <c r="Q27" s="384"/>
    </row>
    <row r="28" spans="1:17" ht="18.75" customHeight="1" x14ac:dyDescent="0.2">
      <c r="A28" s="3">
        <v>22</v>
      </c>
      <c r="B28" s="17" t="s">
        <v>67</v>
      </c>
      <c r="C28" s="233">
        <f t="shared" si="0"/>
        <v>3012851</v>
      </c>
      <c r="D28" s="232"/>
      <c r="E28" s="232">
        <v>3012851</v>
      </c>
      <c r="F28" s="232"/>
      <c r="G28" s="232"/>
      <c r="H28" s="232"/>
      <c r="I28" s="232"/>
      <c r="J28" s="232"/>
      <c r="K28" s="232"/>
      <c r="L28" s="232"/>
      <c r="M28" s="372"/>
      <c r="N28" s="372"/>
      <c r="O28" s="372"/>
      <c r="P28" s="372"/>
      <c r="Q28" s="384"/>
    </row>
    <row r="29" spans="1:17" x14ac:dyDescent="0.2">
      <c r="A29" s="3">
        <v>23</v>
      </c>
      <c r="B29" s="17" t="s">
        <v>68</v>
      </c>
      <c r="C29" s="233">
        <f t="shared" si="0"/>
        <v>0</v>
      </c>
      <c r="D29" s="232"/>
      <c r="E29" s="232"/>
      <c r="F29" s="232"/>
      <c r="G29" s="232"/>
      <c r="H29" s="232"/>
      <c r="I29" s="232"/>
      <c r="J29" s="232"/>
      <c r="K29" s="232"/>
      <c r="L29" s="232"/>
      <c r="M29" s="372"/>
      <c r="N29" s="372"/>
      <c r="O29" s="372"/>
      <c r="P29" s="372"/>
      <c r="Q29" s="384"/>
    </row>
    <row r="30" spans="1:17" ht="25.5" x14ac:dyDescent="0.2">
      <c r="A30" s="3">
        <v>24</v>
      </c>
      <c r="B30" s="17" t="s">
        <v>69</v>
      </c>
      <c r="C30" s="233">
        <f t="shared" si="0"/>
        <v>0</v>
      </c>
      <c r="D30" s="232"/>
      <c r="E30" s="232"/>
      <c r="F30" s="232"/>
      <c r="G30" s="232"/>
      <c r="H30" s="232"/>
      <c r="I30" s="232"/>
      <c r="J30" s="232"/>
      <c r="K30" s="232"/>
      <c r="L30" s="232"/>
      <c r="M30" s="372"/>
      <c r="N30" s="372"/>
      <c r="O30" s="372"/>
      <c r="P30" s="372"/>
      <c r="Q30" s="384"/>
    </row>
    <row r="31" spans="1:17" x14ac:dyDescent="0.2">
      <c r="A31" s="3">
        <v>25</v>
      </c>
      <c r="B31" s="17" t="s">
        <v>70</v>
      </c>
      <c r="C31" s="233">
        <f t="shared" si="0"/>
        <v>3012851</v>
      </c>
      <c r="D31" s="234">
        <f t="shared" ref="D31:P31" si="7">SUM(D28:D30)</f>
        <v>0</v>
      </c>
      <c r="E31" s="234">
        <f t="shared" si="7"/>
        <v>3012851</v>
      </c>
      <c r="F31" s="234">
        <f t="shared" si="7"/>
        <v>0</v>
      </c>
      <c r="G31" s="234">
        <f t="shared" si="7"/>
        <v>0</v>
      </c>
      <c r="H31" s="234">
        <f t="shared" si="7"/>
        <v>0</v>
      </c>
      <c r="I31" s="234">
        <f t="shared" si="7"/>
        <v>0</v>
      </c>
      <c r="J31" s="234">
        <f t="shared" si="7"/>
        <v>0</v>
      </c>
      <c r="K31" s="234">
        <f t="shared" si="7"/>
        <v>0</v>
      </c>
      <c r="L31" s="234">
        <f t="shared" si="7"/>
        <v>0</v>
      </c>
      <c r="M31" s="234">
        <f t="shared" si="7"/>
        <v>0</v>
      </c>
      <c r="N31" s="234">
        <f t="shared" si="7"/>
        <v>0</v>
      </c>
      <c r="O31" s="234">
        <f t="shared" si="7"/>
        <v>0</v>
      </c>
      <c r="P31" s="234">
        <f t="shared" si="7"/>
        <v>0</v>
      </c>
      <c r="Q31" s="384"/>
    </row>
    <row r="32" spans="1:17" x14ac:dyDescent="0.2">
      <c r="A32" s="3">
        <v>26</v>
      </c>
      <c r="B32" s="17" t="s">
        <v>71</v>
      </c>
      <c r="C32" s="233">
        <f t="shared" si="0"/>
        <v>0</v>
      </c>
      <c r="D32" s="234">
        <f t="shared" ref="D32:P32" si="8">SUM(D33:D35)</f>
        <v>0</v>
      </c>
      <c r="E32" s="234">
        <f t="shared" si="8"/>
        <v>0</v>
      </c>
      <c r="F32" s="234">
        <f t="shared" si="8"/>
        <v>0</v>
      </c>
      <c r="G32" s="234">
        <f t="shared" si="8"/>
        <v>0</v>
      </c>
      <c r="H32" s="234">
        <f t="shared" si="8"/>
        <v>0</v>
      </c>
      <c r="I32" s="234">
        <f t="shared" si="8"/>
        <v>0</v>
      </c>
      <c r="J32" s="234">
        <f t="shared" si="8"/>
        <v>0</v>
      </c>
      <c r="K32" s="234">
        <f t="shared" si="8"/>
        <v>0</v>
      </c>
      <c r="L32" s="234">
        <f t="shared" si="8"/>
        <v>0</v>
      </c>
      <c r="M32" s="234">
        <f t="shared" si="8"/>
        <v>0</v>
      </c>
      <c r="N32" s="234">
        <f t="shared" si="8"/>
        <v>0</v>
      </c>
      <c r="O32" s="234">
        <f t="shared" si="8"/>
        <v>0</v>
      </c>
      <c r="P32" s="234">
        <f t="shared" si="8"/>
        <v>0</v>
      </c>
      <c r="Q32" s="384"/>
    </row>
    <row r="33" spans="1:17" ht="51" x14ac:dyDescent="0.2">
      <c r="A33" s="3">
        <v>27</v>
      </c>
      <c r="B33" s="17" t="s">
        <v>72</v>
      </c>
      <c r="C33" s="233">
        <f t="shared" si="0"/>
        <v>0</v>
      </c>
      <c r="D33" s="232"/>
      <c r="E33" s="232"/>
      <c r="F33" s="232"/>
      <c r="G33" s="232"/>
      <c r="H33" s="232"/>
      <c r="I33" s="232"/>
      <c r="J33" s="232"/>
      <c r="K33" s="232"/>
      <c r="L33" s="232"/>
      <c r="M33" s="372"/>
      <c r="N33" s="372"/>
      <c r="O33" s="372"/>
      <c r="P33" s="372"/>
      <c r="Q33" s="384"/>
    </row>
    <row r="34" spans="1:17" x14ac:dyDescent="0.2">
      <c r="A34" s="3">
        <v>28</v>
      </c>
      <c r="B34" s="17" t="s">
        <v>73</v>
      </c>
      <c r="C34" s="233">
        <f t="shared" si="0"/>
        <v>0</v>
      </c>
      <c r="D34" s="232"/>
      <c r="E34" s="232"/>
      <c r="F34" s="232"/>
      <c r="G34" s="232"/>
      <c r="H34" s="232"/>
      <c r="I34" s="232"/>
      <c r="J34" s="232"/>
      <c r="K34" s="232"/>
      <c r="L34" s="232"/>
      <c r="M34" s="372"/>
      <c r="N34" s="372"/>
      <c r="O34" s="372"/>
      <c r="P34" s="372"/>
      <c r="Q34" s="384"/>
    </row>
    <row r="35" spans="1:17" x14ac:dyDescent="0.2">
      <c r="A35" s="3">
        <v>29</v>
      </c>
      <c r="B35" s="17" t="s">
        <v>74</v>
      </c>
      <c r="C35" s="233">
        <f t="shared" si="0"/>
        <v>0</v>
      </c>
      <c r="D35" s="239"/>
      <c r="E35" s="232"/>
      <c r="F35" s="239"/>
      <c r="G35" s="239"/>
      <c r="H35" s="239"/>
      <c r="I35" s="239"/>
      <c r="J35" s="239"/>
      <c r="K35" s="239"/>
      <c r="L35" s="239"/>
      <c r="M35" s="372"/>
      <c r="N35" s="372"/>
      <c r="O35" s="372"/>
      <c r="P35" s="372"/>
      <c r="Q35" s="384"/>
    </row>
    <row r="36" spans="1:17" x14ac:dyDescent="0.2">
      <c r="A36" s="3">
        <v>30</v>
      </c>
      <c r="B36" s="18" t="s">
        <v>75</v>
      </c>
      <c r="C36" s="233">
        <f t="shared" si="0"/>
        <v>3869051</v>
      </c>
      <c r="D36" s="237">
        <f t="shared" ref="D36:P36" si="9">D25+D31+D32</f>
        <v>0</v>
      </c>
      <c r="E36" s="237">
        <f t="shared" si="9"/>
        <v>3869051</v>
      </c>
      <c r="F36" s="237">
        <f t="shared" si="9"/>
        <v>0</v>
      </c>
      <c r="G36" s="237">
        <f t="shared" si="9"/>
        <v>0</v>
      </c>
      <c r="H36" s="237">
        <f t="shared" si="9"/>
        <v>0</v>
      </c>
      <c r="I36" s="237">
        <f t="shared" si="9"/>
        <v>0</v>
      </c>
      <c r="J36" s="237">
        <f t="shared" si="9"/>
        <v>0</v>
      </c>
      <c r="K36" s="237">
        <f t="shared" si="9"/>
        <v>0</v>
      </c>
      <c r="L36" s="237">
        <f t="shared" si="9"/>
        <v>0</v>
      </c>
      <c r="M36" s="237">
        <f t="shared" si="9"/>
        <v>0</v>
      </c>
      <c r="N36" s="237">
        <f t="shared" si="9"/>
        <v>0</v>
      </c>
      <c r="O36" s="237">
        <f t="shared" si="9"/>
        <v>0</v>
      </c>
      <c r="P36" s="237">
        <f t="shared" si="9"/>
        <v>0</v>
      </c>
      <c r="Q36" s="384"/>
    </row>
    <row r="37" spans="1:17" x14ac:dyDescent="0.2">
      <c r="A37" s="3">
        <v>31</v>
      </c>
      <c r="B37" s="20" t="s">
        <v>76</v>
      </c>
      <c r="C37" s="233">
        <f t="shared" si="0"/>
        <v>100047</v>
      </c>
      <c r="D37" s="240">
        <f t="shared" ref="D37:P37" si="10">SUM(D38:D40)</f>
        <v>0</v>
      </c>
      <c r="E37" s="240">
        <f t="shared" si="10"/>
        <v>0</v>
      </c>
      <c r="F37" s="240">
        <f t="shared" si="10"/>
        <v>0</v>
      </c>
      <c r="G37" s="240">
        <f t="shared" si="10"/>
        <v>11047</v>
      </c>
      <c r="H37" s="240">
        <f t="shared" si="10"/>
        <v>0</v>
      </c>
      <c r="I37" s="240">
        <f t="shared" si="10"/>
        <v>0</v>
      </c>
      <c r="J37" s="240">
        <f t="shared" si="10"/>
        <v>0</v>
      </c>
      <c r="K37" s="240">
        <f t="shared" si="10"/>
        <v>0</v>
      </c>
      <c r="L37" s="240">
        <f t="shared" si="10"/>
        <v>0</v>
      </c>
      <c r="M37" s="240">
        <f t="shared" si="10"/>
        <v>0</v>
      </c>
      <c r="N37" s="240">
        <f t="shared" si="10"/>
        <v>58500</v>
      </c>
      <c r="O37" s="240">
        <f t="shared" si="10"/>
        <v>0</v>
      </c>
      <c r="P37" s="240">
        <f t="shared" si="10"/>
        <v>30500</v>
      </c>
      <c r="Q37" s="384"/>
    </row>
    <row r="38" spans="1:17" x14ac:dyDescent="0.2">
      <c r="A38" s="3">
        <v>32</v>
      </c>
      <c r="B38" s="20" t="s">
        <v>77</v>
      </c>
      <c r="C38" s="233">
        <f t="shared" si="0"/>
        <v>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372"/>
      <c r="N38" s="372"/>
      <c r="O38" s="372"/>
      <c r="P38" s="372"/>
      <c r="Q38" s="384"/>
    </row>
    <row r="39" spans="1:17" x14ac:dyDescent="0.2">
      <c r="A39" s="3">
        <v>33</v>
      </c>
      <c r="B39" s="20" t="s">
        <v>78</v>
      </c>
      <c r="C39" s="233">
        <f t="shared" si="0"/>
        <v>69547</v>
      </c>
      <c r="D39" s="235"/>
      <c r="E39" s="235"/>
      <c r="F39" s="235"/>
      <c r="G39" s="235">
        <v>11047</v>
      </c>
      <c r="H39" s="235"/>
      <c r="I39" s="235"/>
      <c r="J39" s="235"/>
      <c r="K39" s="235"/>
      <c r="L39" s="235"/>
      <c r="M39" s="372"/>
      <c r="N39" s="372">
        <v>58500</v>
      </c>
      <c r="O39" s="372"/>
      <c r="P39" s="372"/>
      <c r="Q39" s="384"/>
    </row>
    <row r="40" spans="1:17" x14ac:dyDescent="0.2">
      <c r="A40" s="3">
        <v>34</v>
      </c>
      <c r="B40" s="20" t="s">
        <v>79</v>
      </c>
      <c r="C40" s="233">
        <f t="shared" si="0"/>
        <v>30500</v>
      </c>
      <c r="D40" s="235"/>
      <c r="E40" s="235"/>
      <c r="F40" s="235"/>
      <c r="G40" s="235"/>
      <c r="H40" s="235"/>
      <c r="I40" s="235"/>
      <c r="J40" s="235"/>
      <c r="K40" s="235"/>
      <c r="L40" s="235"/>
      <c r="M40" s="372"/>
      <c r="N40" s="372"/>
      <c r="O40" s="372"/>
      <c r="P40" s="372">
        <v>30500</v>
      </c>
      <c r="Q40" s="384"/>
    </row>
    <row r="41" spans="1:17" x14ac:dyDescent="0.2">
      <c r="A41" s="3">
        <v>35</v>
      </c>
      <c r="B41" s="17" t="s">
        <v>80</v>
      </c>
      <c r="C41" s="233">
        <f t="shared" si="0"/>
        <v>50594</v>
      </c>
      <c r="D41" s="240">
        <f t="shared" ref="D41:P41" si="11">SUM(D42:D43)</f>
        <v>0</v>
      </c>
      <c r="E41" s="240">
        <f t="shared" si="11"/>
        <v>0</v>
      </c>
      <c r="F41" s="240">
        <f t="shared" si="11"/>
        <v>0</v>
      </c>
      <c r="G41" s="240">
        <f t="shared" si="11"/>
        <v>50594</v>
      </c>
      <c r="H41" s="240">
        <f t="shared" si="11"/>
        <v>0</v>
      </c>
      <c r="I41" s="240">
        <f t="shared" si="11"/>
        <v>0</v>
      </c>
      <c r="J41" s="240">
        <f t="shared" si="11"/>
        <v>0</v>
      </c>
      <c r="K41" s="240">
        <f t="shared" si="11"/>
        <v>0</v>
      </c>
      <c r="L41" s="240">
        <f t="shared" si="11"/>
        <v>0</v>
      </c>
      <c r="M41" s="240">
        <f t="shared" si="11"/>
        <v>0</v>
      </c>
      <c r="N41" s="240">
        <f t="shared" si="11"/>
        <v>0</v>
      </c>
      <c r="O41" s="240">
        <f t="shared" si="11"/>
        <v>0</v>
      </c>
      <c r="P41" s="240">
        <f t="shared" si="11"/>
        <v>0</v>
      </c>
      <c r="Q41" s="384"/>
    </row>
    <row r="42" spans="1:17" x14ac:dyDescent="0.2">
      <c r="A42" s="3">
        <v>36</v>
      </c>
      <c r="B42" s="17" t="s">
        <v>81</v>
      </c>
      <c r="C42" s="233">
        <f t="shared" si="0"/>
        <v>0</v>
      </c>
      <c r="D42" s="232"/>
      <c r="E42" s="232"/>
      <c r="F42" s="232"/>
      <c r="G42" s="232"/>
      <c r="H42" s="232"/>
      <c r="I42" s="232"/>
      <c r="J42" s="232"/>
      <c r="K42" s="232"/>
      <c r="L42" s="232"/>
      <c r="M42" s="372"/>
      <c r="N42" s="372"/>
      <c r="O42" s="372"/>
      <c r="P42" s="372"/>
      <c r="Q42" s="384"/>
    </row>
    <row r="43" spans="1:17" x14ac:dyDescent="0.2">
      <c r="A43" s="3">
        <v>37</v>
      </c>
      <c r="B43" s="17" t="s">
        <v>82</v>
      </c>
      <c r="C43" s="233">
        <f t="shared" si="0"/>
        <v>50594</v>
      </c>
      <c r="D43" s="232"/>
      <c r="E43" s="232"/>
      <c r="F43" s="232"/>
      <c r="G43" s="232">
        <v>50594</v>
      </c>
      <c r="H43" s="232"/>
      <c r="I43" s="232"/>
      <c r="J43" s="232"/>
      <c r="K43" s="232"/>
      <c r="L43" s="232"/>
      <c r="M43" s="372"/>
      <c r="N43" s="372"/>
      <c r="O43" s="372"/>
      <c r="P43" s="372"/>
      <c r="Q43" s="384"/>
    </row>
    <row r="44" spans="1:17" x14ac:dyDescent="0.2">
      <c r="A44" s="3">
        <v>38</v>
      </c>
      <c r="B44" s="17" t="s">
        <v>83</v>
      </c>
      <c r="C44" s="233">
        <f t="shared" si="0"/>
        <v>498525</v>
      </c>
      <c r="D44" s="240">
        <f t="shared" ref="D44:P44" si="12">SUM(D45:D49)</f>
        <v>0</v>
      </c>
      <c r="E44" s="240">
        <f t="shared" si="12"/>
        <v>0</v>
      </c>
      <c r="F44" s="240">
        <f t="shared" si="12"/>
        <v>0</v>
      </c>
      <c r="G44" s="240">
        <f t="shared" si="12"/>
        <v>107000</v>
      </c>
      <c r="H44" s="240">
        <f t="shared" si="12"/>
        <v>0</v>
      </c>
      <c r="I44" s="240">
        <f t="shared" si="12"/>
        <v>0</v>
      </c>
      <c r="J44" s="240">
        <f t="shared" si="12"/>
        <v>0</v>
      </c>
      <c r="K44" s="240">
        <f t="shared" si="12"/>
        <v>0</v>
      </c>
      <c r="L44" s="240">
        <f t="shared" si="12"/>
        <v>391525</v>
      </c>
      <c r="M44" s="240">
        <f t="shared" si="12"/>
        <v>0</v>
      </c>
      <c r="N44" s="240">
        <f t="shared" si="12"/>
        <v>0</v>
      </c>
      <c r="O44" s="240">
        <f t="shared" si="12"/>
        <v>0</v>
      </c>
      <c r="P44" s="240">
        <f t="shared" si="12"/>
        <v>0</v>
      </c>
      <c r="Q44" s="384"/>
    </row>
    <row r="45" spans="1:17" ht="25.5" x14ac:dyDescent="0.2">
      <c r="A45" s="3">
        <v>39</v>
      </c>
      <c r="B45" s="17" t="s">
        <v>84</v>
      </c>
      <c r="C45" s="233">
        <f t="shared" si="0"/>
        <v>0</v>
      </c>
      <c r="D45" s="232"/>
      <c r="E45" s="232"/>
      <c r="F45" s="232"/>
      <c r="G45" s="232"/>
      <c r="H45" s="232"/>
      <c r="I45" s="232"/>
      <c r="J45" s="232"/>
      <c r="K45" s="232"/>
      <c r="L45" s="232"/>
      <c r="M45" s="372"/>
      <c r="N45" s="372"/>
      <c r="O45" s="372"/>
      <c r="P45" s="372"/>
      <c r="Q45" s="384"/>
    </row>
    <row r="46" spans="1:17" ht="25.5" x14ac:dyDescent="0.2">
      <c r="A46" s="3">
        <v>40</v>
      </c>
      <c r="B46" s="17" t="s">
        <v>85</v>
      </c>
      <c r="C46" s="233">
        <f t="shared" si="0"/>
        <v>391525</v>
      </c>
      <c r="D46" s="232"/>
      <c r="E46" s="232"/>
      <c r="F46" s="232"/>
      <c r="G46" s="232"/>
      <c r="H46" s="232"/>
      <c r="I46" s="232"/>
      <c r="J46" s="232"/>
      <c r="K46" s="232"/>
      <c r="L46" s="232">
        <v>391525</v>
      </c>
      <c r="M46" s="372"/>
      <c r="N46" s="372"/>
      <c r="O46" s="372"/>
      <c r="P46" s="372"/>
      <c r="Q46" s="384"/>
    </row>
    <row r="47" spans="1:17" x14ac:dyDescent="0.2">
      <c r="A47" s="3">
        <v>41</v>
      </c>
      <c r="B47" s="17" t="s">
        <v>86</v>
      </c>
      <c r="C47" s="233">
        <f t="shared" si="0"/>
        <v>107000</v>
      </c>
      <c r="D47" s="232"/>
      <c r="E47" s="232"/>
      <c r="F47" s="232"/>
      <c r="G47" s="232">
        <v>107000</v>
      </c>
      <c r="H47" s="232"/>
      <c r="I47" s="232"/>
      <c r="J47" s="232"/>
      <c r="K47" s="232"/>
      <c r="L47" s="232"/>
      <c r="M47" s="372"/>
      <c r="N47" s="372"/>
      <c r="O47" s="372"/>
      <c r="P47" s="372"/>
      <c r="Q47" s="384"/>
    </row>
    <row r="48" spans="1:17" ht="25.5" x14ac:dyDescent="0.2">
      <c r="A48" s="3">
        <v>42</v>
      </c>
      <c r="B48" s="17" t="s">
        <v>87</v>
      </c>
      <c r="C48" s="233">
        <f t="shared" si="0"/>
        <v>0</v>
      </c>
      <c r="D48" s="232"/>
      <c r="E48" s="232"/>
      <c r="F48" s="232"/>
      <c r="G48" s="232"/>
      <c r="H48" s="232"/>
      <c r="I48" s="232"/>
      <c r="J48" s="232"/>
      <c r="K48" s="232"/>
      <c r="L48" s="232"/>
      <c r="M48" s="372"/>
      <c r="N48" s="372"/>
      <c r="O48" s="372"/>
      <c r="P48" s="372"/>
      <c r="Q48" s="384"/>
    </row>
    <row r="49" spans="1:17" x14ac:dyDescent="0.2">
      <c r="A49" s="3">
        <v>43</v>
      </c>
      <c r="B49" s="17" t="s">
        <v>88</v>
      </c>
      <c r="C49" s="233">
        <f t="shared" si="0"/>
        <v>0</v>
      </c>
      <c r="D49" s="232"/>
      <c r="E49" s="232"/>
      <c r="F49" s="232"/>
      <c r="G49" s="232"/>
      <c r="H49" s="232"/>
      <c r="I49" s="232"/>
      <c r="J49" s="232"/>
      <c r="K49" s="232"/>
      <c r="L49" s="232"/>
      <c r="M49" s="372"/>
      <c r="N49" s="372"/>
      <c r="O49" s="372"/>
      <c r="P49" s="372"/>
      <c r="Q49" s="384"/>
    </row>
    <row r="50" spans="1:17" x14ac:dyDescent="0.2">
      <c r="A50" s="3">
        <v>44</v>
      </c>
      <c r="B50" s="17" t="s">
        <v>89</v>
      </c>
      <c r="C50" s="233">
        <f t="shared" si="0"/>
        <v>169022</v>
      </c>
      <c r="D50" s="232"/>
      <c r="E50" s="232"/>
      <c r="F50" s="232"/>
      <c r="G50" s="232"/>
      <c r="H50" s="232"/>
      <c r="I50" s="232"/>
      <c r="J50" s="232">
        <v>169022</v>
      </c>
      <c r="K50" s="232"/>
      <c r="L50" s="232"/>
      <c r="M50" s="372"/>
      <c r="N50" s="372"/>
      <c r="O50" s="372"/>
      <c r="P50" s="372"/>
      <c r="Q50" s="384"/>
    </row>
    <row r="51" spans="1:17" x14ac:dyDescent="0.2">
      <c r="A51" s="3">
        <v>45</v>
      </c>
      <c r="B51" s="17" t="s">
        <v>90</v>
      </c>
      <c r="C51" s="233">
        <f t="shared" si="0"/>
        <v>0</v>
      </c>
      <c r="D51" s="248"/>
      <c r="E51" s="248"/>
      <c r="F51" s="248"/>
      <c r="G51" s="248"/>
      <c r="H51" s="248"/>
      <c r="I51" s="248"/>
      <c r="J51" s="248"/>
      <c r="K51" s="248"/>
      <c r="L51" s="248"/>
      <c r="M51" s="372"/>
      <c r="N51" s="372"/>
      <c r="O51" s="372"/>
      <c r="P51" s="372"/>
      <c r="Q51" s="384"/>
    </row>
    <row r="52" spans="1:17" x14ac:dyDescent="0.2">
      <c r="A52" s="3">
        <v>46</v>
      </c>
      <c r="B52" s="17" t="s">
        <v>91</v>
      </c>
      <c r="C52" s="233">
        <f t="shared" si="0"/>
        <v>0</v>
      </c>
      <c r="D52" s="232"/>
      <c r="E52" s="232"/>
      <c r="F52" s="232"/>
      <c r="G52" s="232"/>
      <c r="H52" s="232"/>
      <c r="I52" s="232"/>
      <c r="J52" s="232"/>
      <c r="K52" s="232"/>
      <c r="L52" s="232"/>
      <c r="M52" s="372"/>
      <c r="N52" s="372"/>
      <c r="O52" s="372"/>
      <c r="P52" s="372"/>
      <c r="Q52" s="384"/>
    </row>
    <row r="53" spans="1:17" ht="25.5" x14ac:dyDescent="0.2">
      <c r="A53" s="3">
        <v>47</v>
      </c>
      <c r="B53" s="17" t="s">
        <v>92</v>
      </c>
      <c r="C53" s="233">
        <f t="shared" si="0"/>
        <v>1758</v>
      </c>
      <c r="D53" s="232"/>
      <c r="E53" s="232">
        <v>1067</v>
      </c>
      <c r="F53" s="232"/>
      <c r="G53" s="232"/>
      <c r="H53" s="232">
        <v>8</v>
      </c>
      <c r="I53" s="232"/>
      <c r="J53" s="232"/>
      <c r="K53" s="232"/>
      <c r="L53" s="232"/>
      <c r="M53" s="372">
        <v>683</v>
      </c>
      <c r="N53" s="372"/>
      <c r="O53" s="372"/>
      <c r="P53" s="372"/>
      <c r="Q53" s="384"/>
    </row>
    <row r="54" spans="1:17" x14ac:dyDescent="0.2">
      <c r="A54" s="3">
        <v>48</v>
      </c>
      <c r="B54" s="17" t="s">
        <v>93</v>
      </c>
      <c r="C54" s="233">
        <f t="shared" si="0"/>
        <v>0</v>
      </c>
      <c r="D54" s="232"/>
      <c r="E54" s="232"/>
      <c r="F54" s="232"/>
      <c r="G54" s="232"/>
      <c r="H54" s="232"/>
      <c r="I54" s="232"/>
      <c r="J54" s="232"/>
      <c r="K54" s="232"/>
      <c r="L54" s="232"/>
      <c r="M54" s="372"/>
      <c r="N54" s="372"/>
      <c r="O54" s="372"/>
      <c r="P54" s="372"/>
      <c r="Q54" s="384"/>
    </row>
    <row r="55" spans="1:17" ht="25.5" x14ac:dyDescent="0.2">
      <c r="A55" s="3">
        <v>49</v>
      </c>
      <c r="B55" s="17" t="s">
        <v>94</v>
      </c>
      <c r="C55" s="233">
        <f t="shared" si="0"/>
        <v>0</v>
      </c>
      <c r="D55" s="232"/>
      <c r="E55" s="232"/>
      <c r="F55" s="232"/>
      <c r="G55" s="232"/>
      <c r="H55" s="232"/>
      <c r="I55" s="232"/>
      <c r="J55" s="232"/>
      <c r="K55" s="232"/>
      <c r="L55" s="232"/>
      <c r="M55" s="372"/>
      <c r="N55" s="372"/>
      <c r="O55" s="372"/>
      <c r="P55" s="372"/>
      <c r="Q55" s="384"/>
    </row>
    <row r="56" spans="1:17" x14ac:dyDescent="0.2">
      <c r="A56" s="3">
        <v>50</v>
      </c>
      <c r="B56" s="17" t="s">
        <v>95</v>
      </c>
      <c r="C56" s="233">
        <f t="shared" si="0"/>
        <v>0</v>
      </c>
      <c r="D56" s="232"/>
      <c r="E56" s="232"/>
      <c r="F56" s="232"/>
      <c r="G56" s="232"/>
      <c r="H56" s="232"/>
      <c r="I56" s="232"/>
      <c r="J56" s="232"/>
      <c r="K56" s="232"/>
      <c r="L56" s="232"/>
      <c r="M56" s="372"/>
      <c r="N56" s="372"/>
      <c r="O56" s="372"/>
      <c r="P56" s="372"/>
      <c r="Q56" s="384"/>
    </row>
    <row r="57" spans="1:17" x14ac:dyDescent="0.2">
      <c r="A57" s="3">
        <v>51</v>
      </c>
      <c r="B57" s="17" t="s">
        <v>96</v>
      </c>
      <c r="C57" s="233">
        <f t="shared" si="0"/>
        <v>0</v>
      </c>
      <c r="D57" s="232"/>
      <c r="E57" s="232"/>
      <c r="F57" s="232"/>
      <c r="G57" s="232"/>
      <c r="H57" s="232"/>
      <c r="I57" s="232"/>
      <c r="J57" s="232"/>
      <c r="K57" s="232"/>
      <c r="L57" s="232"/>
      <c r="M57" s="372"/>
      <c r="N57" s="372"/>
      <c r="O57" s="372"/>
      <c r="P57" s="372"/>
      <c r="Q57" s="384"/>
    </row>
    <row r="58" spans="1:17" s="28" customFormat="1" x14ac:dyDescent="0.2">
      <c r="A58" s="3">
        <v>52</v>
      </c>
      <c r="B58" s="17" t="s">
        <v>97</v>
      </c>
      <c r="C58" s="233">
        <f t="shared" si="0"/>
        <v>56068</v>
      </c>
      <c r="D58" s="232"/>
      <c r="E58" s="232">
        <v>6068</v>
      </c>
      <c r="F58" s="232"/>
      <c r="G58" s="232"/>
      <c r="H58" s="232"/>
      <c r="I58" s="232"/>
      <c r="J58" s="232"/>
      <c r="K58" s="232"/>
      <c r="L58" s="232"/>
      <c r="M58" s="378"/>
      <c r="N58" s="378"/>
      <c r="O58" s="378">
        <v>50000</v>
      </c>
      <c r="P58" s="378"/>
      <c r="Q58" s="384"/>
    </row>
    <row r="59" spans="1:17" x14ac:dyDescent="0.2">
      <c r="A59" s="3">
        <v>53</v>
      </c>
      <c r="B59" s="18" t="s">
        <v>98</v>
      </c>
      <c r="C59" s="233">
        <f t="shared" si="0"/>
        <v>876014</v>
      </c>
      <c r="D59" s="237">
        <f t="shared" ref="D59:P59" si="13">D37+D41+D44+D50+D51+D52+D53+D54+D55+D56+D57+D58</f>
        <v>0</v>
      </c>
      <c r="E59" s="237">
        <f t="shared" si="13"/>
        <v>7135</v>
      </c>
      <c r="F59" s="237">
        <f t="shared" si="13"/>
        <v>0</v>
      </c>
      <c r="G59" s="237">
        <f t="shared" si="13"/>
        <v>168641</v>
      </c>
      <c r="H59" s="237">
        <f t="shared" si="13"/>
        <v>8</v>
      </c>
      <c r="I59" s="237">
        <f t="shared" si="13"/>
        <v>0</v>
      </c>
      <c r="J59" s="237">
        <f t="shared" si="13"/>
        <v>169022</v>
      </c>
      <c r="K59" s="237">
        <f t="shared" si="13"/>
        <v>0</v>
      </c>
      <c r="L59" s="237">
        <f t="shared" si="13"/>
        <v>391525</v>
      </c>
      <c r="M59" s="237">
        <f t="shared" si="13"/>
        <v>683</v>
      </c>
      <c r="N59" s="237">
        <f t="shared" si="13"/>
        <v>58500</v>
      </c>
      <c r="O59" s="237">
        <f>O37+O41+O44+O50+O51+O52+O53+O54+O55+O56+O57+O58</f>
        <v>50000</v>
      </c>
      <c r="P59" s="237">
        <f t="shared" si="13"/>
        <v>30500</v>
      </c>
      <c r="Q59" s="384"/>
    </row>
    <row r="60" spans="1:17" s="28" customFormat="1" x14ac:dyDescent="0.2">
      <c r="A60" s="3">
        <v>54</v>
      </c>
      <c r="B60" s="17" t="s">
        <v>99</v>
      </c>
      <c r="C60" s="233">
        <f t="shared" si="0"/>
        <v>0</v>
      </c>
      <c r="D60" s="232"/>
      <c r="E60" s="232"/>
      <c r="F60" s="232"/>
      <c r="G60" s="232"/>
      <c r="H60" s="232"/>
      <c r="I60" s="232"/>
      <c r="J60" s="232"/>
      <c r="K60" s="232"/>
      <c r="L60" s="232"/>
      <c r="M60" s="378"/>
      <c r="N60" s="378"/>
      <c r="O60" s="378"/>
      <c r="P60" s="378"/>
      <c r="Q60" s="384"/>
    </row>
    <row r="61" spans="1:17" x14ac:dyDescent="0.2">
      <c r="A61" s="3">
        <v>55</v>
      </c>
      <c r="B61" s="18" t="s">
        <v>100</v>
      </c>
      <c r="C61" s="233">
        <f t="shared" si="0"/>
        <v>0</v>
      </c>
      <c r="D61" s="237">
        <f t="shared" ref="D61:P61" si="14">D60</f>
        <v>0</v>
      </c>
      <c r="E61" s="237">
        <f t="shared" si="14"/>
        <v>0</v>
      </c>
      <c r="F61" s="237">
        <f t="shared" si="14"/>
        <v>0</v>
      </c>
      <c r="G61" s="237">
        <f t="shared" si="14"/>
        <v>0</v>
      </c>
      <c r="H61" s="237">
        <f t="shared" si="14"/>
        <v>0</v>
      </c>
      <c r="I61" s="237">
        <f t="shared" si="14"/>
        <v>0</v>
      </c>
      <c r="J61" s="237">
        <f t="shared" si="14"/>
        <v>0</v>
      </c>
      <c r="K61" s="237">
        <f t="shared" si="14"/>
        <v>0</v>
      </c>
      <c r="L61" s="237">
        <f t="shared" si="14"/>
        <v>0</v>
      </c>
      <c r="M61" s="237">
        <f t="shared" si="14"/>
        <v>0</v>
      </c>
      <c r="N61" s="237">
        <f t="shared" si="14"/>
        <v>0</v>
      </c>
      <c r="O61" s="237">
        <f>O60</f>
        <v>0</v>
      </c>
      <c r="P61" s="237">
        <f t="shared" si="14"/>
        <v>0</v>
      </c>
      <c r="Q61" s="384"/>
    </row>
    <row r="62" spans="1:17" x14ac:dyDescent="0.2">
      <c r="A62" s="3"/>
      <c r="B62" s="18" t="s">
        <v>406</v>
      </c>
      <c r="C62" s="233">
        <f t="shared" si="0"/>
        <v>0</v>
      </c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384"/>
    </row>
    <row r="63" spans="1:17" ht="25.5" x14ac:dyDescent="0.2">
      <c r="A63" s="3">
        <v>56</v>
      </c>
      <c r="B63" s="17" t="s">
        <v>101</v>
      </c>
      <c r="C63" s="233">
        <f t="shared" si="0"/>
        <v>0</v>
      </c>
      <c r="D63" s="232"/>
      <c r="E63" s="232"/>
      <c r="F63" s="232"/>
      <c r="G63" s="232"/>
      <c r="H63" s="232"/>
      <c r="I63" s="232"/>
      <c r="J63" s="232"/>
      <c r="K63" s="232"/>
      <c r="L63" s="232"/>
      <c r="M63" s="372"/>
      <c r="N63" s="372"/>
      <c r="O63" s="372"/>
      <c r="P63" s="372"/>
      <c r="Q63" s="384"/>
    </row>
    <row r="64" spans="1:17" x14ac:dyDescent="0.2">
      <c r="A64" s="3">
        <v>57</v>
      </c>
      <c r="B64" s="17" t="s">
        <v>102</v>
      </c>
      <c r="C64" s="233">
        <f t="shared" si="0"/>
        <v>253400</v>
      </c>
      <c r="D64" s="232"/>
      <c r="E64" s="232"/>
      <c r="F64" s="232"/>
      <c r="G64" s="232"/>
      <c r="H64" s="232"/>
      <c r="I64" s="232"/>
      <c r="J64" s="232"/>
      <c r="K64" s="232">
        <v>253400</v>
      </c>
      <c r="L64" s="232"/>
      <c r="M64" s="372"/>
      <c r="N64" s="372"/>
      <c r="O64" s="372"/>
      <c r="P64" s="372"/>
      <c r="Q64" s="384"/>
    </row>
    <row r="65" spans="1:17" x14ac:dyDescent="0.2">
      <c r="A65" s="3">
        <v>58</v>
      </c>
      <c r="B65" s="17" t="s">
        <v>103</v>
      </c>
      <c r="C65" s="233">
        <f t="shared" si="0"/>
        <v>0</v>
      </c>
      <c r="D65" s="239"/>
      <c r="E65" s="239"/>
      <c r="F65" s="239"/>
      <c r="G65" s="239"/>
      <c r="H65" s="239"/>
      <c r="I65" s="239"/>
      <c r="J65" s="239"/>
      <c r="K65" s="239"/>
      <c r="L65" s="239"/>
      <c r="M65" s="372"/>
      <c r="N65" s="372"/>
      <c r="O65" s="372"/>
      <c r="P65" s="372"/>
      <c r="Q65" s="384"/>
    </row>
    <row r="66" spans="1:17" x14ac:dyDescent="0.2">
      <c r="A66" s="3">
        <v>59</v>
      </c>
      <c r="B66" s="18" t="s">
        <v>104</v>
      </c>
      <c r="C66" s="233">
        <f t="shared" si="0"/>
        <v>253400</v>
      </c>
      <c r="D66" s="243">
        <f t="shared" ref="D66:P66" si="15">SUM(D63:D65)</f>
        <v>0</v>
      </c>
      <c r="E66" s="243">
        <f t="shared" si="15"/>
        <v>0</v>
      </c>
      <c r="F66" s="243">
        <f t="shared" si="15"/>
        <v>0</v>
      </c>
      <c r="G66" s="243">
        <f t="shared" si="15"/>
        <v>0</v>
      </c>
      <c r="H66" s="243">
        <f t="shared" si="15"/>
        <v>0</v>
      </c>
      <c r="I66" s="243">
        <f t="shared" si="15"/>
        <v>0</v>
      </c>
      <c r="J66" s="243">
        <f t="shared" si="15"/>
        <v>0</v>
      </c>
      <c r="K66" s="243">
        <f t="shared" si="15"/>
        <v>253400</v>
      </c>
      <c r="L66" s="243">
        <f t="shared" si="15"/>
        <v>0</v>
      </c>
      <c r="M66" s="243">
        <f t="shared" si="15"/>
        <v>0</v>
      </c>
      <c r="N66" s="243">
        <f t="shared" si="15"/>
        <v>0</v>
      </c>
      <c r="O66" s="243">
        <f>SUM(O63:O65)</f>
        <v>0</v>
      </c>
      <c r="P66" s="243">
        <f t="shared" si="15"/>
        <v>0</v>
      </c>
      <c r="Q66" s="384"/>
    </row>
    <row r="67" spans="1:17" x14ac:dyDescent="0.2">
      <c r="A67" s="3">
        <v>60</v>
      </c>
      <c r="B67" s="21" t="s">
        <v>105</v>
      </c>
      <c r="C67" s="233">
        <f t="shared" si="0"/>
        <v>25625207</v>
      </c>
      <c r="D67" s="244">
        <f t="shared" ref="D67:P67" si="16">D18+D24+D36+D59+D61+D66</f>
        <v>11587420</v>
      </c>
      <c r="E67" s="244">
        <f t="shared" si="16"/>
        <v>3876186</v>
      </c>
      <c r="F67" s="244">
        <f t="shared" si="16"/>
        <v>0</v>
      </c>
      <c r="G67" s="244">
        <f t="shared" si="16"/>
        <v>168641</v>
      </c>
      <c r="H67" s="244">
        <f t="shared" si="16"/>
        <v>2039330</v>
      </c>
      <c r="I67" s="244">
        <f t="shared" si="16"/>
        <v>0</v>
      </c>
      <c r="J67" s="244">
        <f t="shared" si="16"/>
        <v>169022</v>
      </c>
      <c r="K67" s="244">
        <f t="shared" si="16"/>
        <v>253400</v>
      </c>
      <c r="L67" s="244">
        <f t="shared" si="16"/>
        <v>391525</v>
      </c>
      <c r="M67" s="244">
        <f t="shared" si="16"/>
        <v>7000683</v>
      </c>
      <c r="N67" s="244">
        <f t="shared" si="16"/>
        <v>58500</v>
      </c>
      <c r="O67" s="244">
        <f>O18+O24+O36+O59+O61+O66</f>
        <v>50000</v>
      </c>
      <c r="P67" s="244">
        <f t="shared" si="16"/>
        <v>30500</v>
      </c>
      <c r="Q67" s="384"/>
    </row>
    <row r="68" spans="1:17" ht="25.5" x14ac:dyDescent="0.2">
      <c r="A68" s="3">
        <v>61</v>
      </c>
      <c r="B68" s="17" t="s">
        <v>106</v>
      </c>
      <c r="C68" s="233">
        <f t="shared" si="0"/>
        <v>37062900</v>
      </c>
      <c r="D68" s="232">
        <v>37062900</v>
      </c>
      <c r="E68" s="232"/>
      <c r="F68" s="232"/>
      <c r="G68" s="232"/>
      <c r="H68" s="232"/>
      <c r="I68" s="232"/>
      <c r="J68" s="232"/>
      <c r="K68" s="232"/>
      <c r="L68" s="232"/>
      <c r="M68" s="372"/>
      <c r="N68" s="372"/>
      <c r="O68" s="372"/>
      <c r="P68" s="372"/>
      <c r="Q68" s="384"/>
    </row>
    <row r="69" spans="1:17" x14ac:dyDescent="0.2">
      <c r="A69" s="3">
        <v>62</v>
      </c>
      <c r="B69" s="17" t="s">
        <v>107</v>
      </c>
      <c r="C69" s="233">
        <f t="shared" si="0"/>
        <v>736602</v>
      </c>
      <c r="D69" s="232">
        <v>736602</v>
      </c>
      <c r="E69" s="232"/>
      <c r="F69" s="232"/>
      <c r="G69" s="232"/>
      <c r="H69" s="232"/>
      <c r="I69" s="232"/>
      <c r="J69" s="232"/>
      <c r="K69" s="232"/>
      <c r="L69" s="232"/>
      <c r="M69" s="372"/>
      <c r="N69" s="372"/>
      <c r="O69" s="372"/>
      <c r="P69" s="372"/>
      <c r="Q69" s="384"/>
    </row>
    <row r="70" spans="1:17" x14ac:dyDescent="0.2">
      <c r="A70" s="3">
        <v>63</v>
      </c>
      <c r="B70" s="17" t="s">
        <v>113</v>
      </c>
      <c r="C70" s="233">
        <f>SUM(D70:P70)</f>
        <v>0</v>
      </c>
      <c r="D70" s="232"/>
      <c r="E70" s="232"/>
      <c r="F70" s="232"/>
      <c r="G70" s="232"/>
      <c r="H70" s="232"/>
      <c r="I70" s="232"/>
      <c r="J70" s="232"/>
      <c r="K70" s="232"/>
      <c r="L70" s="232"/>
      <c r="M70" s="372"/>
      <c r="N70" s="372"/>
      <c r="O70" s="372"/>
      <c r="P70" s="372"/>
      <c r="Q70" s="384"/>
    </row>
    <row r="71" spans="1:17" x14ac:dyDescent="0.2">
      <c r="A71" s="3">
        <v>64</v>
      </c>
      <c r="B71" s="17" t="s">
        <v>108</v>
      </c>
      <c r="C71" s="233">
        <f>SUM(D71:P71)</f>
        <v>37799502</v>
      </c>
      <c r="D71" s="238">
        <f t="shared" ref="D71:P71" si="17">SUM(D68:D70)</f>
        <v>37799502</v>
      </c>
      <c r="E71" s="238">
        <f t="shared" si="17"/>
        <v>0</v>
      </c>
      <c r="F71" s="238">
        <f t="shared" si="17"/>
        <v>0</v>
      </c>
      <c r="G71" s="238">
        <f t="shared" si="17"/>
        <v>0</v>
      </c>
      <c r="H71" s="238">
        <f t="shared" si="17"/>
        <v>0</v>
      </c>
      <c r="I71" s="238">
        <f t="shared" si="17"/>
        <v>0</v>
      </c>
      <c r="J71" s="238">
        <f t="shared" si="17"/>
        <v>0</v>
      </c>
      <c r="K71" s="238">
        <f t="shared" si="17"/>
        <v>0</v>
      </c>
      <c r="L71" s="238">
        <f t="shared" si="17"/>
        <v>0</v>
      </c>
      <c r="M71" s="238">
        <f t="shared" si="17"/>
        <v>0</v>
      </c>
      <c r="N71" s="238">
        <f t="shared" si="17"/>
        <v>0</v>
      </c>
      <c r="O71" s="238">
        <f>SUM(O68:O70)</f>
        <v>0</v>
      </c>
      <c r="P71" s="238">
        <f t="shared" si="17"/>
        <v>0</v>
      </c>
      <c r="Q71" s="384"/>
    </row>
    <row r="72" spans="1:17" ht="13.5" thickBot="1" x14ac:dyDescent="0.25">
      <c r="A72" s="3">
        <v>65</v>
      </c>
      <c r="B72" s="22" t="s">
        <v>109</v>
      </c>
      <c r="C72" s="233">
        <f>SUM(D72:P72)</f>
        <v>37799502</v>
      </c>
      <c r="D72" s="245">
        <f t="shared" ref="D72:P72" si="18">D71</f>
        <v>37799502</v>
      </c>
      <c r="E72" s="245">
        <f t="shared" si="18"/>
        <v>0</v>
      </c>
      <c r="F72" s="245">
        <f t="shared" si="18"/>
        <v>0</v>
      </c>
      <c r="G72" s="245">
        <f t="shared" si="18"/>
        <v>0</v>
      </c>
      <c r="H72" s="245">
        <f t="shared" si="18"/>
        <v>0</v>
      </c>
      <c r="I72" s="245">
        <f t="shared" si="18"/>
        <v>0</v>
      </c>
      <c r="J72" s="245">
        <f t="shared" si="18"/>
        <v>0</v>
      </c>
      <c r="K72" s="245">
        <f t="shared" si="18"/>
        <v>0</v>
      </c>
      <c r="L72" s="245">
        <f t="shared" si="18"/>
        <v>0</v>
      </c>
      <c r="M72" s="245">
        <f t="shared" si="18"/>
        <v>0</v>
      </c>
      <c r="N72" s="245">
        <f t="shared" si="18"/>
        <v>0</v>
      </c>
      <c r="O72" s="245">
        <f>O71</f>
        <v>0</v>
      </c>
      <c r="P72" s="245">
        <f t="shared" si="18"/>
        <v>0</v>
      </c>
      <c r="Q72" s="384"/>
    </row>
    <row r="73" spans="1:17" ht="14.25" thickTop="1" thickBot="1" x14ac:dyDescent="0.25">
      <c r="A73" s="3">
        <v>66</v>
      </c>
      <c r="B73" s="23" t="s">
        <v>44</v>
      </c>
      <c r="C73" s="233">
        <f>SUM(D73:P73)</f>
        <v>63424709</v>
      </c>
      <c r="D73" s="247">
        <f t="shared" ref="D73:P73" si="19">D67+D72</f>
        <v>49386922</v>
      </c>
      <c r="E73" s="247">
        <f t="shared" si="19"/>
        <v>3876186</v>
      </c>
      <c r="F73" s="247">
        <f t="shared" si="19"/>
        <v>0</v>
      </c>
      <c r="G73" s="247">
        <f t="shared" si="19"/>
        <v>168641</v>
      </c>
      <c r="H73" s="247">
        <f t="shared" si="19"/>
        <v>2039330</v>
      </c>
      <c r="I73" s="247">
        <f t="shared" si="19"/>
        <v>0</v>
      </c>
      <c r="J73" s="247">
        <f t="shared" si="19"/>
        <v>169022</v>
      </c>
      <c r="K73" s="247">
        <f t="shared" si="19"/>
        <v>253400</v>
      </c>
      <c r="L73" s="247">
        <f t="shared" si="19"/>
        <v>391525</v>
      </c>
      <c r="M73" s="385">
        <f t="shared" si="19"/>
        <v>7000683</v>
      </c>
      <c r="N73" s="385">
        <f t="shared" si="19"/>
        <v>58500</v>
      </c>
      <c r="O73" s="385">
        <f>O67+O72</f>
        <v>50000</v>
      </c>
      <c r="P73" s="385">
        <f t="shared" si="19"/>
        <v>30500</v>
      </c>
      <c r="Q73" s="384"/>
    </row>
    <row r="74" spans="1:17" ht="13.5" thickTop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opLeftCell="B1" workbookViewId="0">
      <pane ySplit="5" topLeftCell="A6" activePane="bottomLeft" state="frozen"/>
      <selection pane="bottomLeft" activeCell="C2" sqref="C2"/>
    </sheetView>
  </sheetViews>
  <sheetFormatPr defaultRowHeight="12.75" x14ac:dyDescent="0.2"/>
  <cols>
    <col min="1" max="1" width="6.42578125" style="227" customWidth="1"/>
    <col min="2" max="2" width="36.140625" style="227" customWidth="1"/>
    <col min="3" max="3" width="10.28515625" style="227" customWidth="1"/>
    <col min="4" max="4" width="10.85546875" style="227" customWidth="1"/>
    <col min="5" max="9" width="8.7109375" style="227" customWidth="1"/>
    <col min="10" max="10" width="10" style="227" customWidth="1"/>
    <col min="11" max="23" width="8.7109375" style="227" customWidth="1"/>
  </cols>
  <sheetData>
    <row r="1" spans="1:23" x14ac:dyDescent="0.2">
      <c r="B1" s="345" t="s">
        <v>304</v>
      </c>
      <c r="D1" s="226" t="s">
        <v>149</v>
      </c>
    </row>
    <row r="2" spans="1:23" ht="18.75" x14ac:dyDescent="0.3">
      <c r="B2" s="43" t="s">
        <v>373</v>
      </c>
      <c r="C2" s="228" t="s">
        <v>391</v>
      </c>
      <c r="D2" s="228"/>
    </row>
    <row r="3" spans="1:23" x14ac:dyDescent="0.2">
      <c r="B3" s="347" t="s">
        <v>111</v>
      </c>
      <c r="C3" s="227" t="s">
        <v>112</v>
      </c>
    </row>
    <row r="4" spans="1:23" s="11" customFormat="1" x14ac:dyDescent="0.2">
      <c r="A4" s="348"/>
      <c r="B4" s="349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</row>
    <row r="5" spans="1:23" ht="36.75" thickBot="1" x14ac:dyDescent="0.25">
      <c r="A5" s="350" t="s">
        <v>0</v>
      </c>
      <c r="B5" s="351" t="s">
        <v>1</v>
      </c>
      <c r="C5" s="334" t="s">
        <v>357</v>
      </c>
      <c r="D5" s="220" t="s">
        <v>305</v>
      </c>
      <c r="E5" s="220" t="s">
        <v>360</v>
      </c>
      <c r="F5" s="220" t="s">
        <v>308</v>
      </c>
      <c r="G5" s="220" t="s">
        <v>322</v>
      </c>
      <c r="H5" s="220" t="s">
        <v>310</v>
      </c>
      <c r="I5" s="220" t="s">
        <v>323</v>
      </c>
      <c r="J5" s="220" t="s">
        <v>309</v>
      </c>
      <c r="K5" s="220" t="s">
        <v>311</v>
      </c>
      <c r="L5" s="220" t="s">
        <v>377</v>
      </c>
      <c r="M5" s="220" t="s">
        <v>313</v>
      </c>
      <c r="N5" s="220" t="s">
        <v>314</v>
      </c>
      <c r="O5" s="220" t="s">
        <v>324</v>
      </c>
      <c r="P5" s="220" t="s">
        <v>316</v>
      </c>
      <c r="Q5" s="220" t="s">
        <v>317</v>
      </c>
      <c r="R5" s="220" t="s">
        <v>315</v>
      </c>
      <c r="S5" s="220" t="s">
        <v>318</v>
      </c>
      <c r="T5" s="220" t="s">
        <v>363</v>
      </c>
      <c r="U5" s="220" t="s">
        <v>325</v>
      </c>
      <c r="V5" s="220" t="s">
        <v>326</v>
      </c>
      <c r="W5" s="222" t="s">
        <v>319</v>
      </c>
    </row>
    <row r="6" spans="1:23" x14ac:dyDescent="0.2">
      <c r="A6" s="352">
        <v>1</v>
      </c>
      <c r="B6" s="353" t="s">
        <v>2</v>
      </c>
      <c r="C6" s="230">
        <f t="shared" ref="C6:C48" si="0">SUM(D6:W6)</f>
        <v>16236525</v>
      </c>
      <c r="D6" s="335">
        <v>6320385</v>
      </c>
      <c r="E6" s="336"/>
      <c r="F6" s="336"/>
      <c r="G6" s="336"/>
      <c r="H6" s="336"/>
      <c r="I6" s="336">
        <v>2216500</v>
      </c>
      <c r="J6" s="336"/>
      <c r="K6" s="336">
        <v>6359340</v>
      </c>
      <c r="L6" s="336"/>
      <c r="M6" s="336">
        <v>862800</v>
      </c>
      <c r="N6" s="336">
        <v>477500</v>
      </c>
      <c r="O6" s="336"/>
      <c r="P6" s="336"/>
      <c r="Q6" s="336"/>
      <c r="R6" s="336"/>
      <c r="S6" s="336"/>
      <c r="T6" s="336"/>
      <c r="U6" s="336"/>
      <c r="V6" s="336"/>
      <c r="W6" s="336"/>
    </row>
    <row r="7" spans="1:23" ht="24" x14ac:dyDescent="0.2">
      <c r="A7" s="352">
        <v>2</v>
      </c>
      <c r="B7" s="353" t="s">
        <v>3</v>
      </c>
      <c r="C7" s="233">
        <f t="shared" si="0"/>
        <v>2679944</v>
      </c>
      <c r="D7" s="335">
        <v>1253083</v>
      </c>
      <c r="E7" s="336"/>
      <c r="F7" s="336"/>
      <c r="G7" s="336"/>
      <c r="H7" s="336"/>
      <c r="I7" s="336">
        <v>441050</v>
      </c>
      <c r="J7" s="336"/>
      <c r="K7" s="336">
        <v>720036</v>
      </c>
      <c r="L7" s="336"/>
      <c r="M7" s="336">
        <v>172662</v>
      </c>
      <c r="N7" s="336">
        <v>93113</v>
      </c>
      <c r="O7" s="336"/>
      <c r="P7" s="336"/>
      <c r="Q7" s="336"/>
      <c r="R7" s="336"/>
      <c r="S7" s="336"/>
      <c r="T7" s="336"/>
      <c r="U7" s="336"/>
      <c r="V7" s="336"/>
      <c r="W7" s="336"/>
    </row>
    <row r="8" spans="1:23" x14ac:dyDescent="0.2">
      <c r="A8" s="352">
        <v>3</v>
      </c>
      <c r="B8" s="354" t="s">
        <v>4</v>
      </c>
      <c r="C8" s="233">
        <f t="shared" si="0"/>
        <v>17672551</v>
      </c>
      <c r="D8" s="337">
        <v>4779000</v>
      </c>
      <c r="E8" s="338"/>
      <c r="F8" s="338">
        <v>606000</v>
      </c>
      <c r="G8" s="338">
        <v>1397000</v>
      </c>
      <c r="H8" s="338">
        <v>622300</v>
      </c>
      <c r="I8" s="338">
        <v>717550</v>
      </c>
      <c r="J8" s="336">
        <v>3000000</v>
      </c>
      <c r="K8" s="338">
        <v>482600</v>
      </c>
      <c r="L8" s="338">
        <v>520700</v>
      </c>
      <c r="M8" s="338">
        <v>1043300</v>
      </c>
      <c r="N8" s="338">
        <v>151130</v>
      </c>
      <c r="O8" s="336"/>
      <c r="P8" s="338"/>
      <c r="Q8" s="338"/>
      <c r="R8" s="338">
        <v>2275840</v>
      </c>
      <c r="S8" s="336">
        <v>1450400</v>
      </c>
      <c r="T8" s="338">
        <v>101731</v>
      </c>
      <c r="U8" s="338"/>
      <c r="V8" s="338">
        <v>400000</v>
      </c>
      <c r="W8" s="336">
        <v>125000</v>
      </c>
    </row>
    <row r="9" spans="1:23" x14ac:dyDescent="0.2">
      <c r="A9" s="352">
        <v>4</v>
      </c>
      <c r="B9" s="355" t="s">
        <v>5</v>
      </c>
      <c r="C9" s="233">
        <f t="shared" si="0"/>
        <v>0</v>
      </c>
      <c r="D9" s="241">
        <f t="shared" ref="D9:W9" si="1">D10</f>
        <v>0</v>
      </c>
      <c r="E9" s="235">
        <f t="shared" si="1"/>
        <v>0</v>
      </c>
      <c r="F9" s="235">
        <f t="shared" si="1"/>
        <v>0</v>
      </c>
      <c r="G9" s="235">
        <f t="shared" si="1"/>
        <v>0</v>
      </c>
      <c r="H9" s="235">
        <f t="shared" si="1"/>
        <v>0</v>
      </c>
      <c r="I9" s="235">
        <f t="shared" si="1"/>
        <v>0</v>
      </c>
      <c r="J9" s="235">
        <f t="shared" si="1"/>
        <v>0</v>
      </c>
      <c r="K9" s="235">
        <f t="shared" si="1"/>
        <v>0</v>
      </c>
      <c r="L9" s="235">
        <f t="shared" si="1"/>
        <v>0</v>
      </c>
      <c r="M9" s="235">
        <f t="shared" si="1"/>
        <v>0</v>
      </c>
      <c r="N9" s="235">
        <f t="shared" si="1"/>
        <v>0</v>
      </c>
      <c r="O9" s="235">
        <f t="shared" si="1"/>
        <v>0</v>
      </c>
      <c r="P9" s="235">
        <f t="shared" si="1"/>
        <v>0</v>
      </c>
      <c r="Q9" s="235">
        <f t="shared" si="1"/>
        <v>0</v>
      </c>
      <c r="R9" s="235">
        <f t="shared" si="1"/>
        <v>0</v>
      </c>
      <c r="S9" s="235">
        <f t="shared" si="1"/>
        <v>0</v>
      </c>
      <c r="T9" s="235">
        <f t="shared" si="1"/>
        <v>0</v>
      </c>
      <c r="U9" s="235">
        <f t="shared" si="1"/>
        <v>0</v>
      </c>
      <c r="V9" s="235">
        <f t="shared" si="1"/>
        <v>0</v>
      </c>
      <c r="W9" s="235">
        <f t="shared" si="1"/>
        <v>0</v>
      </c>
    </row>
    <row r="10" spans="1:23" ht="24" x14ac:dyDescent="0.2">
      <c r="A10" s="352">
        <v>5</v>
      </c>
      <c r="B10" s="355" t="s">
        <v>6</v>
      </c>
      <c r="C10" s="233">
        <f t="shared" si="0"/>
        <v>0</v>
      </c>
      <c r="D10" s="231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</row>
    <row r="11" spans="1:23" ht="24" x14ac:dyDescent="0.2">
      <c r="A11" s="352">
        <v>6</v>
      </c>
      <c r="B11" s="355" t="s">
        <v>7</v>
      </c>
      <c r="C11" s="233">
        <f t="shared" si="0"/>
        <v>0</v>
      </c>
      <c r="D11" s="241">
        <f t="shared" ref="D11:W11" si="2">D12</f>
        <v>0</v>
      </c>
      <c r="E11" s="235">
        <f t="shared" si="2"/>
        <v>0</v>
      </c>
      <c r="F11" s="235">
        <f t="shared" si="2"/>
        <v>0</v>
      </c>
      <c r="G11" s="235">
        <f t="shared" si="2"/>
        <v>0</v>
      </c>
      <c r="H11" s="235">
        <f t="shared" si="2"/>
        <v>0</v>
      </c>
      <c r="I11" s="235">
        <f t="shared" si="2"/>
        <v>0</v>
      </c>
      <c r="J11" s="235">
        <f t="shared" si="2"/>
        <v>0</v>
      </c>
      <c r="K11" s="235">
        <f t="shared" si="2"/>
        <v>0</v>
      </c>
      <c r="L11" s="235">
        <f t="shared" si="2"/>
        <v>0</v>
      </c>
      <c r="M11" s="235">
        <f t="shared" si="2"/>
        <v>0</v>
      </c>
      <c r="N11" s="235">
        <f t="shared" si="2"/>
        <v>0</v>
      </c>
      <c r="O11" s="235">
        <f t="shared" si="2"/>
        <v>0</v>
      </c>
      <c r="P11" s="235">
        <f t="shared" si="2"/>
        <v>0</v>
      </c>
      <c r="Q11" s="235">
        <f t="shared" si="2"/>
        <v>0</v>
      </c>
      <c r="R11" s="235">
        <f t="shared" si="2"/>
        <v>0</v>
      </c>
      <c r="S11" s="235">
        <f t="shared" si="2"/>
        <v>0</v>
      </c>
      <c r="T11" s="235">
        <f t="shared" si="2"/>
        <v>0</v>
      </c>
      <c r="U11" s="235">
        <f t="shared" si="2"/>
        <v>0</v>
      </c>
      <c r="V11" s="235">
        <f t="shared" si="2"/>
        <v>0</v>
      </c>
      <c r="W11" s="235">
        <f t="shared" si="2"/>
        <v>0</v>
      </c>
    </row>
    <row r="12" spans="1:23" ht="18.75" customHeight="1" x14ac:dyDescent="0.2">
      <c r="A12" s="352">
        <v>7</v>
      </c>
      <c r="B12" s="355" t="s">
        <v>8</v>
      </c>
      <c r="C12" s="233">
        <f t="shared" si="0"/>
        <v>0</v>
      </c>
      <c r="D12" s="241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</row>
    <row r="13" spans="1:23" x14ac:dyDescent="0.2">
      <c r="A13" s="352">
        <v>8</v>
      </c>
      <c r="B13" s="355" t="s">
        <v>9</v>
      </c>
      <c r="C13" s="233">
        <f t="shared" si="0"/>
        <v>1500000</v>
      </c>
      <c r="D13" s="241">
        <f t="shared" ref="D13:W13" si="3">SUM(D14:D16)</f>
        <v>0</v>
      </c>
      <c r="E13" s="235">
        <f t="shared" si="3"/>
        <v>0</v>
      </c>
      <c r="F13" s="235">
        <f t="shared" si="3"/>
        <v>0</v>
      </c>
      <c r="G13" s="235">
        <f t="shared" si="3"/>
        <v>0</v>
      </c>
      <c r="H13" s="235">
        <f t="shared" si="3"/>
        <v>0</v>
      </c>
      <c r="I13" s="235">
        <f t="shared" si="3"/>
        <v>0</v>
      </c>
      <c r="J13" s="235">
        <f t="shared" si="3"/>
        <v>0</v>
      </c>
      <c r="K13" s="235">
        <f t="shared" si="3"/>
        <v>0</v>
      </c>
      <c r="L13" s="235">
        <f t="shared" si="3"/>
        <v>0</v>
      </c>
      <c r="M13" s="235">
        <f t="shared" si="3"/>
        <v>0</v>
      </c>
      <c r="N13" s="235">
        <f t="shared" si="3"/>
        <v>0</v>
      </c>
      <c r="O13" s="235">
        <f t="shared" si="3"/>
        <v>0</v>
      </c>
      <c r="P13" s="235">
        <f t="shared" si="3"/>
        <v>0</v>
      </c>
      <c r="Q13" s="235">
        <f t="shared" si="3"/>
        <v>0</v>
      </c>
      <c r="R13" s="235">
        <f t="shared" si="3"/>
        <v>0</v>
      </c>
      <c r="S13" s="235">
        <f t="shared" si="3"/>
        <v>0</v>
      </c>
      <c r="T13" s="235">
        <f t="shared" si="3"/>
        <v>0</v>
      </c>
      <c r="U13" s="235">
        <f t="shared" si="3"/>
        <v>0</v>
      </c>
      <c r="V13" s="235">
        <f t="shared" si="3"/>
        <v>1500000</v>
      </c>
      <c r="W13" s="235">
        <f t="shared" si="3"/>
        <v>0</v>
      </c>
    </row>
    <row r="14" spans="1:23" ht="18" customHeight="1" x14ac:dyDescent="0.2">
      <c r="A14" s="352">
        <v>9</v>
      </c>
      <c r="B14" s="355" t="s">
        <v>10</v>
      </c>
      <c r="C14" s="233">
        <f t="shared" si="0"/>
        <v>100000</v>
      </c>
      <c r="D14" s="231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>
        <v>100000</v>
      </c>
      <c r="W14" s="232"/>
    </row>
    <row r="15" spans="1:23" ht="24" x14ac:dyDescent="0.2">
      <c r="A15" s="352">
        <v>10</v>
      </c>
      <c r="B15" s="355" t="s">
        <v>11</v>
      </c>
      <c r="C15" s="233">
        <f t="shared" si="0"/>
        <v>1400000</v>
      </c>
      <c r="D15" s="231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>
        <v>1400000</v>
      </c>
      <c r="W15" s="232"/>
    </row>
    <row r="16" spans="1:23" ht="24" x14ac:dyDescent="0.2">
      <c r="A16" s="352">
        <v>11</v>
      </c>
      <c r="B16" s="355" t="s">
        <v>12</v>
      </c>
      <c r="C16" s="233">
        <f t="shared" si="0"/>
        <v>0</v>
      </c>
      <c r="D16" s="231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</row>
    <row r="17" spans="1:23" x14ac:dyDescent="0.2">
      <c r="A17" s="352">
        <v>12</v>
      </c>
      <c r="B17" s="353" t="s">
        <v>13</v>
      </c>
      <c r="C17" s="233">
        <f t="shared" si="0"/>
        <v>1500000</v>
      </c>
      <c r="D17" s="335">
        <f t="shared" ref="D17:W17" si="4">D9+D11+D13</f>
        <v>0</v>
      </c>
      <c r="E17" s="336">
        <f t="shared" si="4"/>
        <v>0</v>
      </c>
      <c r="F17" s="336">
        <f t="shared" si="4"/>
        <v>0</v>
      </c>
      <c r="G17" s="336">
        <f t="shared" si="4"/>
        <v>0</v>
      </c>
      <c r="H17" s="336">
        <f t="shared" si="4"/>
        <v>0</v>
      </c>
      <c r="I17" s="336">
        <f t="shared" si="4"/>
        <v>0</v>
      </c>
      <c r="J17" s="336">
        <f t="shared" si="4"/>
        <v>0</v>
      </c>
      <c r="K17" s="336">
        <f t="shared" si="4"/>
        <v>0</v>
      </c>
      <c r="L17" s="336">
        <f t="shared" si="4"/>
        <v>0</v>
      </c>
      <c r="M17" s="336">
        <f t="shared" si="4"/>
        <v>0</v>
      </c>
      <c r="N17" s="336">
        <f t="shared" si="4"/>
        <v>0</v>
      </c>
      <c r="O17" s="336">
        <f t="shared" si="4"/>
        <v>0</v>
      </c>
      <c r="P17" s="336">
        <f t="shared" si="4"/>
        <v>0</v>
      </c>
      <c r="Q17" s="336">
        <f t="shared" si="4"/>
        <v>0</v>
      </c>
      <c r="R17" s="336">
        <f t="shared" si="4"/>
        <v>0</v>
      </c>
      <c r="S17" s="336">
        <f t="shared" si="4"/>
        <v>0</v>
      </c>
      <c r="T17" s="336">
        <f t="shared" si="4"/>
        <v>0</v>
      </c>
      <c r="U17" s="336">
        <f t="shared" si="4"/>
        <v>0</v>
      </c>
      <c r="V17" s="336">
        <f t="shared" si="4"/>
        <v>1500000</v>
      </c>
      <c r="W17" s="336">
        <f t="shared" si="4"/>
        <v>0</v>
      </c>
    </row>
    <row r="18" spans="1:23" x14ac:dyDescent="0.2">
      <c r="A18" s="352">
        <v>13</v>
      </c>
      <c r="B18" s="355" t="s">
        <v>14</v>
      </c>
      <c r="C18" s="233">
        <f t="shared" si="0"/>
        <v>0</v>
      </c>
      <c r="D18" s="231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</row>
    <row r="19" spans="1:23" ht="24" x14ac:dyDescent="0.2">
      <c r="A19" s="352">
        <v>14</v>
      </c>
      <c r="B19" s="355" t="s">
        <v>15</v>
      </c>
      <c r="C19" s="233">
        <f t="shared" si="0"/>
        <v>6041744</v>
      </c>
      <c r="D19" s="236">
        <f t="shared" ref="D19:W19" si="5">SUM(D20:D23)</f>
        <v>0</v>
      </c>
      <c r="E19" s="237">
        <f t="shared" si="5"/>
        <v>0</v>
      </c>
      <c r="F19" s="237">
        <f t="shared" si="5"/>
        <v>0</v>
      </c>
      <c r="G19" s="237">
        <f t="shared" si="5"/>
        <v>0</v>
      </c>
      <c r="H19" s="237">
        <f t="shared" si="5"/>
        <v>0</v>
      </c>
      <c r="I19" s="237">
        <f t="shared" si="5"/>
        <v>0</v>
      </c>
      <c r="J19" s="237">
        <f t="shared" si="5"/>
        <v>66000</v>
      </c>
      <c r="K19" s="237">
        <f t="shared" si="5"/>
        <v>0</v>
      </c>
      <c r="L19" s="237">
        <f t="shared" si="5"/>
        <v>0</v>
      </c>
      <c r="M19" s="237">
        <f t="shared" si="5"/>
        <v>0</v>
      </c>
      <c r="N19" s="237">
        <f t="shared" si="5"/>
        <v>0</v>
      </c>
      <c r="O19" s="237">
        <f t="shared" si="5"/>
        <v>436000</v>
      </c>
      <c r="P19" s="237">
        <f t="shared" si="5"/>
        <v>456656</v>
      </c>
      <c r="Q19" s="237">
        <f t="shared" si="5"/>
        <v>1604279</v>
      </c>
      <c r="R19" s="237">
        <f t="shared" si="5"/>
        <v>3378809</v>
      </c>
      <c r="S19" s="237">
        <f t="shared" si="5"/>
        <v>0</v>
      </c>
      <c r="T19" s="237">
        <f t="shared" si="5"/>
        <v>0</v>
      </c>
      <c r="U19" s="237">
        <f t="shared" si="5"/>
        <v>0</v>
      </c>
      <c r="V19" s="237">
        <f t="shared" si="5"/>
        <v>100000</v>
      </c>
      <c r="W19" s="237">
        <f t="shared" si="5"/>
        <v>0</v>
      </c>
    </row>
    <row r="20" spans="1:23" ht="24" customHeight="1" x14ac:dyDescent="0.2">
      <c r="A20" s="352">
        <v>15</v>
      </c>
      <c r="B20" s="355" t="s">
        <v>390</v>
      </c>
      <c r="C20" s="233">
        <f t="shared" si="0"/>
        <v>100000</v>
      </c>
      <c r="D20" s="231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>
        <v>100000</v>
      </c>
      <c r="W20" s="232"/>
    </row>
    <row r="21" spans="1:23" ht="16.5" customHeight="1" x14ac:dyDescent="0.2">
      <c r="A21" s="352">
        <v>16</v>
      </c>
      <c r="B21" s="355" t="s">
        <v>17</v>
      </c>
      <c r="C21" s="233">
        <f t="shared" si="0"/>
        <v>0</v>
      </c>
      <c r="D21" s="231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</row>
    <row r="22" spans="1:23" ht="23.25" customHeight="1" x14ac:dyDescent="0.2">
      <c r="A22" s="352">
        <v>17</v>
      </c>
      <c r="B22" s="355" t="s">
        <v>18</v>
      </c>
      <c r="C22" s="233">
        <f t="shared" si="0"/>
        <v>436000</v>
      </c>
      <c r="D22" s="231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>
        <v>436000</v>
      </c>
      <c r="P22" s="232"/>
      <c r="Q22" s="232"/>
      <c r="R22" s="232"/>
      <c r="S22" s="232"/>
      <c r="T22" s="232"/>
      <c r="U22" s="232"/>
      <c r="V22" s="232"/>
      <c r="W22" s="232"/>
    </row>
    <row r="23" spans="1:23" ht="24" x14ac:dyDescent="0.2">
      <c r="A23" s="352">
        <v>18</v>
      </c>
      <c r="B23" s="355" t="s">
        <v>19</v>
      </c>
      <c r="C23" s="233">
        <f t="shared" si="0"/>
        <v>5505744</v>
      </c>
      <c r="D23" s="231"/>
      <c r="E23" s="232"/>
      <c r="F23" s="232"/>
      <c r="G23" s="232"/>
      <c r="H23" s="232"/>
      <c r="I23" s="232"/>
      <c r="J23" s="232">
        <v>66000</v>
      </c>
      <c r="K23" s="232"/>
      <c r="L23" s="232"/>
      <c r="M23" s="232"/>
      <c r="N23" s="232"/>
      <c r="O23" s="232"/>
      <c r="P23" s="232">
        <v>456656</v>
      </c>
      <c r="Q23" s="232">
        <v>1604279</v>
      </c>
      <c r="R23" s="339">
        <v>3378809</v>
      </c>
      <c r="S23" s="232"/>
      <c r="T23" s="232"/>
      <c r="U23" s="232">
        <v>0</v>
      </c>
      <c r="V23" s="232"/>
      <c r="W23" s="232"/>
    </row>
    <row r="24" spans="1:23" ht="36" x14ac:dyDescent="0.2">
      <c r="A24" s="352">
        <v>19</v>
      </c>
      <c r="B24" s="355" t="s">
        <v>20</v>
      </c>
      <c r="C24" s="233">
        <f t="shared" si="0"/>
        <v>0</v>
      </c>
      <c r="D24" s="231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</row>
    <row r="25" spans="1:23" x14ac:dyDescent="0.2">
      <c r="A25" s="352">
        <v>20</v>
      </c>
      <c r="B25" s="355" t="s">
        <v>21</v>
      </c>
      <c r="C25" s="233">
        <f t="shared" si="0"/>
        <v>13367431</v>
      </c>
      <c r="D25" s="231">
        <v>400000</v>
      </c>
      <c r="E25" s="232"/>
      <c r="F25" s="232"/>
      <c r="G25" s="232"/>
      <c r="H25" s="232"/>
      <c r="I25" s="232"/>
      <c r="J25" s="232">
        <v>11002640</v>
      </c>
      <c r="K25" s="232"/>
      <c r="L25" s="232"/>
      <c r="M25" s="232"/>
      <c r="N25" s="232"/>
      <c r="O25" s="232"/>
      <c r="P25" s="232"/>
      <c r="Q25" s="232"/>
      <c r="R25" s="232"/>
      <c r="S25" s="232">
        <v>250000</v>
      </c>
      <c r="T25" s="232"/>
      <c r="U25" s="232"/>
      <c r="V25" s="232"/>
      <c r="W25" s="232">
        <v>1714791</v>
      </c>
    </row>
    <row r="26" spans="1:23" x14ac:dyDescent="0.2">
      <c r="A26" s="352">
        <v>21</v>
      </c>
      <c r="B26" s="353" t="s">
        <v>22</v>
      </c>
      <c r="C26" s="233">
        <f t="shared" si="0"/>
        <v>19409175</v>
      </c>
      <c r="D26" s="335">
        <f t="shared" ref="D26:W26" si="6">D18+D19+D24+D25</f>
        <v>400000</v>
      </c>
      <c r="E26" s="336">
        <f t="shared" si="6"/>
        <v>0</v>
      </c>
      <c r="F26" s="336">
        <f t="shared" si="6"/>
        <v>0</v>
      </c>
      <c r="G26" s="336">
        <f t="shared" si="6"/>
        <v>0</v>
      </c>
      <c r="H26" s="336">
        <f t="shared" si="6"/>
        <v>0</v>
      </c>
      <c r="I26" s="336">
        <f t="shared" si="6"/>
        <v>0</v>
      </c>
      <c r="J26" s="336">
        <f t="shared" si="6"/>
        <v>11068640</v>
      </c>
      <c r="K26" s="336">
        <f t="shared" si="6"/>
        <v>0</v>
      </c>
      <c r="L26" s="336">
        <f t="shared" si="6"/>
        <v>0</v>
      </c>
      <c r="M26" s="336">
        <f t="shared" si="6"/>
        <v>0</v>
      </c>
      <c r="N26" s="336">
        <f t="shared" si="6"/>
        <v>0</v>
      </c>
      <c r="O26" s="336">
        <f t="shared" si="6"/>
        <v>436000</v>
      </c>
      <c r="P26" s="336">
        <f t="shared" si="6"/>
        <v>456656</v>
      </c>
      <c r="Q26" s="336">
        <f t="shared" si="6"/>
        <v>1604279</v>
      </c>
      <c r="R26" s="336">
        <f t="shared" si="6"/>
        <v>3378809</v>
      </c>
      <c r="S26" s="336">
        <f t="shared" si="6"/>
        <v>250000</v>
      </c>
      <c r="T26" s="336">
        <f t="shared" si="6"/>
        <v>0</v>
      </c>
      <c r="U26" s="336">
        <f t="shared" si="6"/>
        <v>0</v>
      </c>
      <c r="V26" s="336">
        <f t="shared" si="6"/>
        <v>100000</v>
      </c>
      <c r="W26" s="336">
        <f t="shared" si="6"/>
        <v>1714791</v>
      </c>
    </row>
    <row r="27" spans="1:23" x14ac:dyDescent="0.2">
      <c r="A27" s="352">
        <v>22</v>
      </c>
      <c r="B27" s="355" t="s">
        <v>23</v>
      </c>
      <c r="C27" s="233">
        <f t="shared" si="0"/>
        <v>6301181</v>
      </c>
      <c r="D27" s="231">
        <v>6301181</v>
      </c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</row>
    <row r="28" spans="1:23" x14ac:dyDescent="0.2">
      <c r="A28" s="352">
        <v>23</v>
      </c>
      <c r="B28" s="355" t="s">
        <v>24</v>
      </c>
      <c r="C28" s="233">
        <f t="shared" si="0"/>
        <v>0</v>
      </c>
      <c r="D28" s="231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</row>
    <row r="29" spans="1:23" ht="24" x14ac:dyDescent="0.2">
      <c r="A29" s="352">
        <v>24</v>
      </c>
      <c r="B29" s="355" t="s">
        <v>25</v>
      </c>
      <c r="C29" s="233">
        <f t="shared" si="0"/>
        <v>0</v>
      </c>
      <c r="D29" s="231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</row>
    <row r="30" spans="1:23" ht="24" x14ac:dyDescent="0.2">
      <c r="A30" s="352">
        <v>25</v>
      </c>
      <c r="B30" s="355" t="s">
        <v>26</v>
      </c>
      <c r="C30" s="233">
        <f t="shared" si="0"/>
        <v>354330</v>
      </c>
      <c r="D30" s="231"/>
      <c r="E30" s="232"/>
      <c r="F30" s="232"/>
      <c r="G30" s="232"/>
      <c r="H30" s="232"/>
      <c r="I30" s="232"/>
      <c r="J30" s="232"/>
      <c r="K30" s="232"/>
      <c r="L30" s="232"/>
      <c r="M30" s="232">
        <v>141732</v>
      </c>
      <c r="N30" s="232">
        <v>212598</v>
      </c>
      <c r="O30" s="232"/>
      <c r="P30" s="232"/>
      <c r="Q30" s="232"/>
      <c r="R30" s="232"/>
      <c r="S30" s="232"/>
      <c r="T30" s="232"/>
      <c r="U30" s="232"/>
      <c r="V30" s="232"/>
      <c r="W30" s="232"/>
    </row>
    <row r="31" spans="1:23" ht="24" x14ac:dyDescent="0.2">
      <c r="A31" s="352">
        <v>26</v>
      </c>
      <c r="B31" s="355" t="s">
        <v>27</v>
      </c>
      <c r="C31" s="233">
        <f t="shared" si="0"/>
        <v>1796989</v>
      </c>
      <c r="D31" s="231">
        <v>1701319</v>
      </c>
      <c r="E31" s="231">
        <f t="shared" ref="E31:W31" si="7">(SUM(E27:E30))*0.27</f>
        <v>0</v>
      </c>
      <c r="F31" s="231">
        <f t="shared" si="7"/>
        <v>0</v>
      </c>
      <c r="G31" s="231">
        <f t="shared" si="7"/>
        <v>0</v>
      </c>
      <c r="H31" s="231">
        <f t="shared" si="7"/>
        <v>0</v>
      </c>
      <c r="I31" s="231">
        <f t="shared" si="7"/>
        <v>0</v>
      </c>
      <c r="J31" s="231">
        <f t="shared" si="7"/>
        <v>0</v>
      </c>
      <c r="K31" s="231">
        <f t="shared" si="7"/>
        <v>0</v>
      </c>
      <c r="L31" s="231">
        <f t="shared" si="7"/>
        <v>0</v>
      </c>
      <c r="M31" s="231">
        <v>38268</v>
      </c>
      <c r="N31" s="231">
        <v>57402</v>
      </c>
      <c r="O31" s="231">
        <f t="shared" si="7"/>
        <v>0</v>
      </c>
      <c r="P31" s="231">
        <f t="shared" si="7"/>
        <v>0</v>
      </c>
      <c r="Q31" s="231">
        <f t="shared" si="7"/>
        <v>0</v>
      </c>
      <c r="R31" s="231">
        <f t="shared" si="7"/>
        <v>0</v>
      </c>
      <c r="S31" s="231">
        <f t="shared" si="7"/>
        <v>0</v>
      </c>
      <c r="T31" s="231">
        <f t="shared" si="7"/>
        <v>0</v>
      </c>
      <c r="U31" s="231">
        <f t="shared" si="7"/>
        <v>0</v>
      </c>
      <c r="V31" s="231">
        <f t="shared" si="7"/>
        <v>0</v>
      </c>
      <c r="W31" s="231">
        <f t="shared" si="7"/>
        <v>0</v>
      </c>
    </row>
    <row r="32" spans="1:23" x14ac:dyDescent="0.2">
      <c r="A32" s="352">
        <v>27</v>
      </c>
      <c r="B32" s="353" t="s">
        <v>28</v>
      </c>
      <c r="C32" s="233">
        <f t="shared" si="0"/>
        <v>8452500</v>
      </c>
      <c r="D32" s="335">
        <f t="shared" ref="D32:W32" si="8">SUM(D27:D31)</f>
        <v>8002500</v>
      </c>
      <c r="E32" s="336">
        <f t="shared" si="8"/>
        <v>0</v>
      </c>
      <c r="F32" s="336">
        <f t="shared" si="8"/>
        <v>0</v>
      </c>
      <c r="G32" s="336">
        <f t="shared" si="8"/>
        <v>0</v>
      </c>
      <c r="H32" s="336">
        <f t="shared" si="8"/>
        <v>0</v>
      </c>
      <c r="I32" s="336">
        <f t="shared" si="8"/>
        <v>0</v>
      </c>
      <c r="J32" s="336">
        <f t="shared" si="8"/>
        <v>0</v>
      </c>
      <c r="K32" s="336">
        <f t="shared" si="8"/>
        <v>0</v>
      </c>
      <c r="L32" s="336">
        <f t="shared" si="8"/>
        <v>0</v>
      </c>
      <c r="M32" s="336">
        <f t="shared" si="8"/>
        <v>180000</v>
      </c>
      <c r="N32" s="336">
        <f t="shared" si="8"/>
        <v>270000</v>
      </c>
      <c r="O32" s="336">
        <f t="shared" si="8"/>
        <v>0</v>
      </c>
      <c r="P32" s="336">
        <f t="shared" si="8"/>
        <v>0</v>
      </c>
      <c r="Q32" s="336">
        <f t="shared" si="8"/>
        <v>0</v>
      </c>
      <c r="R32" s="336">
        <f t="shared" si="8"/>
        <v>0</v>
      </c>
      <c r="S32" s="336">
        <f t="shared" si="8"/>
        <v>0</v>
      </c>
      <c r="T32" s="336">
        <f t="shared" si="8"/>
        <v>0</v>
      </c>
      <c r="U32" s="336">
        <f t="shared" si="8"/>
        <v>0</v>
      </c>
      <c r="V32" s="336">
        <f t="shared" si="8"/>
        <v>0</v>
      </c>
      <c r="W32" s="336">
        <f t="shared" si="8"/>
        <v>0</v>
      </c>
    </row>
    <row r="33" spans="1:23" x14ac:dyDescent="0.2">
      <c r="A33" s="352">
        <v>28</v>
      </c>
      <c r="B33" s="355" t="s">
        <v>29</v>
      </c>
      <c r="C33" s="233">
        <f t="shared" si="0"/>
        <v>3930639</v>
      </c>
      <c r="D33" s="231"/>
      <c r="E33" s="232"/>
      <c r="F33" s="232"/>
      <c r="G33" s="232"/>
      <c r="H33" s="232"/>
      <c r="I33" s="232"/>
      <c r="J33" s="232"/>
      <c r="K33" s="232"/>
      <c r="L33" s="232">
        <v>3930639</v>
      </c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</row>
    <row r="34" spans="1:23" x14ac:dyDescent="0.2">
      <c r="A34" s="352">
        <v>29</v>
      </c>
      <c r="B34" s="355" t="s">
        <v>30</v>
      </c>
      <c r="C34" s="233">
        <f t="shared" si="0"/>
        <v>0</v>
      </c>
      <c r="D34" s="231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</row>
    <row r="35" spans="1:23" x14ac:dyDescent="0.2">
      <c r="A35" s="352">
        <v>30</v>
      </c>
      <c r="B35" s="355" t="s">
        <v>31</v>
      </c>
      <c r="C35" s="233">
        <f t="shared" si="0"/>
        <v>0</v>
      </c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</row>
    <row r="36" spans="1:23" ht="24" x14ac:dyDescent="0.2">
      <c r="A36" s="352">
        <v>31</v>
      </c>
      <c r="B36" s="355" t="s">
        <v>32</v>
      </c>
      <c r="C36" s="233">
        <f t="shared" si="0"/>
        <v>1061272</v>
      </c>
      <c r="D36" s="231">
        <f>(SUM(D33:D35))*0.27</f>
        <v>0</v>
      </c>
      <c r="E36" s="231">
        <f t="shared" ref="E36:W36" si="9">(SUM(E33:E35))*0.27</f>
        <v>0</v>
      </c>
      <c r="F36" s="231">
        <f t="shared" si="9"/>
        <v>0</v>
      </c>
      <c r="G36" s="231">
        <f t="shared" si="9"/>
        <v>0</v>
      </c>
      <c r="H36" s="231">
        <f t="shared" si="9"/>
        <v>0</v>
      </c>
      <c r="I36" s="231">
        <f t="shared" si="9"/>
        <v>0</v>
      </c>
      <c r="J36" s="231">
        <f t="shared" si="9"/>
        <v>0</v>
      </c>
      <c r="K36" s="231">
        <f t="shared" si="9"/>
        <v>0</v>
      </c>
      <c r="L36" s="231">
        <v>1061272</v>
      </c>
      <c r="M36" s="231">
        <f t="shared" si="9"/>
        <v>0</v>
      </c>
      <c r="N36" s="231">
        <f t="shared" si="9"/>
        <v>0</v>
      </c>
      <c r="O36" s="231"/>
      <c r="P36" s="231"/>
      <c r="Q36" s="231"/>
      <c r="R36" s="231"/>
      <c r="S36" s="231">
        <f t="shared" si="9"/>
        <v>0</v>
      </c>
      <c r="T36" s="231">
        <f t="shared" si="9"/>
        <v>0</v>
      </c>
      <c r="U36" s="231">
        <f t="shared" si="9"/>
        <v>0</v>
      </c>
      <c r="V36" s="231">
        <f t="shared" si="9"/>
        <v>0</v>
      </c>
      <c r="W36" s="231">
        <f t="shared" si="9"/>
        <v>0</v>
      </c>
    </row>
    <row r="37" spans="1:23" x14ac:dyDescent="0.2">
      <c r="A37" s="352">
        <v>32</v>
      </c>
      <c r="B37" s="353" t="s">
        <v>33</v>
      </c>
      <c r="C37" s="233">
        <f t="shared" si="0"/>
        <v>4991911</v>
      </c>
      <c r="D37" s="335">
        <f t="shared" ref="D37:W37" si="10">SUM(D33:D36)</f>
        <v>0</v>
      </c>
      <c r="E37" s="335">
        <f t="shared" si="10"/>
        <v>0</v>
      </c>
      <c r="F37" s="335">
        <f t="shared" si="10"/>
        <v>0</v>
      </c>
      <c r="G37" s="335">
        <f t="shared" si="10"/>
        <v>0</v>
      </c>
      <c r="H37" s="335">
        <f t="shared" si="10"/>
        <v>0</v>
      </c>
      <c r="I37" s="335">
        <f t="shared" si="10"/>
        <v>0</v>
      </c>
      <c r="J37" s="335">
        <f t="shared" si="10"/>
        <v>0</v>
      </c>
      <c r="K37" s="335">
        <f t="shared" si="10"/>
        <v>0</v>
      </c>
      <c r="L37" s="335">
        <f t="shared" si="10"/>
        <v>4991911</v>
      </c>
      <c r="M37" s="335">
        <f t="shared" si="10"/>
        <v>0</v>
      </c>
      <c r="N37" s="335">
        <f t="shared" si="10"/>
        <v>0</v>
      </c>
      <c r="O37" s="335">
        <f t="shared" si="10"/>
        <v>0</v>
      </c>
      <c r="P37" s="335">
        <f t="shared" si="10"/>
        <v>0</v>
      </c>
      <c r="Q37" s="335">
        <f t="shared" si="10"/>
        <v>0</v>
      </c>
      <c r="R37" s="335">
        <f t="shared" si="10"/>
        <v>0</v>
      </c>
      <c r="S37" s="335">
        <f t="shared" si="10"/>
        <v>0</v>
      </c>
      <c r="T37" s="335">
        <f t="shared" si="10"/>
        <v>0</v>
      </c>
      <c r="U37" s="335">
        <f t="shared" si="10"/>
        <v>0</v>
      </c>
      <c r="V37" s="335">
        <f t="shared" si="10"/>
        <v>0</v>
      </c>
      <c r="W37" s="335">
        <f t="shared" si="10"/>
        <v>0</v>
      </c>
    </row>
    <row r="38" spans="1:23" ht="24" x14ac:dyDescent="0.2">
      <c r="A38" s="352">
        <v>33</v>
      </c>
      <c r="B38" s="355" t="s">
        <v>34</v>
      </c>
      <c r="C38" s="233">
        <f t="shared" si="0"/>
        <v>67886</v>
      </c>
      <c r="D38" s="241">
        <f t="shared" ref="D38:W38" si="11">SUM(D39:D41)</f>
        <v>0</v>
      </c>
      <c r="E38" s="235">
        <f t="shared" si="11"/>
        <v>0</v>
      </c>
      <c r="F38" s="235">
        <f t="shared" si="11"/>
        <v>0</v>
      </c>
      <c r="G38" s="235">
        <f t="shared" si="11"/>
        <v>0</v>
      </c>
      <c r="H38" s="235">
        <f t="shared" si="11"/>
        <v>0</v>
      </c>
      <c r="I38" s="235">
        <f t="shared" si="11"/>
        <v>0</v>
      </c>
      <c r="J38" s="235">
        <f t="shared" si="11"/>
        <v>0</v>
      </c>
      <c r="K38" s="235">
        <f t="shared" si="11"/>
        <v>0</v>
      </c>
      <c r="L38" s="235">
        <f t="shared" si="11"/>
        <v>0</v>
      </c>
      <c r="M38" s="235">
        <f t="shared" si="11"/>
        <v>0</v>
      </c>
      <c r="N38" s="235">
        <f t="shared" si="11"/>
        <v>0</v>
      </c>
      <c r="O38" s="235">
        <f t="shared" si="11"/>
        <v>0</v>
      </c>
      <c r="P38" s="235">
        <f t="shared" si="11"/>
        <v>0</v>
      </c>
      <c r="Q38" s="235">
        <f t="shared" si="11"/>
        <v>0</v>
      </c>
      <c r="R38" s="235">
        <f t="shared" si="11"/>
        <v>0</v>
      </c>
      <c r="S38" s="235">
        <f t="shared" si="11"/>
        <v>0</v>
      </c>
      <c r="T38" s="235">
        <f t="shared" si="11"/>
        <v>0</v>
      </c>
      <c r="U38" s="235">
        <f t="shared" si="11"/>
        <v>0</v>
      </c>
      <c r="V38" s="235">
        <f t="shared" si="11"/>
        <v>0</v>
      </c>
      <c r="W38" s="235">
        <f t="shared" si="11"/>
        <v>67886</v>
      </c>
    </row>
    <row r="39" spans="1:23" x14ac:dyDescent="0.2">
      <c r="A39" s="352">
        <v>34</v>
      </c>
      <c r="B39" s="355" t="s">
        <v>35</v>
      </c>
      <c r="C39" s="233">
        <f t="shared" si="0"/>
        <v>0</v>
      </c>
      <c r="D39" s="231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</row>
    <row r="40" spans="1:23" ht="24" x14ac:dyDescent="0.2">
      <c r="A40" s="352">
        <v>35</v>
      </c>
      <c r="B40" s="355" t="s">
        <v>36</v>
      </c>
      <c r="C40" s="233">
        <f t="shared" si="0"/>
        <v>0</v>
      </c>
      <c r="D40" s="231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</row>
    <row r="41" spans="1:23" ht="24" x14ac:dyDescent="0.2">
      <c r="A41" s="352">
        <v>36</v>
      </c>
      <c r="B41" s="355" t="s">
        <v>37</v>
      </c>
      <c r="C41" s="233">
        <f t="shared" si="0"/>
        <v>67886</v>
      </c>
      <c r="D41" s="231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>
        <v>67886</v>
      </c>
    </row>
    <row r="42" spans="1:23" x14ac:dyDescent="0.2">
      <c r="A42" s="352">
        <v>37</v>
      </c>
      <c r="B42" s="353" t="s">
        <v>38</v>
      </c>
      <c r="C42" s="233">
        <f t="shared" si="0"/>
        <v>67886</v>
      </c>
      <c r="D42" s="335">
        <f t="shared" ref="D42:W42" si="12">D38</f>
        <v>0</v>
      </c>
      <c r="E42" s="336">
        <f t="shared" si="12"/>
        <v>0</v>
      </c>
      <c r="F42" s="336">
        <f t="shared" si="12"/>
        <v>0</v>
      </c>
      <c r="G42" s="336">
        <f t="shared" si="12"/>
        <v>0</v>
      </c>
      <c r="H42" s="336">
        <f t="shared" si="12"/>
        <v>0</v>
      </c>
      <c r="I42" s="336">
        <f t="shared" si="12"/>
        <v>0</v>
      </c>
      <c r="J42" s="336">
        <f t="shared" si="12"/>
        <v>0</v>
      </c>
      <c r="K42" s="336">
        <f t="shared" si="12"/>
        <v>0</v>
      </c>
      <c r="L42" s="336">
        <f t="shared" si="12"/>
        <v>0</v>
      </c>
      <c r="M42" s="336">
        <f t="shared" si="12"/>
        <v>0</v>
      </c>
      <c r="N42" s="336">
        <f t="shared" si="12"/>
        <v>0</v>
      </c>
      <c r="O42" s="336">
        <f t="shared" si="12"/>
        <v>0</v>
      </c>
      <c r="P42" s="336">
        <f t="shared" si="12"/>
        <v>0</v>
      </c>
      <c r="Q42" s="336">
        <f t="shared" si="12"/>
        <v>0</v>
      </c>
      <c r="R42" s="336">
        <f t="shared" si="12"/>
        <v>0</v>
      </c>
      <c r="S42" s="336">
        <f t="shared" si="12"/>
        <v>0</v>
      </c>
      <c r="T42" s="336">
        <f t="shared" si="12"/>
        <v>0</v>
      </c>
      <c r="U42" s="336">
        <f t="shared" si="12"/>
        <v>0</v>
      </c>
      <c r="V42" s="336">
        <f t="shared" si="12"/>
        <v>0</v>
      </c>
      <c r="W42" s="336">
        <f t="shared" si="12"/>
        <v>67886</v>
      </c>
    </row>
    <row r="43" spans="1:23" x14ac:dyDescent="0.2">
      <c r="A43" s="352">
        <v>38</v>
      </c>
      <c r="B43" s="356" t="s">
        <v>39</v>
      </c>
      <c r="C43" s="233">
        <f t="shared" si="0"/>
        <v>71010492</v>
      </c>
      <c r="D43" s="340">
        <f t="shared" ref="D43:W43" si="13">D6+D7+D8+D17+D26+D32+D37+D42</f>
        <v>20754968</v>
      </c>
      <c r="E43" s="341">
        <f t="shared" si="13"/>
        <v>0</v>
      </c>
      <c r="F43" s="341">
        <f t="shared" si="13"/>
        <v>606000</v>
      </c>
      <c r="G43" s="341">
        <f t="shared" si="13"/>
        <v>1397000</v>
      </c>
      <c r="H43" s="341">
        <f t="shared" si="13"/>
        <v>622300</v>
      </c>
      <c r="I43" s="341">
        <f t="shared" si="13"/>
        <v>3375100</v>
      </c>
      <c r="J43" s="341">
        <f t="shared" si="13"/>
        <v>14068640</v>
      </c>
      <c r="K43" s="341">
        <f t="shared" si="13"/>
        <v>7561976</v>
      </c>
      <c r="L43" s="341">
        <f t="shared" si="13"/>
        <v>5512611</v>
      </c>
      <c r="M43" s="341">
        <f t="shared" si="13"/>
        <v>2258762</v>
      </c>
      <c r="N43" s="341">
        <f t="shared" si="13"/>
        <v>991743</v>
      </c>
      <c r="O43" s="341">
        <f t="shared" si="13"/>
        <v>436000</v>
      </c>
      <c r="P43" s="341">
        <f t="shared" si="13"/>
        <v>456656</v>
      </c>
      <c r="Q43" s="341">
        <f t="shared" si="13"/>
        <v>1604279</v>
      </c>
      <c r="R43" s="341">
        <f t="shared" si="13"/>
        <v>5654649</v>
      </c>
      <c r="S43" s="341">
        <f t="shared" si="13"/>
        <v>1700400</v>
      </c>
      <c r="T43" s="341">
        <f t="shared" si="13"/>
        <v>101731</v>
      </c>
      <c r="U43" s="341">
        <f t="shared" si="13"/>
        <v>0</v>
      </c>
      <c r="V43" s="341">
        <f t="shared" si="13"/>
        <v>2000000</v>
      </c>
      <c r="W43" s="341">
        <f t="shared" si="13"/>
        <v>1907677</v>
      </c>
    </row>
    <row r="44" spans="1:23" ht="24" x14ac:dyDescent="0.2">
      <c r="A44" s="352">
        <v>39</v>
      </c>
      <c r="B44" s="355" t="s">
        <v>40</v>
      </c>
      <c r="C44" s="233">
        <f t="shared" si="0"/>
        <v>891340</v>
      </c>
      <c r="D44" s="231"/>
      <c r="E44" s="232">
        <v>891340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</row>
    <row r="45" spans="1:23" ht="24" x14ac:dyDescent="0.2">
      <c r="A45" s="352">
        <v>40</v>
      </c>
      <c r="B45" s="355" t="s">
        <v>41</v>
      </c>
      <c r="C45" s="233">
        <f t="shared" si="0"/>
        <v>0</v>
      </c>
      <c r="D45" s="231">
        <f>'1'!C69</f>
        <v>0</v>
      </c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</row>
    <row r="46" spans="1:23" x14ac:dyDescent="0.2">
      <c r="A46" s="352">
        <v>41</v>
      </c>
      <c r="B46" s="355" t="s">
        <v>42</v>
      </c>
      <c r="C46" s="233">
        <f t="shared" si="0"/>
        <v>891340</v>
      </c>
      <c r="D46" s="241">
        <f t="shared" ref="D46:W46" si="14">SUM(D44:D45)</f>
        <v>0</v>
      </c>
      <c r="E46" s="235">
        <f t="shared" si="14"/>
        <v>891340</v>
      </c>
      <c r="F46" s="235">
        <f t="shared" si="14"/>
        <v>0</v>
      </c>
      <c r="G46" s="235">
        <f t="shared" si="14"/>
        <v>0</v>
      </c>
      <c r="H46" s="235">
        <f t="shared" si="14"/>
        <v>0</v>
      </c>
      <c r="I46" s="235">
        <f t="shared" si="14"/>
        <v>0</v>
      </c>
      <c r="J46" s="235">
        <f t="shared" si="14"/>
        <v>0</v>
      </c>
      <c r="K46" s="235">
        <f t="shared" si="14"/>
        <v>0</v>
      </c>
      <c r="L46" s="235">
        <f t="shared" si="14"/>
        <v>0</v>
      </c>
      <c r="M46" s="235">
        <f t="shared" si="14"/>
        <v>0</v>
      </c>
      <c r="N46" s="235">
        <f t="shared" si="14"/>
        <v>0</v>
      </c>
      <c r="O46" s="235">
        <f t="shared" si="14"/>
        <v>0</v>
      </c>
      <c r="P46" s="235">
        <f t="shared" si="14"/>
        <v>0</v>
      </c>
      <c r="Q46" s="235">
        <f t="shared" si="14"/>
        <v>0</v>
      </c>
      <c r="R46" s="235">
        <f t="shared" si="14"/>
        <v>0</v>
      </c>
      <c r="S46" s="235">
        <f t="shared" si="14"/>
        <v>0</v>
      </c>
      <c r="T46" s="235">
        <f t="shared" si="14"/>
        <v>0</v>
      </c>
      <c r="U46" s="235">
        <f t="shared" si="14"/>
        <v>0</v>
      </c>
      <c r="V46" s="235">
        <f t="shared" si="14"/>
        <v>0</v>
      </c>
      <c r="W46" s="235">
        <f t="shared" si="14"/>
        <v>0</v>
      </c>
    </row>
    <row r="47" spans="1:23" ht="13.5" thickBot="1" x14ac:dyDescent="0.25">
      <c r="A47" s="352">
        <v>42</v>
      </c>
      <c r="B47" s="357" t="s">
        <v>43</v>
      </c>
      <c r="C47" s="233">
        <f t="shared" si="0"/>
        <v>891340</v>
      </c>
      <c r="D47" s="342">
        <f t="shared" ref="D47:W47" si="15">D46</f>
        <v>0</v>
      </c>
      <c r="E47" s="343">
        <f t="shared" si="15"/>
        <v>891340</v>
      </c>
      <c r="F47" s="343">
        <f t="shared" si="15"/>
        <v>0</v>
      </c>
      <c r="G47" s="343">
        <f t="shared" si="15"/>
        <v>0</v>
      </c>
      <c r="H47" s="343">
        <f t="shared" si="15"/>
        <v>0</v>
      </c>
      <c r="I47" s="343">
        <f t="shared" si="15"/>
        <v>0</v>
      </c>
      <c r="J47" s="343">
        <f t="shared" si="15"/>
        <v>0</v>
      </c>
      <c r="K47" s="343">
        <f t="shared" si="15"/>
        <v>0</v>
      </c>
      <c r="L47" s="343">
        <f t="shared" si="15"/>
        <v>0</v>
      </c>
      <c r="M47" s="343">
        <f t="shared" si="15"/>
        <v>0</v>
      </c>
      <c r="N47" s="343">
        <f t="shared" si="15"/>
        <v>0</v>
      </c>
      <c r="O47" s="343">
        <f t="shared" si="15"/>
        <v>0</v>
      </c>
      <c r="P47" s="343">
        <f t="shared" si="15"/>
        <v>0</v>
      </c>
      <c r="Q47" s="343">
        <f t="shared" si="15"/>
        <v>0</v>
      </c>
      <c r="R47" s="343">
        <f t="shared" si="15"/>
        <v>0</v>
      </c>
      <c r="S47" s="343">
        <f t="shared" si="15"/>
        <v>0</v>
      </c>
      <c r="T47" s="343">
        <f t="shared" si="15"/>
        <v>0</v>
      </c>
      <c r="U47" s="343">
        <f t="shared" si="15"/>
        <v>0</v>
      </c>
      <c r="V47" s="343">
        <f t="shared" si="15"/>
        <v>0</v>
      </c>
      <c r="W47" s="343">
        <f t="shared" si="15"/>
        <v>0</v>
      </c>
    </row>
    <row r="48" spans="1:23" ht="14.25" thickTop="1" thickBot="1" x14ac:dyDescent="0.25">
      <c r="A48" s="352">
        <v>43</v>
      </c>
      <c r="B48" s="358" t="s">
        <v>44</v>
      </c>
      <c r="C48" s="246">
        <f t="shared" si="0"/>
        <v>71901832</v>
      </c>
      <c r="D48" s="247">
        <f t="shared" ref="D48:W48" si="16">D43+D47</f>
        <v>20754968</v>
      </c>
      <c r="E48" s="344">
        <f t="shared" si="16"/>
        <v>891340</v>
      </c>
      <c r="F48" s="344">
        <f t="shared" si="16"/>
        <v>606000</v>
      </c>
      <c r="G48" s="344">
        <f t="shared" si="16"/>
        <v>1397000</v>
      </c>
      <c r="H48" s="344">
        <f t="shared" si="16"/>
        <v>622300</v>
      </c>
      <c r="I48" s="344">
        <f t="shared" si="16"/>
        <v>3375100</v>
      </c>
      <c r="J48" s="344">
        <f t="shared" si="16"/>
        <v>14068640</v>
      </c>
      <c r="K48" s="344">
        <f t="shared" si="16"/>
        <v>7561976</v>
      </c>
      <c r="L48" s="344">
        <f t="shared" si="16"/>
        <v>5512611</v>
      </c>
      <c r="M48" s="344">
        <f t="shared" si="16"/>
        <v>2258762</v>
      </c>
      <c r="N48" s="344">
        <f t="shared" si="16"/>
        <v>991743</v>
      </c>
      <c r="O48" s="344">
        <f t="shared" si="16"/>
        <v>436000</v>
      </c>
      <c r="P48" s="344">
        <f t="shared" si="16"/>
        <v>456656</v>
      </c>
      <c r="Q48" s="344">
        <f t="shared" si="16"/>
        <v>1604279</v>
      </c>
      <c r="R48" s="344">
        <f t="shared" si="16"/>
        <v>5654649</v>
      </c>
      <c r="S48" s="344">
        <f t="shared" si="16"/>
        <v>1700400</v>
      </c>
      <c r="T48" s="344">
        <f t="shared" si="16"/>
        <v>101731</v>
      </c>
      <c r="U48" s="344">
        <f t="shared" si="16"/>
        <v>0</v>
      </c>
      <c r="V48" s="344">
        <f t="shared" si="16"/>
        <v>2000000</v>
      </c>
      <c r="W48" s="344">
        <f t="shared" si="16"/>
        <v>1907677</v>
      </c>
    </row>
    <row r="49" spans="3:3" ht="13.5" thickTop="1" x14ac:dyDescent="0.2">
      <c r="C49" s="365">
        <f>C48-'1'!C72</f>
        <v>0</v>
      </c>
    </row>
  </sheetData>
  <phoneticPr fontId="36" type="noConversion"/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5" topLeftCell="A12" activePane="bottomLeft" state="frozen"/>
      <selection pane="bottomLeft" activeCell="C2" sqref="C2"/>
    </sheetView>
  </sheetViews>
  <sheetFormatPr defaultRowHeight="12.75" x14ac:dyDescent="0.2"/>
  <cols>
    <col min="1" max="1" width="6.42578125" customWidth="1"/>
    <col min="2" max="2" width="46.5703125" customWidth="1"/>
    <col min="3" max="4" width="10.7109375" style="225" customWidth="1"/>
  </cols>
  <sheetData>
    <row r="1" spans="1:4" ht="18.75" x14ac:dyDescent="0.3">
      <c r="B1" s="288" t="s">
        <v>304</v>
      </c>
      <c r="C1" s="224" t="s">
        <v>341</v>
      </c>
    </row>
    <row r="2" spans="1:4" ht="18.75" x14ac:dyDescent="0.3">
      <c r="B2" s="43" t="s">
        <v>373</v>
      </c>
      <c r="C2" s="228" t="s">
        <v>391</v>
      </c>
    </row>
    <row r="3" spans="1:4" ht="15.75" x14ac:dyDescent="0.25">
      <c r="B3" s="16" t="s">
        <v>111</v>
      </c>
    </row>
    <row r="4" spans="1:4" s="11" customFormat="1" ht="24.75" x14ac:dyDescent="0.25">
      <c r="A4" s="10"/>
      <c r="B4" s="12"/>
      <c r="C4" s="292" t="s">
        <v>336</v>
      </c>
      <c r="D4" s="293" t="s">
        <v>337</v>
      </c>
    </row>
    <row r="5" spans="1:4" ht="25.5" x14ac:dyDescent="0.2">
      <c r="A5" s="1" t="s">
        <v>0</v>
      </c>
      <c r="B5" s="13" t="s">
        <v>1</v>
      </c>
      <c r="C5" t="s">
        <v>138</v>
      </c>
      <c r="D5" t="s">
        <v>138</v>
      </c>
    </row>
    <row r="6" spans="1:4" x14ac:dyDescent="0.2">
      <c r="A6" s="3">
        <v>1</v>
      </c>
      <c r="B6" s="24" t="s">
        <v>2</v>
      </c>
      <c r="C6" s="7">
        <f>'2'!C6-D6</f>
        <v>16236525</v>
      </c>
      <c r="D6" s="7"/>
    </row>
    <row r="7" spans="1:4" ht="25.5" x14ac:dyDescent="0.2">
      <c r="A7" s="3">
        <v>2</v>
      </c>
      <c r="B7" s="24" t="s">
        <v>3</v>
      </c>
      <c r="C7" s="7">
        <f>'2'!C7-D7</f>
        <v>2679944</v>
      </c>
      <c r="D7" s="7"/>
    </row>
    <row r="8" spans="1:4" x14ac:dyDescent="0.2">
      <c r="A8" s="3">
        <v>3</v>
      </c>
      <c r="B8" s="25" t="s">
        <v>4</v>
      </c>
      <c r="C8" s="7">
        <f>'2'!C8-D8</f>
        <v>17672551</v>
      </c>
      <c r="D8" s="14"/>
    </row>
    <row r="9" spans="1:4" x14ac:dyDescent="0.2">
      <c r="A9" s="3">
        <v>4</v>
      </c>
      <c r="B9" s="17" t="s">
        <v>5</v>
      </c>
      <c r="C9" s="7">
        <f>'2'!C9-D9</f>
        <v>0</v>
      </c>
      <c r="D9" s="6">
        <f>D10</f>
        <v>0</v>
      </c>
    </row>
    <row r="10" spans="1:4" ht="25.5" x14ac:dyDescent="0.2">
      <c r="A10" s="3">
        <v>5</v>
      </c>
      <c r="B10" s="17" t="s">
        <v>6</v>
      </c>
      <c r="C10" s="7">
        <f>'2'!C10-D10</f>
        <v>0</v>
      </c>
      <c r="D10" s="4"/>
    </row>
    <row r="11" spans="1:4" x14ac:dyDescent="0.2">
      <c r="A11" s="3">
        <v>6</v>
      </c>
      <c r="B11" s="17" t="s">
        <v>7</v>
      </c>
      <c r="C11" s="7">
        <f>'2'!C11-D11</f>
        <v>0</v>
      </c>
      <c r="D11" s="6">
        <f>D12</f>
        <v>0</v>
      </c>
    </row>
    <row r="12" spans="1:4" ht="18.75" customHeight="1" x14ac:dyDescent="0.2">
      <c r="A12" s="3">
        <v>7</v>
      </c>
      <c r="B12" s="17" t="s">
        <v>8</v>
      </c>
      <c r="C12" s="7">
        <f>'2'!C12-D12</f>
        <v>0</v>
      </c>
      <c r="D12" s="6"/>
    </row>
    <row r="13" spans="1:4" x14ac:dyDescent="0.2">
      <c r="A13" s="3">
        <v>8</v>
      </c>
      <c r="B13" s="17" t="s">
        <v>9</v>
      </c>
      <c r="C13" s="7">
        <f>'2'!C13-D13</f>
        <v>1500000</v>
      </c>
      <c r="D13" s="6">
        <f>SUM(D14:D16)</f>
        <v>0</v>
      </c>
    </row>
    <row r="14" spans="1:4" x14ac:dyDescent="0.2">
      <c r="A14" s="3">
        <v>9</v>
      </c>
      <c r="B14" s="17" t="s">
        <v>10</v>
      </c>
      <c r="C14" s="7">
        <f>'2'!C14-D14</f>
        <v>100000</v>
      </c>
      <c r="D14" s="4"/>
    </row>
    <row r="15" spans="1:4" x14ac:dyDescent="0.2">
      <c r="A15" s="3">
        <v>10</v>
      </c>
      <c r="B15" s="17" t="s">
        <v>11</v>
      </c>
      <c r="C15" s="7">
        <f>'2'!C15-D15</f>
        <v>1400000</v>
      </c>
      <c r="D15" s="4"/>
    </row>
    <row r="16" spans="1:4" x14ac:dyDescent="0.2">
      <c r="A16" s="3">
        <v>11</v>
      </c>
      <c r="B16" s="17" t="s">
        <v>12</v>
      </c>
      <c r="C16" s="7">
        <f>'2'!C16-D16</f>
        <v>0</v>
      </c>
      <c r="D16" s="4"/>
    </row>
    <row r="17" spans="1:4" x14ac:dyDescent="0.2">
      <c r="A17" s="3">
        <v>12</v>
      </c>
      <c r="B17" s="24" t="s">
        <v>13</v>
      </c>
      <c r="C17" s="7">
        <f>'2'!C17-D17</f>
        <v>1500000</v>
      </c>
      <c r="D17" s="7">
        <f>D9+D11+D13</f>
        <v>0</v>
      </c>
    </row>
    <row r="18" spans="1:4" x14ac:dyDescent="0.2">
      <c r="A18" s="3">
        <v>13</v>
      </c>
      <c r="B18" s="17" t="s">
        <v>14</v>
      </c>
      <c r="C18" s="7">
        <f>'2'!C18-D18</f>
        <v>0</v>
      </c>
      <c r="D18" s="4"/>
    </row>
    <row r="19" spans="1:4" ht="25.5" x14ac:dyDescent="0.2">
      <c r="A19" s="3">
        <v>14</v>
      </c>
      <c r="B19" s="17" t="s">
        <v>15</v>
      </c>
      <c r="C19" s="7">
        <f>'2'!C19-D19</f>
        <v>6041744</v>
      </c>
      <c r="D19" s="5">
        <f>SUM(D20:D23)</f>
        <v>0</v>
      </c>
    </row>
    <row r="20" spans="1:4" ht="16.5" customHeight="1" x14ac:dyDescent="0.2">
      <c r="A20" s="3">
        <v>15</v>
      </c>
      <c r="B20" s="355" t="s">
        <v>390</v>
      </c>
      <c r="C20" s="7">
        <f>'2'!C20-D20</f>
        <v>100000</v>
      </c>
      <c r="D20" s="4"/>
    </row>
    <row r="21" spans="1:4" ht="16.5" customHeight="1" x14ac:dyDescent="0.2">
      <c r="A21" s="3">
        <v>16</v>
      </c>
      <c r="B21" s="17" t="s">
        <v>17</v>
      </c>
      <c r="C21" s="7">
        <f>'2'!C21-D21</f>
        <v>0</v>
      </c>
      <c r="D21" s="4"/>
    </row>
    <row r="22" spans="1:4" ht="18" customHeight="1" x14ac:dyDescent="0.2">
      <c r="A22" s="3">
        <v>17</v>
      </c>
      <c r="B22" s="17" t="s">
        <v>18</v>
      </c>
      <c r="C22" s="7">
        <f>'2'!C22-D22</f>
        <v>436000</v>
      </c>
      <c r="D22" s="4"/>
    </row>
    <row r="23" spans="1:4" x14ac:dyDescent="0.2">
      <c r="A23" s="3">
        <v>18</v>
      </c>
      <c r="B23" s="17" t="s">
        <v>19</v>
      </c>
      <c r="C23" s="7">
        <f>'2'!C23-D23</f>
        <v>5505744</v>
      </c>
      <c r="D23" s="4"/>
    </row>
    <row r="24" spans="1:4" ht="25.5" x14ac:dyDescent="0.2">
      <c r="A24" s="3">
        <v>19</v>
      </c>
      <c r="B24" s="17" t="s">
        <v>20</v>
      </c>
      <c r="C24" s="7">
        <f>'2'!C24-D24</f>
        <v>0</v>
      </c>
      <c r="D24" s="4"/>
    </row>
    <row r="25" spans="1:4" x14ac:dyDescent="0.2">
      <c r="A25" s="3">
        <v>20</v>
      </c>
      <c r="B25" s="17" t="s">
        <v>21</v>
      </c>
      <c r="C25" s="7">
        <f>'2'!C25-D25</f>
        <v>13367431</v>
      </c>
      <c r="D25" s="4"/>
    </row>
    <row r="26" spans="1:4" x14ac:dyDescent="0.2">
      <c r="A26" s="3">
        <v>21</v>
      </c>
      <c r="B26" s="24" t="s">
        <v>22</v>
      </c>
      <c r="C26" s="7">
        <f>'2'!C26-D26</f>
        <v>19409175</v>
      </c>
      <c r="D26" s="7">
        <f>D18+D19+D24+D25</f>
        <v>0</v>
      </c>
    </row>
    <row r="27" spans="1:4" x14ac:dyDescent="0.2">
      <c r="A27" s="3">
        <v>22</v>
      </c>
      <c r="B27" s="17" t="s">
        <v>23</v>
      </c>
      <c r="C27" s="7">
        <f>'2'!C27-D27</f>
        <v>6301181</v>
      </c>
      <c r="D27" s="4"/>
    </row>
    <row r="28" spans="1:4" x14ac:dyDescent="0.2">
      <c r="A28" s="3">
        <v>23</v>
      </c>
      <c r="B28" s="17" t="s">
        <v>24</v>
      </c>
      <c r="C28" s="7">
        <f>'2'!C28-D28</f>
        <v>0</v>
      </c>
      <c r="D28" s="4"/>
    </row>
    <row r="29" spans="1:4" x14ac:dyDescent="0.2">
      <c r="A29" s="3">
        <v>24</v>
      </c>
      <c r="B29" s="17" t="s">
        <v>25</v>
      </c>
      <c r="C29" s="7">
        <f>'2'!C29-D29</f>
        <v>0</v>
      </c>
      <c r="D29" s="4"/>
    </row>
    <row r="30" spans="1:4" x14ac:dyDescent="0.2">
      <c r="A30" s="3">
        <v>25</v>
      </c>
      <c r="B30" s="17" t="s">
        <v>26</v>
      </c>
      <c r="C30" s="7">
        <f>'2'!C30-D30</f>
        <v>354330</v>
      </c>
      <c r="D30" s="4"/>
    </row>
    <row r="31" spans="1:4" ht="25.5" x14ac:dyDescent="0.2">
      <c r="A31" s="3">
        <v>26</v>
      </c>
      <c r="B31" s="17" t="s">
        <v>27</v>
      </c>
      <c r="C31" s="7">
        <f>'2'!C31-D31</f>
        <v>1796989</v>
      </c>
      <c r="D31" s="4"/>
    </row>
    <row r="32" spans="1:4" x14ac:dyDescent="0.2">
      <c r="A32" s="3">
        <v>27</v>
      </c>
      <c r="B32" s="24" t="s">
        <v>28</v>
      </c>
      <c r="C32" s="7">
        <f>'2'!C32-D32</f>
        <v>8452500</v>
      </c>
      <c r="D32" s="7">
        <f>SUM(D27:D31)</f>
        <v>0</v>
      </c>
    </row>
    <row r="33" spans="1:4" x14ac:dyDescent="0.2">
      <c r="A33" s="3">
        <v>28</v>
      </c>
      <c r="B33" s="17" t="s">
        <v>29</v>
      </c>
      <c r="C33" s="7">
        <f>'2'!C33-D33</f>
        <v>3930639</v>
      </c>
      <c r="D33" s="4"/>
    </row>
    <row r="34" spans="1:4" x14ac:dyDescent="0.2">
      <c r="A34" s="3">
        <v>29</v>
      </c>
      <c r="B34" s="17" t="s">
        <v>30</v>
      </c>
      <c r="C34" s="7">
        <f>'2'!C34-D34</f>
        <v>0</v>
      </c>
      <c r="D34" s="4"/>
    </row>
    <row r="35" spans="1:4" x14ac:dyDescent="0.2">
      <c r="A35" s="3">
        <v>30</v>
      </c>
      <c r="B35" s="17" t="s">
        <v>31</v>
      </c>
      <c r="C35" s="7">
        <f>'2'!C35-D35</f>
        <v>0</v>
      </c>
      <c r="D35" s="4"/>
    </row>
    <row r="36" spans="1:4" ht="25.5" x14ac:dyDescent="0.2">
      <c r="A36" s="3">
        <v>31</v>
      </c>
      <c r="B36" s="17" t="s">
        <v>32</v>
      </c>
      <c r="C36" s="7">
        <f>'2'!C36-D36</f>
        <v>1061272</v>
      </c>
      <c r="D36" s="4"/>
    </row>
    <row r="37" spans="1:4" x14ac:dyDescent="0.2">
      <c r="A37" s="3">
        <v>32</v>
      </c>
      <c r="B37" s="24" t="s">
        <v>33</v>
      </c>
      <c r="C37" s="7">
        <f>'2'!C37-D37</f>
        <v>4991911</v>
      </c>
      <c r="D37" s="27">
        <f>SUM(D33:D36)</f>
        <v>0</v>
      </c>
    </row>
    <row r="38" spans="1:4" ht="25.5" x14ac:dyDescent="0.2">
      <c r="A38" s="3">
        <v>33</v>
      </c>
      <c r="B38" s="17" t="s">
        <v>34</v>
      </c>
      <c r="C38" s="7">
        <f>'2'!C38-D38</f>
        <v>67886</v>
      </c>
      <c r="D38" s="6">
        <f>SUM(D39:D41)</f>
        <v>0</v>
      </c>
    </row>
    <row r="39" spans="1:4" x14ac:dyDescent="0.2">
      <c r="A39" s="3">
        <v>34</v>
      </c>
      <c r="B39" s="17" t="s">
        <v>35</v>
      </c>
      <c r="C39" s="7">
        <f>'2'!C39-D39</f>
        <v>0</v>
      </c>
      <c r="D39" s="4"/>
    </row>
    <row r="40" spans="1:4" x14ac:dyDescent="0.2">
      <c r="A40" s="3">
        <v>35</v>
      </c>
      <c r="B40" s="17" t="s">
        <v>36</v>
      </c>
      <c r="C40" s="7">
        <f>'2'!C40-D40</f>
        <v>0</v>
      </c>
      <c r="D40" s="4"/>
    </row>
    <row r="41" spans="1:4" ht="25.5" x14ac:dyDescent="0.2">
      <c r="A41" s="3">
        <v>36</v>
      </c>
      <c r="B41" s="17" t="s">
        <v>37</v>
      </c>
      <c r="C41" s="7">
        <f>'2'!C41-D41</f>
        <v>67886</v>
      </c>
      <c r="D41" s="4"/>
    </row>
    <row r="42" spans="1:4" x14ac:dyDescent="0.2">
      <c r="A42" s="3">
        <v>37</v>
      </c>
      <c r="B42" s="24" t="s">
        <v>38</v>
      </c>
      <c r="C42" s="7">
        <f>'2'!C42-D42</f>
        <v>67886</v>
      </c>
      <c r="D42" s="7">
        <f>D38</f>
        <v>0</v>
      </c>
    </row>
    <row r="43" spans="1:4" x14ac:dyDescent="0.2">
      <c r="A43" s="3">
        <v>38</v>
      </c>
      <c r="B43" s="21" t="s">
        <v>39</v>
      </c>
      <c r="C43" s="7">
        <f>'2'!C43-D43</f>
        <v>71010492</v>
      </c>
      <c r="D43" s="8">
        <f>D6+D7+D8+D17+D26+D32+D37+D42</f>
        <v>0</v>
      </c>
    </row>
    <row r="44" spans="1:4" ht="25.5" x14ac:dyDescent="0.2">
      <c r="A44" s="3">
        <v>39</v>
      </c>
      <c r="B44" s="17" t="s">
        <v>40</v>
      </c>
      <c r="C44" s="7">
        <f>'2'!C44-D44</f>
        <v>891340</v>
      </c>
      <c r="D44" s="4"/>
    </row>
    <row r="45" spans="1:4" ht="25.5" x14ac:dyDescent="0.2">
      <c r="A45" s="3">
        <v>40</v>
      </c>
      <c r="B45" s="17" t="s">
        <v>41</v>
      </c>
      <c r="C45" s="7">
        <f>'2'!C45-D45</f>
        <v>0</v>
      </c>
      <c r="D45" s="4"/>
    </row>
    <row r="46" spans="1:4" x14ac:dyDescent="0.2">
      <c r="A46" s="3">
        <v>41</v>
      </c>
      <c r="B46" s="17" t="s">
        <v>42</v>
      </c>
      <c r="C46" s="7">
        <f>'2'!C46-D46</f>
        <v>891340</v>
      </c>
      <c r="D46" s="6">
        <f>SUM(D44:D45)</f>
        <v>0</v>
      </c>
    </row>
    <row r="47" spans="1:4" ht="13.5" thickBot="1" x14ac:dyDescent="0.25">
      <c r="A47" s="3">
        <v>42</v>
      </c>
      <c r="B47" s="22" t="s">
        <v>43</v>
      </c>
      <c r="C47" s="7">
        <f>'2'!C47-D47</f>
        <v>891340</v>
      </c>
      <c r="D47" s="9">
        <f>D46</f>
        <v>0</v>
      </c>
    </row>
    <row r="48" spans="1:4" ht="14.25" thickTop="1" thickBot="1" x14ac:dyDescent="0.25">
      <c r="A48" s="3">
        <v>43</v>
      </c>
      <c r="B48" s="26" t="s">
        <v>44</v>
      </c>
      <c r="C48" s="7">
        <f>'2'!C48-D48</f>
        <v>71901832</v>
      </c>
      <c r="D48" s="249">
        <f>D43+D47</f>
        <v>0</v>
      </c>
    </row>
    <row r="49" ht="13.5" thickTop="1" x14ac:dyDescent="0.2"/>
  </sheetData>
  <phoneticPr fontId="36" type="noConversion"/>
  <pageMargins left="0.35433070866141736" right="0.35433070866141736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2" sqref="C2"/>
    </sheetView>
  </sheetViews>
  <sheetFormatPr defaultColWidth="57" defaultRowHeight="15" x14ac:dyDescent="0.25"/>
  <cols>
    <col min="1" max="1" width="5.7109375" style="29" customWidth="1"/>
    <col min="2" max="2" width="47.5703125" style="29" customWidth="1"/>
    <col min="3" max="6" width="15.28515625" style="29" customWidth="1"/>
    <col min="7" max="254" width="9.140625" style="29" customWidth="1"/>
    <col min="255" max="255" width="5.7109375" style="29" customWidth="1"/>
    <col min="256" max="256" width="57" style="29"/>
    <col min="257" max="257" width="5.7109375" style="29" customWidth="1"/>
    <col min="258" max="258" width="47.5703125" style="29" customWidth="1"/>
    <col min="259" max="262" width="15.28515625" style="29" customWidth="1"/>
    <col min="263" max="510" width="9.140625" style="29" customWidth="1"/>
    <col min="511" max="511" width="5.7109375" style="29" customWidth="1"/>
    <col min="512" max="512" width="57" style="29"/>
    <col min="513" max="513" width="5.7109375" style="29" customWidth="1"/>
    <col min="514" max="514" width="47.5703125" style="29" customWidth="1"/>
    <col min="515" max="518" width="15.28515625" style="29" customWidth="1"/>
    <col min="519" max="766" width="9.140625" style="29" customWidth="1"/>
    <col min="767" max="767" width="5.7109375" style="29" customWidth="1"/>
    <col min="768" max="768" width="57" style="29"/>
    <col min="769" max="769" width="5.7109375" style="29" customWidth="1"/>
    <col min="770" max="770" width="47.5703125" style="29" customWidth="1"/>
    <col min="771" max="774" width="15.28515625" style="29" customWidth="1"/>
    <col min="775" max="1022" width="9.140625" style="29" customWidth="1"/>
    <col min="1023" max="1023" width="5.7109375" style="29" customWidth="1"/>
    <col min="1024" max="1024" width="57" style="29"/>
    <col min="1025" max="1025" width="5.7109375" style="29" customWidth="1"/>
    <col min="1026" max="1026" width="47.5703125" style="29" customWidth="1"/>
    <col min="1027" max="1030" width="15.28515625" style="29" customWidth="1"/>
    <col min="1031" max="1278" width="9.140625" style="29" customWidth="1"/>
    <col min="1279" max="1279" width="5.7109375" style="29" customWidth="1"/>
    <col min="1280" max="1280" width="57" style="29"/>
    <col min="1281" max="1281" width="5.7109375" style="29" customWidth="1"/>
    <col min="1282" max="1282" width="47.5703125" style="29" customWidth="1"/>
    <col min="1283" max="1286" width="15.28515625" style="29" customWidth="1"/>
    <col min="1287" max="1534" width="9.140625" style="29" customWidth="1"/>
    <col min="1535" max="1535" width="5.7109375" style="29" customWidth="1"/>
    <col min="1536" max="1536" width="57" style="29"/>
    <col min="1537" max="1537" width="5.7109375" style="29" customWidth="1"/>
    <col min="1538" max="1538" width="47.5703125" style="29" customWidth="1"/>
    <col min="1539" max="1542" width="15.28515625" style="29" customWidth="1"/>
    <col min="1543" max="1790" width="9.140625" style="29" customWidth="1"/>
    <col min="1791" max="1791" width="5.7109375" style="29" customWidth="1"/>
    <col min="1792" max="1792" width="57" style="29"/>
    <col min="1793" max="1793" width="5.7109375" style="29" customWidth="1"/>
    <col min="1794" max="1794" width="47.5703125" style="29" customWidth="1"/>
    <col min="1795" max="1798" width="15.28515625" style="29" customWidth="1"/>
    <col min="1799" max="2046" width="9.140625" style="29" customWidth="1"/>
    <col min="2047" max="2047" width="5.7109375" style="29" customWidth="1"/>
    <col min="2048" max="2048" width="57" style="29"/>
    <col min="2049" max="2049" width="5.7109375" style="29" customWidth="1"/>
    <col min="2050" max="2050" width="47.5703125" style="29" customWidth="1"/>
    <col min="2051" max="2054" width="15.28515625" style="29" customWidth="1"/>
    <col min="2055" max="2302" width="9.140625" style="29" customWidth="1"/>
    <col min="2303" max="2303" width="5.7109375" style="29" customWidth="1"/>
    <col min="2304" max="2304" width="57" style="29"/>
    <col min="2305" max="2305" width="5.7109375" style="29" customWidth="1"/>
    <col min="2306" max="2306" width="47.5703125" style="29" customWidth="1"/>
    <col min="2307" max="2310" width="15.28515625" style="29" customWidth="1"/>
    <col min="2311" max="2558" width="9.140625" style="29" customWidth="1"/>
    <col min="2559" max="2559" width="5.7109375" style="29" customWidth="1"/>
    <col min="2560" max="2560" width="57" style="29"/>
    <col min="2561" max="2561" width="5.7109375" style="29" customWidth="1"/>
    <col min="2562" max="2562" width="47.5703125" style="29" customWidth="1"/>
    <col min="2563" max="2566" width="15.28515625" style="29" customWidth="1"/>
    <col min="2567" max="2814" width="9.140625" style="29" customWidth="1"/>
    <col min="2815" max="2815" width="5.7109375" style="29" customWidth="1"/>
    <col min="2816" max="2816" width="57" style="29"/>
    <col min="2817" max="2817" width="5.7109375" style="29" customWidth="1"/>
    <col min="2818" max="2818" width="47.5703125" style="29" customWidth="1"/>
    <col min="2819" max="2822" width="15.28515625" style="29" customWidth="1"/>
    <col min="2823" max="3070" width="9.140625" style="29" customWidth="1"/>
    <col min="3071" max="3071" width="5.7109375" style="29" customWidth="1"/>
    <col min="3072" max="3072" width="57" style="29"/>
    <col min="3073" max="3073" width="5.7109375" style="29" customWidth="1"/>
    <col min="3074" max="3074" width="47.5703125" style="29" customWidth="1"/>
    <col min="3075" max="3078" width="15.28515625" style="29" customWidth="1"/>
    <col min="3079" max="3326" width="9.140625" style="29" customWidth="1"/>
    <col min="3327" max="3327" width="5.7109375" style="29" customWidth="1"/>
    <col min="3328" max="3328" width="57" style="29"/>
    <col min="3329" max="3329" width="5.7109375" style="29" customWidth="1"/>
    <col min="3330" max="3330" width="47.5703125" style="29" customWidth="1"/>
    <col min="3331" max="3334" width="15.28515625" style="29" customWidth="1"/>
    <col min="3335" max="3582" width="9.140625" style="29" customWidth="1"/>
    <col min="3583" max="3583" width="5.7109375" style="29" customWidth="1"/>
    <col min="3584" max="3584" width="57" style="29"/>
    <col min="3585" max="3585" width="5.7109375" style="29" customWidth="1"/>
    <col min="3586" max="3586" width="47.5703125" style="29" customWidth="1"/>
    <col min="3587" max="3590" width="15.28515625" style="29" customWidth="1"/>
    <col min="3591" max="3838" width="9.140625" style="29" customWidth="1"/>
    <col min="3839" max="3839" width="5.7109375" style="29" customWidth="1"/>
    <col min="3840" max="3840" width="57" style="29"/>
    <col min="3841" max="3841" width="5.7109375" style="29" customWidth="1"/>
    <col min="3842" max="3842" width="47.5703125" style="29" customWidth="1"/>
    <col min="3843" max="3846" width="15.28515625" style="29" customWidth="1"/>
    <col min="3847" max="4094" width="9.140625" style="29" customWidth="1"/>
    <col min="4095" max="4095" width="5.7109375" style="29" customWidth="1"/>
    <col min="4096" max="4096" width="57" style="29"/>
    <col min="4097" max="4097" width="5.7109375" style="29" customWidth="1"/>
    <col min="4098" max="4098" width="47.5703125" style="29" customWidth="1"/>
    <col min="4099" max="4102" width="15.28515625" style="29" customWidth="1"/>
    <col min="4103" max="4350" width="9.140625" style="29" customWidth="1"/>
    <col min="4351" max="4351" width="5.7109375" style="29" customWidth="1"/>
    <col min="4352" max="4352" width="57" style="29"/>
    <col min="4353" max="4353" width="5.7109375" style="29" customWidth="1"/>
    <col min="4354" max="4354" width="47.5703125" style="29" customWidth="1"/>
    <col min="4355" max="4358" width="15.28515625" style="29" customWidth="1"/>
    <col min="4359" max="4606" width="9.140625" style="29" customWidth="1"/>
    <col min="4607" max="4607" width="5.7109375" style="29" customWidth="1"/>
    <col min="4608" max="4608" width="57" style="29"/>
    <col min="4609" max="4609" width="5.7109375" style="29" customWidth="1"/>
    <col min="4610" max="4610" width="47.5703125" style="29" customWidth="1"/>
    <col min="4611" max="4614" width="15.28515625" style="29" customWidth="1"/>
    <col min="4615" max="4862" width="9.140625" style="29" customWidth="1"/>
    <col min="4863" max="4863" width="5.7109375" style="29" customWidth="1"/>
    <col min="4864" max="4864" width="57" style="29"/>
    <col min="4865" max="4865" width="5.7109375" style="29" customWidth="1"/>
    <col min="4866" max="4866" width="47.5703125" style="29" customWidth="1"/>
    <col min="4867" max="4870" width="15.28515625" style="29" customWidth="1"/>
    <col min="4871" max="5118" width="9.140625" style="29" customWidth="1"/>
    <col min="5119" max="5119" width="5.7109375" style="29" customWidth="1"/>
    <col min="5120" max="5120" width="57" style="29"/>
    <col min="5121" max="5121" width="5.7109375" style="29" customWidth="1"/>
    <col min="5122" max="5122" width="47.5703125" style="29" customWidth="1"/>
    <col min="5123" max="5126" width="15.28515625" style="29" customWidth="1"/>
    <col min="5127" max="5374" width="9.140625" style="29" customWidth="1"/>
    <col min="5375" max="5375" width="5.7109375" style="29" customWidth="1"/>
    <col min="5376" max="5376" width="57" style="29"/>
    <col min="5377" max="5377" width="5.7109375" style="29" customWidth="1"/>
    <col min="5378" max="5378" width="47.5703125" style="29" customWidth="1"/>
    <col min="5379" max="5382" width="15.28515625" style="29" customWidth="1"/>
    <col min="5383" max="5630" width="9.140625" style="29" customWidth="1"/>
    <col min="5631" max="5631" width="5.7109375" style="29" customWidth="1"/>
    <col min="5632" max="5632" width="57" style="29"/>
    <col min="5633" max="5633" width="5.7109375" style="29" customWidth="1"/>
    <col min="5634" max="5634" width="47.5703125" style="29" customWidth="1"/>
    <col min="5635" max="5638" width="15.28515625" style="29" customWidth="1"/>
    <col min="5639" max="5886" width="9.140625" style="29" customWidth="1"/>
    <col min="5887" max="5887" width="5.7109375" style="29" customWidth="1"/>
    <col min="5888" max="5888" width="57" style="29"/>
    <col min="5889" max="5889" width="5.7109375" style="29" customWidth="1"/>
    <col min="5890" max="5890" width="47.5703125" style="29" customWidth="1"/>
    <col min="5891" max="5894" width="15.28515625" style="29" customWidth="1"/>
    <col min="5895" max="6142" width="9.140625" style="29" customWidth="1"/>
    <col min="6143" max="6143" width="5.7109375" style="29" customWidth="1"/>
    <col min="6144" max="6144" width="57" style="29"/>
    <col min="6145" max="6145" width="5.7109375" style="29" customWidth="1"/>
    <col min="6146" max="6146" width="47.5703125" style="29" customWidth="1"/>
    <col min="6147" max="6150" width="15.28515625" style="29" customWidth="1"/>
    <col min="6151" max="6398" width="9.140625" style="29" customWidth="1"/>
    <col min="6399" max="6399" width="5.7109375" style="29" customWidth="1"/>
    <col min="6400" max="6400" width="57" style="29"/>
    <col min="6401" max="6401" width="5.7109375" style="29" customWidth="1"/>
    <col min="6402" max="6402" width="47.5703125" style="29" customWidth="1"/>
    <col min="6403" max="6406" width="15.28515625" style="29" customWidth="1"/>
    <col min="6407" max="6654" width="9.140625" style="29" customWidth="1"/>
    <col min="6655" max="6655" width="5.7109375" style="29" customWidth="1"/>
    <col min="6656" max="6656" width="57" style="29"/>
    <col min="6657" max="6657" width="5.7109375" style="29" customWidth="1"/>
    <col min="6658" max="6658" width="47.5703125" style="29" customWidth="1"/>
    <col min="6659" max="6662" width="15.28515625" style="29" customWidth="1"/>
    <col min="6663" max="6910" width="9.140625" style="29" customWidth="1"/>
    <col min="6911" max="6911" width="5.7109375" style="29" customWidth="1"/>
    <col min="6912" max="6912" width="57" style="29"/>
    <col min="6913" max="6913" width="5.7109375" style="29" customWidth="1"/>
    <col min="6914" max="6914" width="47.5703125" style="29" customWidth="1"/>
    <col min="6915" max="6918" width="15.28515625" style="29" customWidth="1"/>
    <col min="6919" max="7166" width="9.140625" style="29" customWidth="1"/>
    <col min="7167" max="7167" width="5.7109375" style="29" customWidth="1"/>
    <col min="7168" max="7168" width="57" style="29"/>
    <col min="7169" max="7169" width="5.7109375" style="29" customWidth="1"/>
    <col min="7170" max="7170" width="47.5703125" style="29" customWidth="1"/>
    <col min="7171" max="7174" width="15.28515625" style="29" customWidth="1"/>
    <col min="7175" max="7422" width="9.140625" style="29" customWidth="1"/>
    <col min="7423" max="7423" width="5.7109375" style="29" customWidth="1"/>
    <col min="7424" max="7424" width="57" style="29"/>
    <col min="7425" max="7425" width="5.7109375" style="29" customWidth="1"/>
    <col min="7426" max="7426" width="47.5703125" style="29" customWidth="1"/>
    <col min="7427" max="7430" width="15.28515625" style="29" customWidth="1"/>
    <col min="7431" max="7678" width="9.140625" style="29" customWidth="1"/>
    <col min="7679" max="7679" width="5.7109375" style="29" customWidth="1"/>
    <col min="7680" max="7680" width="57" style="29"/>
    <col min="7681" max="7681" width="5.7109375" style="29" customWidth="1"/>
    <col min="7682" max="7682" width="47.5703125" style="29" customWidth="1"/>
    <col min="7683" max="7686" width="15.28515625" style="29" customWidth="1"/>
    <col min="7687" max="7934" width="9.140625" style="29" customWidth="1"/>
    <col min="7935" max="7935" width="5.7109375" style="29" customWidth="1"/>
    <col min="7936" max="7936" width="57" style="29"/>
    <col min="7937" max="7937" width="5.7109375" style="29" customWidth="1"/>
    <col min="7938" max="7938" width="47.5703125" style="29" customWidth="1"/>
    <col min="7939" max="7942" width="15.28515625" style="29" customWidth="1"/>
    <col min="7943" max="8190" width="9.140625" style="29" customWidth="1"/>
    <col min="8191" max="8191" width="5.7109375" style="29" customWidth="1"/>
    <col min="8192" max="8192" width="57" style="29"/>
    <col min="8193" max="8193" width="5.7109375" style="29" customWidth="1"/>
    <col min="8194" max="8194" width="47.5703125" style="29" customWidth="1"/>
    <col min="8195" max="8198" width="15.28515625" style="29" customWidth="1"/>
    <col min="8199" max="8446" width="9.140625" style="29" customWidth="1"/>
    <col min="8447" max="8447" width="5.7109375" style="29" customWidth="1"/>
    <col min="8448" max="8448" width="57" style="29"/>
    <col min="8449" max="8449" width="5.7109375" style="29" customWidth="1"/>
    <col min="8450" max="8450" width="47.5703125" style="29" customWidth="1"/>
    <col min="8451" max="8454" width="15.28515625" style="29" customWidth="1"/>
    <col min="8455" max="8702" width="9.140625" style="29" customWidth="1"/>
    <col min="8703" max="8703" width="5.7109375" style="29" customWidth="1"/>
    <col min="8704" max="8704" width="57" style="29"/>
    <col min="8705" max="8705" width="5.7109375" style="29" customWidth="1"/>
    <col min="8706" max="8706" width="47.5703125" style="29" customWidth="1"/>
    <col min="8707" max="8710" width="15.28515625" style="29" customWidth="1"/>
    <col min="8711" max="8958" width="9.140625" style="29" customWidth="1"/>
    <col min="8959" max="8959" width="5.7109375" style="29" customWidth="1"/>
    <col min="8960" max="8960" width="57" style="29"/>
    <col min="8961" max="8961" width="5.7109375" style="29" customWidth="1"/>
    <col min="8962" max="8962" width="47.5703125" style="29" customWidth="1"/>
    <col min="8963" max="8966" width="15.28515625" style="29" customWidth="1"/>
    <col min="8967" max="9214" width="9.140625" style="29" customWidth="1"/>
    <col min="9215" max="9215" width="5.7109375" style="29" customWidth="1"/>
    <col min="9216" max="9216" width="57" style="29"/>
    <col min="9217" max="9217" width="5.7109375" style="29" customWidth="1"/>
    <col min="9218" max="9218" width="47.5703125" style="29" customWidth="1"/>
    <col min="9219" max="9222" width="15.28515625" style="29" customWidth="1"/>
    <col min="9223" max="9470" width="9.140625" style="29" customWidth="1"/>
    <col min="9471" max="9471" width="5.7109375" style="29" customWidth="1"/>
    <col min="9472" max="9472" width="57" style="29"/>
    <col min="9473" max="9473" width="5.7109375" style="29" customWidth="1"/>
    <col min="9474" max="9474" width="47.5703125" style="29" customWidth="1"/>
    <col min="9475" max="9478" width="15.28515625" style="29" customWidth="1"/>
    <col min="9479" max="9726" width="9.140625" style="29" customWidth="1"/>
    <col min="9727" max="9727" width="5.7109375" style="29" customWidth="1"/>
    <col min="9728" max="9728" width="57" style="29"/>
    <col min="9729" max="9729" width="5.7109375" style="29" customWidth="1"/>
    <col min="9730" max="9730" width="47.5703125" style="29" customWidth="1"/>
    <col min="9731" max="9734" width="15.28515625" style="29" customWidth="1"/>
    <col min="9735" max="9982" width="9.140625" style="29" customWidth="1"/>
    <col min="9983" max="9983" width="5.7109375" style="29" customWidth="1"/>
    <col min="9984" max="9984" width="57" style="29"/>
    <col min="9985" max="9985" width="5.7109375" style="29" customWidth="1"/>
    <col min="9986" max="9986" width="47.5703125" style="29" customWidth="1"/>
    <col min="9987" max="9990" width="15.28515625" style="29" customWidth="1"/>
    <col min="9991" max="10238" width="9.140625" style="29" customWidth="1"/>
    <col min="10239" max="10239" width="5.7109375" style="29" customWidth="1"/>
    <col min="10240" max="10240" width="57" style="29"/>
    <col min="10241" max="10241" width="5.7109375" style="29" customWidth="1"/>
    <col min="10242" max="10242" width="47.5703125" style="29" customWidth="1"/>
    <col min="10243" max="10246" width="15.28515625" style="29" customWidth="1"/>
    <col min="10247" max="10494" width="9.140625" style="29" customWidth="1"/>
    <col min="10495" max="10495" width="5.7109375" style="29" customWidth="1"/>
    <col min="10496" max="10496" width="57" style="29"/>
    <col min="10497" max="10497" width="5.7109375" style="29" customWidth="1"/>
    <col min="10498" max="10498" width="47.5703125" style="29" customWidth="1"/>
    <col min="10499" max="10502" width="15.28515625" style="29" customWidth="1"/>
    <col min="10503" max="10750" width="9.140625" style="29" customWidth="1"/>
    <col min="10751" max="10751" width="5.7109375" style="29" customWidth="1"/>
    <col min="10752" max="10752" width="57" style="29"/>
    <col min="10753" max="10753" width="5.7109375" style="29" customWidth="1"/>
    <col min="10754" max="10754" width="47.5703125" style="29" customWidth="1"/>
    <col min="10755" max="10758" width="15.28515625" style="29" customWidth="1"/>
    <col min="10759" max="11006" width="9.140625" style="29" customWidth="1"/>
    <col min="11007" max="11007" width="5.7109375" style="29" customWidth="1"/>
    <col min="11008" max="11008" width="57" style="29"/>
    <col min="11009" max="11009" width="5.7109375" style="29" customWidth="1"/>
    <col min="11010" max="11010" width="47.5703125" style="29" customWidth="1"/>
    <col min="11011" max="11014" width="15.28515625" style="29" customWidth="1"/>
    <col min="11015" max="11262" width="9.140625" style="29" customWidth="1"/>
    <col min="11263" max="11263" width="5.7109375" style="29" customWidth="1"/>
    <col min="11264" max="11264" width="57" style="29"/>
    <col min="11265" max="11265" width="5.7109375" style="29" customWidth="1"/>
    <col min="11266" max="11266" width="47.5703125" style="29" customWidth="1"/>
    <col min="11267" max="11270" width="15.28515625" style="29" customWidth="1"/>
    <col min="11271" max="11518" width="9.140625" style="29" customWidth="1"/>
    <col min="11519" max="11519" width="5.7109375" style="29" customWidth="1"/>
    <col min="11520" max="11520" width="57" style="29"/>
    <col min="11521" max="11521" width="5.7109375" style="29" customWidth="1"/>
    <col min="11522" max="11522" width="47.5703125" style="29" customWidth="1"/>
    <col min="11523" max="11526" width="15.28515625" style="29" customWidth="1"/>
    <col min="11527" max="11774" width="9.140625" style="29" customWidth="1"/>
    <col min="11775" max="11775" width="5.7109375" style="29" customWidth="1"/>
    <col min="11776" max="11776" width="57" style="29"/>
    <col min="11777" max="11777" width="5.7109375" style="29" customWidth="1"/>
    <col min="11778" max="11778" width="47.5703125" style="29" customWidth="1"/>
    <col min="11779" max="11782" width="15.28515625" style="29" customWidth="1"/>
    <col min="11783" max="12030" width="9.140625" style="29" customWidth="1"/>
    <col min="12031" max="12031" width="5.7109375" style="29" customWidth="1"/>
    <col min="12032" max="12032" width="57" style="29"/>
    <col min="12033" max="12033" width="5.7109375" style="29" customWidth="1"/>
    <col min="12034" max="12034" width="47.5703125" style="29" customWidth="1"/>
    <col min="12035" max="12038" width="15.28515625" style="29" customWidth="1"/>
    <col min="12039" max="12286" width="9.140625" style="29" customWidth="1"/>
    <col min="12287" max="12287" width="5.7109375" style="29" customWidth="1"/>
    <col min="12288" max="12288" width="57" style="29"/>
    <col min="12289" max="12289" width="5.7109375" style="29" customWidth="1"/>
    <col min="12290" max="12290" width="47.5703125" style="29" customWidth="1"/>
    <col min="12291" max="12294" width="15.28515625" style="29" customWidth="1"/>
    <col min="12295" max="12542" width="9.140625" style="29" customWidth="1"/>
    <col min="12543" max="12543" width="5.7109375" style="29" customWidth="1"/>
    <col min="12544" max="12544" width="57" style="29"/>
    <col min="12545" max="12545" width="5.7109375" style="29" customWidth="1"/>
    <col min="12546" max="12546" width="47.5703125" style="29" customWidth="1"/>
    <col min="12547" max="12550" width="15.28515625" style="29" customWidth="1"/>
    <col min="12551" max="12798" width="9.140625" style="29" customWidth="1"/>
    <col min="12799" max="12799" width="5.7109375" style="29" customWidth="1"/>
    <col min="12800" max="12800" width="57" style="29"/>
    <col min="12801" max="12801" width="5.7109375" style="29" customWidth="1"/>
    <col min="12802" max="12802" width="47.5703125" style="29" customWidth="1"/>
    <col min="12803" max="12806" width="15.28515625" style="29" customWidth="1"/>
    <col min="12807" max="13054" width="9.140625" style="29" customWidth="1"/>
    <col min="13055" max="13055" width="5.7109375" style="29" customWidth="1"/>
    <col min="13056" max="13056" width="57" style="29"/>
    <col min="13057" max="13057" width="5.7109375" style="29" customWidth="1"/>
    <col min="13058" max="13058" width="47.5703125" style="29" customWidth="1"/>
    <col min="13059" max="13062" width="15.28515625" style="29" customWidth="1"/>
    <col min="13063" max="13310" width="9.140625" style="29" customWidth="1"/>
    <col min="13311" max="13311" width="5.7109375" style="29" customWidth="1"/>
    <col min="13312" max="13312" width="57" style="29"/>
    <col min="13313" max="13313" width="5.7109375" style="29" customWidth="1"/>
    <col min="13314" max="13314" width="47.5703125" style="29" customWidth="1"/>
    <col min="13315" max="13318" width="15.28515625" style="29" customWidth="1"/>
    <col min="13319" max="13566" width="9.140625" style="29" customWidth="1"/>
    <col min="13567" max="13567" width="5.7109375" style="29" customWidth="1"/>
    <col min="13568" max="13568" width="57" style="29"/>
    <col min="13569" max="13569" width="5.7109375" style="29" customWidth="1"/>
    <col min="13570" max="13570" width="47.5703125" style="29" customWidth="1"/>
    <col min="13571" max="13574" width="15.28515625" style="29" customWidth="1"/>
    <col min="13575" max="13822" width="9.140625" style="29" customWidth="1"/>
    <col min="13823" max="13823" width="5.7109375" style="29" customWidth="1"/>
    <col min="13824" max="13824" width="57" style="29"/>
    <col min="13825" max="13825" width="5.7109375" style="29" customWidth="1"/>
    <col min="13826" max="13826" width="47.5703125" style="29" customWidth="1"/>
    <col min="13827" max="13830" width="15.28515625" style="29" customWidth="1"/>
    <col min="13831" max="14078" width="9.140625" style="29" customWidth="1"/>
    <col min="14079" max="14079" width="5.7109375" style="29" customWidth="1"/>
    <col min="14080" max="14080" width="57" style="29"/>
    <col min="14081" max="14081" width="5.7109375" style="29" customWidth="1"/>
    <col min="14082" max="14082" width="47.5703125" style="29" customWidth="1"/>
    <col min="14083" max="14086" width="15.28515625" style="29" customWidth="1"/>
    <col min="14087" max="14334" width="9.140625" style="29" customWidth="1"/>
    <col min="14335" max="14335" width="5.7109375" style="29" customWidth="1"/>
    <col min="14336" max="14336" width="57" style="29"/>
    <col min="14337" max="14337" width="5.7109375" style="29" customWidth="1"/>
    <col min="14338" max="14338" width="47.5703125" style="29" customWidth="1"/>
    <col min="14339" max="14342" width="15.28515625" style="29" customWidth="1"/>
    <col min="14343" max="14590" width="9.140625" style="29" customWidth="1"/>
    <col min="14591" max="14591" width="5.7109375" style="29" customWidth="1"/>
    <col min="14592" max="14592" width="57" style="29"/>
    <col min="14593" max="14593" width="5.7109375" style="29" customWidth="1"/>
    <col min="14594" max="14594" width="47.5703125" style="29" customWidth="1"/>
    <col min="14595" max="14598" width="15.28515625" style="29" customWidth="1"/>
    <col min="14599" max="14846" width="9.140625" style="29" customWidth="1"/>
    <col min="14847" max="14847" width="5.7109375" style="29" customWidth="1"/>
    <col min="14848" max="14848" width="57" style="29"/>
    <col min="14849" max="14849" width="5.7109375" style="29" customWidth="1"/>
    <col min="14850" max="14850" width="47.5703125" style="29" customWidth="1"/>
    <col min="14851" max="14854" width="15.28515625" style="29" customWidth="1"/>
    <col min="14855" max="15102" width="9.140625" style="29" customWidth="1"/>
    <col min="15103" max="15103" width="5.7109375" style="29" customWidth="1"/>
    <col min="15104" max="15104" width="57" style="29"/>
    <col min="15105" max="15105" width="5.7109375" style="29" customWidth="1"/>
    <col min="15106" max="15106" width="47.5703125" style="29" customWidth="1"/>
    <col min="15107" max="15110" width="15.28515625" style="29" customWidth="1"/>
    <col min="15111" max="15358" width="9.140625" style="29" customWidth="1"/>
    <col min="15359" max="15359" width="5.7109375" style="29" customWidth="1"/>
    <col min="15360" max="15360" width="57" style="29"/>
    <col min="15361" max="15361" width="5.7109375" style="29" customWidth="1"/>
    <col min="15362" max="15362" width="47.5703125" style="29" customWidth="1"/>
    <col min="15363" max="15366" width="15.28515625" style="29" customWidth="1"/>
    <col min="15367" max="15614" width="9.140625" style="29" customWidth="1"/>
    <col min="15615" max="15615" width="5.7109375" style="29" customWidth="1"/>
    <col min="15616" max="15616" width="57" style="29"/>
    <col min="15617" max="15617" width="5.7109375" style="29" customWidth="1"/>
    <col min="15618" max="15618" width="47.5703125" style="29" customWidth="1"/>
    <col min="15619" max="15622" width="15.28515625" style="29" customWidth="1"/>
    <col min="15623" max="15870" width="9.140625" style="29" customWidth="1"/>
    <col min="15871" max="15871" width="5.7109375" style="29" customWidth="1"/>
    <col min="15872" max="15872" width="57" style="29"/>
    <col min="15873" max="15873" width="5.7109375" style="29" customWidth="1"/>
    <col min="15874" max="15874" width="47.5703125" style="29" customWidth="1"/>
    <col min="15875" max="15878" width="15.28515625" style="29" customWidth="1"/>
    <col min="15879" max="16126" width="9.140625" style="29" customWidth="1"/>
    <col min="16127" max="16127" width="5.7109375" style="29" customWidth="1"/>
    <col min="16128" max="16128" width="57" style="29"/>
    <col min="16129" max="16129" width="5.7109375" style="29" customWidth="1"/>
    <col min="16130" max="16130" width="47.5703125" style="29" customWidth="1"/>
    <col min="16131" max="16134" width="15.28515625" style="29" customWidth="1"/>
    <col min="16135" max="16382" width="9.140625" style="29" customWidth="1"/>
    <col min="16383" max="16383" width="5.7109375" style="29" customWidth="1"/>
    <col min="16384" max="16384" width="57" style="29"/>
  </cols>
  <sheetData>
    <row r="1" spans="1:6" ht="18.75" x14ac:dyDescent="0.3">
      <c r="A1" s="38"/>
      <c r="B1" s="39" t="s">
        <v>304</v>
      </c>
      <c r="C1" s="40" t="s">
        <v>142</v>
      </c>
      <c r="D1" s="40"/>
      <c r="E1" s="40"/>
    </row>
    <row r="2" spans="1:6" ht="18.75" x14ac:dyDescent="0.3">
      <c r="A2" s="42"/>
      <c r="B2" s="43" t="s">
        <v>373</v>
      </c>
      <c r="C2" s="369" t="s">
        <v>391</v>
      </c>
      <c r="D2" s="369"/>
      <c r="E2" s="369"/>
    </row>
    <row r="3" spans="1:6" ht="15.75" x14ac:dyDescent="0.25">
      <c r="A3" s="38"/>
      <c r="B3" s="42" t="s">
        <v>111</v>
      </c>
      <c r="C3" s="40" t="s">
        <v>144</v>
      </c>
      <c r="D3" s="40"/>
      <c r="E3" s="40"/>
    </row>
    <row r="4" spans="1:6" ht="15.75" x14ac:dyDescent="0.25">
      <c r="A4" s="38"/>
      <c r="B4" s="38"/>
      <c r="C4" s="38"/>
      <c r="D4" s="38"/>
      <c r="E4" s="38"/>
    </row>
    <row r="5" spans="1:6" ht="15.75" x14ac:dyDescent="0.25">
      <c r="A5" s="45" t="s">
        <v>140</v>
      </c>
      <c r="B5" s="45"/>
      <c r="C5" s="46" t="s">
        <v>141</v>
      </c>
      <c r="D5" s="46" t="s">
        <v>395</v>
      </c>
      <c r="E5" s="46" t="s">
        <v>417</v>
      </c>
      <c r="F5" s="46" t="s">
        <v>414</v>
      </c>
    </row>
    <row r="6" spans="1:6" ht="15.75" x14ac:dyDescent="0.25">
      <c r="A6" s="47">
        <v>1</v>
      </c>
      <c r="B6" s="82" t="s">
        <v>418</v>
      </c>
      <c r="C6" s="366">
        <v>3742046</v>
      </c>
      <c r="D6" s="366"/>
      <c r="E6" s="366">
        <f>C6+D6</f>
        <v>3742046</v>
      </c>
      <c r="F6" s="366"/>
    </row>
    <row r="7" spans="1:6" ht="15.75" x14ac:dyDescent="0.25">
      <c r="A7" s="47">
        <v>2</v>
      </c>
      <c r="B7" s="364" t="s">
        <v>419</v>
      </c>
      <c r="C7" s="329">
        <v>1249865</v>
      </c>
      <c r="D7" s="329">
        <v>87834</v>
      </c>
      <c r="E7" s="366">
        <f>C7+D7</f>
        <v>1337699</v>
      </c>
      <c r="F7" s="329"/>
    </row>
    <row r="8" spans="1:6" ht="15.75" x14ac:dyDescent="0.25">
      <c r="A8" s="47">
        <v>3</v>
      </c>
      <c r="B8" s="325" t="s">
        <v>420</v>
      </c>
      <c r="C8" s="366"/>
      <c r="D8" s="366">
        <v>3380247</v>
      </c>
      <c r="E8" s="366">
        <f>C8+D8</f>
        <v>3380247</v>
      </c>
      <c r="F8" s="366"/>
    </row>
    <row r="9" spans="1:6" ht="15.75" x14ac:dyDescent="0.25">
      <c r="A9" s="47">
        <v>4</v>
      </c>
      <c r="B9" s="49"/>
      <c r="C9" s="387"/>
      <c r="D9" s="387"/>
      <c r="E9" s="366">
        <f>C9+D9</f>
        <v>0</v>
      </c>
      <c r="F9" s="387"/>
    </row>
    <row r="10" spans="1:6" ht="15.75" x14ac:dyDescent="0.25">
      <c r="A10" s="47">
        <v>5</v>
      </c>
      <c r="B10" s="47"/>
      <c r="C10" s="366"/>
      <c r="D10" s="366"/>
      <c r="E10" s="366"/>
      <c r="F10" s="366"/>
    </row>
    <row r="11" spans="1:6" ht="15.75" x14ac:dyDescent="0.25">
      <c r="A11" s="47">
        <v>6</v>
      </c>
      <c r="B11" s="47"/>
      <c r="C11" s="366"/>
      <c r="D11" s="366"/>
      <c r="E11" s="366"/>
      <c r="F11" s="366"/>
    </row>
    <row r="12" spans="1:6" ht="15.75" x14ac:dyDescent="0.25">
      <c r="A12" s="47">
        <v>7</v>
      </c>
      <c r="B12" s="45" t="s">
        <v>45</v>
      </c>
      <c r="C12" s="367">
        <f>SUM(C6:C11)</f>
        <v>4991911</v>
      </c>
      <c r="D12" s="367">
        <f>SUM(D6:D11)</f>
        <v>3468081</v>
      </c>
      <c r="E12" s="367">
        <f>SUM(E6:E11)</f>
        <v>8459992</v>
      </c>
      <c r="F12" s="367">
        <f>SUM(F6:F11)</f>
        <v>0</v>
      </c>
    </row>
  </sheetData>
  <phoneticPr fontId="36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C2" sqref="C2"/>
    </sheetView>
  </sheetViews>
  <sheetFormatPr defaultRowHeight="15" x14ac:dyDescent="0.25"/>
  <cols>
    <col min="1" max="1" width="5.7109375" style="29" customWidth="1"/>
    <col min="2" max="2" width="37.28515625" style="29" customWidth="1"/>
    <col min="3" max="4" width="18.85546875" style="29" customWidth="1"/>
    <col min="5" max="5" width="14.85546875" style="29" customWidth="1"/>
    <col min="6" max="7" width="16" style="29" customWidth="1"/>
    <col min="8" max="256" width="9.140625" style="29"/>
    <col min="257" max="257" width="5.7109375" style="29" customWidth="1"/>
    <col min="258" max="258" width="37.28515625" style="29" customWidth="1"/>
    <col min="259" max="260" width="18.85546875" style="29" customWidth="1"/>
    <col min="261" max="261" width="14.85546875" style="29" customWidth="1"/>
    <col min="262" max="263" width="16" style="29" customWidth="1"/>
    <col min="264" max="512" width="9.140625" style="29"/>
    <col min="513" max="513" width="5.7109375" style="29" customWidth="1"/>
    <col min="514" max="514" width="37.28515625" style="29" customWidth="1"/>
    <col min="515" max="516" width="18.85546875" style="29" customWidth="1"/>
    <col min="517" max="517" width="14.85546875" style="29" customWidth="1"/>
    <col min="518" max="519" width="16" style="29" customWidth="1"/>
    <col min="520" max="768" width="9.140625" style="29"/>
    <col min="769" max="769" width="5.7109375" style="29" customWidth="1"/>
    <col min="770" max="770" width="37.28515625" style="29" customWidth="1"/>
    <col min="771" max="772" width="18.85546875" style="29" customWidth="1"/>
    <col min="773" max="773" width="14.85546875" style="29" customWidth="1"/>
    <col min="774" max="775" width="16" style="29" customWidth="1"/>
    <col min="776" max="1024" width="9.140625" style="29"/>
    <col min="1025" max="1025" width="5.7109375" style="29" customWidth="1"/>
    <col min="1026" max="1026" width="37.28515625" style="29" customWidth="1"/>
    <col min="1027" max="1028" width="18.85546875" style="29" customWidth="1"/>
    <col min="1029" max="1029" width="14.85546875" style="29" customWidth="1"/>
    <col min="1030" max="1031" width="16" style="29" customWidth="1"/>
    <col min="1032" max="1280" width="9.140625" style="29"/>
    <col min="1281" max="1281" width="5.7109375" style="29" customWidth="1"/>
    <col min="1282" max="1282" width="37.28515625" style="29" customWidth="1"/>
    <col min="1283" max="1284" width="18.85546875" style="29" customWidth="1"/>
    <col min="1285" max="1285" width="14.85546875" style="29" customWidth="1"/>
    <col min="1286" max="1287" width="16" style="29" customWidth="1"/>
    <col min="1288" max="1536" width="9.140625" style="29"/>
    <col min="1537" max="1537" width="5.7109375" style="29" customWidth="1"/>
    <col min="1538" max="1538" width="37.28515625" style="29" customWidth="1"/>
    <col min="1539" max="1540" width="18.85546875" style="29" customWidth="1"/>
    <col min="1541" max="1541" width="14.85546875" style="29" customWidth="1"/>
    <col min="1542" max="1543" width="16" style="29" customWidth="1"/>
    <col min="1544" max="1792" width="9.140625" style="29"/>
    <col min="1793" max="1793" width="5.7109375" style="29" customWidth="1"/>
    <col min="1794" max="1794" width="37.28515625" style="29" customWidth="1"/>
    <col min="1795" max="1796" width="18.85546875" style="29" customWidth="1"/>
    <col min="1797" max="1797" width="14.85546875" style="29" customWidth="1"/>
    <col min="1798" max="1799" width="16" style="29" customWidth="1"/>
    <col min="1800" max="2048" width="9.140625" style="29"/>
    <col min="2049" max="2049" width="5.7109375" style="29" customWidth="1"/>
    <col min="2050" max="2050" width="37.28515625" style="29" customWidth="1"/>
    <col min="2051" max="2052" width="18.85546875" style="29" customWidth="1"/>
    <col min="2053" max="2053" width="14.85546875" style="29" customWidth="1"/>
    <col min="2054" max="2055" width="16" style="29" customWidth="1"/>
    <col min="2056" max="2304" width="9.140625" style="29"/>
    <col min="2305" max="2305" width="5.7109375" style="29" customWidth="1"/>
    <col min="2306" max="2306" width="37.28515625" style="29" customWidth="1"/>
    <col min="2307" max="2308" width="18.85546875" style="29" customWidth="1"/>
    <col min="2309" max="2309" width="14.85546875" style="29" customWidth="1"/>
    <col min="2310" max="2311" width="16" style="29" customWidth="1"/>
    <col min="2312" max="2560" width="9.140625" style="29"/>
    <col min="2561" max="2561" width="5.7109375" style="29" customWidth="1"/>
    <col min="2562" max="2562" width="37.28515625" style="29" customWidth="1"/>
    <col min="2563" max="2564" width="18.85546875" style="29" customWidth="1"/>
    <col min="2565" max="2565" width="14.85546875" style="29" customWidth="1"/>
    <col min="2566" max="2567" width="16" style="29" customWidth="1"/>
    <col min="2568" max="2816" width="9.140625" style="29"/>
    <col min="2817" max="2817" width="5.7109375" style="29" customWidth="1"/>
    <col min="2818" max="2818" width="37.28515625" style="29" customWidth="1"/>
    <col min="2819" max="2820" width="18.85546875" style="29" customWidth="1"/>
    <col min="2821" max="2821" width="14.85546875" style="29" customWidth="1"/>
    <col min="2822" max="2823" width="16" style="29" customWidth="1"/>
    <col min="2824" max="3072" width="9.140625" style="29"/>
    <col min="3073" max="3073" width="5.7109375" style="29" customWidth="1"/>
    <col min="3074" max="3074" width="37.28515625" style="29" customWidth="1"/>
    <col min="3075" max="3076" width="18.85546875" style="29" customWidth="1"/>
    <col min="3077" max="3077" width="14.85546875" style="29" customWidth="1"/>
    <col min="3078" max="3079" width="16" style="29" customWidth="1"/>
    <col min="3080" max="3328" width="9.140625" style="29"/>
    <col min="3329" max="3329" width="5.7109375" style="29" customWidth="1"/>
    <col min="3330" max="3330" width="37.28515625" style="29" customWidth="1"/>
    <col min="3331" max="3332" width="18.85546875" style="29" customWidth="1"/>
    <col min="3333" max="3333" width="14.85546875" style="29" customWidth="1"/>
    <col min="3334" max="3335" width="16" style="29" customWidth="1"/>
    <col min="3336" max="3584" width="9.140625" style="29"/>
    <col min="3585" max="3585" width="5.7109375" style="29" customWidth="1"/>
    <col min="3586" max="3586" width="37.28515625" style="29" customWidth="1"/>
    <col min="3587" max="3588" width="18.85546875" style="29" customWidth="1"/>
    <col min="3589" max="3589" width="14.85546875" style="29" customWidth="1"/>
    <col min="3590" max="3591" width="16" style="29" customWidth="1"/>
    <col min="3592" max="3840" width="9.140625" style="29"/>
    <col min="3841" max="3841" width="5.7109375" style="29" customWidth="1"/>
    <col min="3842" max="3842" width="37.28515625" style="29" customWidth="1"/>
    <col min="3843" max="3844" width="18.85546875" style="29" customWidth="1"/>
    <col min="3845" max="3845" width="14.85546875" style="29" customWidth="1"/>
    <col min="3846" max="3847" width="16" style="29" customWidth="1"/>
    <col min="3848" max="4096" width="9.140625" style="29"/>
    <col min="4097" max="4097" width="5.7109375" style="29" customWidth="1"/>
    <col min="4098" max="4098" width="37.28515625" style="29" customWidth="1"/>
    <col min="4099" max="4100" width="18.85546875" style="29" customWidth="1"/>
    <col min="4101" max="4101" width="14.85546875" style="29" customWidth="1"/>
    <col min="4102" max="4103" width="16" style="29" customWidth="1"/>
    <col min="4104" max="4352" width="9.140625" style="29"/>
    <col min="4353" max="4353" width="5.7109375" style="29" customWidth="1"/>
    <col min="4354" max="4354" width="37.28515625" style="29" customWidth="1"/>
    <col min="4355" max="4356" width="18.85546875" style="29" customWidth="1"/>
    <col min="4357" max="4357" width="14.85546875" style="29" customWidth="1"/>
    <col min="4358" max="4359" width="16" style="29" customWidth="1"/>
    <col min="4360" max="4608" width="9.140625" style="29"/>
    <col min="4609" max="4609" width="5.7109375" style="29" customWidth="1"/>
    <col min="4610" max="4610" width="37.28515625" style="29" customWidth="1"/>
    <col min="4611" max="4612" width="18.85546875" style="29" customWidth="1"/>
    <col min="4613" max="4613" width="14.85546875" style="29" customWidth="1"/>
    <col min="4614" max="4615" width="16" style="29" customWidth="1"/>
    <col min="4616" max="4864" width="9.140625" style="29"/>
    <col min="4865" max="4865" width="5.7109375" style="29" customWidth="1"/>
    <col min="4866" max="4866" width="37.28515625" style="29" customWidth="1"/>
    <col min="4867" max="4868" width="18.85546875" style="29" customWidth="1"/>
    <col min="4869" max="4869" width="14.85546875" style="29" customWidth="1"/>
    <col min="4870" max="4871" width="16" style="29" customWidth="1"/>
    <col min="4872" max="5120" width="9.140625" style="29"/>
    <col min="5121" max="5121" width="5.7109375" style="29" customWidth="1"/>
    <col min="5122" max="5122" width="37.28515625" style="29" customWidth="1"/>
    <col min="5123" max="5124" width="18.85546875" style="29" customWidth="1"/>
    <col min="5125" max="5125" width="14.85546875" style="29" customWidth="1"/>
    <col min="5126" max="5127" width="16" style="29" customWidth="1"/>
    <col min="5128" max="5376" width="9.140625" style="29"/>
    <col min="5377" max="5377" width="5.7109375" style="29" customWidth="1"/>
    <col min="5378" max="5378" width="37.28515625" style="29" customWidth="1"/>
    <col min="5379" max="5380" width="18.85546875" style="29" customWidth="1"/>
    <col min="5381" max="5381" width="14.85546875" style="29" customWidth="1"/>
    <col min="5382" max="5383" width="16" style="29" customWidth="1"/>
    <col min="5384" max="5632" width="9.140625" style="29"/>
    <col min="5633" max="5633" width="5.7109375" style="29" customWidth="1"/>
    <col min="5634" max="5634" width="37.28515625" style="29" customWidth="1"/>
    <col min="5635" max="5636" width="18.85546875" style="29" customWidth="1"/>
    <col min="5637" max="5637" width="14.85546875" style="29" customWidth="1"/>
    <col min="5638" max="5639" width="16" style="29" customWidth="1"/>
    <col min="5640" max="5888" width="9.140625" style="29"/>
    <col min="5889" max="5889" width="5.7109375" style="29" customWidth="1"/>
    <col min="5890" max="5890" width="37.28515625" style="29" customWidth="1"/>
    <col min="5891" max="5892" width="18.85546875" style="29" customWidth="1"/>
    <col min="5893" max="5893" width="14.85546875" style="29" customWidth="1"/>
    <col min="5894" max="5895" width="16" style="29" customWidth="1"/>
    <col min="5896" max="6144" width="9.140625" style="29"/>
    <col min="6145" max="6145" width="5.7109375" style="29" customWidth="1"/>
    <col min="6146" max="6146" width="37.28515625" style="29" customWidth="1"/>
    <col min="6147" max="6148" width="18.85546875" style="29" customWidth="1"/>
    <col min="6149" max="6149" width="14.85546875" style="29" customWidth="1"/>
    <col min="6150" max="6151" width="16" style="29" customWidth="1"/>
    <col min="6152" max="6400" width="9.140625" style="29"/>
    <col min="6401" max="6401" width="5.7109375" style="29" customWidth="1"/>
    <col min="6402" max="6402" width="37.28515625" style="29" customWidth="1"/>
    <col min="6403" max="6404" width="18.85546875" style="29" customWidth="1"/>
    <col min="6405" max="6405" width="14.85546875" style="29" customWidth="1"/>
    <col min="6406" max="6407" width="16" style="29" customWidth="1"/>
    <col min="6408" max="6656" width="9.140625" style="29"/>
    <col min="6657" max="6657" width="5.7109375" style="29" customWidth="1"/>
    <col min="6658" max="6658" width="37.28515625" style="29" customWidth="1"/>
    <col min="6659" max="6660" width="18.85546875" style="29" customWidth="1"/>
    <col min="6661" max="6661" width="14.85546875" style="29" customWidth="1"/>
    <col min="6662" max="6663" width="16" style="29" customWidth="1"/>
    <col min="6664" max="6912" width="9.140625" style="29"/>
    <col min="6913" max="6913" width="5.7109375" style="29" customWidth="1"/>
    <col min="6914" max="6914" width="37.28515625" style="29" customWidth="1"/>
    <col min="6915" max="6916" width="18.85546875" style="29" customWidth="1"/>
    <col min="6917" max="6917" width="14.85546875" style="29" customWidth="1"/>
    <col min="6918" max="6919" width="16" style="29" customWidth="1"/>
    <col min="6920" max="7168" width="9.140625" style="29"/>
    <col min="7169" max="7169" width="5.7109375" style="29" customWidth="1"/>
    <col min="7170" max="7170" width="37.28515625" style="29" customWidth="1"/>
    <col min="7171" max="7172" width="18.85546875" style="29" customWidth="1"/>
    <col min="7173" max="7173" width="14.85546875" style="29" customWidth="1"/>
    <col min="7174" max="7175" width="16" style="29" customWidth="1"/>
    <col min="7176" max="7424" width="9.140625" style="29"/>
    <col min="7425" max="7425" width="5.7109375" style="29" customWidth="1"/>
    <col min="7426" max="7426" width="37.28515625" style="29" customWidth="1"/>
    <col min="7427" max="7428" width="18.85546875" style="29" customWidth="1"/>
    <col min="7429" max="7429" width="14.85546875" style="29" customWidth="1"/>
    <col min="7430" max="7431" width="16" style="29" customWidth="1"/>
    <col min="7432" max="7680" width="9.140625" style="29"/>
    <col min="7681" max="7681" width="5.7109375" style="29" customWidth="1"/>
    <col min="7682" max="7682" width="37.28515625" style="29" customWidth="1"/>
    <col min="7683" max="7684" width="18.85546875" style="29" customWidth="1"/>
    <col min="7685" max="7685" width="14.85546875" style="29" customWidth="1"/>
    <col min="7686" max="7687" width="16" style="29" customWidth="1"/>
    <col min="7688" max="7936" width="9.140625" style="29"/>
    <col min="7937" max="7937" width="5.7109375" style="29" customWidth="1"/>
    <col min="7938" max="7938" width="37.28515625" style="29" customWidth="1"/>
    <col min="7939" max="7940" width="18.85546875" style="29" customWidth="1"/>
    <col min="7941" max="7941" width="14.85546875" style="29" customWidth="1"/>
    <col min="7942" max="7943" width="16" style="29" customWidth="1"/>
    <col min="7944" max="8192" width="9.140625" style="29"/>
    <col min="8193" max="8193" width="5.7109375" style="29" customWidth="1"/>
    <col min="8194" max="8194" width="37.28515625" style="29" customWidth="1"/>
    <col min="8195" max="8196" width="18.85546875" style="29" customWidth="1"/>
    <col min="8197" max="8197" width="14.85546875" style="29" customWidth="1"/>
    <col min="8198" max="8199" width="16" style="29" customWidth="1"/>
    <col min="8200" max="8448" width="9.140625" style="29"/>
    <col min="8449" max="8449" width="5.7109375" style="29" customWidth="1"/>
    <col min="8450" max="8450" width="37.28515625" style="29" customWidth="1"/>
    <col min="8451" max="8452" width="18.85546875" style="29" customWidth="1"/>
    <col min="8453" max="8453" width="14.85546875" style="29" customWidth="1"/>
    <col min="8454" max="8455" width="16" style="29" customWidth="1"/>
    <col min="8456" max="8704" width="9.140625" style="29"/>
    <col min="8705" max="8705" width="5.7109375" style="29" customWidth="1"/>
    <col min="8706" max="8706" width="37.28515625" style="29" customWidth="1"/>
    <col min="8707" max="8708" width="18.85546875" style="29" customWidth="1"/>
    <col min="8709" max="8709" width="14.85546875" style="29" customWidth="1"/>
    <col min="8710" max="8711" width="16" style="29" customWidth="1"/>
    <col min="8712" max="8960" width="9.140625" style="29"/>
    <col min="8961" max="8961" width="5.7109375" style="29" customWidth="1"/>
    <col min="8962" max="8962" width="37.28515625" style="29" customWidth="1"/>
    <col min="8963" max="8964" width="18.85546875" style="29" customWidth="1"/>
    <col min="8965" max="8965" width="14.85546875" style="29" customWidth="1"/>
    <col min="8966" max="8967" width="16" style="29" customWidth="1"/>
    <col min="8968" max="9216" width="9.140625" style="29"/>
    <col min="9217" max="9217" width="5.7109375" style="29" customWidth="1"/>
    <col min="9218" max="9218" width="37.28515625" style="29" customWidth="1"/>
    <col min="9219" max="9220" width="18.85546875" style="29" customWidth="1"/>
    <col min="9221" max="9221" width="14.85546875" style="29" customWidth="1"/>
    <col min="9222" max="9223" width="16" style="29" customWidth="1"/>
    <col min="9224" max="9472" width="9.140625" style="29"/>
    <col min="9473" max="9473" width="5.7109375" style="29" customWidth="1"/>
    <col min="9474" max="9474" width="37.28515625" style="29" customWidth="1"/>
    <col min="9475" max="9476" width="18.85546875" style="29" customWidth="1"/>
    <col min="9477" max="9477" width="14.85546875" style="29" customWidth="1"/>
    <col min="9478" max="9479" width="16" style="29" customWidth="1"/>
    <col min="9480" max="9728" width="9.140625" style="29"/>
    <col min="9729" max="9729" width="5.7109375" style="29" customWidth="1"/>
    <col min="9730" max="9730" width="37.28515625" style="29" customWidth="1"/>
    <col min="9731" max="9732" width="18.85546875" style="29" customWidth="1"/>
    <col min="9733" max="9733" width="14.85546875" style="29" customWidth="1"/>
    <col min="9734" max="9735" width="16" style="29" customWidth="1"/>
    <col min="9736" max="9984" width="9.140625" style="29"/>
    <col min="9985" max="9985" width="5.7109375" style="29" customWidth="1"/>
    <col min="9986" max="9986" width="37.28515625" style="29" customWidth="1"/>
    <col min="9987" max="9988" width="18.85546875" style="29" customWidth="1"/>
    <col min="9989" max="9989" width="14.85546875" style="29" customWidth="1"/>
    <col min="9990" max="9991" width="16" style="29" customWidth="1"/>
    <col min="9992" max="10240" width="9.140625" style="29"/>
    <col min="10241" max="10241" width="5.7109375" style="29" customWidth="1"/>
    <col min="10242" max="10242" width="37.28515625" style="29" customWidth="1"/>
    <col min="10243" max="10244" width="18.85546875" style="29" customWidth="1"/>
    <col min="10245" max="10245" width="14.85546875" style="29" customWidth="1"/>
    <col min="10246" max="10247" width="16" style="29" customWidth="1"/>
    <col min="10248" max="10496" width="9.140625" style="29"/>
    <col min="10497" max="10497" width="5.7109375" style="29" customWidth="1"/>
    <col min="10498" max="10498" width="37.28515625" style="29" customWidth="1"/>
    <col min="10499" max="10500" width="18.85546875" style="29" customWidth="1"/>
    <col min="10501" max="10501" width="14.85546875" style="29" customWidth="1"/>
    <col min="10502" max="10503" width="16" style="29" customWidth="1"/>
    <col min="10504" max="10752" width="9.140625" style="29"/>
    <col min="10753" max="10753" width="5.7109375" style="29" customWidth="1"/>
    <col min="10754" max="10754" width="37.28515625" style="29" customWidth="1"/>
    <col min="10755" max="10756" width="18.85546875" style="29" customWidth="1"/>
    <col min="10757" max="10757" width="14.85546875" style="29" customWidth="1"/>
    <col min="10758" max="10759" width="16" style="29" customWidth="1"/>
    <col min="10760" max="11008" width="9.140625" style="29"/>
    <col min="11009" max="11009" width="5.7109375" style="29" customWidth="1"/>
    <col min="11010" max="11010" width="37.28515625" style="29" customWidth="1"/>
    <col min="11011" max="11012" width="18.85546875" style="29" customWidth="1"/>
    <col min="11013" max="11013" width="14.85546875" style="29" customWidth="1"/>
    <col min="11014" max="11015" width="16" style="29" customWidth="1"/>
    <col min="11016" max="11264" width="9.140625" style="29"/>
    <col min="11265" max="11265" width="5.7109375" style="29" customWidth="1"/>
    <col min="11266" max="11266" width="37.28515625" style="29" customWidth="1"/>
    <col min="11267" max="11268" width="18.85546875" style="29" customWidth="1"/>
    <col min="11269" max="11269" width="14.85546875" style="29" customWidth="1"/>
    <col min="11270" max="11271" width="16" style="29" customWidth="1"/>
    <col min="11272" max="11520" width="9.140625" style="29"/>
    <col min="11521" max="11521" width="5.7109375" style="29" customWidth="1"/>
    <col min="11522" max="11522" width="37.28515625" style="29" customWidth="1"/>
    <col min="11523" max="11524" width="18.85546875" style="29" customWidth="1"/>
    <col min="11525" max="11525" width="14.85546875" style="29" customWidth="1"/>
    <col min="11526" max="11527" width="16" style="29" customWidth="1"/>
    <col min="11528" max="11776" width="9.140625" style="29"/>
    <col min="11777" max="11777" width="5.7109375" style="29" customWidth="1"/>
    <col min="11778" max="11778" width="37.28515625" style="29" customWidth="1"/>
    <col min="11779" max="11780" width="18.85546875" style="29" customWidth="1"/>
    <col min="11781" max="11781" width="14.85546875" style="29" customWidth="1"/>
    <col min="11782" max="11783" width="16" style="29" customWidth="1"/>
    <col min="11784" max="12032" width="9.140625" style="29"/>
    <col min="12033" max="12033" width="5.7109375" style="29" customWidth="1"/>
    <col min="12034" max="12034" width="37.28515625" style="29" customWidth="1"/>
    <col min="12035" max="12036" width="18.85546875" style="29" customWidth="1"/>
    <col min="12037" max="12037" width="14.85546875" style="29" customWidth="1"/>
    <col min="12038" max="12039" width="16" style="29" customWidth="1"/>
    <col min="12040" max="12288" width="9.140625" style="29"/>
    <col min="12289" max="12289" width="5.7109375" style="29" customWidth="1"/>
    <col min="12290" max="12290" width="37.28515625" style="29" customWidth="1"/>
    <col min="12291" max="12292" width="18.85546875" style="29" customWidth="1"/>
    <col min="12293" max="12293" width="14.85546875" style="29" customWidth="1"/>
    <col min="12294" max="12295" width="16" style="29" customWidth="1"/>
    <col min="12296" max="12544" width="9.140625" style="29"/>
    <col min="12545" max="12545" width="5.7109375" style="29" customWidth="1"/>
    <col min="12546" max="12546" width="37.28515625" style="29" customWidth="1"/>
    <col min="12547" max="12548" width="18.85546875" style="29" customWidth="1"/>
    <col min="12549" max="12549" width="14.85546875" style="29" customWidth="1"/>
    <col min="12550" max="12551" width="16" style="29" customWidth="1"/>
    <col min="12552" max="12800" width="9.140625" style="29"/>
    <col min="12801" max="12801" width="5.7109375" style="29" customWidth="1"/>
    <col min="12802" max="12802" width="37.28515625" style="29" customWidth="1"/>
    <col min="12803" max="12804" width="18.85546875" style="29" customWidth="1"/>
    <col min="12805" max="12805" width="14.85546875" style="29" customWidth="1"/>
    <col min="12806" max="12807" width="16" style="29" customWidth="1"/>
    <col min="12808" max="13056" width="9.140625" style="29"/>
    <col min="13057" max="13057" width="5.7109375" style="29" customWidth="1"/>
    <col min="13058" max="13058" width="37.28515625" style="29" customWidth="1"/>
    <col min="13059" max="13060" width="18.85546875" style="29" customWidth="1"/>
    <col min="13061" max="13061" width="14.85546875" style="29" customWidth="1"/>
    <col min="13062" max="13063" width="16" style="29" customWidth="1"/>
    <col min="13064" max="13312" width="9.140625" style="29"/>
    <col min="13313" max="13313" width="5.7109375" style="29" customWidth="1"/>
    <col min="13314" max="13314" width="37.28515625" style="29" customWidth="1"/>
    <col min="13315" max="13316" width="18.85546875" style="29" customWidth="1"/>
    <col min="13317" max="13317" width="14.85546875" style="29" customWidth="1"/>
    <col min="13318" max="13319" width="16" style="29" customWidth="1"/>
    <col min="13320" max="13568" width="9.140625" style="29"/>
    <col min="13569" max="13569" width="5.7109375" style="29" customWidth="1"/>
    <col min="13570" max="13570" width="37.28515625" style="29" customWidth="1"/>
    <col min="13571" max="13572" width="18.85546875" style="29" customWidth="1"/>
    <col min="13573" max="13573" width="14.85546875" style="29" customWidth="1"/>
    <col min="13574" max="13575" width="16" style="29" customWidth="1"/>
    <col min="13576" max="13824" width="9.140625" style="29"/>
    <col min="13825" max="13825" width="5.7109375" style="29" customWidth="1"/>
    <col min="13826" max="13826" width="37.28515625" style="29" customWidth="1"/>
    <col min="13827" max="13828" width="18.85546875" style="29" customWidth="1"/>
    <col min="13829" max="13829" width="14.85546875" style="29" customWidth="1"/>
    <col min="13830" max="13831" width="16" style="29" customWidth="1"/>
    <col min="13832" max="14080" width="9.140625" style="29"/>
    <col min="14081" max="14081" width="5.7109375" style="29" customWidth="1"/>
    <col min="14082" max="14082" width="37.28515625" style="29" customWidth="1"/>
    <col min="14083" max="14084" width="18.85546875" style="29" customWidth="1"/>
    <col min="14085" max="14085" width="14.85546875" style="29" customWidth="1"/>
    <col min="14086" max="14087" width="16" style="29" customWidth="1"/>
    <col min="14088" max="14336" width="9.140625" style="29"/>
    <col min="14337" max="14337" width="5.7109375" style="29" customWidth="1"/>
    <col min="14338" max="14338" width="37.28515625" style="29" customWidth="1"/>
    <col min="14339" max="14340" width="18.85546875" style="29" customWidth="1"/>
    <col min="14341" max="14341" width="14.85546875" style="29" customWidth="1"/>
    <col min="14342" max="14343" width="16" style="29" customWidth="1"/>
    <col min="14344" max="14592" width="9.140625" style="29"/>
    <col min="14593" max="14593" width="5.7109375" style="29" customWidth="1"/>
    <col min="14594" max="14594" width="37.28515625" style="29" customWidth="1"/>
    <col min="14595" max="14596" width="18.85546875" style="29" customWidth="1"/>
    <col min="14597" max="14597" width="14.85546875" style="29" customWidth="1"/>
    <col min="14598" max="14599" width="16" style="29" customWidth="1"/>
    <col min="14600" max="14848" width="9.140625" style="29"/>
    <col min="14849" max="14849" width="5.7109375" style="29" customWidth="1"/>
    <col min="14850" max="14850" width="37.28515625" style="29" customWidth="1"/>
    <col min="14851" max="14852" width="18.85546875" style="29" customWidth="1"/>
    <col min="14853" max="14853" width="14.85546875" style="29" customWidth="1"/>
    <col min="14854" max="14855" width="16" style="29" customWidth="1"/>
    <col min="14856" max="15104" width="9.140625" style="29"/>
    <col min="15105" max="15105" width="5.7109375" style="29" customWidth="1"/>
    <col min="15106" max="15106" width="37.28515625" style="29" customWidth="1"/>
    <col min="15107" max="15108" width="18.85546875" style="29" customWidth="1"/>
    <col min="15109" max="15109" width="14.85546875" style="29" customWidth="1"/>
    <col min="15110" max="15111" width="16" style="29" customWidth="1"/>
    <col min="15112" max="15360" width="9.140625" style="29"/>
    <col min="15361" max="15361" width="5.7109375" style="29" customWidth="1"/>
    <col min="15362" max="15362" width="37.28515625" style="29" customWidth="1"/>
    <col min="15363" max="15364" width="18.85546875" style="29" customWidth="1"/>
    <col min="15365" max="15365" width="14.85546875" style="29" customWidth="1"/>
    <col min="15366" max="15367" width="16" style="29" customWidth="1"/>
    <col min="15368" max="15616" width="9.140625" style="29"/>
    <col min="15617" max="15617" width="5.7109375" style="29" customWidth="1"/>
    <col min="15618" max="15618" width="37.28515625" style="29" customWidth="1"/>
    <col min="15619" max="15620" width="18.85546875" style="29" customWidth="1"/>
    <col min="15621" max="15621" width="14.85546875" style="29" customWidth="1"/>
    <col min="15622" max="15623" width="16" style="29" customWidth="1"/>
    <col min="15624" max="15872" width="9.140625" style="29"/>
    <col min="15873" max="15873" width="5.7109375" style="29" customWidth="1"/>
    <col min="15874" max="15874" width="37.28515625" style="29" customWidth="1"/>
    <col min="15875" max="15876" width="18.85546875" style="29" customWidth="1"/>
    <col min="15877" max="15877" width="14.85546875" style="29" customWidth="1"/>
    <col min="15878" max="15879" width="16" style="29" customWidth="1"/>
    <col min="15880" max="16128" width="9.140625" style="29"/>
    <col min="16129" max="16129" width="5.7109375" style="29" customWidth="1"/>
    <col min="16130" max="16130" width="37.28515625" style="29" customWidth="1"/>
    <col min="16131" max="16132" width="18.85546875" style="29" customWidth="1"/>
    <col min="16133" max="16133" width="14.85546875" style="29" customWidth="1"/>
    <col min="16134" max="16135" width="16" style="29" customWidth="1"/>
    <col min="16136" max="16384" width="9.140625" style="29"/>
  </cols>
  <sheetData>
    <row r="1" spans="1:8" ht="18.75" x14ac:dyDescent="0.3">
      <c r="A1" s="38"/>
      <c r="B1" s="39" t="s">
        <v>304</v>
      </c>
      <c r="E1" s="40" t="s">
        <v>339</v>
      </c>
      <c r="F1" s="40"/>
      <c r="G1" s="40"/>
      <c r="H1" s="41"/>
    </row>
    <row r="2" spans="1:8" ht="18.75" x14ac:dyDescent="0.3">
      <c r="A2" s="42"/>
      <c r="B2" s="43" t="s">
        <v>373</v>
      </c>
      <c r="C2" s="369" t="s">
        <v>391</v>
      </c>
      <c r="D2" s="386"/>
      <c r="E2" s="44"/>
      <c r="F2" s="44"/>
      <c r="G2" s="44"/>
      <c r="H2" s="41"/>
    </row>
    <row r="3" spans="1:8" ht="15.75" x14ac:dyDescent="0.25">
      <c r="A3" s="38"/>
      <c r="B3" s="42" t="s">
        <v>111</v>
      </c>
      <c r="C3" s="40" t="s">
        <v>144</v>
      </c>
      <c r="D3" s="40"/>
      <c r="E3" s="40"/>
      <c r="F3" s="40"/>
      <c r="G3" s="40"/>
      <c r="H3" s="41"/>
    </row>
    <row r="4" spans="1:8" ht="15.75" x14ac:dyDescent="0.25">
      <c r="A4" s="38"/>
      <c r="B4" s="38"/>
      <c r="C4" s="38"/>
      <c r="D4" s="38"/>
      <c r="E4" s="38"/>
      <c r="F4" s="38"/>
      <c r="G4" s="38"/>
      <c r="H4" s="41"/>
    </row>
    <row r="5" spans="1:8" ht="31.5" x14ac:dyDescent="0.25">
      <c r="A5" s="45" t="s">
        <v>143</v>
      </c>
      <c r="B5" s="46"/>
      <c r="C5" s="46" t="s">
        <v>141</v>
      </c>
      <c r="D5" s="46" t="s">
        <v>408</v>
      </c>
      <c r="E5" s="46" t="s">
        <v>395</v>
      </c>
      <c r="F5" s="388" t="s">
        <v>409</v>
      </c>
      <c r="G5" s="46" t="s">
        <v>414</v>
      </c>
    </row>
    <row r="6" spans="1:8" ht="15.75" x14ac:dyDescent="0.25">
      <c r="A6" s="47">
        <v>1</v>
      </c>
      <c r="B6" s="325" t="s">
        <v>354</v>
      </c>
      <c r="C6" s="325">
        <v>8002500</v>
      </c>
      <c r="D6" s="325">
        <v>8002500</v>
      </c>
      <c r="E6" s="325">
        <v>-3260500</v>
      </c>
      <c r="F6" s="325">
        <f>D6+E6</f>
        <v>4742000</v>
      </c>
      <c r="G6" s="325">
        <v>2159000</v>
      </c>
    </row>
    <row r="7" spans="1:8" ht="15.75" x14ac:dyDescent="0.25">
      <c r="A7" s="47">
        <v>2</v>
      </c>
      <c r="B7" s="50" t="s">
        <v>358</v>
      </c>
      <c r="C7" s="366">
        <v>270000</v>
      </c>
      <c r="D7" s="366">
        <v>270000</v>
      </c>
      <c r="E7" s="366"/>
      <c r="F7" s="325">
        <f t="shared" ref="F7:F14" si="0">D7+E7</f>
        <v>270000</v>
      </c>
      <c r="G7" s="325">
        <v>8275</v>
      </c>
    </row>
    <row r="8" spans="1:8" ht="15.75" x14ac:dyDescent="0.25">
      <c r="A8" s="47">
        <v>3</v>
      </c>
      <c r="B8" s="50" t="s">
        <v>359</v>
      </c>
      <c r="C8" s="366">
        <v>180000</v>
      </c>
      <c r="D8" s="366">
        <v>180000</v>
      </c>
      <c r="E8" s="366"/>
      <c r="F8" s="325">
        <f t="shared" si="0"/>
        <v>180000</v>
      </c>
      <c r="G8" s="325">
        <v>6987</v>
      </c>
    </row>
    <row r="9" spans="1:8" ht="15.75" x14ac:dyDescent="0.25">
      <c r="A9" s="47">
        <v>4</v>
      </c>
      <c r="B9" s="50" t="s">
        <v>396</v>
      </c>
      <c r="C9" s="366"/>
      <c r="D9" s="366">
        <v>200000</v>
      </c>
      <c r="E9" s="366"/>
      <c r="F9" s="325">
        <f t="shared" si="0"/>
        <v>200000</v>
      </c>
      <c r="G9" s="325"/>
    </row>
    <row r="10" spans="1:8" ht="15.75" x14ac:dyDescent="0.25">
      <c r="A10" s="47">
        <v>5</v>
      </c>
      <c r="B10" s="50" t="s">
        <v>397</v>
      </c>
      <c r="C10" s="366"/>
      <c r="D10" s="366">
        <v>100000</v>
      </c>
      <c r="E10" s="366"/>
      <c r="F10" s="325">
        <f t="shared" si="0"/>
        <v>100000</v>
      </c>
      <c r="G10" s="325"/>
    </row>
    <row r="11" spans="1:8" ht="15.75" x14ac:dyDescent="0.25">
      <c r="A11" s="47">
        <v>6</v>
      </c>
      <c r="B11" s="50" t="s">
        <v>398</v>
      </c>
      <c r="C11" s="366"/>
      <c r="D11" s="366">
        <v>100000</v>
      </c>
      <c r="E11" s="366"/>
      <c r="F11" s="325">
        <f t="shared" si="0"/>
        <v>100000</v>
      </c>
      <c r="G11" s="325"/>
    </row>
    <row r="12" spans="1:8" ht="15.75" x14ac:dyDescent="0.25">
      <c r="A12" s="47">
        <v>7</v>
      </c>
      <c r="B12" s="50" t="s">
        <v>399</v>
      </c>
      <c r="C12" s="366"/>
      <c r="D12" s="366">
        <v>100000</v>
      </c>
      <c r="E12" s="366"/>
      <c r="F12" s="325">
        <f t="shared" si="0"/>
        <v>100000</v>
      </c>
      <c r="G12" s="325">
        <v>1627</v>
      </c>
    </row>
    <row r="13" spans="1:8" ht="15.75" x14ac:dyDescent="0.25">
      <c r="A13" s="47">
        <v>8</v>
      </c>
      <c r="B13" s="50" t="s">
        <v>400</v>
      </c>
      <c r="C13" s="366"/>
      <c r="D13" s="366">
        <v>50500</v>
      </c>
      <c r="E13" s="366"/>
      <c r="F13" s="325">
        <f t="shared" si="0"/>
        <v>50500</v>
      </c>
      <c r="G13" s="325"/>
    </row>
    <row r="14" spans="1:8" ht="15.75" x14ac:dyDescent="0.25">
      <c r="A14" s="47">
        <v>9</v>
      </c>
      <c r="B14" s="50"/>
      <c r="C14" s="366"/>
      <c r="D14" s="366"/>
      <c r="E14" s="366"/>
      <c r="F14" s="325">
        <f t="shared" si="0"/>
        <v>0</v>
      </c>
      <c r="G14" s="325"/>
    </row>
    <row r="15" spans="1:8" ht="15.75" x14ac:dyDescent="0.25">
      <c r="A15" s="47">
        <v>10</v>
      </c>
      <c r="B15" s="50"/>
      <c r="C15" s="366"/>
      <c r="D15" s="366"/>
      <c r="E15" s="366"/>
      <c r="F15" s="325">
        <f>SUM(C15:E15)</f>
        <v>0</v>
      </c>
      <c r="G15" s="325"/>
    </row>
    <row r="16" spans="1:8" ht="15.75" x14ac:dyDescent="0.25">
      <c r="A16" s="47">
        <v>11</v>
      </c>
      <c r="B16" s="45" t="s">
        <v>45</v>
      </c>
      <c r="C16" s="367">
        <f>SUM(C6:C15)</f>
        <v>8452500</v>
      </c>
      <c r="D16" s="367"/>
      <c r="E16" s="367">
        <f>SUM(E6:E15)</f>
        <v>-3260500</v>
      </c>
      <c r="F16" s="367">
        <f>SUM(F6:F15)</f>
        <v>5742500</v>
      </c>
      <c r="G16" s="367">
        <f>SUM(G6:G15)</f>
        <v>2175889</v>
      </c>
    </row>
    <row r="17" spans="1:5" x14ac:dyDescent="0.25">
      <c r="A17" s="41"/>
      <c r="B17" s="41"/>
      <c r="C17" s="41"/>
      <c r="D17" s="41"/>
      <c r="E17" s="41"/>
    </row>
  </sheetData>
  <phoneticPr fontId="3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3</vt:i4>
      </vt:variant>
    </vt:vector>
  </HeadingPairs>
  <TitlesOfParts>
    <vt:vector size="24" baseType="lpstr">
      <vt:lpstr>1</vt:lpstr>
      <vt:lpstr>1a</vt:lpstr>
      <vt:lpstr>1b</vt:lpstr>
      <vt:lpstr>1.c</vt:lpstr>
      <vt:lpstr>1.d</vt:lpstr>
      <vt:lpstr>2</vt:lpstr>
      <vt:lpstr>2 a</vt:lpstr>
      <vt:lpstr>2b</vt:lpstr>
      <vt:lpstr>2c</vt:lpstr>
      <vt:lpstr>2d</vt:lpstr>
      <vt:lpstr>2.e</vt:lpstr>
      <vt:lpstr>2.f</vt:lpstr>
      <vt:lpstr>3</vt:lpstr>
      <vt:lpstr>4.sz. mell</vt:lpstr>
      <vt:lpstr>5</vt:lpstr>
      <vt:lpstr>6 mell</vt:lpstr>
      <vt:lpstr>7</vt:lpstr>
      <vt:lpstr>8</vt:lpstr>
      <vt:lpstr>9</vt:lpstr>
      <vt:lpstr>10</vt:lpstr>
      <vt:lpstr>Munka1</vt:lpstr>
      <vt:lpstr>'10'!Nyomtatási_terület</vt:lpstr>
      <vt:lpstr>'9'!Nyomtatási_terület</vt:lpstr>
      <vt:lpstr>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Aljegyző</dc:creator>
  <cp:lastModifiedBy>Aljegyző</cp:lastModifiedBy>
  <cp:lastPrinted>2018-02-28T12:45:20Z</cp:lastPrinted>
  <dcterms:created xsi:type="dcterms:W3CDTF">2017-02-09T14:59:06Z</dcterms:created>
  <dcterms:modified xsi:type="dcterms:W3CDTF">2018-09-09T01:06:07Z</dcterms:modified>
</cp:coreProperties>
</file>