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7.3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1" l="1"/>
  <c r="E82" i="1"/>
  <c r="G78" i="1"/>
  <c r="F78" i="1"/>
  <c r="E78" i="1"/>
  <c r="H77" i="1"/>
  <c r="H76" i="1"/>
  <c r="H75" i="1"/>
  <c r="H74" i="1"/>
  <c r="H73" i="1"/>
  <c r="H72" i="1"/>
  <c r="H71" i="1"/>
  <c r="H78" i="1" s="1"/>
  <c r="F68" i="1"/>
  <c r="F80" i="1" s="1"/>
  <c r="F89" i="1" s="1"/>
  <c r="E68" i="1"/>
  <c r="E80" i="1" s="1"/>
  <c r="E89" i="1" s="1"/>
  <c r="H67" i="1"/>
  <c r="H66" i="1"/>
  <c r="H65" i="1"/>
  <c r="H64" i="1"/>
  <c r="H63" i="1"/>
  <c r="H62" i="1"/>
  <c r="H61" i="1"/>
  <c r="J60" i="1"/>
  <c r="J68" i="1" s="1"/>
  <c r="G60" i="1"/>
  <c r="H60" i="1" s="1"/>
  <c r="H59" i="1"/>
  <c r="H58" i="1"/>
  <c r="H57" i="1"/>
  <c r="H56" i="1"/>
  <c r="H55" i="1"/>
  <c r="H54" i="1"/>
  <c r="G54" i="1"/>
  <c r="G53" i="1"/>
  <c r="H53" i="1" s="1"/>
  <c r="H52" i="1"/>
  <c r="G52" i="1"/>
  <c r="H51" i="1"/>
  <c r="H50" i="1"/>
  <c r="H49" i="1"/>
  <c r="H48" i="1"/>
  <c r="G47" i="1"/>
  <c r="H47" i="1" s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G29" i="1"/>
  <c r="H29" i="1" s="1"/>
  <c r="H28" i="1"/>
  <c r="H27" i="1"/>
  <c r="H26" i="1"/>
  <c r="H25" i="1"/>
  <c r="H24" i="1"/>
  <c r="H23" i="1"/>
  <c r="H22" i="1"/>
  <c r="H21" i="1"/>
  <c r="H20" i="1"/>
  <c r="H19" i="1"/>
  <c r="G18" i="1"/>
  <c r="H18" i="1" s="1"/>
  <c r="H17" i="1"/>
  <c r="H16" i="1"/>
  <c r="H15" i="1"/>
  <c r="H14" i="1"/>
  <c r="H13" i="1"/>
  <c r="H12" i="1"/>
  <c r="H11" i="1"/>
  <c r="H10" i="1"/>
  <c r="G9" i="1"/>
  <c r="H9" i="1" s="1"/>
  <c r="H68" i="1" s="1"/>
  <c r="H80" i="1" s="1"/>
  <c r="H89" i="1" s="1"/>
  <c r="G68" i="1" l="1"/>
  <c r="G80" i="1" s="1"/>
  <c r="G89" i="1" s="1"/>
</calcChain>
</file>

<file path=xl/sharedStrings.xml><?xml version="1.0" encoding="utf-8"?>
<sst xmlns="http://schemas.openxmlformats.org/spreadsheetml/2006/main" count="241" uniqueCount="197">
  <si>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</si>
  <si>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</si>
  <si>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</si>
  <si>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</si>
  <si>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</si>
  <si>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</si>
  <si>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</si>
  <si>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</si>
  <si>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</si>
  <si>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</si>
  <si>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</si>
  <si>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</si>
  <si>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</si>
  <si>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</si>
  <si>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</si>
  <si>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</si>
  <si>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</si>
  <si>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</si>
  <si>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</si>
  <si>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</si>
  <si>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</si>
  <si>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</si>
  <si>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</si>
  <si>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</si>
  <si>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</si>
  <si>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</si>
  <si>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</si>
  <si>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045120</t>
  </si>
  <si>
    <t>045161</t>
  </si>
  <si>
    <t>052080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</si>
  <si>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</si>
  <si>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</si>
  <si>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</si>
  <si>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</si>
  <si>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</si>
  <si>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</si>
  <si>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</si>
  <si>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</si>
  <si>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</si>
  <si>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</si>
  <si>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</si>
  <si>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</si>
  <si>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</si>
  <si>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</si>
  <si>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</si>
  <si>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</si>
  <si>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</si>
  <si>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</si>
  <si>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</si>
  <si>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</si>
  <si>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</si>
  <si>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</si>
  <si>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</si>
  <si>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</si>
  <si>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</si>
  <si>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</si>
  <si>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</si>
  <si>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</si>
  <si>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</si>
  <si>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</si>
  <si>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21.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</si>
  <si>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</si>
  <si>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</si>
  <si>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</si>
  <si>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</si>
  <si>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</si>
  <si>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</si>
  <si>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</si>
  <si>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</si>
  <si>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</si>
  <si>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086010</t>
  </si>
  <si>
    <t>"7. melléklet az  5/2019.(II.28.)önkormányzati rendelethez"</t>
  </si>
  <si>
    <t>7. melléklet a 3/2020.(II.27.) önkormányzati rendelethez, hatályos 2020. február 28-tól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</si>
  <si>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</si>
  <si>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</si>
  <si>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</si>
  <si>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</si>
  <si>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</si>
  <si>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</si>
  <si>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</si>
  <si>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</si>
  <si>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</si>
  <si>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</si>
  <si>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</si>
  <si>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</si>
  <si>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</si>
  <si>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</si>
  <si>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</si>
  <si>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</si>
  <si>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</si>
  <si>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</si>
  <si>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</si>
  <si>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</si>
  <si>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</si>
  <si>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</si>
  <si>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</si>
  <si>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</si>
  <si>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</si>
  <si>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</si>
  <si>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</si>
  <si>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</si>
  <si>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</si>
  <si>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</si>
  <si>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</si>
  <si>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</si>
  <si>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</si>
  <si>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</si>
  <si>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</si>
  <si>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</si>
  <si>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</si>
  <si>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</si>
  <si>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</si>
  <si>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</si>
  <si>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</si>
  <si>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</si>
  <si>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</si>
  <si>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</si>
  <si>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</si>
  <si>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</si>
  <si>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</si>
  <si>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</si>
  <si>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</si>
  <si>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</si>
  <si>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</si>
  <si>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</si>
  <si>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Határon túli magyarok egyéb támogatásai</t>
  </si>
  <si>
    <t>33.</t>
  </si>
  <si>
    <t>086030</t>
  </si>
  <si>
    <t>Nemzetközi kulturális együttműködés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</si>
  <si>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</si>
  <si>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</si>
  <si>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</si>
  <si>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</si>
  <si>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</si>
  <si>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</si>
  <si>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</si>
  <si>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</si>
  <si>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</si>
  <si>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</si>
  <si>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</si>
  <si>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104031</t>
  </si>
  <si>
    <t>Gyermekek bölcsődében történő ellátása</t>
  </si>
  <si>
    <t>41.</t>
  </si>
  <si>
    <t>42.</t>
  </si>
  <si>
    <t>104042</t>
  </si>
  <si>
    <t>Gyermekjóléti szolgáltatás</t>
  </si>
  <si>
    <t>43.</t>
  </si>
  <si>
    <t>44.</t>
  </si>
  <si>
    <t>106020</t>
  </si>
  <si>
    <t>Lakásfenntartással, lakhatással összefüggő ellátások</t>
  </si>
  <si>
    <t>45.</t>
  </si>
  <si>
    <t>46.</t>
  </si>
  <si>
    <t>107052</t>
  </si>
  <si>
    <t>Házi segítségnyújtás</t>
  </si>
  <si>
    <t>47.</t>
  </si>
  <si>
    <t>107054</t>
  </si>
  <si>
    <t>Családsegítés</t>
  </si>
  <si>
    <t>48.</t>
  </si>
  <si>
    <t>107055</t>
  </si>
  <si>
    <t>Falugondnoki, tanyagondnoki szolgáltatás</t>
  </si>
  <si>
    <t>49.</t>
  </si>
  <si>
    <t>107060</t>
  </si>
  <si>
    <t>Egyéb szociális pénzbeli és természetbeni ellátások, támogat</t>
  </si>
  <si>
    <t>50.</t>
  </si>
  <si>
    <t>Pályázatok:</t>
  </si>
  <si>
    <t>51.</t>
  </si>
  <si>
    <t xml:space="preserve">TOP-3.1.1-15 Alsóörs-Veszprém összekötő kerékpárút </t>
  </si>
  <si>
    <t>52.</t>
  </si>
  <si>
    <t>VP 7.2.1-7.4.1.2-16 Külterületi utak felújítása</t>
  </si>
  <si>
    <t>53.</t>
  </si>
  <si>
    <t>TOP-1.4.1-15 Bölcsöde építés</t>
  </si>
  <si>
    <t>54.</t>
  </si>
  <si>
    <t>TOP-3.2.1-15 Energetikai fejlesztés, előkészítés</t>
  </si>
  <si>
    <t>55.</t>
  </si>
  <si>
    <t>EFOP-1.5.2-16-2017-00016 Humánszolgáltatások fejlesztése</t>
  </si>
  <si>
    <t>56.</t>
  </si>
  <si>
    <t>KEHOP-2.2.1-15-2015-00005 Bonyhád és aggl.térség szennyvíztelep fejlesztése</t>
  </si>
  <si>
    <t>57.</t>
  </si>
  <si>
    <t>KEOP-2014-4.10.0/N napelemes rendszer záró audit+fenntartási jelentés</t>
  </si>
  <si>
    <t>58.</t>
  </si>
  <si>
    <t>Bölcsőde építés</t>
  </si>
  <si>
    <t>59.</t>
  </si>
  <si>
    <t>Miske u. útépítés (fordított ÁFA, forgalomba helyezés)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</si>
  <si>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</si>
  <si>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</si>
  <si>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</si>
  <si>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</si>
  <si>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</si>
  <si>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</si>
  <si>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</si>
  <si>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</si>
  <si>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</si>
  <si>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</si>
  <si>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2019. évi költségvetés </t>
  </si>
  <si>
    <t>Idősek nappali ellátása</t>
  </si>
  <si>
    <t>3. dologi kiadás (Ft)</t>
  </si>
  <si>
    <t>maradvány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</si>
</sst>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22" xfId="0" applyNumberFormat="1" applyFont="1" applyFill="1" applyBorder="1"/>
    <xf numFmtId="3" fontId="4" fillId="0" borderId="21" xfId="0" applyNumberFormat="1" applyFont="1" applyFill="1" applyBorder="1"/>
    <xf numFmtId="0" fontId="4" fillId="0" borderId="0" xfId="0" applyFont="1" applyFill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/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 wrapText="1"/>
    </xf>
    <xf numFmtId="3" fontId="1" fillId="0" borderId="9" xfId="0" applyNumberFormat="1" applyFont="1" applyFill="1" applyBorder="1"/>
    <xf numFmtId="0" fontId="4" fillId="0" borderId="9" xfId="0" applyFont="1" applyFill="1" applyBorder="1"/>
    <xf numFmtId="0" fontId="1" fillId="0" borderId="19" xfId="0" applyFont="1" applyFill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left" wrapText="1"/>
    </xf>
    <xf numFmtId="3" fontId="4" fillId="0" borderId="10" xfId="0" applyNumberFormat="1" applyFont="1" applyFill="1" applyBorder="1"/>
    <xf numFmtId="0" fontId="4" fillId="0" borderId="11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2" xfId="0" quotePrefix="1" applyNumberFormat="1" applyFont="1" applyFill="1" applyBorder="1" applyAlignment="1">
      <alignment horizontal="center"/>
    </xf>
    <xf numFmtId="3" fontId="4" fillId="0" borderId="0" xfId="0" applyNumberFormat="1" applyFont="1" applyFill="1"/>
    <xf numFmtId="0" fontId="4" fillId="2" borderId="11" xfId="0" applyFont="1" applyFill="1" applyBorder="1"/>
    <xf numFmtId="49" fontId="1" fillId="0" borderId="26" xfId="0" applyNumberFormat="1" applyFont="1" applyFill="1" applyBorder="1" applyAlignment="1">
      <alignment horizontal="center"/>
    </xf>
    <xf numFmtId="3" fontId="4" fillId="0" borderId="15" xfId="0" applyNumberFormat="1" applyFont="1" applyFill="1" applyBorder="1"/>
    <xf numFmtId="49" fontId="1" fillId="5" borderId="26" xfId="0" applyNumberFormat="1" applyFont="1" applyFill="1" applyBorder="1" applyAlignment="1">
      <alignment horizontal="center"/>
    </xf>
    <xf numFmtId="0" fontId="6" fillId="5" borderId="30" xfId="0" applyFont="1" applyFill="1" applyBorder="1"/>
    <xf numFmtId="3" fontId="4" fillId="5" borderId="15" xfId="0" applyNumberFormat="1" applyFont="1" applyFill="1" applyBorder="1"/>
    <xf numFmtId="0" fontId="4" fillId="5" borderId="11" xfId="0" applyFont="1" applyFill="1" applyBorder="1"/>
    <xf numFmtId="49" fontId="1" fillId="5" borderId="22" xfId="0" applyNumberFormat="1" applyFont="1" applyFill="1" applyBorder="1" applyAlignment="1">
      <alignment horizontal="center"/>
    </xf>
    <xf numFmtId="49" fontId="1" fillId="4" borderId="22" xfId="0" applyNumberFormat="1" applyFont="1" applyFill="1" applyBorder="1" applyAlignment="1">
      <alignment horizontal="center"/>
    </xf>
    <xf numFmtId="0" fontId="4" fillId="4" borderId="11" xfId="0" applyFont="1" applyFill="1" applyBorder="1"/>
    <xf numFmtId="3" fontId="4" fillId="4" borderId="15" xfId="0" applyNumberFormat="1" applyFont="1" applyFill="1" applyBorder="1"/>
    <xf numFmtId="0" fontId="4" fillId="4" borderId="3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3" fontId="1" fillId="0" borderId="7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19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wrapText="1"/>
    </xf>
    <xf numFmtId="49" fontId="4" fillId="0" borderId="22" xfId="0" applyNumberFormat="1" applyFont="1" applyFill="1" applyBorder="1" applyAlignment="1">
      <alignment horizontal="left" wrapText="1"/>
    </xf>
    <xf numFmtId="0" fontId="4" fillId="0" borderId="22" xfId="0" applyFont="1" applyFill="1" applyBorder="1" applyAlignment="1">
      <alignment horizontal="left" wrapText="1"/>
    </xf>
    <xf numFmtId="0" fontId="4" fillId="0" borderId="27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left" wrapText="1"/>
    </xf>
    <xf numFmtId="3" fontId="4" fillId="0" borderId="26" xfId="0" applyNumberFormat="1" applyFont="1" applyFill="1" applyBorder="1"/>
    <xf numFmtId="0" fontId="1" fillId="0" borderId="0" xfId="0" applyFont="1" applyFill="1" applyBorder="1"/>
    <xf numFmtId="3" fontId="4" fillId="0" borderId="0" xfId="0" applyNumberFormat="1" applyFont="1" applyFill="1" applyBorder="1"/>
    <xf numFmtId="0" fontId="4" fillId="0" borderId="4" xfId="0" applyFont="1" applyFill="1" applyBorder="1"/>
    <xf numFmtId="3" fontId="1" fillId="0" borderId="2" xfId="0" applyNumberFormat="1" applyFont="1" applyFill="1" applyBorder="1"/>
    <xf numFmtId="0" fontId="4" fillId="0" borderId="34" xfId="0" applyFont="1" applyFill="1" applyBorder="1" applyAlignment="1">
      <alignment horizontal="center"/>
    </xf>
    <xf numFmtId="3" fontId="4" fillId="0" borderId="9" xfId="0" applyNumberFormat="1" applyFont="1" applyFill="1" applyBorder="1"/>
    <xf numFmtId="0" fontId="4" fillId="0" borderId="31" xfId="0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0" fontId="4" fillId="0" borderId="33" xfId="0" quotePrefix="1" applyFont="1" applyFill="1" applyBorder="1" applyAlignment="1">
      <alignment wrapText="1"/>
    </xf>
    <xf numFmtId="3" fontId="4" fillId="0" borderId="13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0" fontId="4" fillId="0" borderId="25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6" xfId="0" applyFont="1" applyFill="1" applyBorder="1" applyAlignment="1"/>
    <xf numFmtId="0" fontId="4" fillId="0" borderId="24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left"/>
    </xf>
    <xf numFmtId="49" fontId="4" fillId="0" borderId="32" xfId="0" applyNumberFormat="1" applyFont="1" applyFill="1" applyBorder="1" applyAlignment="1">
      <alignment horizontal="left" wrapText="1"/>
    </xf>
    <xf numFmtId="0" fontId="4" fillId="0" borderId="30" xfId="0" applyFont="1" applyFill="1" applyBorder="1" applyAlignment="1">
      <alignment horizontal="left" wrapText="1"/>
    </xf>
    <xf numFmtId="49" fontId="1" fillId="0" borderId="29" xfId="0" applyNumberFormat="1" applyFont="1" applyFill="1" applyBorder="1" applyAlignment="1">
      <alignment horizontal="center"/>
    </xf>
    <xf numFmtId="0" fontId="6" fillId="0" borderId="11" xfId="0" applyFont="1" applyFill="1" applyBorder="1"/>
    <xf numFmtId="49" fontId="4" fillId="0" borderId="0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0" fontId="6" fillId="0" borderId="30" xfId="0" applyFont="1" applyFill="1" applyBorder="1"/>
    <xf numFmtId="3" fontId="4" fillId="4" borderId="13" xfId="0" applyNumberFormat="1" applyFont="1" applyFill="1" applyBorder="1"/>
    <xf numFmtId="3" fontId="1" fillId="0" borderId="7" xfId="0" applyNumberFormat="1" applyFont="1" applyFill="1" applyBorder="1" applyAlignment="1"/>
    <xf numFmtId="3" fontId="1" fillId="0" borderId="3" xfId="0" applyNumberFormat="1" applyFont="1" applyFill="1" applyBorder="1" applyAlignment="1"/>
    <xf numFmtId="4" fontId="4" fillId="0" borderId="0" xfId="0" applyNumberFormat="1" applyFont="1" applyFill="1" applyBorder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1" fillId="0" borderId="17" xfId="0" applyFont="1" applyFill="1" applyBorder="1" applyAlignment="1">
      <alignment wrapText="1"/>
    </xf>
    <xf numFmtId="49" fontId="4" fillId="0" borderId="26" xfId="0" applyNumberFormat="1" applyFont="1" applyFill="1" applyBorder="1" applyAlignment="1">
      <alignment horizontal="left" wrapText="1"/>
    </xf>
    <xf numFmtId="0" fontId="4" fillId="0" borderId="37" xfId="0" quotePrefix="1" applyFont="1" applyFill="1" applyBorder="1" applyAlignment="1">
      <alignment wrapText="1"/>
    </xf>
    <xf numFmtId="4" fontId="4" fillId="0" borderId="0" xfId="0" applyNumberFormat="1" applyFont="1" applyFill="1"/>
    <xf numFmtId="0" fontId="4" fillId="0" borderId="20" xfId="0" applyFont="1" applyFill="1" applyBorder="1" applyAlignment="1">
      <alignment horizontal="center"/>
    </xf>
    <xf numFmtId="0" fontId="1" fillId="0" borderId="38" xfId="0" quotePrefix="1" applyFont="1" applyFill="1" applyBorder="1" applyAlignment="1">
      <alignment wrapText="1"/>
    </xf>
    <xf numFmtId="3" fontId="4" fillId="0" borderId="2" xfId="0" applyNumberFormat="1" applyFont="1" applyFill="1" applyBorder="1"/>
    <xf numFmtId="0" fontId="4" fillId="0" borderId="28" xfId="0" applyFont="1" applyFill="1" applyBorder="1" applyAlignment="1">
      <alignment horizontal="center"/>
    </xf>
    <xf numFmtId="49" fontId="4" fillId="0" borderId="22" xfId="0" applyNumberFormat="1" applyFont="1" applyFill="1" applyBorder="1"/>
    <xf numFmtId="0" fontId="1" fillId="0" borderId="11" xfId="0" applyFont="1" applyFill="1" applyBorder="1" applyAlignment="1">
      <alignment wrapText="1"/>
    </xf>
    <xf numFmtId="0" fontId="1" fillId="0" borderId="33" xfId="0" applyFont="1" applyFill="1" applyBorder="1" applyAlignment="1">
      <alignment wrapText="1"/>
    </xf>
    <xf numFmtId="0" fontId="1" fillId="0" borderId="5" xfId="0" applyFont="1" applyFill="1" applyBorder="1" applyAlignment="1"/>
    <xf numFmtId="0" fontId="4" fillId="0" borderId="0" xfId="0" applyFont="1" applyFill="1" applyAlignment="1">
      <alignment wrapText="1"/>
    </xf>
    <xf numFmtId="3" fontId="4" fillId="2" borderId="10" xfId="0" applyNumberFormat="1" applyFont="1" applyFill="1" applyBorder="1"/>
    <xf numFmtId="49" fontId="1" fillId="3" borderId="26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left"/>
    </xf>
    <xf numFmtId="3" fontId="4" fillId="0" borderId="16" xfId="0" applyNumberFormat="1" applyFont="1" applyFill="1" applyBorder="1"/>
    <xf numFmtId="4" fontId="1" fillId="0" borderId="0" xfId="0" applyNumberFormat="1" applyFont="1" applyFill="1"/>
    <xf numFmtId="3" fontId="1" fillId="0" borderId="4" xfId="0" applyNumberFormat="1" applyFont="1" applyFill="1" applyBorder="1"/>
    <xf numFmtId="3" fontId="4" fillId="0" borderId="5" xfId="0" applyNumberFormat="1" applyFont="1" applyFill="1" applyBorder="1"/>
    <xf numFmtId="0" fontId="4" fillId="0" borderId="17" xfId="0" applyFont="1" applyFill="1" applyBorder="1"/>
    <xf numFmtId="0" fontId="1" fillId="0" borderId="8" xfId="0" applyFont="1" applyFill="1" applyBorder="1" applyAlignment="1">
      <alignment wrapText="1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workbookViewId="0">
      <selection sqref="A1:XFD1048576"/>
    </sheetView>
  </sheetViews>
  <sheetFormatPr defaultRowHeight="12.75" x14ac:dyDescent="0.2"/>
  <cols>
    <col min="1" max="1" width="8.7109375" style="4" customWidth="1"/>
    <col min="2" max="2" width="6.42578125" style="5" customWidth="1"/>
    <col min="3" max="3" width="11.140625" style="5" customWidth="1"/>
    <col min="4" max="4" width="80.42578125" style="100" customWidth="1"/>
    <col min="5" max="7" width="14.85546875" style="5" customWidth="1"/>
    <col min="8" max="8" width="16.5703125" style="5" customWidth="1"/>
    <col min="9" max="9" width="9.140625" style="5"/>
    <col min="10" max="10" width="13.85546875" style="91" hidden="1" customWidth="1"/>
    <col min="11" max="11" width="10.140625" style="5" hidden="1" customWidth="1"/>
    <col min="12" max="16384" width="9.140625" style="5"/>
  </cols>
  <sheetData>
    <row r="1" spans="1:10" x14ac:dyDescent="0.2">
      <c r="A1" s="8" t="s">
        <v>71</v>
      </c>
      <c r="B1" s="8"/>
      <c r="C1" s="8"/>
      <c r="D1" s="8"/>
      <c r="E1" s="8"/>
      <c r="F1" s="8"/>
      <c r="G1" s="8"/>
      <c r="H1" s="8"/>
    </row>
    <row r="2" spans="1:10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10" x14ac:dyDescent="0.2">
      <c r="A3" s="1" t="s">
        <v>193</v>
      </c>
      <c r="B3" s="1"/>
      <c r="C3" s="1"/>
      <c r="D3" s="1"/>
      <c r="E3" s="1"/>
      <c r="F3" s="1"/>
      <c r="G3" s="1"/>
      <c r="H3" s="1"/>
    </row>
    <row r="4" spans="1:10" x14ac:dyDescent="0.2">
      <c r="A4" s="1" t="s">
        <v>195</v>
      </c>
      <c r="B4" s="1"/>
      <c r="C4" s="1"/>
      <c r="D4" s="1"/>
      <c r="E4" s="1"/>
      <c r="F4" s="1"/>
      <c r="G4" s="1"/>
      <c r="H4" s="1"/>
    </row>
    <row r="5" spans="1:10" ht="13.5" thickBot="1" x14ac:dyDescent="0.25">
      <c r="A5" s="2" t="s">
        <v>72</v>
      </c>
      <c r="B5" s="2"/>
      <c r="C5" s="2"/>
      <c r="D5" s="2"/>
      <c r="E5" s="2"/>
      <c r="F5" s="2"/>
      <c r="G5" s="2"/>
      <c r="H5" s="2"/>
    </row>
    <row r="6" spans="1:10" ht="36.75" thickBot="1" x14ac:dyDescent="0.25">
      <c r="A6" s="9" t="s">
        <v>73</v>
      </c>
      <c r="B6" s="10" t="s">
        <v>74</v>
      </c>
      <c r="C6" s="11" t="s">
        <v>3</v>
      </c>
      <c r="D6" s="12" t="s">
        <v>75</v>
      </c>
      <c r="E6" s="3" t="s">
        <v>0</v>
      </c>
      <c r="F6" s="3" t="s">
        <v>1</v>
      </c>
      <c r="G6" s="3" t="s">
        <v>2</v>
      </c>
      <c r="H6" s="3" t="s">
        <v>3</v>
      </c>
    </row>
    <row r="7" spans="1:10" ht="13.5" thickBot="1" x14ac:dyDescent="0.25">
      <c r="A7" s="13" t="s">
        <v>4</v>
      </c>
      <c r="B7" s="14" t="s">
        <v>5</v>
      </c>
      <c r="C7" s="14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</row>
    <row r="8" spans="1:10" x14ac:dyDescent="0.2">
      <c r="A8" s="16" t="s">
        <v>4</v>
      </c>
      <c r="B8" s="17"/>
      <c r="C8" s="73"/>
      <c r="D8" s="18" t="s">
        <v>31</v>
      </c>
      <c r="E8" s="19"/>
      <c r="F8" s="19"/>
      <c r="G8" s="19"/>
      <c r="H8" s="20"/>
    </row>
    <row r="9" spans="1:10" x14ac:dyDescent="0.2">
      <c r="A9" s="21"/>
      <c r="B9" s="69" t="s">
        <v>4</v>
      </c>
      <c r="C9" s="22" t="s">
        <v>26</v>
      </c>
      <c r="D9" s="23" t="s">
        <v>32</v>
      </c>
      <c r="E9" s="24">
        <v>723900</v>
      </c>
      <c r="F9" s="24">
        <v>814101</v>
      </c>
      <c r="G9" s="24">
        <f>37000+100+900+7000+80000-45000-30000+30439+8219</f>
        <v>88658</v>
      </c>
      <c r="H9" s="31">
        <f>SUM(F9:G9)</f>
        <v>902759</v>
      </c>
      <c r="J9" s="58"/>
    </row>
    <row r="10" spans="1:10" x14ac:dyDescent="0.2">
      <c r="A10" s="21"/>
      <c r="B10" s="69" t="s">
        <v>5</v>
      </c>
      <c r="C10" s="22" t="s">
        <v>76</v>
      </c>
      <c r="D10" s="23" t="s">
        <v>77</v>
      </c>
      <c r="E10" s="24"/>
      <c r="F10" s="24">
        <v>0</v>
      </c>
      <c r="G10" s="24"/>
      <c r="H10" s="31">
        <f t="shared" ref="H10:H67" si="0">SUM(F10:G10)</f>
        <v>0</v>
      </c>
      <c r="J10" s="58"/>
    </row>
    <row r="11" spans="1:10" x14ac:dyDescent="0.2">
      <c r="A11" s="21"/>
      <c r="B11" s="69" t="s">
        <v>6</v>
      </c>
      <c r="C11" s="22" t="s">
        <v>78</v>
      </c>
      <c r="D11" s="74" t="s">
        <v>79</v>
      </c>
      <c r="E11" s="24">
        <v>25400</v>
      </c>
      <c r="F11" s="24">
        <v>25400</v>
      </c>
      <c r="G11" s="24"/>
      <c r="H11" s="31">
        <f t="shared" si="0"/>
        <v>25400</v>
      </c>
      <c r="J11" s="58"/>
    </row>
    <row r="12" spans="1:10" x14ac:dyDescent="0.2">
      <c r="A12" s="21"/>
      <c r="B12" s="69" t="s">
        <v>7</v>
      </c>
      <c r="C12" s="22" t="s">
        <v>33</v>
      </c>
      <c r="D12" s="23" t="s">
        <v>80</v>
      </c>
      <c r="E12" s="24">
        <v>2305050</v>
      </c>
      <c r="F12" s="24">
        <v>2211681</v>
      </c>
      <c r="G12" s="24"/>
      <c r="H12" s="31">
        <f t="shared" si="0"/>
        <v>2211681</v>
      </c>
      <c r="J12" s="58"/>
    </row>
    <row r="13" spans="1:10" x14ac:dyDescent="0.2">
      <c r="A13" s="21"/>
      <c r="B13" s="69" t="s">
        <v>8</v>
      </c>
      <c r="C13" s="22" t="s">
        <v>34</v>
      </c>
      <c r="D13" s="23" t="s">
        <v>35</v>
      </c>
      <c r="E13" s="24">
        <v>3200000</v>
      </c>
      <c r="F13" s="24">
        <v>3700000</v>
      </c>
      <c r="G13" s="24"/>
      <c r="H13" s="31">
        <f t="shared" si="0"/>
        <v>3700000</v>
      </c>
      <c r="J13" s="105"/>
    </row>
    <row r="14" spans="1:10" x14ac:dyDescent="0.2">
      <c r="A14" s="21"/>
      <c r="B14" s="69" t="s">
        <v>9</v>
      </c>
      <c r="C14" s="30" t="s">
        <v>81</v>
      </c>
      <c r="D14" s="75" t="s">
        <v>82</v>
      </c>
      <c r="E14" s="24"/>
      <c r="F14" s="24">
        <v>0</v>
      </c>
      <c r="G14" s="24"/>
      <c r="H14" s="31">
        <f t="shared" si="0"/>
        <v>0</v>
      </c>
      <c r="J14" s="58"/>
    </row>
    <row r="15" spans="1:10" x14ac:dyDescent="0.2">
      <c r="A15" s="21"/>
      <c r="B15" s="69" t="s">
        <v>10</v>
      </c>
      <c r="C15" s="22" t="s">
        <v>67</v>
      </c>
      <c r="D15" s="25" t="s">
        <v>68</v>
      </c>
      <c r="E15" s="24"/>
      <c r="F15" s="24">
        <v>0</v>
      </c>
      <c r="G15" s="24"/>
      <c r="H15" s="31">
        <f t="shared" si="0"/>
        <v>0</v>
      </c>
      <c r="J15" s="85"/>
    </row>
    <row r="16" spans="1:10" x14ac:dyDescent="0.2">
      <c r="A16" s="21"/>
      <c r="B16" s="69" t="s">
        <v>11</v>
      </c>
      <c r="C16" s="76" t="s">
        <v>83</v>
      </c>
      <c r="D16" s="77" t="s">
        <v>84</v>
      </c>
      <c r="E16" s="24"/>
      <c r="F16" s="24">
        <v>0</v>
      </c>
      <c r="G16" s="24"/>
      <c r="H16" s="31">
        <f t="shared" si="0"/>
        <v>0</v>
      </c>
      <c r="J16" s="58"/>
    </row>
    <row r="17" spans="1:12" x14ac:dyDescent="0.2">
      <c r="A17" s="21"/>
      <c r="B17" s="69" t="s">
        <v>12</v>
      </c>
      <c r="C17" s="22" t="s">
        <v>85</v>
      </c>
      <c r="D17" s="23" t="s">
        <v>86</v>
      </c>
      <c r="E17" s="24">
        <v>385626</v>
      </c>
      <c r="F17" s="24">
        <v>385626</v>
      </c>
      <c r="G17" s="24"/>
      <c r="H17" s="31">
        <f t="shared" si="0"/>
        <v>385626</v>
      </c>
      <c r="J17" s="58"/>
    </row>
    <row r="18" spans="1:12" s="26" customFormat="1" x14ac:dyDescent="0.2">
      <c r="A18" s="21"/>
      <c r="B18" s="69" t="s">
        <v>13</v>
      </c>
      <c r="C18" s="22" t="s">
        <v>27</v>
      </c>
      <c r="D18" s="74" t="s">
        <v>87</v>
      </c>
      <c r="E18" s="24"/>
      <c r="F18" s="24">
        <v>0</v>
      </c>
      <c r="G18" s="24">
        <f>82800</f>
        <v>82800</v>
      </c>
      <c r="H18" s="31">
        <f t="shared" si="0"/>
        <v>82800</v>
      </c>
      <c r="J18" s="58"/>
    </row>
    <row r="19" spans="1:12" x14ac:dyDescent="0.2">
      <c r="A19" s="21"/>
      <c r="B19" s="69" t="s">
        <v>16</v>
      </c>
      <c r="C19" s="22" t="s">
        <v>36</v>
      </c>
      <c r="D19" s="23" t="s">
        <v>37</v>
      </c>
      <c r="E19" s="24">
        <v>4032405</v>
      </c>
      <c r="F19" s="24">
        <v>4420416</v>
      </c>
      <c r="G19" s="24"/>
      <c r="H19" s="31">
        <f t="shared" si="0"/>
        <v>4420416</v>
      </c>
      <c r="J19" s="58"/>
    </row>
    <row r="20" spans="1:12" x14ac:dyDescent="0.2">
      <c r="A20" s="21"/>
      <c r="B20" s="69" t="s">
        <v>17</v>
      </c>
      <c r="C20" s="22" t="s">
        <v>28</v>
      </c>
      <c r="D20" s="23" t="s">
        <v>88</v>
      </c>
      <c r="E20" s="24"/>
      <c r="F20" s="24">
        <v>0</v>
      </c>
      <c r="G20" s="24"/>
      <c r="H20" s="31">
        <f t="shared" si="0"/>
        <v>0</v>
      </c>
      <c r="J20" s="58"/>
    </row>
    <row r="21" spans="1:12" x14ac:dyDescent="0.2">
      <c r="A21" s="21"/>
      <c r="B21" s="69" t="s">
        <v>18</v>
      </c>
      <c r="C21" s="22" t="s">
        <v>89</v>
      </c>
      <c r="D21" s="23" t="s">
        <v>90</v>
      </c>
      <c r="E21" s="24">
        <v>260000</v>
      </c>
      <c r="F21" s="24">
        <v>400000</v>
      </c>
      <c r="G21" s="24"/>
      <c r="H21" s="31">
        <f t="shared" si="0"/>
        <v>400000</v>
      </c>
      <c r="J21" s="58"/>
    </row>
    <row r="22" spans="1:12" x14ac:dyDescent="0.2">
      <c r="A22" s="21"/>
      <c r="B22" s="69" t="s">
        <v>19</v>
      </c>
      <c r="C22" s="22" t="s">
        <v>38</v>
      </c>
      <c r="D22" s="23" t="s">
        <v>39</v>
      </c>
      <c r="E22" s="24">
        <v>1054100</v>
      </c>
      <c r="F22" s="24">
        <v>1079960</v>
      </c>
      <c r="G22" s="24"/>
      <c r="H22" s="31">
        <f t="shared" si="0"/>
        <v>1079960</v>
      </c>
      <c r="J22" s="58"/>
    </row>
    <row r="23" spans="1:12" x14ac:dyDescent="0.2">
      <c r="A23" s="21"/>
      <c r="B23" s="69" t="s">
        <v>20</v>
      </c>
      <c r="C23" s="22" t="s">
        <v>91</v>
      </c>
      <c r="D23" s="25" t="s">
        <v>92</v>
      </c>
      <c r="E23" s="24"/>
      <c r="F23" s="24">
        <v>0</v>
      </c>
      <c r="G23" s="24"/>
      <c r="H23" s="31">
        <f t="shared" si="0"/>
        <v>0</v>
      </c>
      <c r="J23" s="58"/>
    </row>
    <row r="24" spans="1:12" x14ac:dyDescent="0.2">
      <c r="A24" s="21"/>
      <c r="B24" s="69" t="s">
        <v>21</v>
      </c>
      <c r="C24" s="22" t="s">
        <v>29</v>
      </c>
      <c r="D24" s="77" t="s">
        <v>40</v>
      </c>
      <c r="E24" s="24">
        <v>698387</v>
      </c>
      <c r="F24" s="24">
        <v>708387</v>
      </c>
      <c r="G24" s="24"/>
      <c r="H24" s="31">
        <f t="shared" si="0"/>
        <v>708387</v>
      </c>
      <c r="J24" s="58"/>
    </row>
    <row r="25" spans="1:12" x14ac:dyDescent="0.2">
      <c r="A25" s="21"/>
      <c r="B25" s="69" t="s">
        <v>22</v>
      </c>
      <c r="C25" s="27" t="s">
        <v>93</v>
      </c>
      <c r="D25" s="23" t="s">
        <v>94</v>
      </c>
      <c r="E25" s="24"/>
      <c r="F25" s="24">
        <v>10000</v>
      </c>
      <c r="G25" s="24"/>
      <c r="H25" s="31">
        <f t="shared" si="0"/>
        <v>10000</v>
      </c>
      <c r="J25" s="58"/>
    </row>
    <row r="26" spans="1:12" x14ac:dyDescent="0.2">
      <c r="A26" s="21"/>
      <c r="B26" s="69" t="s">
        <v>23</v>
      </c>
      <c r="C26" s="22" t="s">
        <v>41</v>
      </c>
      <c r="D26" s="23" t="s">
        <v>95</v>
      </c>
      <c r="E26" s="24">
        <v>757944</v>
      </c>
      <c r="F26" s="24">
        <v>757944</v>
      </c>
      <c r="G26" s="24"/>
      <c r="H26" s="31">
        <f t="shared" si="0"/>
        <v>757944</v>
      </c>
      <c r="I26" s="58"/>
      <c r="J26" s="58"/>
    </row>
    <row r="27" spans="1:12" x14ac:dyDescent="0.2">
      <c r="A27" s="21"/>
      <c r="B27" s="69" t="s">
        <v>24</v>
      </c>
      <c r="C27" s="22" t="s">
        <v>42</v>
      </c>
      <c r="D27" s="23" t="s">
        <v>43</v>
      </c>
      <c r="E27" s="24">
        <v>3647440</v>
      </c>
      <c r="F27" s="24">
        <v>3647440</v>
      </c>
      <c r="G27" s="24"/>
      <c r="H27" s="31">
        <f t="shared" si="0"/>
        <v>3647440</v>
      </c>
      <c r="J27" s="58"/>
    </row>
    <row r="28" spans="1:12" x14ac:dyDescent="0.2">
      <c r="A28" s="21"/>
      <c r="B28" s="69" t="s">
        <v>25</v>
      </c>
      <c r="C28" s="22" t="s">
        <v>61</v>
      </c>
      <c r="D28" s="23" t="s">
        <v>62</v>
      </c>
      <c r="E28" s="24">
        <v>1562100</v>
      </c>
      <c r="F28" s="24">
        <v>1562100</v>
      </c>
      <c r="G28" s="24"/>
      <c r="H28" s="31">
        <f t="shared" si="0"/>
        <v>1562100</v>
      </c>
      <c r="J28" s="58"/>
    </row>
    <row r="29" spans="1:12" x14ac:dyDescent="0.2">
      <c r="A29" s="21"/>
      <c r="B29" s="69" t="s">
        <v>60</v>
      </c>
      <c r="C29" s="22" t="s">
        <v>44</v>
      </c>
      <c r="D29" s="23" t="s">
        <v>45</v>
      </c>
      <c r="E29" s="24">
        <v>12767779</v>
      </c>
      <c r="F29" s="24">
        <v>12525994</v>
      </c>
      <c r="G29" s="24">
        <f>-50000-82800-6791-1834-36375-9821</f>
        <v>-187621</v>
      </c>
      <c r="H29" s="31">
        <f t="shared" si="0"/>
        <v>12338373</v>
      </c>
      <c r="J29" s="58">
        <v>4401326</v>
      </c>
      <c r="K29" s="5" t="s">
        <v>196</v>
      </c>
      <c r="L29" s="28"/>
    </row>
    <row r="30" spans="1:12" x14ac:dyDescent="0.2">
      <c r="A30" s="21"/>
      <c r="B30" s="69" t="s">
        <v>96</v>
      </c>
      <c r="C30" s="22" t="s">
        <v>97</v>
      </c>
      <c r="D30" s="23" t="s">
        <v>98</v>
      </c>
      <c r="E30" s="24">
        <v>1043712</v>
      </c>
      <c r="F30" s="24">
        <v>1043712</v>
      </c>
      <c r="G30" s="24"/>
      <c r="H30" s="31">
        <f t="shared" si="0"/>
        <v>1043712</v>
      </c>
      <c r="J30" s="58"/>
    </row>
    <row r="31" spans="1:12" x14ac:dyDescent="0.2">
      <c r="A31" s="21"/>
      <c r="B31" s="69" t="s">
        <v>99</v>
      </c>
      <c r="C31" s="22" t="s">
        <v>100</v>
      </c>
      <c r="D31" s="77" t="s">
        <v>101</v>
      </c>
      <c r="E31" s="24">
        <v>39600</v>
      </c>
      <c r="F31" s="24">
        <v>79800</v>
      </c>
      <c r="G31" s="24"/>
      <c r="H31" s="31">
        <f t="shared" si="0"/>
        <v>79800</v>
      </c>
      <c r="J31" s="58"/>
    </row>
    <row r="32" spans="1:12" x14ac:dyDescent="0.2">
      <c r="A32" s="21"/>
      <c r="B32" s="69" t="s">
        <v>102</v>
      </c>
      <c r="C32" s="22" t="s">
        <v>103</v>
      </c>
      <c r="D32" s="23" t="s">
        <v>104</v>
      </c>
      <c r="E32" s="24"/>
      <c r="F32" s="24">
        <v>0</v>
      </c>
      <c r="G32" s="24"/>
      <c r="H32" s="31">
        <f t="shared" si="0"/>
        <v>0</v>
      </c>
      <c r="J32" s="58"/>
    </row>
    <row r="33" spans="1:10" x14ac:dyDescent="0.2">
      <c r="A33" s="21"/>
      <c r="B33" s="69" t="s">
        <v>105</v>
      </c>
      <c r="C33" s="22" t="s">
        <v>106</v>
      </c>
      <c r="D33" s="23" t="s">
        <v>107</v>
      </c>
      <c r="E33" s="24"/>
      <c r="F33" s="24">
        <v>0</v>
      </c>
      <c r="G33" s="24"/>
      <c r="H33" s="31">
        <f t="shared" si="0"/>
        <v>0</v>
      </c>
      <c r="J33" s="58"/>
    </row>
    <row r="34" spans="1:10" x14ac:dyDescent="0.2">
      <c r="A34" s="21"/>
      <c r="B34" s="69" t="s">
        <v>108</v>
      </c>
      <c r="C34" s="22" t="s">
        <v>109</v>
      </c>
      <c r="D34" s="78" t="s">
        <v>110</v>
      </c>
      <c r="E34" s="24">
        <v>570150</v>
      </c>
      <c r="F34" s="24">
        <v>570150</v>
      </c>
      <c r="G34" s="24">
        <v>-72000</v>
      </c>
      <c r="H34" s="31">
        <f t="shared" si="0"/>
        <v>498150</v>
      </c>
      <c r="J34" s="58"/>
    </row>
    <row r="35" spans="1:10" x14ac:dyDescent="0.2">
      <c r="A35" s="21"/>
      <c r="B35" s="69" t="s">
        <v>111</v>
      </c>
      <c r="C35" s="30" t="s">
        <v>30</v>
      </c>
      <c r="D35" s="23" t="s">
        <v>46</v>
      </c>
      <c r="E35" s="24">
        <v>4799717</v>
      </c>
      <c r="F35" s="24">
        <v>5079703</v>
      </c>
      <c r="G35" s="24">
        <v>72000</v>
      </c>
      <c r="H35" s="31">
        <f t="shared" si="0"/>
        <v>5151703</v>
      </c>
      <c r="J35" s="58"/>
    </row>
    <row r="36" spans="1:10" x14ac:dyDescent="0.2">
      <c r="A36" s="21"/>
      <c r="B36" s="69" t="s">
        <v>112</v>
      </c>
      <c r="C36" s="30" t="s">
        <v>113</v>
      </c>
      <c r="D36" s="77" t="s">
        <v>114</v>
      </c>
      <c r="E36" s="24">
        <v>785813</v>
      </c>
      <c r="F36" s="24">
        <v>1071563</v>
      </c>
      <c r="G36" s="24"/>
      <c r="H36" s="31">
        <f t="shared" si="0"/>
        <v>1071563</v>
      </c>
      <c r="J36" s="58"/>
    </row>
    <row r="37" spans="1:10" x14ac:dyDescent="0.2">
      <c r="A37" s="21"/>
      <c r="B37" s="69" t="s">
        <v>115</v>
      </c>
      <c r="C37" s="30" t="s">
        <v>116</v>
      </c>
      <c r="D37" s="23" t="s">
        <v>117</v>
      </c>
      <c r="E37" s="24"/>
      <c r="F37" s="24">
        <v>0</v>
      </c>
      <c r="G37" s="24"/>
      <c r="H37" s="31">
        <f t="shared" si="0"/>
        <v>0</v>
      </c>
      <c r="J37" s="58"/>
    </row>
    <row r="38" spans="1:10" x14ac:dyDescent="0.2">
      <c r="A38" s="21"/>
      <c r="B38" s="69" t="s">
        <v>118</v>
      </c>
      <c r="C38" s="30" t="s">
        <v>119</v>
      </c>
      <c r="D38" s="23" t="s">
        <v>120</v>
      </c>
      <c r="E38" s="24"/>
      <c r="F38" s="24">
        <v>0</v>
      </c>
      <c r="G38" s="24"/>
      <c r="H38" s="31">
        <f t="shared" si="0"/>
        <v>0</v>
      </c>
      <c r="J38" s="58"/>
    </row>
    <row r="39" spans="1:10" x14ac:dyDescent="0.2">
      <c r="A39" s="21"/>
      <c r="B39" s="69" t="s">
        <v>121</v>
      </c>
      <c r="C39" s="30" t="s">
        <v>122</v>
      </c>
      <c r="D39" s="23" t="s">
        <v>123</v>
      </c>
      <c r="E39" s="24"/>
      <c r="F39" s="24">
        <v>0</v>
      </c>
      <c r="G39" s="24"/>
      <c r="H39" s="31">
        <f t="shared" si="0"/>
        <v>0</v>
      </c>
      <c r="J39" s="58"/>
    </row>
    <row r="40" spans="1:10" x14ac:dyDescent="0.2">
      <c r="A40" s="21"/>
      <c r="B40" s="69" t="s">
        <v>124</v>
      </c>
      <c r="C40" s="30" t="s">
        <v>70</v>
      </c>
      <c r="D40" s="23" t="s">
        <v>125</v>
      </c>
      <c r="E40" s="24"/>
      <c r="F40" s="24">
        <v>0</v>
      </c>
      <c r="G40" s="24"/>
      <c r="H40" s="31">
        <f t="shared" si="0"/>
        <v>0</v>
      </c>
      <c r="J40" s="58"/>
    </row>
    <row r="41" spans="1:10" x14ac:dyDescent="0.2">
      <c r="A41" s="21"/>
      <c r="B41" s="69" t="s">
        <v>126</v>
      </c>
      <c r="C41" s="30" t="s">
        <v>127</v>
      </c>
      <c r="D41" s="23" t="s">
        <v>128</v>
      </c>
      <c r="E41" s="24">
        <v>206400</v>
      </c>
      <c r="F41" s="24">
        <v>206400</v>
      </c>
      <c r="G41" s="24"/>
      <c r="H41" s="31">
        <f t="shared" si="0"/>
        <v>206400</v>
      </c>
      <c r="J41" s="58"/>
    </row>
    <row r="42" spans="1:10" x14ac:dyDescent="0.2">
      <c r="A42" s="21"/>
      <c r="B42" s="69" t="s">
        <v>129</v>
      </c>
      <c r="C42" s="30" t="s">
        <v>47</v>
      </c>
      <c r="D42" s="77" t="s">
        <v>130</v>
      </c>
      <c r="E42" s="24"/>
      <c r="F42" s="24">
        <v>0</v>
      </c>
      <c r="G42" s="24"/>
      <c r="H42" s="31">
        <f t="shared" si="0"/>
        <v>0</v>
      </c>
      <c r="J42" s="58"/>
    </row>
    <row r="43" spans="1:10" x14ac:dyDescent="0.2">
      <c r="A43" s="79"/>
      <c r="B43" s="69" t="s">
        <v>131</v>
      </c>
      <c r="C43" s="80" t="s">
        <v>132</v>
      </c>
      <c r="D43" s="29" t="s">
        <v>133</v>
      </c>
      <c r="E43" s="101"/>
      <c r="F43" s="101">
        <v>0</v>
      </c>
      <c r="G43" s="101"/>
      <c r="H43" s="31">
        <f t="shared" si="0"/>
        <v>0</v>
      </c>
      <c r="J43" s="58"/>
    </row>
    <row r="44" spans="1:10" x14ac:dyDescent="0.2">
      <c r="A44" s="21"/>
      <c r="B44" s="69" t="s">
        <v>134</v>
      </c>
      <c r="C44" s="30" t="s">
        <v>58</v>
      </c>
      <c r="D44" s="23" t="s">
        <v>59</v>
      </c>
      <c r="E44" s="24"/>
      <c r="F44" s="24">
        <v>0</v>
      </c>
      <c r="G44" s="24"/>
      <c r="H44" s="31">
        <f t="shared" si="0"/>
        <v>0</v>
      </c>
      <c r="J44" s="58"/>
    </row>
    <row r="45" spans="1:10" x14ac:dyDescent="0.2">
      <c r="A45" s="21"/>
      <c r="B45" s="69" t="s">
        <v>135</v>
      </c>
      <c r="C45" s="30" t="s">
        <v>48</v>
      </c>
      <c r="D45" s="23" t="s">
        <v>49</v>
      </c>
      <c r="E45" s="24">
        <v>10624554</v>
      </c>
      <c r="F45" s="24">
        <v>12084224</v>
      </c>
      <c r="G45" s="24"/>
      <c r="H45" s="31">
        <f t="shared" si="0"/>
        <v>12084224</v>
      </c>
      <c r="J45" s="58"/>
    </row>
    <row r="46" spans="1:10" x14ac:dyDescent="0.2">
      <c r="A46" s="21"/>
      <c r="B46" s="69" t="s">
        <v>136</v>
      </c>
      <c r="C46" s="30" t="s">
        <v>50</v>
      </c>
      <c r="D46" s="23" t="s">
        <v>51</v>
      </c>
      <c r="E46" s="24"/>
      <c r="F46" s="24">
        <v>0</v>
      </c>
      <c r="G46" s="24"/>
      <c r="H46" s="31">
        <f t="shared" si="0"/>
        <v>0</v>
      </c>
      <c r="J46" s="58"/>
    </row>
    <row r="47" spans="1:10" x14ac:dyDescent="0.2">
      <c r="A47" s="21"/>
      <c r="B47" s="69" t="s">
        <v>137</v>
      </c>
      <c r="C47" s="30" t="s">
        <v>138</v>
      </c>
      <c r="D47" s="23" t="s">
        <v>194</v>
      </c>
      <c r="E47" s="24">
        <v>534670</v>
      </c>
      <c r="F47" s="24">
        <v>534670</v>
      </c>
      <c r="G47" s="24">
        <f>3396+917+5936+1602</f>
        <v>11851</v>
      </c>
      <c r="H47" s="31">
        <f t="shared" si="0"/>
        <v>546521</v>
      </c>
      <c r="J47" s="58"/>
    </row>
    <row r="48" spans="1:10" x14ac:dyDescent="0.2">
      <c r="A48" s="21"/>
      <c r="B48" s="69" t="s">
        <v>139</v>
      </c>
      <c r="C48" s="30" t="s">
        <v>140</v>
      </c>
      <c r="D48" s="23" t="s">
        <v>141</v>
      </c>
      <c r="E48" s="24">
        <v>1155700</v>
      </c>
      <c r="F48" s="24">
        <v>0</v>
      </c>
      <c r="G48" s="24"/>
      <c r="H48" s="31">
        <f t="shared" si="0"/>
        <v>0</v>
      </c>
      <c r="J48" s="58"/>
    </row>
    <row r="49" spans="1:11" x14ac:dyDescent="0.2">
      <c r="A49" s="21"/>
      <c r="B49" s="69" t="s">
        <v>142</v>
      </c>
      <c r="C49" s="30" t="s">
        <v>52</v>
      </c>
      <c r="D49" s="23" t="s">
        <v>53</v>
      </c>
      <c r="E49" s="24">
        <v>653486</v>
      </c>
      <c r="F49" s="24">
        <v>0</v>
      </c>
      <c r="G49" s="24"/>
      <c r="H49" s="31">
        <f t="shared" si="0"/>
        <v>0</v>
      </c>
      <c r="J49" s="58"/>
    </row>
    <row r="50" spans="1:11" x14ac:dyDescent="0.2">
      <c r="A50" s="21"/>
      <c r="B50" s="69" t="s">
        <v>143</v>
      </c>
      <c r="C50" s="30" t="s">
        <v>144</v>
      </c>
      <c r="D50" s="23" t="s">
        <v>145</v>
      </c>
      <c r="E50" s="24"/>
      <c r="F50" s="24">
        <v>0</v>
      </c>
      <c r="G50" s="24"/>
      <c r="H50" s="31">
        <f t="shared" si="0"/>
        <v>0</v>
      </c>
      <c r="J50" s="58"/>
    </row>
    <row r="51" spans="1:11" x14ac:dyDescent="0.2">
      <c r="A51" s="21"/>
      <c r="B51" s="69" t="s">
        <v>146</v>
      </c>
      <c r="C51" s="30" t="s">
        <v>54</v>
      </c>
      <c r="D51" s="23" t="s">
        <v>55</v>
      </c>
      <c r="E51" s="24">
        <v>711200</v>
      </c>
      <c r="F51" s="24">
        <v>719071</v>
      </c>
      <c r="G51" s="24"/>
      <c r="H51" s="31">
        <f t="shared" si="0"/>
        <v>719071</v>
      </c>
      <c r="J51" s="58"/>
    </row>
    <row r="52" spans="1:11" x14ac:dyDescent="0.2">
      <c r="A52" s="21"/>
      <c r="B52" s="69" t="s">
        <v>147</v>
      </c>
      <c r="C52" s="30" t="s">
        <v>148</v>
      </c>
      <c r="D52" s="23" t="s">
        <v>149</v>
      </c>
      <c r="E52" s="24">
        <v>1800000</v>
      </c>
      <c r="F52" s="24">
        <v>3115720</v>
      </c>
      <c r="G52" s="24">
        <f>125000+34000</f>
        <v>159000</v>
      </c>
      <c r="H52" s="31">
        <f t="shared" si="0"/>
        <v>3274720</v>
      </c>
      <c r="J52" s="58"/>
    </row>
    <row r="53" spans="1:11" x14ac:dyDescent="0.2">
      <c r="A53" s="21"/>
      <c r="B53" s="69" t="s">
        <v>150</v>
      </c>
      <c r="C53" s="30" t="s">
        <v>56</v>
      </c>
      <c r="D53" s="23" t="s">
        <v>57</v>
      </c>
      <c r="E53" s="24">
        <v>6343040</v>
      </c>
      <c r="F53" s="24">
        <v>7158640</v>
      </c>
      <c r="G53" s="24">
        <f>25000</f>
        <v>25000</v>
      </c>
      <c r="H53" s="31">
        <f t="shared" si="0"/>
        <v>7183640</v>
      </c>
      <c r="J53" s="58"/>
    </row>
    <row r="54" spans="1:11" x14ac:dyDescent="0.2">
      <c r="A54" s="21"/>
      <c r="B54" s="69" t="s">
        <v>151</v>
      </c>
      <c r="C54" s="30" t="s">
        <v>152</v>
      </c>
      <c r="D54" s="23" t="s">
        <v>153</v>
      </c>
      <c r="E54" s="31">
        <v>534670</v>
      </c>
      <c r="F54" s="31">
        <v>534670</v>
      </c>
      <c r="G54" s="31">
        <f>3395+917</f>
        <v>4312</v>
      </c>
      <c r="H54" s="31">
        <f t="shared" si="0"/>
        <v>538982</v>
      </c>
      <c r="J54" s="58"/>
    </row>
    <row r="55" spans="1:11" x14ac:dyDescent="0.2">
      <c r="A55" s="21"/>
      <c r="B55" s="69" t="s">
        <v>154</v>
      </c>
      <c r="C55" s="30" t="s">
        <v>155</v>
      </c>
      <c r="D55" s="23" t="s">
        <v>156</v>
      </c>
      <c r="E55" s="31"/>
      <c r="F55" s="31">
        <v>0</v>
      </c>
      <c r="G55" s="31"/>
      <c r="H55" s="31">
        <f t="shared" si="0"/>
        <v>0</v>
      </c>
      <c r="J55" s="58"/>
    </row>
    <row r="56" spans="1:11" x14ac:dyDescent="0.2">
      <c r="A56" s="21"/>
      <c r="B56" s="69" t="s">
        <v>157</v>
      </c>
      <c r="C56" s="30" t="s">
        <v>158</v>
      </c>
      <c r="D56" s="55" t="s">
        <v>159</v>
      </c>
      <c r="E56" s="31">
        <v>1145400</v>
      </c>
      <c r="F56" s="31">
        <v>1157907</v>
      </c>
      <c r="G56" s="31"/>
      <c r="H56" s="31">
        <f t="shared" si="0"/>
        <v>1157907</v>
      </c>
      <c r="J56" s="58"/>
    </row>
    <row r="57" spans="1:11" x14ac:dyDescent="0.2">
      <c r="A57" s="21"/>
      <c r="B57" s="69" t="s">
        <v>160</v>
      </c>
      <c r="C57" s="30" t="s">
        <v>161</v>
      </c>
      <c r="D57" s="81" t="s">
        <v>162</v>
      </c>
      <c r="E57" s="31"/>
      <c r="F57" s="31">
        <v>0</v>
      </c>
      <c r="G57" s="31"/>
      <c r="H57" s="31">
        <f t="shared" si="0"/>
        <v>0</v>
      </c>
      <c r="J57" s="58"/>
    </row>
    <row r="58" spans="1:11" x14ac:dyDescent="0.2">
      <c r="A58" s="21"/>
      <c r="B58" s="69" t="s">
        <v>163</v>
      </c>
      <c r="C58" s="102" t="s">
        <v>164</v>
      </c>
      <c r="D58" s="81"/>
      <c r="E58" s="31"/>
      <c r="F58" s="31">
        <v>0</v>
      </c>
      <c r="G58" s="31"/>
      <c r="H58" s="31">
        <f t="shared" si="0"/>
        <v>0</v>
      </c>
      <c r="J58" s="58"/>
    </row>
    <row r="59" spans="1:11" x14ac:dyDescent="0.2">
      <c r="A59" s="21"/>
      <c r="B59" s="69" t="s">
        <v>165</v>
      </c>
      <c r="C59" s="32" t="s">
        <v>28</v>
      </c>
      <c r="D59" s="33" t="s">
        <v>166</v>
      </c>
      <c r="E59" s="34">
        <v>52835984</v>
      </c>
      <c r="F59" s="34">
        <v>53565334</v>
      </c>
      <c r="G59" s="34"/>
      <c r="H59" s="34">
        <f t="shared" si="0"/>
        <v>53565334</v>
      </c>
      <c r="J59" s="91">
        <v>100000</v>
      </c>
      <c r="K59" s="5" t="s">
        <v>196</v>
      </c>
    </row>
    <row r="60" spans="1:11" x14ac:dyDescent="0.2">
      <c r="A60" s="21"/>
      <c r="B60" s="69" t="s">
        <v>167</v>
      </c>
      <c r="C60" s="32" t="s">
        <v>27</v>
      </c>
      <c r="D60" s="35" t="s">
        <v>168</v>
      </c>
      <c r="E60" s="34">
        <v>4586278</v>
      </c>
      <c r="F60" s="34">
        <v>9942326</v>
      </c>
      <c r="G60" s="34">
        <f>-512773+11550158+3243874+4</f>
        <v>14281263</v>
      </c>
      <c r="H60" s="34">
        <f t="shared" si="0"/>
        <v>24223589</v>
      </c>
      <c r="J60" s="91">
        <f>150000+550000</f>
        <v>700000</v>
      </c>
      <c r="K60" s="5" t="s">
        <v>196</v>
      </c>
    </row>
    <row r="61" spans="1:11" x14ac:dyDescent="0.2">
      <c r="A61" s="21"/>
      <c r="B61" s="69" t="s">
        <v>169</v>
      </c>
      <c r="C61" s="32" t="s">
        <v>33</v>
      </c>
      <c r="D61" s="33" t="s">
        <v>170</v>
      </c>
      <c r="E61" s="34"/>
      <c r="F61" s="34">
        <v>0</v>
      </c>
      <c r="G61" s="34"/>
      <c r="H61" s="34">
        <f t="shared" si="0"/>
        <v>0</v>
      </c>
    </row>
    <row r="62" spans="1:11" x14ac:dyDescent="0.2">
      <c r="A62" s="21"/>
      <c r="B62" s="69" t="s">
        <v>171</v>
      </c>
      <c r="C62" s="32" t="s">
        <v>26</v>
      </c>
      <c r="D62" s="33" t="s">
        <v>172</v>
      </c>
      <c r="E62" s="34">
        <v>1751524</v>
      </c>
      <c r="F62" s="34">
        <v>1751524</v>
      </c>
      <c r="G62" s="34"/>
      <c r="H62" s="34">
        <f t="shared" si="0"/>
        <v>1751524</v>
      </c>
    </row>
    <row r="63" spans="1:11" x14ac:dyDescent="0.2">
      <c r="A63" s="21"/>
      <c r="B63" s="69" t="s">
        <v>173</v>
      </c>
      <c r="C63" s="32" t="s">
        <v>30</v>
      </c>
      <c r="D63" s="33" t="s">
        <v>174</v>
      </c>
      <c r="E63" s="34">
        <v>7221145</v>
      </c>
      <c r="F63" s="34">
        <v>7609060</v>
      </c>
      <c r="G63" s="34"/>
      <c r="H63" s="34">
        <f t="shared" si="0"/>
        <v>7609060</v>
      </c>
      <c r="J63" s="91">
        <v>247650</v>
      </c>
      <c r="K63" s="5" t="s">
        <v>196</v>
      </c>
    </row>
    <row r="64" spans="1:11" x14ac:dyDescent="0.2">
      <c r="A64" s="21"/>
      <c r="B64" s="69" t="s">
        <v>175</v>
      </c>
      <c r="C64" s="32" t="s">
        <v>29</v>
      </c>
      <c r="D64" s="33" t="s">
        <v>176</v>
      </c>
      <c r="E64" s="34">
        <v>25237</v>
      </c>
      <c r="F64" s="34">
        <v>0</v>
      </c>
      <c r="G64" s="34"/>
      <c r="H64" s="34">
        <f t="shared" si="0"/>
        <v>0</v>
      </c>
    </row>
    <row r="65" spans="1:11" x14ac:dyDescent="0.2">
      <c r="A65" s="21"/>
      <c r="B65" s="69" t="s">
        <v>177</v>
      </c>
      <c r="C65" s="36" t="s">
        <v>33</v>
      </c>
      <c r="D65" s="35" t="s">
        <v>178</v>
      </c>
      <c r="E65" s="34">
        <v>247650</v>
      </c>
      <c r="F65" s="34">
        <v>374650</v>
      </c>
      <c r="G65" s="34"/>
      <c r="H65" s="34">
        <f t="shared" si="0"/>
        <v>374650</v>
      </c>
    </row>
    <row r="66" spans="1:11" x14ac:dyDescent="0.2">
      <c r="A66" s="21"/>
      <c r="B66" s="69" t="s">
        <v>179</v>
      </c>
      <c r="C66" s="37" t="s">
        <v>33</v>
      </c>
      <c r="D66" s="38" t="s">
        <v>180</v>
      </c>
      <c r="E66" s="39">
        <v>25548378</v>
      </c>
      <c r="F66" s="39">
        <v>27755378</v>
      </c>
      <c r="G66" s="39"/>
      <c r="H66" s="39">
        <f t="shared" si="0"/>
        <v>27755378</v>
      </c>
    </row>
    <row r="67" spans="1:11" ht="13.5" thickBot="1" x14ac:dyDescent="0.25">
      <c r="A67" s="21"/>
      <c r="B67" s="69" t="s">
        <v>181</v>
      </c>
      <c r="C67" s="37" t="s">
        <v>27</v>
      </c>
      <c r="D67" s="40" t="s">
        <v>182</v>
      </c>
      <c r="E67" s="82">
        <v>17013045</v>
      </c>
      <c r="F67" s="82">
        <v>17013045</v>
      </c>
      <c r="G67" s="82"/>
      <c r="H67" s="39">
        <f t="shared" si="0"/>
        <v>17013045</v>
      </c>
    </row>
    <row r="68" spans="1:11" ht="13.5" thickBot="1" x14ac:dyDescent="0.25">
      <c r="A68" s="21"/>
      <c r="B68" s="41" t="s">
        <v>63</v>
      </c>
      <c r="C68" s="42"/>
      <c r="D68" s="43"/>
      <c r="E68" s="83">
        <f>SUM(E9:E67)</f>
        <v>171597484</v>
      </c>
      <c r="F68" s="83">
        <f t="shared" ref="F68:H68" si="1">SUM(F9:F67)</f>
        <v>183616596</v>
      </c>
      <c r="G68" s="83">
        <f t="shared" si="1"/>
        <v>14465263</v>
      </c>
      <c r="H68" s="83">
        <f t="shared" si="1"/>
        <v>198081859</v>
      </c>
      <c r="J68" s="91">
        <f>SUM(J7:J65)</f>
        <v>5448976</v>
      </c>
      <c r="K68" s="91"/>
    </row>
    <row r="69" spans="1:11" ht="13.5" thickBot="1" x14ac:dyDescent="0.25">
      <c r="A69" s="21"/>
      <c r="B69" s="45"/>
      <c r="C69" s="45"/>
      <c r="D69" s="46"/>
      <c r="E69" s="58"/>
      <c r="F69" s="58"/>
      <c r="G69" s="58"/>
      <c r="H69" s="58"/>
    </row>
    <row r="70" spans="1:11" x14ac:dyDescent="0.2">
      <c r="A70" s="21" t="s">
        <v>5</v>
      </c>
      <c r="B70" s="86"/>
      <c r="C70" s="87"/>
      <c r="D70" s="88" t="s">
        <v>64</v>
      </c>
      <c r="E70" s="106"/>
      <c r="F70" s="106"/>
      <c r="G70" s="106"/>
      <c r="H70" s="94"/>
    </row>
    <row r="71" spans="1:11" x14ac:dyDescent="0.2">
      <c r="A71" s="47"/>
      <c r="B71" s="48" t="s">
        <v>4</v>
      </c>
      <c r="C71" s="49" t="s">
        <v>47</v>
      </c>
      <c r="D71" s="50" t="s">
        <v>183</v>
      </c>
      <c r="E71" s="6">
        <v>769650</v>
      </c>
      <c r="F71" s="6">
        <v>783350</v>
      </c>
      <c r="G71" s="6">
        <v>-6850</v>
      </c>
      <c r="H71" s="7">
        <f>SUM(F71:G71)</f>
        <v>776500</v>
      </c>
    </row>
    <row r="72" spans="1:11" s="26" customFormat="1" x14ac:dyDescent="0.2">
      <c r="A72" s="47"/>
      <c r="B72" s="48" t="s">
        <v>5</v>
      </c>
      <c r="C72" s="22" t="s">
        <v>65</v>
      </c>
      <c r="D72" s="50" t="s">
        <v>66</v>
      </c>
      <c r="E72" s="6">
        <v>4725670</v>
      </c>
      <c r="F72" s="6">
        <v>4966908</v>
      </c>
      <c r="G72" s="6"/>
      <c r="H72" s="7">
        <f>SUM(F72:G72)</f>
        <v>4966908</v>
      </c>
      <c r="J72" s="107"/>
    </row>
    <row r="73" spans="1:11" x14ac:dyDescent="0.2">
      <c r="A73" s="47"/>
      <c r="B73" s="48" t="s">
        <v>6</v>
      </c>
      <c r="C73" s="22" t="s">
        <v>184</v>
      </c>
      <c r="D73" s="51" t="s">
        <v>185</v>
      </c>
      <c r="E73" s="6">
        <v>739050</v>
      </c>
      <c r="F73" s="6">
        <v>739050</v>
      </c>
      <c r="G73" s="6"/>
      <c r="H73" s="7">
        <f t="shared" ref="H73:H77" si="2">SUM(F73:G73)</f>
        <v>739050</v>
      </c>
    </row>
    <row r="74" spans="1:11" x14ac:dyDescent="0.2">
      <c r="A74" s="47"/>
      <c r="B74" s="48" t="s">
        <v>7</v>
      </c>
      <c r="C74" s="22" t="s">
        <v>48</v>
      </c>
      <c r="D74" s="52" t="s">
        <v>49</v>
      </c>
      <c r="E74" s="6">
        <v>9951940</v>
      </c>
      <c r="F74" s="6">
        <v>9991940</v>
      </c>
      <c r="G74" s="6"/>
      <c r="H74" s="7">
        <f t="shared" si="2"/>
        <v>9991940</v>
      </c>
    </row>
    <row r="75" spans="1:11" x14ac:dyDescent="0.2">
      <c r="A75" s="47"/>
      <c r="B75" s="48" t="s">
        <v>8</v>
      </c>
      <c r="C75" s="22" t="s">
        <v>67</v>
      </c>
      <c r="D75" s="53" t="s">
        <v>68</v>
      </c>
      <c r="E75" s="6"/>
      <c r="F75" s="6">
        <v>0</v>
      </c>
      <c r="G75" s="6"/>
      <c r="H75" s="7">
        <f t="shared" si="2"/>
        <v>0</v>
      </c>
    </row>
    <row r="76" spans="1:11" x14ac:dyDescent="0.2">
      <c r="A76" s="47"/>
      <c r="B76" s="48" t="s">
        <v>9</v>
      </c>
      <c r="C76" s="22" t="s">
        <v>140</v>
      </c>
      <c r="D76" s="52" t="s">
        <v>141</v>
      </c>
      <c r="E76" s="6"/>
      <c r="F76" s="6">
        <v>1142000</v>
      </c>
      <c r="G76" s="6">
        <v>-1650</v>
      </c>
      <c r="H76" s="7">
        <f t="shared" si="2"/>
        <v>1140350</v>
      </c>
    </row>
    <row r="77" spans="1:11" ht="13.5" thickBot="1" x14ac:dyDescent="0.25">
      <c r="A77" s="47"/>
      <c r="B77" s="54" t="s">
        <v>10</v>
      </c>
      <c r="C77" s="30" t="s">
        <v>52</v>
      </c>
      <c r="D77" s="89" t="s">
        <v>53</v>
      </c>
      <c r="E77" s="56"/>
      <c r="F77" s="56">
        <v>653486</v>
      </c>
      <c r="G77" s="56"/>
      <c r="H77" s="7">
        <f t="shared" si="2"/>
        <v>653486</v>
      </c>
    </row>
    <row r="78" spans="1:11" ht="13.5" thickBot="1" x14ac:dyDescent="0.25">
      <c r="A78" s="21"/>
      <c r="B78" s="41" t="s">
        <v>69</v>
      </c>
      <c r="C78" s="42"/>
      <c r="D78" s="42"/>
      <c r="E78" s="108">
        <f>SUM(E71:E77)</f>
        <v>16186310</v>
      </c>
      <c r="F78" s="108">
        <f t="shared" ref="F78:H78" si="3">SUM(F71:F77)</f>
        <v>18276734</v>
      </c>
      <c r="G78" s="108">
        <f t="shared" si="3"/>
        <v>-8500</v>
      </c>
      <c r="H78" s="44">
        <f t="shared" si="3"/>
        <v>18268234</v>
      </c>
    </row>
    <row r="79" spans="1:11" ht="13.5" thickBot="1" x14ac:dyDescent="0.25">
      <c r="A79" s="21"/>
      <c r="B79" s="45"/>
      <c r="C79" s="45"/>
      <c r="D79" s="46"/>
      <c r="E79" s="109"/>
      <c r="F79" s="58"/>
      <c r="G79" s="58"/>
      <c r="H79" s="58"/>
    </row>
    <row r="80" spans="1:11" ht="13.5" thickBot="1" x14ac:dyDescent="0.25">
      <c r="A80" s="21"/>
      <c r="B80" s="41" t="s">
        <v>186</v>
      </c>
      <c r="C80" s="42"/>
      <c r="D80" s="43"/>
      <c r="E80" s="83">
        <f t="shared" ref="E80:H80" si="4">E68+E78</f>
        <v>187783794</v>
      </c>
      <c r="F80" s="83">
        <f t="shared" si="4"/>
        <v>201893330</v>
      </c>
      <c r="G80" s="83">
        <f t="shared" si="4"/>
        <v>14456763</v>
      </c>
      <c r="H80" s="83">
        <f t="shared" si="4"/>
        <v>216350093</v>
      </c>
    </row>
    <row r="81" spans="1:8" ht="13.5" thickBot="1" x14ac:dyDescent="0.25">
      <c r="A81" s="21"/>
      <c r="B81" s="57"/>
      <c r="C81" s="57"/>
      <c r="D81" s="46"/>
      <c r="E81" s="109"/>
      <c r="F81" s="58"/>
      <c r="G81" s="58"/>
      <c r="H81" s="58"/>
    </row>
    <row r="82" spans="1:8" ht="13.5" thickBot="1" x14ac:dyDescent="0.25">
      <c r="A82" s="21"/>
      <c r="B82" s="59"/>
      <c r="C82" s="110"/>
      <c r="D82" s="111" t="s">
        <v>187</v>
      </c>
      <c r="E82" s="60">
        <f t="shared" ref="E82:H82" si="5">SUM(E83:E84)</f>
        <v>0</v>
      </c>
      <c r="F82" s="60"/>
      <c r="G82" s="60"/>
      <c r="H82" s="60">
        <f t="shared" si="5"/>
        <v>0</v>
      </c>
    </row>
    <row r="83" spans="1:8" x14ac:dyDescent="0.2">
      <c r="A83" s="21"/>
      <c r="B83" s="103" t="s">
        <v>4</v>
      </c>
      <c r="C83" s="61"/>
      <c r="D83" s="90" t="s">
        <v>188</v>
      </c>
      <c r="E83" s="62"/>
      <c r="F83" s="62"/>
      <c r="G83" s="62"/>
      <c r="H83" s="62"/>
    </row>
    <row r="84" spans="1:8" ht="13.5" thickBot="1" x14ac:dyDescent="0.25">
      <c r="A84" s="21"/>
      <c r="B84" s="104" t="s">
        <v>5</v>
      </c>
      <c r="C84" s="63"/>
      <c r="D84" s="65" t="s">
        <v>189</v>
      </c>
      <c r="E84" s="66"/>
      <c r="F84" s="66"/>
      <c r="G84" s="66"/>
      <c r="H84" s="66"/>
    </row>
    <row r="85" spans="1:8" ht="13.5" thickBot="1" x14ac:dyDescent="0.25">
      <c r="A85" s="21"/>
      <c r="B85" s="67"/>
      <c r="C85" s="67"/>
      <c r="D85" s="68"/>
      <c r="E85" s="58"/>
      <c r="F85" s="58"/>
      <c r="G85" s="58"/>
      <c r="H85" s="58"/>
    </row>
    <row r="86" spans="1:8" x14ac:dyDescent="0.2">
      <c r="A86" s="21"/>
      <c r="B86" s="61" t="s">
        <v>4</v>
      </c>
      <c r="C86" s="92"/>
      <c r="D86" s="93" t="s">
        <v>14</v>
      </c>
      <c r="E86" s="94"/>
      <c r="F86" s="94"/>
      <c r="G86" s="94"/>
      <c r="H86" s="94"/>
    </row>
    <row r="87" spans="1:8" x14ac:dyDescent="0.2">
      <c r="A87" s="21"/>
      <c r="B87" s="95" t="s">
        <v>5</v>
      </c>
      <c r="C87" s="96"/>
      <c r="D87" s="97" t="s">
        <v>190</v>
      </c>
      <c r="E87" s="24"/>
      <c r="F87" s="24"/>
      <c r="G87" s="24"/>
      <c r="H87" s="24"/>
    </row>
    <row r="88" spans="1:8" ht="13.5" thickBot="1" x14ac:dyDescent="0.25">
      <c r="A88" s="21"/>
      <c r="B88" s="63" t="s">
        <v>6</v>
      </c>
      <c r="C88" s="64"/>
      <c r="D88" s="98" t="s">
        <v>191</v>
      </c>
      <c r="E88" s="66"/>
      <c r="F88" s="66"/>
      <c r="G88" s="66"/>
      <c r="H88" s="66"/>
    </row>
    <row r="89" spans="1:8" ht="13.5" thickBot="1" x14ac:dyDescent="0.25">
      <c r="A89" s="70" t="s">
        <v>192</v>
      </c>
      <c r="B89" s="71"/>
      <c r="C89" s="99"/>
      <c r="D89" s="72"/>
      <c r="E89" s="84">
        <f t="shared" ref="E89:H89" si="6">E80+E82+E88</f>
        <v>187783794</v>
      </c>
      <c r="F89" s="84">
        <f t="shared" si="6"/>
        <v>201893330</v>
      </c>
      <c r="G89" s="84">
        <f t="shared" si="6"/>
        <v>14456763</v>
      </c>
      <c r="H89" s="84">
        <f t="shared" si="6"/>
        <v>216350093</v>
      </c>
    </row>
  </sheetData>
  <mergeCells count="8">
    <mergeCell ref="A5:H5"/>
    <mergeCell ref="B68:D68"/>
    <mergeCell ref="B78:D78"/>
    <mergeCell ref="B80:D80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2020-02-27T08:50:24Z</dcterms:modified>
</cp:coreProperties>
</file>