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h-user\Documents\RENDELETEK Nh\"/>
    </mc:Choice>
  </mc:AlternateContent>
  <bookViews>
    <workbookView xWindow="0" yWindow="0" windowWidth="15345" windowHeight="4650" activeTab="5"/>
  </bookViews>
  <sheets>
    <sheet name="Nh.1.mell." sheetId="55" r:id="rId1"/>
    <sheet name="Nh.2.mell." sheetId="56" r:id="rId2"/>
    <sheet name="Nh.3.mell." sheetId="59" r:id="rId3"/>
    <sheet name="Nh.4.mell." sheetId="57" r:id="rId4"/>
    <sheet name="Nh.5.mell." sheetId="58" r:id="rId5"/>
    <sheet name="Nh.6.mell." sheetId="52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59" l="1"/>
  <c r="E20" i="59"/>
  <c r="D20" i="59"/>
  <c r="C20" i="59"/>
  <c r="F19" i="59"/>
  <c r="F18" i="59"/>
  <c r="F17" i="59"/>
  <c r="F14" i="59"/>
  <c r="F20" i="59" l="1"/>
  <c r="G19" i="58"/>
  <c r="G21" i="58" s="1"/>
  <c r="F19" i="58"/>
  <c r="F21" i="58" s="1"/>
  <c r="C19" i="58"/>
  <c r="C21" i="58" s="1"/>
  <c r="B19" i="58"/>
  <c r="B21" i="58" s="1"/>
  <c r="H71" i="57"/>
  <c r="H72" i="57" s="1"/>
  <c r="G71" i="57"/>
  <c r="G72" i="57" s="1"/>
  <c r="H68" i="57"/>
  <c r="G68" i="57"/>
  <c r="H62" i="57"/>
  <c r="G62" i="57"/>
  <c r="H55" i="57"/>
  <c r="G55" i="57"/>
  <c r="H49" i="57"/>
  <c r="G49" i="57"/>
  <c r="H41" i="57"/>
  <c r="H39" i="57"/>
  <c r="G39" i="57"/>
  <c r="G41" i="57" s="1"/>
  <c r="H29" i="57"/>
  <c r="G29" i="57"/>
  <c r="H13" i="57"/>
  <c r="G13" i="57"/>
  <c r="G98" i="56"/>
  <c r="F98" i="56"/>
  <c r="E98" i="56"/>
  <c r="C98" i="56"/>
  <c r="B98" i="56"/>
  <c r="G97" i="56"/>
  <c r="D97" i="56"/>
  <c r="G96" i="56"/>
  <c r="D96" i="56"/>
  <c r="G95" i="56"/>
  <c r="D95" i="56"/>
  <c r="D98" i="56" s="1"/>
  <c r="F86" i="56"/>
  <c r="E86" i="56"/>
  <c r="C86" i="56"/>
  <c r="B86" i="56"/>
  <c r="G85" i="56"/>
  <c r="G86" i="56" s="1"/>
  <c r="D85" i="56"/>
  <c r="D86" i="56" s="1"/>
  <c r="F82" i="56"/>
  <c r="E82" i="56"/>
  <c r="C82" i="56"/>
  <c r="B82" i="56"/>
  <c r="G81" i="56"/>
  <c r="D81" i="56"/>
  <c r="G80" i="56"/>
  <c r="D80" i="56"/>
  <c r="G79" i="56"/>
  <c r="D79" i="56"/>
  <c r="G78" i="56"/>
  <c r="G82" i="56" s="1"/>
  <c r="D78" i="56"/>
  <c r="D82" i="56" s="1"/>
  <c r="F77" i="56"/>
  <c r="E77" i="56"/>
  <c r="C77" i="56"/>
  <c r="B77" i="56"/>
  <c r="G76" i="56"/>
  <c r="D76" i="56"/>
  <c r="G75" i="56"/>
  <c r="D75" i="56"/>
  <c r="G74" i="56"/>
  <c r="D74" i="56"/>
  <c r="G73" i="56"/>
  <c r="G77" i="56" s="1"/>
  <c r="D73" i="56"/>
  <c r="G72" i="56"/>
  <c r="D72" i="56"/>
  <c r="G71" i="56"/>
  <c r="D71" i="56"/>
  <c r="G70" i="56"/>
  <c r="D70" i="56"/>
  <c r="D77" i="56" s="1"/>
  <c r="F69" i="56"/>
  <c r="E69" i="56"/>
  <c r="C69" i="56"/>
  <c r="B69" i="56"/>
  <c r="G68" i="56"/>
  <c r="D68" i="56"/>
  <c r="G67" i="56"/>
  <c r="D67" i="56"/>
  <c r="G66" i="56"/>
  <c r="D66" i="56"/>
  <c r="G65" i="56"/>
  <c r="D65" i="56"/>
  <c r="G64" i="56"/>
  <c r="D64" i="56"/>
  <c r="G63" i="56"/>
  <c r="D63" i="56"/>
  <c r="G62" i="56"/>
  <c r="G69" i="56" s="1"/>
  <c r="D62" i="56"/>
  <c r="D69" i="56" s="1"/>
  <c r="F61" i="56"/>
  <c r="E61" i="56"/>
  <c r="C61" i="56"/>
  <c r="B61" i="56"/>
  <c r="G60" i="56"/>
  <c r="D60" i="56"/>
  <c r="G59" i="56"/>
  <c r="D59" i="56"/>
  <c r="G58" i="56"/>
  <c r="D58" i="56"/>
  <c r="G57" i="56"/>
  <c r="D57" i="56"/>
  <c r="G56" i="56"/>
  <c r="D56" i="56"/>
  <c r="G55" i="56"/>
  <c r="D55" i="56"/>
  <c r="G54" i="56"/>
  <c r="D54" i="56"/>
  <c r="G53" i="56"/>
  <c r="G61" i="56" s="1"/>
  <c r="D53" i="56"/>
  <c r="D61" i="56" s="1"/>
  <c r="F51" i="56"/>
  <c r="E51" i="56"/>
  <c r="C51" i="56"/>
  <c r="B51" i="56"/>
  <c r="G50" i="56"/>
  <c r="D50" i="56"/>
  <c r="G49" i="56"/>
  <c r="D49" i="56"/>
  <c r="D51" i="56" s="1"/>
  <c r="G48" i="56"/>
  <c r="D48" i="56"/>
  <c r="G47" i="56"/>
  <c r="D47" i="56"/>
  <c r="G46" i="56"/>
  <c r="G51" i="56" s="1"/>
  <c r="D46" i="56"/>
  <c r="F45" i="56"/>
  <c r="E45" i="56"/>
  <c r="C45" i="56"/>
  <c r="B45" i="56"/>
  <c r="G44" i="56"/>
  <c r="D44" i="56"/>
  <c r="G43" i="56"/>
  <c r="G45" i="56" s="1"/>
  <c r="D43" i="56"/>
  <c r="D45" i="56" s="1"/>
  <c r="F42" i="56"/>
  <c r="E42" i="56"/>
  <c r="C42" i="56"/>
  <c r="C52" i="56" s="1"/>
  <c r="B42" i="56"/>
  <c r="G41" i="56"/>
  <c r="D41" i="56"/>
  <c r="G40" i="56"/>
  <c r="D40" i="56"/>
  <c r="G39" i="56"/>
  <c r="D39" i="56"/>
  <c r="G38" i="56"/>
  <c r="G42" i="56" s="1"/>
  <c r="D38" i="56"/>
  <c r="G37" i="56"/>
  <c r="D37" i="56"/>
  <c r="G36" i="56"/>
  <c r="D36" i="56"/>
  <c r="G35" i="56"/>
  <c r="D35" i="56"/>
  <c r="D42" i="56" s="1"/>
  <c r="F34" i="56"/>
  <c r="E34" i="56"/>
  <c r="C34" i="56"/>
  <c r="B34" i="56"/>
  <c r="G33" i="56"/>
  <c r="D33" i="56"/>
  <c r="G32" i="56"/>
  <c r="G34" i="56" s="1"/>
  <c r="D32" i="56"/>
  <c r="D34" i="56" s="1"/>
  <c r="F31" i="56"/>
  <c r="F52" i="56" s="1"/>
  <c r="E31" i="56"/>
  <c r="E52" i="56" s="1"/>
  <c r="C31" i="56"/>
  <c r="B31" i="56"/>
  <c r="B52" i="56" s="1"/>
  <c r="G30" i="56"/>
  <c r="D30" i="56"/>
  <c r="G29" i="56"/>
  <c r="D29" i="56"/>
  <c r="D31" i="56" s="1"/>
  <c r="G28" i="56"/>
  <c r="G31" i="56" s="1"/>
  <c r="D28" i="56"/>
  <c r="G27" i="56"/>
  <c r="D27" i="56"/>
  <c r="F25" i="56"/>
  <c r="E25" i="56"/>
  <c r="C25" i="56"/>
  <c r="B25" i="56"/>
  <c r="G24" i="56"/>
  <c r="D24" i="56"/>
  <c r="G23" i="56"/>
  <c r="G25" i="56" s="1"/>
  <c r="D23" i="56"/>
  <c r="D25" i="56" s="1"/>
  <c r="F22" i="56"/>
  <c r="F26" i="56" s="1"/>
  <c r="F87" i="56" s="1"/>
  <c r="E22" i="56"/>
  <c r="E26" i="56" s="1"/>
  <c r="E87" i="56" s="1"/>
  <c r="C22" i="56"/>
  <c r="C26" i="56" s="1"/>
  <c r="C87" i="56" s="1"/>
  <c r="B22" i="56"/>
  <c r="B26" i="56" s="1"/>
  <c r="B87" i="56" s="1"/>
  <c r="G21" i="56"/>
  <c r="D21" i="56"/>
  <c r="G20" i="56"/>
  <c r="D20" i="56"/>
  <c r="G19" i="56"/>
  <c r="D19" i="56"/>
  <c r="G18" i="56"/>
  <c r="D18" i="56"/>
  <c r="G17" i="56"/>
  <c r="D17" i="56"/>
  <c r="G16" i="56"/>
  <c r="D16" i="56"/>
  <c r="G15" i="56"/>
  <c r="D15" i="56"/>
  <c r="G14" i="56"/>
  <c r="D14" i="56"/>
  <c r="G13" i="56"/>
  <c r="D13" i="56"/>
  <c r="G12" i="56"/>
  <c r="D12" i="56"/>
  <c r="G11" i="56"/>
  <c r="D11" i="56"/>
  <c r="G10" i="56"/>
  <c r="D10" i="56"/>
  <c r="G9" i="56"/>
  <c r="G22" i="56" s="1"/>
  <c r="D9" i="56"/>
  <c r="D22" i="56" s="1"/>
  <c r="D26" i="56" s="1"/>
  <c r="F73" i="55"/>
  <c r="E73" i="55"/>
  <c r="C73" i="55"/>
  <c r="B73" i="55"/>
  <c r="G72" i="55"/>
  <c r="D72" i="55"/>
  <c r="G71" i="55"/>
  <c r="D71" i="55"/>
  <c r="G70" i="55"/>
  <c r="D70" i="55"/>
  <c r="G69" i="55"/>
  <c r="G73" i="55" s="1"/>
  <c r="D69" i="55"/>
  <c r="D73" i="55" s="1"/>
  <c r="F63" i="55"/>
  <c r="E63" i="55"/>
  <c r="C63" i="55"/>
  <c r="B63" i="55"/>
  <c r="B64" i="55" s="1"/>
  <c r="G62" i="55"/>
  <c r="D62" i="55"/>
  <c r="G61" i="55"/>
  <c r="D61" i="55"/>
  <c r="G60" i="55"/>
  <c r="G63" i="55" s="1"/>
  <c r="D60" i="55"/>
  <c r="D63" i="55" s="1"/>
  <c r="G59" i="55"/>
  <c r="F59" i="55"/>
  <c r="E59" i="55"/>
  <c r="C59" i="55"/>
  <c r="B59" i="55"/>
  <c r="G58" i="55"/>
  <c r="D58" i="55"/>
  <c r="G57" i="55"/>
  <c r="D57" i="55"/>
  <c r="G56" i="55"/>
  <c r="D56" i="55"/>
  <c r="D59" i="55" s="1"/>
  <c r="F55" i="55"/>
  <c r="E55" i="55"/>
  <c r="C55" i="55"/>
  <c r="B55" i="55"/>
  <c r="G54" i="55"/>
  <c r="D54" i="55"/>
  <c r="G53" i="55"/>
  <c r="D53" i="55"/>
  <c r="G52" i="55"/>
  <c r="D52" i="55"/>
  <c r="G51" i="55"/>
  <c r="D51" i="55"/>
  <c r="G50" i="55"/>
  <c r="G55" i="55" s="1"/>
  <c r="D50" i="55"/>
  <c r="D55" i="55" s="1"/>
  <c r="F49" i="55"/>
  <c r="E49" i="55"/>
  <c r="C49" i="55"/>
  <c r="B49" i="55"/>
  <c r="G48" i="55"/>
  <c r="D48" i="55"/>
  <c r="G47" i="55"/>
  <c r="D47" i="55"/>
  <c r="G46" i="55"/>
  <c r="D46" i="55"/>
  <c r="G45" i="55"/>
  <c r="D45" i="55"/>
  <c r="G44" i="55"/>
  <c r="D44" i="55"/>
  <c r="G43" i="55"/>
  <c r="D43" i="55"/>
  <c r="G42" i="55"/>
  <c r="D42" i="55"/>
  <c r="G41" i="55"/>
  <c r="D41" i="55"/>
  <c r="G40" i="55"/>
  <c r="D40" i="55"/>
  <c r="G39" i="55"/>
  <c r="G49" i="55" s="1"/>
  <c r="D39" i="55"/>
  <c r="D49" i="55" s="1"/>
  <c r="G37" i="55"/>
  <c r="D37" i="55"/>
  <c r="F36" i="55"/>
  <c r="E36" i="55"/>
  <c r="C36" i="55"/>
  <c r="B36" i="55"/>
  <c r="G35" i="55"/>
  <c r="D35" i="55"/>
  <c r="G34" i="55"/>
  <c r="D34" i="55"/>
  <c r="D36" i="55" s="1"/>
  <c r="G33" i="55"/>
  <c r="D33" i="55"/>
  <c r="G32" i="55"/>
  <c r="G36" i="55" s="1"/>
  <c r="D32" i="55"/>
  <c r="G31" i="55"/>
  <c r="D31" i="55"/>
  <c r="G30" i="55"/>
  <c r="D30" i="55"/>
  <c r="G29" i="55"/>
  <c r="D29" i="55"/>
  <c r="F28" i="55"/>
  <c r="F38" i="55" s="1"/>
  <c r="E28" i="55"/>
  <c r="E38" i="55" s="1"/>
  <c r="C28" i="55"/>
  <c r="C38" i="55" s="1"/>
  <c r="B28" i="55"/>
  <c r="B38" i="55" s="1"/>
  <c r="G27" i="55"/>
  <c r="D27" i="55"/>
  <c r="G26" i="55"/>
  <c r="G28" i="55" s="1"/>
  <c r="G38" i="55" s="1"/>
  <c r="D26" i="55"/>
  <c r="D28" i="55" s="1"/>
  <c r="D38" i="55" s="1"/>
  <c r="F25" i="55"/>
  <c r="E25" i="55"/>
  <c r="C25" i="55"/>
  <c r="B25" i="55"/>
  <c r="G24" i="55"/>
  <c r="D24" i="55"/>
  <c r="G23" i="55"/>
  <c r="D23" i="55"/>
  <c r="G22" i="55"/>
  <c r="D22" i="55"/>
  <c r="G21" i="55"/>
  <c r="D21" i="55"/>
  <c r="G20" i="55"/>
  <c r="G25" i="55" s="1"/>
  <c r="D20" i="55"/>
  <c r="D25" i="55" s="1"/>
  <c r="G18" i="55"/>
  <c r="D18" i="55"/>
  <c r="G17" i="55"/>
  <c r="D17" i="55"/>
  <c r="G16" i="55"/>
  <c r="D16" i="55"/>
  <c r="G15" i="55"/>
  <c r="D15" i="55"/>
  <c r="G14" i="55"/>
  <c r="D14" i="55"/>
  <c r="F13" i="55"/>
  <c r="F19" i="55" s="1"/>
  <c r="E13" i="55"/>
  <c r="E19" i="55" s="1"/>
  <c r="C13" i="55"/>
  <c r="C19" i="55" s="1"/>
  <c r="B13" i="55"/>
  <c r="B19" i="55" s="1"/>
  <c r="G12" i="55"/>
  <c r="D12" i="55"/>
  <c r="G11" i="55"/>
  <c r="D11" i="55"/>
  <c r="G10" i="55"/>
  <c r="D10" i="55"/>
  <c r="G9" i="55"/>
  <c r="D9" i="55"/>
  <c r="G8" i="55"/>
  <c r="D8" i="55"/>
  <c r="G7" i="55"/>
  <c r="G13" i="55" s="1"/>
  <c r="G19" i="55" s="1"/>
  <c r="D7" i="55"/>
  <c r="D13" i="55" s="1"/>
  <c r="D19" i="55" s="1"/>
  <c r="G52" i="56" l="1"/>
  <c r="D52" i="56"/>
  <c r="D87" i="56"/>
  <c r="G26" i="56"/>
  <c r="G87" i="56" s="1"/>
  <c r="C64" i="55"/>
  <c r="G64" i="55"/>
  <c r="E64" i="55"/>
  <c r="D64" i="55"/>
  <c r="F64" i="55"/>
  <c r="D24" i="52" l="1"/>
  <c r="E24" i="52"/>
  <c r="F24" i="52"/>
  <c r="G24" i="52"/>
  <c r="H24" i="52"/>
  <c r="C24" i="52"/>
  <c r="I12" i="52"/>
  <c r="I13" i="52"/>
  <c r="I14" i="52"/>
  <c r="O8" i="52"/>
  <c r="O9" i="52"/>
  <c r="O10" i="52"/>
  <c r="O11" i="52"/>
  <c r="I8" i="52"/>
  <c r="I9" i="52"/>
  <c r="I10" i="52"/>
  <c r="I11" i="52"/>
  <c r="N45" i="52"/>
  <c r="M45" i="52"/>
  <c r="L45" i="52"/>
  <c r="K45" i="52"/>
  <c r="J45" i="52"/>
  <c r="H45" i="52"/>
  <c r="G45" i="52"/>
  <c r="F45" i="52"/>
  <c r="E45" i="52"/>
  <c r="D45" i="52"/>
  <c r="C45" i="52"/>
  <c r="O44" i="52"/>
  <c r="I44" i="52"/>
  <c r="O43" i="52"/>
  <c r="I43" i="52"/>
  <c r="O22" i="52"/>
  <c r="O16" i="52"/>
  <c r="O14" i="52"/>
  <c r="I16" i="52"/>
  <c r="I22" i="52"/>
  <c r="N35" i="52"/>
  <c r="M35" i="52"/>
  <c r="L35" i="52"/>
  <c r="K35" i="52"/>
  <c r="J35" i="52"/>
  <c r="H35" i="52"/>
  <c r="G35" i="52"/>
  <c r="F35" i="52"/>
  <c r="E35" i="52"/>
  <c r="D35" i="52"/>
  <c r="C35" i="52"/>
  <c r="O34" i="52"/>
  <c r="I34" i="52"/>
  <c r="O33" i="52"/>
  <c r="I33" i="52"/>
  <c r="N31" i="52"/>
  <c r="K31" i="52"/>
  <c r="J31" i="52"/>
  <c r="H31" i="52"/>
  <c r="G31" i="52"/>
  <c r="F31" i="52"/>
  <c r="E31" i="52"/>
  <c r="D31" i="52"/>
  <c r="C31" i="52"/>
  <c r="O30" i="52"/>
  <c r="I30" i="52"/>
  <c r="I31" i="52" s="1"/>
  <c r="N24" i="52"/>
  <c r="M24" i="52"/>
  <c r="L24" i="52"/>
  <c r="K24" i="52"/>
  <c r="J24" i="52"/>
  <c r="O23" i="52"/>
  <c r="I23" i="52"/>
  <c r="O21" i="52"/>
  <c r="I21" i="52"/>
  <c r="O20" i="52"/>
  <c r="I20" i="52"/>
  <c r="O19" i="52"/>
  <c r="I19" i="52"/>
  <c r="O18" i="52"/>
  <c r="I18" i="52"/>
  <c r="O17" i="52"/>
  <c r="I17" i="52"/>
  <c r="O15" i="52"/>
  <c r="I15" i="52"/>
  <c r="O13" i="52"/>
  <c r="O12" i="52"/>
  <c r="O7" i="52"/>
  <c r="I7" i="52"/>
  <c r="M36" i="52" l="1"/>
  <c r="G36" i="52"/>
  <c r="F36" i="52"/>
  <c r="E36" i="52"/>
  <c r="I24" i="52"/>
  <c r="J36" i="52"/>
  <c r="N36" i="52"/>
  <c r="I35" i="52"/>
  <c r="I45" i="52"/>
  <c r="K36" i="52"/>
  <c r="L31" i="52"/>
  <c r="L36" i="52" s="1"/>
  <c r="O35" i="52"/>
  <c r="O45" i="52"/>
  <c r="C36" i="52"/>
  <c r="H36" i="52"/>
  <c r="O24" i="52"/>
  <c r="D36" i="52"/>
  <c r="I36" i="52" l="1"/>
  <c r="O31" i="52"/>
  <c r="O36" i="52" s="1"/>
</calcChain>
</file>

<file path=xl/sharedStrings.xml><?xml version="1.0" encoding="utf-8"?>
<sst xmlns="http://schemas.openxmlformats.org/spreadsheetml/2006/main" count="389" uniqueCount="310">
  <si>
    <t>Személyi juttatások</t>
  </si>
  <si>
    <t>Munkaadókat terhelő járulékok</t>
  </si>
  <si>
    <t>Dologi kiadások</t>
  </si>
  <si>
    <t>Összesen</t>
  </si>
  <si>
    <t>BEVÉTELEK ÖSSZESEN</t>
  </si>
  <si>
    <t>BERUHÁZÁSOK</t>
  </si>
  <si>
    <t>FELÚJÍTÁSOK</t>
  </si>
  <si>
    <t>Előirányzat</t>
  </si>
  <si>
    <t>KIADÁSOK ÖSSZESEN</t>
  </si>
  <si>
    <t>PÉNZÜGYI BEFEKTETÉSEK</t>
  </si>
  <si>
    <t>FELHALMOZÁSI KIADÁSOK ÖSSZESEN</t>
  </si>
  <si>
    <t>Előirányzat megnevezése</t>
  </si>
  <si>
    <t>Eredeti</t>
  </si>
  <si>
    <t>Módosított</t>
  </si>
  <si>
    <t>Teljesítés</t>
  </si>
  <si>
    <t>Közvilágítás</t>
  </si>
  <si>
    <t xml:space="preserve">FELHALMOZÁSI KIADÁSOK </t>
  </si>
  <si>
    <t>Önkormányzati jogalkotás</t>
  </si>
  <si>
    <t>Felújítások</t>
  </si>
  <si>
    <t>FELHALMOZÁSI CÉLÚ PÉNZESZKÖZÁTADÁS</t>
  </si>
  <si>
    <t xml:space="preserve">FELHALMOZÁSI  BEVÉTELEK </t>
  </si>
  <si>
    <t>TÁMOGATÁSOK</t>
  </si>
  <si>
    <t>FELHALMOZÁSI CÉLÚ PÉNZMARADVÁNY</t>
  </si>
  <si>
    <t>FELHALMOZÁSI BEVÉTELEK ÖSSZESEN</t>
  </si>
  <si>
    <t>Egyéb kommunikációs szolgáltatások</t>
  </si>
  <si>
    <t>Egyéb dologi kiadások</t>
  </si>
  <si>
    <t>Családi támogatások</t>
  </si>
  <si>
    <t>Megnevezés</t>
  </si>
  <si>
    <t>Tartalékok</t>
  </si>
  <si>
    <t>TÁMOGATÁSÉRTÉKŰ FELHALMOZÁSI KIADÁS</t>
  </si>
  <si>
    <t>Felhalmozási tartalék</t>
  </si>
  <si>
    <t>KÖLTSÉGVETÉSI KIADÁSOK</t>
  </si>
  <si>
    <t>MEGNEVEZÉS</t>
  </si>
  <si>
    <t>Eredeti előirányzat</t>
  </si>
  <si>
    <t>Módosított előirányzat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</si>
  <si>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</si>
  <si>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</si>
  <si>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</si>
  <si>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</si>
  <si>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</si>
  <si>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</si>
  <si>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</si>
  <si>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</si>
  <si>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</si>
  <si>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</si>
  <si>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</si>
  <si>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</si>
  <si>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</si>
  <si>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Választott tisztségviselők juttatásai</t>
  </si>
  <si>
    <t>Egyéb külső személyi juttatások</t>
  </si>
  <si>
    <t xml:space="preserve">Munkaadókat terhelő járulékok és szoc. hozzájárulási adó                                                                            </t>
  </si>
  <si>
    <t>Szakmai anyagok beszerzése</t>
  </si>
  <si>
    <t>Üzemeltetési anyagok beszerzése</t>
  </si>
  <si>
    <t>Árubeszerzés</t>
  </si>
  <si>
    <t>Informatikai szolgáltatások igénybevétele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</si>
  <si>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</si>
  <si>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</si>
  <si>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</si>
  <si>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</si>
  <si>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</si>
  <si>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 xml:space="preserve">Szakmai tevékenységet segítő szolgáltatások </t>
  </si>
  <si>
    <t>Egyéb szolgáltatások</t>
  </si>
  <si>
    <t>Kiküldetések kiadásai</t>
  </si>
  <si>
    <t>Reklám- és propagandakiadások</t>
  </si>
  <si>
    <t>Működési célú előzetesen felszámított általános forgalmi adó</t>
  </si>
  <si>
    <t xml:space="preserve">Fizetendő általános forgalmi adó </t>
  </si>
  <si>
    <t xml:space="preserve">Kamatkiadások </t>
  </si>
  <si>
    <t>Egyéb pénzügyi műveletek kiadásai</t>
  </si>
  <si>
    <t>Társadalombiztosítási ellátások</t>
  </si>
  <si>
    <t>Pénzbeli kárpótlások, kártérítések</t>
  </si>
  <si>
    <t>Betegséggel kapcsolatos (nem társadalombiztosítási) ellátások</t>
  </si>
  <si>
    <t>Foglalkoztatással, munkanélküliséggel kapcsolatos ellátások</t>
  </si>
  <si>
    <t>Lakhatással kapcsolatos ellátások</t>
  </si>
  <si>
    <t>Intézményi ellátottak pénzbeli juttatásai</t>
  </si>
  <si>
    <t>Egyéb nem intézményi ellátások</t>
  </si>
  <si>
    <t>Nemzetközi kötelezettségek</t>
  </si>
  <si>
    <t>Elvonások és befizetések</t>
  </si>
  <si>
    <t>Egyéb működési célú támogatások államháztartáson belülre</t>
  </si>
  <si>
    <t>Árkiegészítések, ártámogatások</t>
  </si>
  <si>
    <t>Egyéb működési célú támogatások államháztartáson kívülre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</si>
  <si>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</si>
  <si>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</si>
  <si>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</si>
  <si>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</si>
  <si>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</si>
  <si>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</si>
  <si>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</si>
  <si>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Ingatlanok felújítása</t>
  </si>
  <si>
    <t>Informatikai eszközök felújítása</t>
  </si>
  <si>
    <t xml:space="preserve">Egyéb tárgyi eszközök felújítása </t>
  </si>
  <si>
    <t>Felújítási célú előzetesen felszámított általános forgalmi adó</t>
  </si>
  <si>
    <t>Egyéb felhalmozási célú támogatások államháztartáson belülre</t>
  </si>
  <si>
    <t>Lakástámogatás</t>
  </si>
  <si>
    <t xml:space="preserve">Egyéb felhalmozási célú támogatások államháztartáson kívülre </t>
  </si>
  <si>
    <t>KÖLTSÉGVETÉSI BEVÉTELEK</t>
  </si>
  <si>
    <t>Helyi önkormányzatok működésének általános támogatása</t>
  </si>
  <si>
    <t>Települési önkormányzatok egyes köznevelési feladatainak támogatása</t>
  </si>
  <si>
    <t>Települési önkormányzatok szociális gyermekjóléti és gyermekétkeztetési feladatainak támogatása</t>
  </si>
  <si>
    <t>Települési önkormányzatok kulturális feladatainak támogatása</t>
  </si>
  <si>
    <t>Elvonások és befizetések bevételei</t>
  </si>
  <si>
    <t>Működési célú garancia-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</si>
  <si>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</si>
  <si>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</si>
  <si>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</si>
  <si>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</si>
  <si>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</si>
  <si>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</si>
  <si>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</si>
  <si>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</si>
  <si>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Magánszemélyek jövedelemadói</t>
  </si>
  <si>
    <t xml:space="preserve">Társaságok jövedelemadói </t>
  </si>
  <si>
    <t>Szociális hozzájárulási adó és járulékok</t>
  </si>
  <si>
    <t>Bérhez és foglalkoztatáshoz kapcsolódó adók</t>
  </si>
  <si>
    <t xml:space="preserve">Vagyoni tipusú adók </t>
  </si>
  <si>
    <t xml:space="preserve">Értékesítési és forgalmi adók </t>
  </si>
  <si>
    <t xml:space="preserve">Fogyasztási adók </t>
  </si>
  <si>
    <t>Gépjárműadók</t>
  </si>
  <si>
    <t xml:space="preserve">Egyéb áruhasználati és szolgáltatási adók </t>
  </si>
  <si>
    <t xml:space="preserve">Egyéb közhatalmi bevételek </t>
  </si>
  <si>
    <t>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</si>
  <si>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</si>
  <si>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</si>
  <si>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</si>
  <si>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</si>
  <si>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</si>
  <si>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Általános forgalmi adó visszatérítése</t>
  </si>
  <si>
    <t>Kamatbevételek</t>
  </si>
  <si>
    <t>Egyéb pénzügyi műveletek bevételei</t>
  </si>
  <si>
    <t>Egyéb működési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</si>
  <si>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</si>
  <si>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</si>
  <si>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</si>
  <si>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</si>
  <si>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</si>
  <si>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</si>
  <si>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</si>
  <si>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</si>
  <si>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Működési célú átvett pénzeszközök (=51+52+53)</t>
  </si>
  <si>
    <t>Felhalmozási célú garancia- és kezességvállalásból származó megtérülések államháztartáson kívülről</t>
  </si>
  <si>
    <t>Felhalmozási célú visszatérítendő támogatások, kölcsönök visszatérülése államháztartáson kívülről</t>
  </si>
  <si>
    <t>Egyéb felhalmozási célú átvett pénzeszközök</t>
  </si>
  <si>
    <t xml:space="preserve">Személyi juttatások </t>
  </si>
  <si>
    <t>Ellátottak pénzbeli juttatásai</t>
  </si>
  <si>
    <t>Egyéb működési célú kiadások</t>
  </si>
  <si>
    <t xml:space="preserve">Beruházások  </t>
  </si>
  <si>
    <t>Egyéb felhalmozási célú kiadások</t>
  </si>
  <si>
    <t>Költségvetési kiadások összesen</t>
  </si>
  <si>
    <t>Önkormányzatok működési támogatásai</t>
  </si>
  <si>
    <t xml:space="preserve">Működési célú támogatások államháztartáson belülről </t>
  </si>
  <si>
    <t>Felhalmozási célú támogatások államháztartáson belülről</t>
  </si>
  <si>
    <t>Termékek és szolgáltatások adói</t>
  </si>
  <si>
    <t xml:space="preserve">Működési bevételek </t>
  </si>
  <si>
    <t>Felhalmozási bevételek</t>
  </si>
  <si>
    <t xml:space="preserve">Működési célú átvett pénzeszközök </t>
  </si>
  <si>
    <t>Finanszírozási kiadások</t>
  </si>
  <si>
    <t>Finanszírozási bevételek</t>
  </si>
  <si>
    <t xml:space="preserve">Felhalmozási célú átvett pénzeszközök </t>
  </si>
  <si>
    <t>Költségvetési bevételek  összesen</t>
  </si>
  <si>
    <t xml:space="preserve">Jövedelemadók </t>
  </si>
  <si>
    <t>FINANSZÍROZÁSI BEVÉTELEK</t>
  </si>
  <si>
    <t xml:space="preserve">Foglalkoztatottak személyi juttatásai </t>
  </si>
  <si>
    <t xml:space="preserve">Külső személyi juttatások </t>
  </si>
  <si>
    <t>Személyi juttatások összesen</t>
  </si>
  <si>
    <t xml:space="preserve">Készletbeszerzés </t>
  </si>
  <si>
    <t xml:space="preserve">Kommunikációs szolgáltatások </t>
  </si>
  <si>
    <t xml:space="preserve">Szolgáltatási kiadások </t>
  </si>
  <si>
    <t xml:space="preserve">Kiküldetések, reklám- és propagandakiadások </t>
  </si>
  <si>
    <t xml:space="preserve">Különféle befizetések és egyéb dologi kiadások </t>
  </si>
  <si>
    <t>Dologi kiadások összesen</t>
  </si>
  <si>
    <t xml:space="preserve">Ellátottak pénzbeli juttatásai </t>
  </si>
  <si>
    <t xml:space="preserve">Egyéb működési célú kiadások </t>
  </si>
  <si>
    <t xml:space="preserve">Beruházások </t>
  </si>
  <si>
    <t xml:space="preserve">Felújítások </t>
  </si>
  <si>
    <t xml:space="preserve">Egyéb felhalmozási célú kiadások </t>
  </si>
  <si>
    <t>Kiadások</t>
  </si>
  <si>
    <t xml:space="preserve">Önkormányzatok működési támogatásai </t>
  </si>
  <si>
    <t xml:space="preserve">Felhalmozási célú támogatások államháztartáson belülről </t>
  </si>
  <si>
    <t xml:space="preserve">Termékek és szolgáltatások adói  </t>
  </si>
  <si>
    <t xml:space="preserve">Közhatalmi bevételek </t>
  </si>
  <si>
    <t xml:space="preserve">Felhalmozási bevételek </t>
  </si>
  <si>
    <t>Költségvetési bevételek összesen</t>
  </si>
  <si>
    <t>A</t>
  </si>
  <si>
    <t>B</t>
  </si>
  <si>
    <t>C</t>
  </si>
  <si>
    <t>D</t>
  </si>
  <si>
    <t>E</t>
  </si>
  <si>
    <t xml:space="preserve">ÖSSZEVONT PÉNZÜGYI MÉRLEGE </t>
  </si>
  <si>
    <t>F</t>
  </si>
  <si>
    <t>G</t>
  </si>
  <si>
    <t>H</t>
  </si>
  <si>
    <t>I</t>
  </si>
  <si>
    <t>J</t>
  </si>
  <si>
    <t>Civil szervezetek támogatása</t>
  </si>
  <si>
    <t>2/1</t>
  </si>
  <si>
    <t>K</t>
  </si>
  <si>
    <t>L</t>
  </si>
  <si>
    <t>M</t>
  </si>
  <si>
    <t>N</t>
  </si>
  <si>
    <t>Feladatok</t>
  </si>
  <si>
    <t>Támogatások</t>
  </si>
  <si>
    <t>Felhalmozási kiadások</t>
  </si>
  <si>
    <t>Egyéb kiadások</t>
  </si>
  <si>
    <t>Összes kiadás</t>
  </si>
  <si>
    <t>Állami támogatás -beszámítás</t>
  </si>
  <si>
    <t>Saját bevételek</t>
  </si>
  <si>
    <t>Adóbevételek</t>
  </si>
  <si>
    <t>Feladatra fordított  bevétel összesen</t>
  </si>
  <si>
    <t>Köztemető fenntartás és működtetés</t>
  </si>
  <si>
    <t>Kötelező feladatok összesen:</t>
  </si>
  <si>
    <t xml:space="preserve">Önként vállalt feladatok </t>
  </si>
  <si>
    <t>Önként vállalt feladatok összesen:</t>
  </si>
  <si>
    <t>Mindösszesen:</t>
  </si>
  <si>
    <t>2/2</t>
  </si>
  <si>
    <t xml:space="preserve">Állami feladat </t>
  </si>
  <si>
    <t>Állami feladat összesen:</t>
  </si>
  <si>
    <t>Működési célú költségvetési támogatások és kiegészítő támogatások</t>
  </si>
  <si>
    <t>Elszámolásból származó bevételek</t>
  </si>
  <si>
    <t>Államháztartáson belüli megelőlegezések</t>
  </si>
  <si>
    <t>Működési célú visszatérítendő kölcsönök nyújtása áht-n kívülre</t>
  </si>
  <si>
    <t>FELHALMOZÁSI BEVÉTELEK</t>
  </si>
  <si>
    <t>FELHALMOZÁSI CÉLÚ TÁMOGATÁS ÁHT-N BELÜLRŐL</t>
  </si>
  <si>
    <t>Finanszírozási bevételek összesen</t>
  </si>
  <si>
    <t>FINANSZÍROZÁSI KIADÁSOK</t>
  </si>
  <si>
    <t>Államháztartáson belüli megelőlegezések visszafizetése</t>
  </si>
  <si>
    <t>Finanszírozási kiadások összesen</t>
  </si>
  <si>
    <t>Forgatási célú értékpapírok beváltása, értékesítése</t>
  </si>
  <si>
    <t>Vagyoni típusú adók</t>
  </si>
  <si>
    <t>Nagyharsányi Közös Önkormányzati Hivatal</t>
  </si>
  <si>
    <t>NAGYHARSÁNY KÖZSÉG ÖNKORMÁNYZATA</t>
  </si>
  <si>
    <t>Nagyharsány Községi Önkormányzat</t>
  </si>
  <si>
    <t>Közös Önkormányzati Hivatal</t>
  </si>
  <si>
    <t>NAGYHARSÁNY  KÖZSÉG  ÖNKORMÁNYZATA</t>
  </si>
  <si>
    <t>Gyermekek napközbeni ellátása</t>
  </si>
  <si>
    <t>Központi, irányítószervi támogatás</t>
  </si>
  <si>
    <t>Köponti, irányítószervi támogatások folyósítása</t>
  </si>
  <si>
    <t>Önkormányzat</t>
  </si>
  <si>
    <t>Önkormányzati Hivatal</t>
  </si>
  <si>
    <t>EGYÉB FELHALMOZÁSI CÉLÚ ÁTVETT PÉNZESZKÖZ</t>
  </si>
  <si>
    <t>Közfoglalkoztatás</t>
  </si>
  <si>
    <t>Család és nővédelmi egészségügyi gondozás</t>
  </si>
  <si>
    <t>Támogatási célú finanszírozási műveletek</t>
  </si>
  <si>
    <t>Közös önkormányzati hivatal bevételei és kiadásai</t>
  </si>
  <si>
    <t>Közös önkormányzati hivatal összesen</t>
  </si>
  <si>
    <t>Az önkormányzat által irányított költségvetési szervek</t>
  </si>
  <si>
    <t>Költségvetési hiány/többlet részletezése, finanszírozása</t>
  </si>
  <si>
    <t>Kiadás/bevétel megnevezése</t>
  </si>
  <si>
    <t>Bevétel</t>
  </si>
  <si>
    <t>Kiadás</t>
  </si>
  <si>
    <t>Többlet</t>
  </si>
  <si>
    <t>Hiány</t>
  </si>
  <si>
    <t>1</t>
  </si>
  <si>
    <t>Működési költségvetési bevétel</t>
  </si>
  <si>
    <t>2</t>
  </si>
  <si>
    <t>Működési költségvetési  kiadás</t>
  </si>
  <si>
    <t>3</t>
  </si>
  <si>
    <t>Müködési többlet/hiány</t>
  </si>
  <si>
    <t>4</t>
  </si>
  <si>
    <t>Felhalmozási költségvetési bevétel</t>
  </si>
  <si>
    <t>5</t>
  </si>
  <si>
    <t>Felhalmozási költségvetési kiadás</t>
  </si>
  <si>
    <t>6</t>
  </si>
  <si>
    <t>Felhalmozási többlet/hiány</t>
  </si>
  <si>
    <t>7</t>
  </si>
  <si>
    <t>8</t>
  </si>
  <si>
    <t>9</t>
  </si>
  <si>
    <t>10</t>
  </si>
  <si>
    <t>Finanszírozás belső forrásból</t>
  </si>
  <si>
    <t>11</t>
  </si>
  <si>
    <t xml:space="preserve"> Tervezett költségvetési maradvány</t>
  </si>
  <si>
    <t>12</t>
  </si>
  <si>
    <t>Belső forrás összesen:</t>
  </si>
  <si>
    <t>A hiány teljes összege belső forrásból finanszírozható, külső forrás tervezése nem szükséges</t>
  </si>
  <si>
    <t>Bevételek</t>
  </si>
  <si>
    <t>Önkormányzatok elszámolása a központi ktgvetéssel</t>
  </si>
  <si>
    <t>Önkormányzatok funkcióra nem sorolható bevételei</t>
  </si>
  <si>
    <t>Közművelődés</t>
  </si>
  <si>
    <t>Intézményen kívüli gyermekétkeztetés</t>
  </si>
  <si>
    <t>Finanszírozási bevétel</t>
  </si>
  <si>
    <t>Finanszírozási kiadás</t>
  </si>
  <si>
    <t>Ingatlan értékesítés</t>
  </si>
  <si>
    <t>Város-, községgazdálkodási egyéb szolgáltatások</t>
  </si>
  <si>
    <t>Egyéb szociális pénzbeli és természetbeni ellátás</t>
  </si>
  <si>
    <t>Előző év költségvetési maradványának igénybevétele</t>
  </si>
  <si>
    <t>Pénzügyi lízing kiadásai</t>
  </si>
  <si>
    <t>Konyha felújítás-pályázat</t>
  </si>
  <si>
    <t>Híd felújítás-pályázat</t>
  </si>
  <si>
    <t>Általános iskola</t>
  </si>
  <si>
    <t>Járda felújítás</t>
  </si>
  <si>
    <t>Konyha eszköz beszerzés</t>
  </si>
  <si>
    <t>Mezőgazdasági eszköz</t>
  </si>
  <si>
    <t>Busz</t>
  </si>
  <si>
    <t>Katonai temető</t>
  </si>
  <si>
    <t>Bölcsőde bútorzat</t>
  </si>
  <si>
    <t>Telefon</t>
  </si>
  <si>
    <t>Eszköz beszerzés közfoglalkoztatás</t>
  </si>
  <si>
    <t>Számítástechnikai eszközök</t>
  </si>
  <si>
    <t>Irodabútor</t>
  </si>
  <si>
    <t xml:space="preserve"> 2018. ÉV</t>
  </si>
  <si>
    <t>Egyéb tárgyi eszköz értékesítés</t>
  </si>
  <si>
    <t>Felhalmozási célú önkormányzati támogatás</t>
  </si>
  <si>
    <t>Egyéb felhalmozási támogatás</t>
  </si>
  <si>
    <t>Pénzmaradvány igénybevétele</t>
  </si>
  <si>
    <t>2018. ÉVI KÖLTSÉGVETÉS</t>
  </si>
  <si>
    <t>3. melléklet a 3/2019. (V.29.) önkormányzati rendelethez</t>
  </si>
  <si>
    <t>Forintban</t>
  </si>
  <si>
    <t>4.melléklet a 3/2019.(V.29.)önkormányzati rendelethez</t>
  </si>
  <si>
    <t xml:space="preserve">2018.  ÉVI KÖLTSÉGVETÉS  </t>
  </si>
  <si>
    <t>5.melléklet a 3/2019.(V.29.)önkormányzati rendelethez</t>
  </si>
  <si>
    <t>6. melléklet a 3/2019. (V.29.) önkormányzati rendelethez</t>
  </si>
  <si>
    <t>Az önkormányzat 2018. évi bevételei és kiadásai kötelező, önként vállalt és állami feladatok szerinti megosztásban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</si>
</sst>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#,###"/>
    <numFmt numFmtId="165" formatCode="0__"/>
    <numFmt numFmtId="166" formatCode="_-* #,##0\ _F_t_-;\-* #,##0\ _F_t_-;_-* &quot;-&quot;??\ _F_t_-;_-@_-"/>
  </numFmts>
  <fonts count="37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sz val="8"/>
      <name val="Arial CE"/>
      <charset val="238"/>
    </font>
    <font>
      <sz val="10"/>
      <name val="Times New Roman CE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name val="Arial CE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7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color indexed="8"/>
      <name val="Arial"/>
      <family val="2"/>
      <charset val="238"/>
    </font>
    <font>
      <b/>
      <sz val="8"/>
      <name val="Arial CE"/>
      <charset val="238"/>
    </font>
    <font>
      <sz val="10"/>
      <color indexed="8"/>
      <name val="Times New Roman"/>
      <family val="1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1" fillId="0" borderId="0"/>
    <xf numFmtId="0" fontId="11" fillId="0" borderId="0"/>
    <xf numFmtId="0" fontId="8" fillId="0" borderId="0"/>
    <xf numFmtId="3" fontId="6" fillId="0" borderId="0"/>
  </cellStyleXfs>
  <cellXfs count="24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3" fontId="1" fillId="0" borderId="4" xfId="0" applyNumberFormat="1" applyFont="1" applyFill="1" applyBorder="1"/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/>
    <xf numFmtId="0" fontId="4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1" fillId="0" borderId="1" xfId="0" applyFont="1" applyBorder="1"/>
    <xf numFmtId="3" fontId="3" fillId="0" borderId="5" xfId="4" applyFont="1" applyBorder="1" applyAlignment="1">
      <alignment wrapText="1"/>
    </xf>
    <xf numFmtId="164" fontId="4" fillId="0" borderId="4" xfId="0" applyNumberFormat="1" applyFont="1" applyFill="1" applyBorder="1" applyAlignment="1" applyProtection="1"/>
    <xf numFmtId="0" fontId="16" fillId="0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16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4" fillId="0" borderId="4" xfId="0" applyFont="1" applyBorder="1" applyAlignment="1"/>
    <xf numFmtId="0" fontId="9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49" fontId="0" fillId="0" borderId="0" xfId="0" applyNumberFormat="1"/>
    <xf numFmtId="0" fontId="0" fillId="0" borderId="0" xfId="0" applyBorder="1"/>
    <xf numFmtId="0" fontId="0" fillId="0" borderId="12" xfId="0" applyBorder="1"/>
    <xf numFmtId="0" fontId="20" fillId="0" borderId="3" xfId="0" applyFont="1" applyBorder="1" applyAlignment="1">
      <alignment horizontal="center"/>
    </xf>
    <xf numFmtId="3" fontId="21" fillId="0" borderId="6" xfId="0" applyNumberFormat="1" applyFont="1" applyBorder="1" applyAlignment="1">
      <alignment horizontal="center" wrapText="1"/>
    </xf>
    <xf numFmtId="0" fontId="11" fillId="0" borderId="9" xfId="0" applyFont="1" applyFill="1" applyBorder="1" applyAlignment="1">
      <alignment wrapText="1"/>
    </xf>
    <xf numFmtId="0" fontId="9" fillId="0" borderId="9" xfId="0" applyFont="1" applyFill="1" applyBorder="1" applyAlignment="1">
      <alignment wrapText="1"/>
    </xf>
    <xf numFmtId="0" fontId="8" fillId="0" borderId="9" xfId="3" applyFont="1" applyBorder="1"/>
    <xf numFmtId="0" fontId="12" fillId="3" borderId="4" xfId="0" applyFont="1" applyFill="1" applyBorder="1" applyAlignment="1">
      <alignment wrapText="1"/>
    </xf>
    <xf numFmtId="0" fontId="0" fillId="0" borderId="0" xfId="0" applyFill="1" applyBorder="1"/>
    <xf numFmtId="0" fontId="12" fillId="0" borderId="0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12" fillId="4" borderId="3" xfId="0" applyFont="1" applyFill="1" applyBorder="1" applyAlignment="1">
      <alignment wrapText="1"/>
    </xf>
    <xf numFmtId="0" fontId="11" fillId="0" borderId="22" xfId="0" applyFont="1" applyFill="1" applyBorder="1" applyAlignment="1">
      <alignment wrapText="1"/>
    </xf>
    <xf numFmtId="0" fontId="12" fillId="5" borderId="27" xfId="0" applyFont="1" applyFill="1" applyBorder="1" applyAlignment="1">
      <alignment wrapText="1"/>
    </xf>
    <xf numFmtId="0" fontId="1" fillId="0" borderId="0" xfId="0" applyFont="1"/>
    <xf numFmtId="0" fontId="19" fillId="0" borderId="0" xfId="0" applyFont="1" applyAlignment="1">
      <alignment horizontal="left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/>
    </xf>
    <xf numFmtId="165" fontId="9" fillId="0" borderId="4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distributed" wrapText="1"/>
    </xf>
    <xf numFmtId="0" fontId="18" fillId="0" borderId="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right" vertical="center"/>
    </xf>
    <xf numFmtId="0" fontId="5" fillId="0" borderId="3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textRotation="180" wrapText="1"/>
    </xf>
    <xf numFmtId="0" fontId="12" fillId="0" borderId="3" xfId="0" applyFont="1" applyBorder="1" applyAlignment="1">
      <alignment wrapText="1"/>
    </xf>
    <xf numFmtId="0" fontId="12" fillId="0" borderId="0" xfId="0" applyFont="1" applyBorder="1" applyAlignment="1">
      <alignment wrapText="1"/>
    </xf>
    <xf numFmtId="3" fontId="21" fillId="0" borderId="39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49" fontId="0" fillId="0" borderId="4" xfId="0" applyNumberFormat="1" applyBorder="1"/>
    <xf numFmtId="0" fontId="1" fillId="0" borderId="7" xfId="0" applyFont="1" applyBorder="1"/>
    <xf numFmtId="166" fontId="1" fillId="0" borderId="7" xfId="0" applyNumberFormat="1" applyFont="1" applyBorder="1"/>
    <xf numFmtId="49" fontId="0" fillId="0" borderId="41" xfId="0" applyNumberFormat="1" applyBorder="1"/>
    <xf numFmtId="0" fontId="8" fillId="0" borderId="42" xfId="0" applyFont="1" applyBorder="1"/>
    <xf numFmtId="49" fontId="0" fillId="0" borderId="9" xfId="0" applyNumberFormat="1" applyBorder="1"/>
    <xf numFmtId="0" fontId="8" fillId="0" borderId="8" xfId="0" applyFont="1" applyBorder="1"/>
    <xf numFmtId="0" fontId="8" fillId="0" borderId="8" xfId="0" applyFont="1" applyFill="1" applyBorder="1"/>
    <xf numFmtId="0" fontId="0" fillId="0" borderId="8" xfId="0" applyBorder="1"/>
    <xf numFmtId="0" fontId="0" fillId="0" borderId="44" xfId="0" applyBorder="1"/>
    <xf numFmtId="0" fontId="1" fillId="0" borderId="4" xfId="0" applyFont="1" applyFill="1" applyBorder="1"/>
    <xf numFmtId="0" fontId="8" fillId="0" borderId="9" xfId="0" applyFont="1" applyFill="1" applyBorder="1"/>
    <xf numFmtId="0" fontId="30" fillId="0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right"/>
    </xf>
    <xf numFmtId="3" fontId="31" fillId="0" borderId="4" xfId="0" applyNumberFormat="1" applyFont="1" applyBorder="1"/>
    <xf numFmtId="3" fontId="5" fillId="0" borderId="4" xfId="0" applyNumberFormat="1" applyFont="1" applyBorder="1"/>
    <xf numFmtId="3" fontId="5" fillId="0" borderId="4" xfId="0" applyNumberFormat="1" applyFont="1" applyBorder="1" applyAlignment="1">
      <alignment horizontal="right"/>
    </xf>
    <xf numFmtId="0" fontId="5" fillId="0" borderId="12" xfId="0" applyFont="1" applyBorder="1" applyAlignment="1"/>
    <xf numFmtId="3" fontId="5" fillId="0" borderId="12" xfId="0" applyNumberFormat="1" applyFont="1" applyBorder="1" applyAlignment="1"/>
    <xf numFmtId="0" fontId="0" fillId="0" borderId="0" xfId="0" applyFont="1"/>
    <xf numFmtId="49" fontId="0" fillId="0" borderId="0" xfId="0" applyNumberFormat="1" applyFont="1"/>
    <xf numFmtId="0" fontId="32" fillId="0" borderId="4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3" fontId="12" fillId="0" borderId="14" xfId="0" applyNumberFormat="1" applyFont="1" applyBorder="1" applyAlignment="1">
      <alignment horizontal="center" textRotation="180" wrapText="1"/>
    </xf>
    <xf numFmtId="0" fontId="12" fillId="0" borderId="14" xfId="0" applyFont="1" applyBorder="1" applyAlignment="1">
      <alignment horizontal="center" textRotation="180" wrapText="1"/>
    </xf>
    <xf numFmtId="0" fontId="12" fillId="0" borderId="15" xfId="0" applyFont="1" applyBorder="1" applyAlignment="1">
      <alignment horizontal="center" textRotation="180" wrapText="1"/>
    </xf>
    <xf numFmtId="0" fontId="12" fillId="0" borderId="16" xfId="0" applyFont="1" applyBorder="1" applyAlignment="1">
      <alignment horizontal="center" textRotation="180" wrapText="1"/>
    </xf>
    <xf numFmtId="0" fontId="12" fillId="0" borderId="17" xfId="0" applyFont="1" applyBorder="1" applyAlignment="1">
      <alignment horizontal="center" textRotation="180" wrapText="1"/>
    </xf>
    <xf numFmtId="0" fontId="12" fillId="0" borderId="18" xfId="0" applyFont="1" applyBorder="1" applyAlignment="1">
      <alignment horizontal="center" textRotation="180" wrapText="1"/>
    </xf>
    <xf numFmtId="3" fontId="11" fillId="0" borderId="8" xfId="0" applyNumberFormat="1" applyFont="1" applyFill="1" applyBorder="1"/>
    <xf numFmtId="3" fontId="12" fillId="0" borderId="19" xfId="0" applyNumberFormat="1" applyFont="1" applyBorder="1"/>
    <xf numFmtId="3" fontId="11" fillId="0" borderId="9" xfId="0" applyNumberFormat="1" applyFont="1" applyBorder="1"/>
    <xf numFmtId="3" fontId="11" fillId="0" borderId="8" xfId="0" applyNumberFormat="1" applyFont="1" applyBorder="1"/>
    <xf numFmtId="3" fontId="12" fillId="0" borderId="10" xfId="0" applyNumberFormat="1" applyFont="1" applyBorder="1"/>
    <xf numFmtId="3" fontId="33" fillId="0" borderId="8" xfId="0" applyNumberFormat="1" applyFont="1" applyFill="1" applyBorder="1"/>
    <xf numFmtId="0" fontId="11" fillId="0" borderId="8" xfId="0" applyFont="1" applyBorder="1"/>
    <xf numFmtId="3" fontId="12" fillId="0" borderId="19" xfId="0" applyNumberFormat="1" applyFont="1" applyFill="1" applyBorder="1"/>
    <xf numFmtId="3" fontId="11" fillId="0" borderId="9" xfId="0" applyNumberFormat="1" applyFont="1" applyFill="1" applyBorder="1"/>
    <xf numFmtId="3" fontId="12" fillId="0" borderId="8" xfId="0" applyNumberFormat="1" applyFont="1" applyFill="1" applyBorder="1"/>
    <xf numFmtId="3" fontId="12" fillId="0" borderId="10" xfId="0" applyNumberFormat="1" applyFont="1" applyFill="1" applyBorder="1"/>
    <xf numFmtId="3" fontId="12" fillId="3" borderId="4" xfId="0" applyNumberFormat="1" applyFont="1" applyFill="1" applyBorder="1"/>
    <xf numFmtId="3" fontId="12" fillId="0" borderId="0" xfId="0" applyNumberFormat="1" applyFont="1" applyFill="1" applyBorder="1"/>
    <xf numFmtId="3" fontId="11" fillId="0" borderId="23" xfId="0" applyNumberFormat="1" applyFont="1" applyFill="1" applyBorder="1"/>
    <xf numFmtId="0" fontId="11" fillId="0" borderId="23" xfId="0" applyFont="1" applyFill="1" applyBorder="1"/>
    <xf numFmtId="3" fontId="12" fillId="0" borderId="24" xfId="0" applyNumberFormat="1" applyFont="1" applyFill="1" applyBorder="1"/>
    <xf numFmtId="3" fontId="12" fillId="0" borderId="25" xfId="0" applyNumberFormat="1" applyFont="1" applyFill="1" applyBorder="1"/>
    <xf numFmtId="0" fontId="12" fillId="0" borderId="23" xfId="0" applyFont="1" applyFill="1" applyBorder="1"/>
    <xf numFmtId="3" fontId="12" fillId="0" borderId="26" xfId="0" applyNumberFormat="1" applyFont="1" applyFill="1" applyBorder="1"/>
    <xf numFmtId="3" fontId="12" fillId="5" borderId="28" xfId="0" applyNumberFormat="1" applyFont="1" applyFill="1" applyBorder="1"/>
    <xf numFmtId="3" fontId="12" fillId="5" borderId="29" xfId="0" applyNumberFormat="1" applyFont="1" applyFill="1" applyBorder="1"/>
    <xf numFmtId="3" fontId="11" fillId="0" borderId="20" xfId="0" applyNumberFormat="1" applyFont="1" applyFill="1" applyBorder="1"/>
    <xf numFmtId="3" fontId="12" fillId="0" borderId="21" xfId="0" applyNumberFormat="1" applyFont="1" applyFill="1" applyBorder="1"/>
    <xf numFmtId="3" fontId="34" fillId="0" borderId="8" xfId="0" applyNumberFormat="1" applyFont="1" applyFill="1" applyBorder="1"/>
    <xf numFmtId="3" fontId="12" fillId="4" borderId="4" xfId="0" applyNumberFormat="1" applyFont="1" applyFill="1" applyBorder="1"/>
    <xf numFmtId="3" fontId="12" fillId="0" borderId="4" xfId="0" applyNumberFormat="1" applyFont="1" applyBorder="1"/>
    <xf numFmtId="3" fontId="12" fillId="0" borderId="0" xfId="0" applyNumberFormat="1" applyFont="1" applyBorder="1"/>
    <xf numFmtId="3" fontId="12" fillId="0" borderId="39" xfId="0" applyNumberFormat="1" applyFont="1" applyBorder="1" applyAlignment="1">
      <alignment horizontal="center"/>
    </xf>
    <xf numFmtId="3" fontId="12" fillId="0" borderId="40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29" fillId="0" borderId="0" xfId="0" applyFont="1" applyAlignment="1">
      <alignment horizontal="center"/>
    </xf>
    <xf numFmtId="0" fontId="30" fillId="0" borderId="4" xfId="0" applyFont="1" applyFill="1" applyBorder="1" applyAlignment="1">
      <alignment vertical="center" wrapText="1"/>
    </xf>
    <xf numFmtId="3" fontId="30" fillId="0" borderId="4" xfId="0" applyNumberFormat="1" applyFont="1" applyFill="1" applyBorder="1" applyAlignment="1">
      <alignment horizontal="right" vertical="center"/>
    </xf>
    <xf numFmtId="0" fontId="35" fillId="0" borderId="4" xfId="0" applyFont="1" applyFill="1" applyBorder="1" applyAlignment="1">
      <alignment horizontal="left" vertical="center" wrapText="1"/>
    </xf>
    <xf numFmtId="3" fontId="35" fillId="0" borderId="4" xfId="0" applyNumberFormat="1" applyFont="1" applyFill="1" applyBorder="1" applyAlignment="1">
      <alignment horizontal="right" vertical="center"/>
    </xf>
    <xf numFmtId="0" fontId="26" fillId="0" borderId="4" xfId="0" applyFont="1" applyFill="1" applyBorder="1" applyAlignment="1">
      <alignment horizontal="left" vertical="center" wrapText="1"/>
    </xf>
    <xf numFmtId="0" fontId="36" fillId="0" borderId="4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 wrapText="1"/>
    </xf>
    <xf numFmtId="3" fontId="35" fillId="0" borderId="0" xfId="0" applyNumberFormat="1" applyFont="1" applyFill="1" applyBorder="1" applyAlignment="1">
      <alignment horizontal="right" vertical="center"/>
    </xf>
    <xf numFmtId="3" fontId="30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3" fontId="5" fillId="0" borderId="4" xfId="0" applyNumberFormat="1" applyFont="1" applyBorder="1" applyAlignment="1">
      <alignment vertical="center"/>
    </xf>
    <xf numFmtId="3" fontId="30" fillId="0" borderId="4" xfId="0" applyNumberFormat="1" applyFont="1" applyFill="1" applyBorder="1" applyAlignment="1">
      <alignment vertical="center" wrapText="1"/>
    </xf>
    <xf numFmtId="0" fontId="35" fillId="0" borderId="4" xfId="0" applyFont="1" applyFill="1" applyBorder="1" applyAlignment="1">
      <alignment vertical="center" wrapText="1"/>
    </xf>
    <xf numFmtId="3" fontId="35" fillId="0" borderId="4" xfId="0" applyNumberFormat="1" applyFont="1" applyFill="1" applyBorder="1" applyAlignment="1">
      <alignment vertical="center" wrapText="1"/>
    </xf>
    <xf numFmtId="3" fontId="31" fillId="0" borderId="0" xfId="0" applyNumberFormat="1" applyFont="1"/>
    <xf numFmtId="3" fontId="31" fillId="0" borderId="4" xfId="0" applyNumberFormat="1" applyFont="1" applyFill="1" applyBorder="1"/>
    <xf numFmtId="3" fontId="0" fillId="0" borderId="42" xfId="0" applyNumberFormat="1" applyBorder="1" applyAlignment="1"/>
    <xf numFmtId="3" fontId="2" fillId="0" borderId="42" xfId="0" applyNumberFormat="1" applyFont="1" applyBorder="1" applyAlignment="1"/>
    <xf numFmtId="3" fontId="0" fillId="0" borderId="43" xfId="0" applyNumberFormat="1" applyBorder="1" applyAlignment="1"/>
    <xf numFmtId="3" fontId="0" fillId="0" borderId="8" xfId="0" applyNumberFormat="1" applyBorder="1" applyAlignment="1"/>
    <xf numFmtId="3" fontId="2" fillId="0" borderId="8" xfId="0" applyNumberFormat="1" applyFont="1" applyBorder="1" applyAlignment="1"/>
    <xf numFmtId="3" fontId="0" fillId="0" borderId="10" xfId="0" applyNumberFormat="1" applyBorder="1" applyAlignment="1"/>
    <xf numFmtId="3" fontId="1" fillId="0" borderId="8" xfId="0" applyNumberFormat="1" applyFont="1" applyBorder="1" applyAlignment="1"/>
    <xf numFmtId="3" fontId="0" fillId="0" borderId="44" xfId="0" applyNumberFormat="1" applyBorder="1" applyAlignment="1"/>
    <xf numFmtId="3" fontId="2" fillId="0" borderId="44" xfId="0" applyNumberFormat="1" applyFont="1" applyBorder="1" applyAlignment="1"/>
    <xf numFmtId="3" fontId="1" fillId="0" borderId="4" xfId="0" applyNumberFormat="1" applyFont="1" applyBorder="1"/>
    <xf numFmtId="3" fontId="0" fillId="0" borderId="4" xfId="0" applyNumberFormat="1" applyBorder="1"/>
    <xf numFmtId="3" fontId="0" fillId="0" borderId="8" xfId="0" applyNumberFormat="1" applyBorder="1"/>
    <xf numFmtId="3" fontId="1" fillId="0" borderId="8" xfId="0" applyNumberFormat="1" applyFont="1" applyBorder="1"/>
    <xf numFmtId="3" fontId="0" fillId="0" borderId="10" xfId="0" applyNumberFormat="1" applyBorder="1"/>
    <xf numFmtId="0" fontId="0" fillId="0" borderId="31" xfId="0" applyBorder="1" applyAlignment="1"/>
    <xf numFmtId="0" fontId="36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45" xfId="0" applyBorder="1" applyAlignment="1">
      <alignment horizontal="right"/>
    </xf>
    <xf numFmtId="3" fontId="3" fillId="0" borderId="0" xfId="4" applyFont="1" applyAlignment="1">
      <alignment horizontal="center" wrapText="1"/>
    </xf>
    <xf numFmtId="3" fontId="3" fillId="0" borderId="0" xfId="4" applyFont="1" applyBorder="1" applyAlignment="1">
      <alignment horizont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3" fontId="21" fillId="0" borderId="34" xfId="0" applyNumberFormat="1" applyFont="1" applyBorder="1" applyAlignment="1">
      <alignment horizontal="center"/>
    </xf>
    <xf numFmtId="3" fontId="21" fillId="0" borderId="35" xfId="0" applyNumberFormat="1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12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0" borderId="30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3" fontId="21" fillId="0" borderId="37" xfId="0" applyNumberFormat="1" applyFont="1" applyBorder="1" applyAlignment="1">
      <alignment horizontal="center"/>
    </xf>
    <xf numFmtId="3" fontId="22" fillId="0" borderId="37" xfId="0" applyNumberFormat="1" applyFont="1" applyBorder="1" applyAlignment="1">
      <alignment horizontal="center"/>
    </xf>
    <xf numFmtId="3" fontId="22" fillId="0" borderId="38" xfId="0" applyNumberFormat="1" applyFont="1" applyBorder="1" applyAlignment="1">
      <alignment horizontal="center"/>
    </xf>
  </cellXfs>
  <cellStyles count="5">
    <cellStyle name="Normál" xfId="0" builtinId="0"/>
    <cellStyle name="Normál 2" xfId="1"/>
    <cellStyle name="Normál 4" xfId="2"/>
    <cellStyle name="Normál_2007.féléviképv.t._2011.III.néiközig" xfId="3"/>
    <cellStyle name="Normál_Norm_tám_CXXV_tákisz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view="pageLayout" topLeftCell="A58" zoomScaleNormal="100" workbookViewId="0">
      <selection activeCell="H69" sqref="H69:J73"/>
    </sheetView>
  </sheetViews>
  <sheetFormatPr defaultColWidth="8.5703125" defaultRowHeight="12.75" x14ac:dyDescent="0.2"/>
  <cols>
    <col min="1" max="1" width="49.42578125" customWidth="1"/>
    <col min="2" max="2" width="9.85546875" customWidth="1"/>
    <col min="3" max="10" width="10.140625" customWidth="1"/>
  </cols>
  <sheetData>
    <row r="1" spans="1:10" ht="20.100000000000001" customHeight="1" x14ac:dyDescent="0.25">
      <c r="A1" s="171" t="s">
        <v>228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ht="20.100000000000001" customHeight="1" x14ac:dyDescent="0.25">
      <c r="A2" s="171" t="s">
        <v>302</v>
      </c>
      <c r="B2" s="171"/>
      <c r="C2" s="171"/>
      <c r="D2" s="171"/>
      <c r="E2" s="171"/>
      <c r="F2" s="171"/>
      <c r="G2" s="171"/>
      <c r="H2" s="171"/>
      <c r="I2" s="171"/>
      <c r="J2" s="171"/>
    </row>
    <row r="3" spans="1:10" ht="20.100000000000001" customHeight="1" x14ac:dyDescent="0.25">
      <c r="A3" s="171" t="s">
        <v>94</v>
      </c>
      <c r="B3" s="171"/>
      <c r="C3" s="171"/>
      <c r="D3" s="171"/>
      <c r="E3" s="171"/>
      <c r="F3" s="171"/>
      <c r="G3" s="171"/>
      <c r="H3" s="171"/>
      <c r="I3" s="171"/>
      <c r="J3" s="171"/>
    </row>
    <row r="4" spans="1:10" ht="15.75" x14ac:dyDescent="0.25">
      <c r="A4" s="133"/>
      <c r="B4" s="133"/>
      <c r="C4" s="133"/>
      <c r="D4" s="172"/>
      <c r="E4" s="172"/>
      <c r="J4" s="134"/>
    </row>
    <row r="5" spans="1:10" ht="12.75" customHeight="1" x14ac:dyDescent="0.2">
      <c r="A5" s="173" t="s">
        <v>32</v>
      </c>
      <c r="B5" s="174" t="s">
        <v>33</v>
      </c>
      <c r="C5" s="174"/>
      <c r="D5" s="174"/>
      <c r="E5" s="174" t="s">
        <v>34</v>
      </c>
      <c r="F5" s="174"/>
      <c r="G5" s="174"/>
      <c r="H5" s="175" t="s">
        <v>14</v>
      </c>
      <c r="I5" s="175"/>
      <c r="J5" s="175"/>
    </row>
    <row r="6" spans="1:10" ht="30" customHeight="1" x14ac:dyDescent="0.2">
      <c r="A6" s="173"/>
      <c r="B6" s="40" t="s">
        <v>229</v>
      </c>
      <c r="C6" s="40" t="s">
        <v>230</v>
      </c>
      <c r="D6" s="41" t="s">
        <v>3</v>
      </c>
      <c r="E6" s="40" t="s">
        <v>229</v>
      </c>
      <c r="F6" s="40" t="s">
        <v>230</v>
      </c>
      <c r="G6" s="41" t="s">
        <v>3</v>
      </c>
      <c r="H6" s="40" t="s">
        <v>229</v>
      </c>
      <c r="I6" s="40" t="s">
        <v>230</v>
      </c>
      <c r="J6" s="41" t="s">
        <v>3</v>
      </c>
    </row>
    <row r="7" spans="1:10" ht="21.95" customHeight="1" x14ac:dyDescent="0.2">
      <c r="A7" s="137" t="s">
        <v>95</v>
      </c>
      <c r="B7" s="138">
        <v>150187696</v>
      </c>
      <c r="C7" s="138"/>
      <c r="D7" s="138">
        <f>+B7+C7</f>
        <v>150187696</v>
      </c>
      <c r="E7" s="138">
        <v>150219904</v>
      </c>
      <c r="F7" s="138"/>
      <c r="G7" s="138">
        <f>+E7+F7</f>
        <v>150219904</v>
      </c>
      <c r="H7" s="138"/>
      <c r="I7" s="138"/>
      <c r="J7" s="138"/>
    </row>
    <row r="8" spans="1:10" ht="24.95" customHeight="1" x14ac:dyDescent="0.2">
      <c r="A8" s="87" t="s">
        <v>96</v>
      </c>
      <c r="B8" s="138">
        <v>36092500</v>
      </c>
      <c r="C8" s="138"/>
      <c r="D8" s="138">
        <f t="shared" ref="D8:D62" si="0">+B8+C8</f>
        <v>36092500</v>
      </c>
      <c r="E8" s="138">
        <v>35127000</v>
      </c>
      <c r="F8" s="138"/>
      <c r="G8" s="138">
        <f t="shared" ref="G8:G12" si="1">+E8+F8</f>
        <v>35127000</v>
      </c>
      <c r="H8" s="138"/>
      <c r="I8" s="138"/>
      <c r="J8" s="138"/>
    </row>
    <row r="9" spans="1:10" ht="24.95" customHeight="1" x14ac:dyDescent="0.2">
      <c r="A9" s="87" t="s">
        <v>97</v>
      </c>
      <c r="B9" s="138">
        <v>52796764</v>
      </c>
      <c r="C9" s="138"/>
      <c r="D9" s="138">
        <f t="shared" si="0"/>
        <v>52796764</v>
      </c>
      <c r="E9" s="138">
        <v>53314459</v>
      </c>
      <c r="F9" s="138"/>
      <c r="G9" s="138">
        <f t="shared" si="1"/>
        <v>53314459</v>
      </c>
      <c r="H9" s="138"/>
      <c r="I9" s="138"/>
      <c r="J9" s="138"/>
    </row>
    <row r="10" spans="1:10" ht="21.95" customHeight="1" x14ac:dyDescent="0.2">
      <c r="A10" s="87" t="s">
        <v>98</v>
      </c>
      <c r="B10" s="138">
        <v>1802900</v>
      </c>
      <c r="C10" s="138"/>
      <c r="D10" s="138">
        <f t="shared" si="0"/>
        <v>1802900</v>
      </c>
      <c r="E10" s="138">
        <v>1802900</v>
      </c>
      <c r="F10" s="138"/>
      <c r="G10" s="138">
        <f t="shared" si="1"/>
        <v>1802900</v>
      </c>
      <c r="H10" s="138"/>
      <c r="I10" s="138"/>
      <c r="J10" s="138"/>
    </row>
    <row r="11" spans="1:10" ht="21.95" customHeight="1" x14ac:dyDescent="0.2">
      <c r="A11" s="87" t="s">
        <v>215</v>
      </c>
      <c r="B11" s="138"/>
      <c r="C11" s="138"/>
      <c r="D11" s="138">
        <f t="shared" si="0"/>
        <v>0</v>
      </c>
      <c r="E11" s="138">
        <v>6711949</v>
      </c>
      <c r="F11" s="138"/>
      <c r="G11" s="138">
        <f t="shared" si="1"/>
        <v>6711949</v>
      </c>
      <c r="H11" s="138"/>
      <c r="I11" s="138"/>
      <c r="J11" s="138"/>
    </row>
    <row r="12" spans="1:10" ht="21.95" customHeight="1" x14ac:dyDescent="0.2">
      <c r="A12" s="87" t="s">
        <v>216</v>
      </c>
      <c r="B12" s="138"/>
      <c r="C12" s="138"/>
      <c r="D12" s="138">
        <f t="shared" si="0"/>
        <v>0</v>
      </c>
      <c r="E12" s="138"/>
      <c r="F12" s="138"/>
      <c r="G12" s="138">
        <f t="shared" si="1"/>
        <v>0</v>
      </c>
      <c r="H12" s="138"/>
      <c r="I12" s="138"/>
      <c r="J12" s="138"/>
    </row>
    <row r="13" spans="1:10" ht="21.95" customHeight="1" x14ac:dyDescent="0.2">
      <c r="A13" s="139" t="s">
        <v>175</v>
      </c>
      <c r="B13" s="140">
        <f>SUM(B7:B12)</f>
        <v>240879860</v>
      </c>
      <c r="C13" s="140">
        <f t="shared" ref="C13:D13" si="2">SUM(C7:C12)</f>
        <v>0</v>
      </c>
      <c r="D13" s="140">
        <f t="shared" si="2"/>
        <v>240879860</v>
      </c>
      <c r="E13" s="140">
        <f>SUM(E7:E12)</f>
        <v>247176212</v>
      </c>
      <c r="F13" s="140">
        <f t="shared" ref="F13:G13" si="3">SUM(F7:F12)</f>
        <v>0</v>
      </c>
      <c r="G13" s="140">
        <f t="shared" si="3"/>
        <v>247176212</v>
      </c>
      <c r="H13" s="140"/>
      <c r="I13" s="140"/>
      <c r="J13" s="140"/>
    </row>
    <row r="14" spans="1:10" ht="21.95" customHeight="1" x14ac:dyDescent="0.2">
      <c r="A14" s="87" t="s">
        <v>99</v>
      </c>
      <c r="B14" s="138"/>
      <c r="C14" s="138"/>
      <c r="D14" s="138">
        <f t="shared" si="0"/>
        <v>0</v>
      </c>
      <c r="E14" s="138"/>
      <c r="F14" s="138"/>
      <c r="G14" s="138">
        <f t="shared" ref="G14:G18" si="4">+E14+F14</f>
        <v>0</v>
      </c>
      <c r="H14" s="138"/>
      <c r="I14" s="138"/>
      <c r="J14" s="138"/>
    </row>
    <row r="15" spans="1:10" ht="24.95" customHeight="1" x14ac:dyDescent="0.2">
      <c r="A15" s="87" t="s">
        <v>100</v>
      </c>
      <c r="B15" s="138"/>
      <c r="C15" s="138"/>
      <c r="D15" s="138">
        <f t="shared" si="0"/>
        <v>0</v>
      </c>
      <c r="E15" s="138"/>
      <c r="F15" s="138"/>
      <c r="G15" s="138">
        <f t="shared" si="4"/>
        <v>0</v>
      </c>
      <c r="H15" s="138"/>
      <c r="I15" s="138"/>
      <c r="J15" s="138"/>
    </row>
    <row r="16" spans="1:10" ht="24.95" customHeight="1" x14ac:dyDescent="0.2">
      <c r="A16" s="87" t="s">
        <v>101</v>
      </c>
      <c r="B16" s="138"/>
      <c r="C16" s="138"/>
      <c r="D16" s="138">
        <f t="shared" si="0"/>
        <v>0</v>
      </c>
      <c r="E16" s="138"/>
      <c r="F16" s="138"/>
      <c r="G16" s="138">
        <f t="shared" si="4"/>
        <v>0</v>
      </c>
      <c r="H16" s="138"/>
      <c r="I16" s="138"/>
      <c r="J16" s="138"/>
    </row>
    <row r="17" spans="1:10" ht="24.95" customHeight="1" x14ac:dyDescent="0.2">
      <c r="A17" s="87" t="s">
        <v>102</v>
      </c>
      <c r="B17" s="138"/>
      <c r="C17" s="138"/>
      <c r="D17" s="138">
        <f t="shared" si="0"/>
        <v>0</v>
      </c>
      <c r="E17" s="138"/>
      <c r="F17" s="138"/>
      <c r="G17" s="138">
        <f t="shared" si="4"/>
        <v>0</v>
      </c>
      <c r="H17" s="138"/>
      <c r="I17" s="138"/>
      <c r="J17" s="138"/>
    </row>
    <row r="18" spans="1:10" ht="24.95" customHeight="1" x14ac:dyDescent="0.2">
      <c r="A18" s="87" t="s">
        <v>103</v>
      </c>
      <c r="B18" s="138">
        <v>4720000</v>
      </c>
      <c r="C18" s="138"/>
      <c r="D18" s="138">
        <f t="shared" si="0"/>
        <v>4720000</v>
      </c>
      <c r="E18" s="138">
        <v>95670836</v>
      </c>
      <c r="F18" s="138">
        <v>4776509</v>
      </c>
      <c r="G18" s="138">
        <f t="shared" si="4"/>
        <v>100447345</v>
      </c>
      <c r="H18" s="138"/>
      <c r="I18" s="138"/>
      <c r="J18" s="138"/>
    </row>
    <row r="19" spans="1:10" ht="24.95" customHeight="1" x14ac:dyDescent="0.2">
      <c r="A19" s="139" t="s">
        <v>148</v>
      </c>
      <c r="B19" s="140">
        <f>SUM(B13:B18)</f>
        <v>245599860</v>
      </c>
      <c r="C19" s="140">
        <f t="shared" ref="C19:D19" si="5">SUM(C13:C18)</f>
        <v>0</v>
      </c>
      <c r="D19" s="140">
        <f t="shared" si="5"/>
        <v>245599860</v>
      </c>
      <c r="E19" s="140">
        <f>SUM(E13:E18)</f>
        <v>342847048</v>
      </c>
      <c r="F19" s="140">
        <f t="shared" ref="F19:G19" si="6">SUM(F13:F18)</f>
        <v>4776509</v>
      </c>
      <c r="G19" s="140">
        <f t="shared" si="6"/>
        <v>347623557</v>
      </c>
      <c r="H19" s="140"/>
      <c r="I19" s="140"/>
      <c r="J19" s="140"/>
    </row>
    <row r="20" spans="1:10" ht="24.95" customHeight="1" x14ac:dyDescent="0.2">
      <c r="A20" s="87" t="s">
        <v>104</v>
      </c>
      <c r="B20" s="140"/>
      <c r="C20" s="140"/>
      <c r="D20" s="138">
        <f t="shared" si="0"/>
        <v>0</v>
      </c>
      <c r="E20" s="138">
        <v>12740882</v>
      </c>
      <c r="F20" s="140"/>
      <c r="G20" s="138">
        <f t="shared" ref="G20:G24" si="7">+E20+F20</f>
        <v>12740882</v>
      </c>
      <c r="H20" s="138"/>
      <c r="I20" s="140"/>
      <c r="J20" s="138"/>
    </row>
    <row r="21" spans="1:10" ht="24.95" customHeight="1" x14ac:dyDescent="0.2">
      <c r="A21" s="87" t="s">
        <v>105</v>
      </c>
      <c r="B21" s="138"/>
      <c r="C21" s="138"/>
      <c r="D21" s="138">
        <f t="shared" si="0"/>
        <v>0</v>
      </c>
      <c r="E21" s="138"/>
      <c r="F21" s="138"/>
      <c r="G21" s="138">
        <f t="shared" si="7"/>
        <v>0</v>
      </c>
      <c r="H21" s="138"/>
      <c r="I21" s="138"/>
      <c r="J21" s="138"/>
    </row>
    <row r="22" spans="1:10" ht="24.95" customHeight="1" x14ac:dyDescent="0.2">
      <c r="A22" s="87" t="s">
        <v>106</v>
      </c>
      <c r="B22" s="138"/>
      <c r="C22" s="138"/>
      <c r="D22" s="138">
        <f t="shared" si="0"/>
        <v>0</v>
      </c>
      <c r="E22" s="138"/>
      <c r="F22" s="138"/>
      <c r="G22" s="138">
        <f t="shared" si="7"/>
        <v>0</v>
      </c>
      <c r="H22" s="138"/>
      <c r="I22" s="138"/>
      <c r="J22" s="138"/>
    </row>
    <row r="23" spans="1:10" ht="24.95" customHeight="1" x14ac:dyDescent="0.2">
      <c r="A23" s="87" t="s">
        <v>107</v>
      </c>
      <c r="B23" s="140"/>
      <c r="C23" s="140"/>
      <c r="D23" s="138">
        <f t="shared" si="0"/>
        <v>0</v>
      </c>
      <c r="E23" s="140"/>
      <c r="F23" s="140"/>
      <c r="G23" s="138">
        <f t="shared" si="7"/>
        <v>0</v>
      </c>
      <c r="H23" s="140"/>
      <c r="I23" s="140"/>
      <c r="J23" s="138"/>
    </row>
    <row r="24" spans="1:10" ht="24.95" customHeight="1" x14ac:dyDescent="0.2">
      <c r="A24" s="87" t="s">
        <v>108</v>
      </c>
      <c r="B24" s="138"/>
      <c r="C24" s="138"/>
      <c r="D24" s="138">
        <f t="shared" si="0"/>
        <v>0</v>
      </c>
      <c r="E24" s="138">
        <v>30939261</v>
      </c>
      <c r="F24" s="138"/>
      <c r="G24" s="138">
        <f t="shared" si="7"/>
        <v>30939261</v>
      </c>
      <c r="H24" s="138"/>
      <c r="I24" s="138"/>
      <c r="J24" s="138"/>
    </row>
    <row r="25" spans="1:10" ht="24.95" customHeight="1" x14ac:dyDescent="0.2">
      <c r="A25" s="139" t="s">
        <v>176</v>
      </c>
      <c r="B25" s="140">
        <f>SUM(B20:B24)</f>
        <v>0</v>
      </c>
      <c r="C25" s="140">
        <f t="shared" ref="C25:D25" si="8">SUM(C20:C24)</f>
        <v>0</v>
      </c>
      <c r="D25" s="140">
        <f t="shared" si="8"/>
        <v>0</v>
      </c>
      <c r="E25" s="140">
        <f>SUM(E20:E24)</f>
        <v>43680143</v>
      </c>
      <c r="F25" s="140">
        <f t="shared" ref="F25:G25" si="9">SUM(F20:F24)</f>
        <v>0</v>
      </c>
      <c r="G25" s="140">
        <f t="shared" si="9"/>
        <v>43680143</v>
      </c>
      <c r="H25" s="140"/>
      <c r="I25" s="140"/>
      <c r="J25" s="140"/>
    </row>
    <row r="26" spans="1:10" ht="20.100000000000001" customHeight="1" x14ac:dyDescent="0.2">
      <c r="A26" s="87" t="s">
        <v>109</v>
      </c>
      <c r="B26" s="138"/>
      <c r="C26" s="138"/>
      <c r="D26" s="138">
        <f t="shared" si="0"/>
        <v>0</v>
      </c>
      <c r="E26" s="138"/>
      <c r="F26" s="138"/>
      <c r="G26" s="138">
        <f t="shared" ref="G26:G35" si="10">+E26+F26</f>
        <v>0</v>
      </c>
      <c r="H26" s="138"/>
      <c r="I26" s="138"/>
      <c r="J26" s="138"/>
    </row>
    <row r="27" spans="1:10" ht="20.100000000000001" customHeight="1" x14ac:dyDescent="0.2">
      <c r="A27" s="87" t="s">
        <v>110</v>
      </c>
      <c r="B27" s="138"/>
      <c r="C27" s="138"/>
      <c r="D27" s="138">
        <f t="shared" si="0"/>
        <v>0</v>
      </c>
      <c r="E27" s="138"/>
      <c r="F27" s="138"/>
      <c r="G27" s="138">
        <f t="shared" si="10"/>
        <v>0</v>
      </c>
      <c r="H27" s="138"/>
      <c r="I27" s="138"/>
      <c r="J27" s="138"/>
    </row>
    <row r="28" spans="1:10" ht="21.95" customHeight="1" x14ac:dyDescent="0.2">
      <c r="A28" s="139" t="s">
        <v>158</v>
      </c>
      <c r="B28" s="138">
        <f>SUM(B26:B27)</f>
        <v>0</v>
      </c>
      <c r="C28" s="138">
        <f t="shared" ref="C28:G28" si="11">SUM(C26:C27)</f>
        <v>0</v>
      </c>
      <c r="D28" s="138">
        <f t="shared" si="11"/>
        <v>0</v>
      </c>
      <c r="E28" s="138">
        <f t="shared" si="11"/>
        <v>0</v>
      </c>
      <c r="F28" s="138">
        <f t="shared" si="11"/>
        <v>0</v>
      </c>
      <c r="G28" s="138">
        <f t="shared" si="11"/>
        <v>0</v>
      </c>
      <c r="H28" s="138"/>
      <c r="I28" s="138"/>
      <c r="J28" s="138"/>
    </row>
    <row r="29" spans="1:10" ht="20.100000000000001" customHeight="1" x14ac:dyDescent="0.2">
      <c r="A29" s="87" t="s">
        <v>111</v>
      </c>
      <c r="B29" s="140"/>
      <c r="C29" s="140"/>
      <c r="D29" s="138">
        <f t="shared" si="0"/>
        <v>0</v>
      </c>
      <c r="E29" s="140"/>
      <c r="F29" s="140"/>
      <c r="G29" s="138">
        <f t="shared" si="10"/>
        <v>0</v>
      </c>
      <c r="H29" s="140"/>
      <c r="I29" s="140"/>
      <c r="J29" s="138"/>
    </row>
    <row r="30" spans="1:10" ht="20.100000000000001" customHeight="1" x14ac:dyDescent="0.2">
      <c r="A30" s="87" t="s">
        <v>112</v>
      </c>
      <c r="B30" s="138"/>
      <c r="C30" s="138"/>
      <c r="D30" s="138">
        <f t="shared" si="0"/>
        <v>0</v>
      </c>
      <c r="E30" s="138"/>
      <c r="F30" s="138"/>
      <c r="G30" s="138">
        <f t="shared" si="10"/>
        <v>0</v>
      </c>
      <c r="H30" s="138"/>
      <c r="I30" s="138"/>
      <c r="J30" s="138"/>
    </row>
    <row r="31" spans="1:10" ht="20.100000000000001" customHeight="1" x14ac:dyDescent="0.2">
      <c r="A31" s="87" t="s">
        <v>113</v>
      </c>
      <c r="B31" s="138">
        <v>6000000</v>
      </c>
      <c r="C31" s="140"/>
      <c r="D31" s="138">
        <f t="shared" si="0"/>
        <v>6000000</v>
      </c>
      <c r="E31" s="138">
        <v>6000000</v>
      </c>
      <c r="F31" s="140"/>
      <c r="G31" s="138">
        <f t="shared" si="10"/>
        <v>6000000</v>
      </c>
      <c r="H31" s="138"/>
      <c r="I31" s="140"/>
      <c r="J31" s="138"/>
    </row>
    <row r="32" spans="1:10" ht="20.100000000000001" customHeight="1" x14ac:dyDescent="0.2">
      <c r="A32" s="87" t="s">
        <v>114</v>
      </c>
      <c r="B32" s="138">
        <v>14250000</v>
      </c>
      <c r="C32" s="138"/>
      <c r="D32" s="138">
        <f t="shared" si="0"/>
        <v>14250000</v>
      </c>
      <c r="E32" s="138">
        <v>14250000</v>
      </c>
      <c r="F32" s="138"/>
      <c r="G32" s="138">
        <f t="shared" si="10"/>
        <v>14250000</v>
      </c>
      <c r="H32" s="138"/>
      <c r="I32" s="138"/>
      <c r="J32" s="138"/>
    </row>
    <row r="33" spans="1:10" ht="20.100000000000001" customHeight="1" x14ac:dyDescent="0.2">
      <c r="A33" s="87" t="s">
        <v>115</v>
      </c>
      <c r="B33" s="138"/>
      <c r="C33" s="138"/>
      <c r="D33" s="138">
        <f t="shared" si="0"/>
        <v>0</v>
      </c>
      <c r="E33" s="138"/>
      <c r="F33" s="138"/>
      <c r="G33" s="138">
        <f t="shared" si="10"/>
        <v>0</v>
      </c>
      <c r="H33" s="138"/>
      <c r="I33" s="138"/>
      <c r="J33" s="138"/>
    </row>
    <row r="34" spans="1:10" ht="20.100000000000001" customHeight="1" x14ac:dyDescent="0.2">
      <c r="A34" s="87" t="s">
        <v>116</v>
      </c>
      <c r="B34" s="138">
        <v>2500000</v>
      </c>
      <c r="C34" s="138"/>
      <c r="D34" s="138">
        <f t="shared" si="0"/>
        <v>2500000</v>
      </c>
      <c r="E34" s="138">
        <v>2500000</v>
      </c>
      <c r="F34" s="138"/>
      <c r="G34" s="138">
        <f t="shared" si="10"/>
        <v>2500000</v>
      </c>
      <c r="H34" s="138"/>
      <c r="I34" s="138"/>
      <c r="J34" s="138"/>
    </row>
    <row r="35" spans="1:10" ht="20.100000000000001" customHeight="1" x14ac:dyDescent="0.2">
      <c r="A35" s="87" t="s">
        <v>117</v>
      </c>
      <c r="B35" s="138"/>
      <c r="C35" s="138"/>
      <c r="D35" s="138">
        <f t="shared" si="0"/>
        <v>0</v>
      </c>
      <c r="E35" s="138"/>
      <c r="F35" s="138"/>
      <c r="G35" s="138">
        <f t="shared" si="10"/>
        <v>0</v>
      </c>
      <c r="H35" s="138"/>
      <c r="I35" s="138"/>
      <c r="J35" s="138"/>
    </row>
    <row r="36" spans="1:10" ht="21.95" customHeight="1" x14ac:dyDescent="0.2">
      <c r="A36" s="139" t="s">
        <v>177</v>
      </c>
      <c r="B36" s="140">
        <f>SUM(+B32+B34+B35)</f>
        <v>16750000</v>
      </c>
      <c r="C36" s="140">
        <f t="shared" ref="C36:G36" si="12">SUM(+C32+C34+C35)</f>
        <v>0</v>
      </c>
      <c r="D36" s="140">
        <f t="shared" si="12"/>
        <v>16750000</v>
      </c>
      <c r="E36" s="140">
        <f t="shared" si="12"/>
        <v>16750000</v>
      </c>
      <c r="F36" s="140">
        <f t="shared" si="12"/>
        <v>0</v>
      </c>
      <c r="G36" s="140">
        <f t="shared" si="12"/>
        <v>16750000</v>
      </c>
      <c r="H36" s="140"/>
      <c r="I36" s="140"/>
      <c r="J36" s="140"/>
    </row>
    <row r="37" spans="1:10" ht="21.95" customHeight="1" x14ac:dyDescent="0.2">
      <c r="A37" s="87" t="s">
        <v>118</v>
      </c>
      <c r="B37" s="138"/>
      <c r="C37" s="138"/>
      <c r="D37" s="138">
        <f t="shared" si="0"/>
        <v>0</v>
      </c>
      <c r="E37" s="138"/>
      <c r="F37" s="138"/>
      <c r="G37" s="138">
        <f t="shared" ref="G37" si="13">+E37+F37</f>
        <v>0</v>
      </c>
      <c r="H37" s="138"/>
      <c r="I37" s="138"/>
      <c r="J37" s="138"/>
    </row>
    <row r="38" spans="1:10" ht="21.95" customHeight="1" x14ac:dyDescent="0.2">
      <c r="A38" s="139" t="s">
        <v>178</v>
      </c>
      <c r="B38" s="140">
        <f>SUM(+B28+B31+B36+B37)</f>
        <v>22750000</v>
      </c>
      <c r="C38" s="140">
        <f t="shared" ref="C38:G38" si="14">SUM(+C28+C31+C36+C37)</f>
        <v>0</v>
      </c>
      <c r="D38" s="140">
        <f t="shared" si="14"/>
        <v>22750000</v>
      </c>
      <c r="E38" s="140">
        <f t="shared" si="14"/>
        <v>22750000</v>
      </c>
      <c r="F38" s="140">
        <f t="shared" si="14"/>
        <v>0</v>
      </c>
      <c r="G38" s="140">
        <f t="shared" si="14"/>
        <v>22750000</v>
      </c>
      <c r="H38" s="140"/>
      <c r="I38" s="140"/>
      <c r="J38" s="140"/>
    </row>
    <row r="39" spans="1:10" ht="20.100000000000001" customHeight="1" x14ac:dyDescent="0.2">
      <c r="A39" s="141" t="s">
        <v>119</v>
      </c>
      <c r="B39" s="140"/>
      <c r="C39" s="140"/>
      <c r="D39" s="138">
        <f t="shared" si="0"/>
        <v>0</v>
      </c>
      <c r="E39" s="140"/>
      <c r="F39" s="140"/>
      <c r="G39" s="138">
        <f t="shared" ref="G39:G48" si="15">+E39+F39</f>
        <v>0</v>
      </c>
      <c r="H39" s="140"/>
      <c r="I39" s="140"/>
      <c r="J39" s="138"/>
    </row>
    <row r="40" spans="1:10" ht="20.100000000000001" customHeight="1" x14ac:dyDescent="0.2">
      <c r="A40" s="141" t="s">
        <v>120</v>
      </c>
      <c r="B40" s="138">
        <v>3200000</v>
      </c>
      <c r="C40" s="138">
        <v>750000</v>
      </c>
      <c r="D40" s="138">
        <f t="shared" si="0"/>
        <v>3950000</v>
      </c>
      <c r="E40" s="138">
        <v>3200000</v>
      </c>
      <c r="F40" s="138">
        <v>750000</v>
      </c>
      <c r="G40" s="138">
        <f t="shared" si="15"/>
        <v>3950000</v>
      </c>
      <c r="H40" s="138"/>
      <c r="I40" s="138"/>
      <c r="J40" s="138"/>
    </row>
    <row r="41" spans="1:10" ht="20.100000000000001" customHeight="1" x14ac:dyDescent="0.2">
      <c r="A41" s="141" t="s">
        <v>121</v>
      </c>
      <c r="B41" s="138"/>
      <c r="C41" s="138"/>
      <c r="D41" s="138">
        <f t="shared" si="0"/>
        <v>0</v>
      </c>
      <c r="E41" s="138"/>
      <c r="F41" s="138"/>
      <c r="G41" s="138">
        <f t="shared" si="15"/>
        <v>0</v>
      </c>
      <c r="H41" s="138"/>
      <c r="I41" s="138"/>
      <c r="J41" s="138"/>
    </row>
    <row r="42" spans="1:10" ht="20.100000000000001" customHeight="1" x14ac:dyDescent="0.2">
      <c r="A42" s="141" t="s">
        <v>122</v>
      </c>
      <c r="B42" s="138">
        <v>4000000</v>
      </c>
      <c r="C42" s="138"/>
      <c r="D42" s="138">
        <f t="shared" si="0"/>
        <v>4000000</v>
      </c>
      <c r="E42" s="138">
        <v>4000000</v>
      </c>
      <c r="F42" s="138"/>
      <c r="G42" s="138">
        <f t="shared" si="15"/>
        <v>4000000</v>
      </c>
      <c r="H42" s="138"/>
      <c r="I42" s="138"/>
      <c r="J42" s="138"/>
    </row>
    <row r="43" spans="1:10" ht="20.100000000000001" customHeight="1" x14ac:dyDescent="0.2">
      <c r="A43" s="141" t="s">
        <v>123</v>
      </c>
      <c r="B43" s="138"/>
      <c r="C43" s="138"/>
      <c r="D43" s="138">
        <f t="shared" si="0"/>
        <v>0</v>
      </c>
      <c r="E43" s="138"/>
      <c r="F43" s="138"/>
      <c r="G43" s="138">
        <f t="shared" si="15"/>
        <v>0</v>
      </c>
      <c r="H43" s="138"/>
      <c r="I43" s="138"/>
      <c r="J43" s="138"/>
    </row>
    <row r="44" spans="1:10" ht="20.100000000000001" customHeight="1" x14ac:dyDescent="0.2">
      <c r="A44" s="141" t="s">
        <v>124</v>
      </c>
      <c r="B44" s="138"/>
      <c r="C44" s="138"/>
      <c r="D44" s="138">
        <f t="shared" si="0"/>
        <v>0</v>
      </c>
      <c r="E44" s="138"/>
      <c r="F44" s="138"/>
      <c r="G44" s="138">
        <f t="shared" si="15"/>
        <v>0</v>
      </c>
      <c r="H44" s="138"/>
      <c r="I44" s="138"/>
      <c r="J44" s="138"/>
    </row>
    <row r="45" spans="1:10" ht="20.100000000000001" customHeight="1" x14ac:dyDescent="0.2">
      <c r="A45" s="141" t="s">
        <v>125</v>
      </c>
      <c r="B45" s="138"/>
      <c r="C45" s="138"/>
      <c r="D45" s="138">
        <f t="shared" si="0"/>
        <v>0</v>
      </c>
      <c r="E45" s="138"/>
      <c r="F45" s="138"/>
      <c r="G45" s="138">
        <f t="shared" si="15"/>
        <v>0</v>
      </c>
      <c r="H45" s="138"/>
      <c r="I45" s="138"/>
      <c r="J45" s="138"/>
    </row>
    <row r="46" spans="1:10" ht="20.100000000000001" customHeight="1" x14ac:dyDescent="0.2">
      <c r="A46" s="141" t="s">
        <v>126</v>
      </c>
      <c r="B46" s="138"/>
      <c r="C46" s="138"/>
      <c r="D46" s="138">
        <f t="shared" si="0"/>
        <v>0</v>
      </c>
      <c r="E46" s="138"/>
      <c r="F46" s="138"/>
      <c r="G46" s="138">
        <f t="shared" si="15"/>
        <v>0</v>
      </c>
      <c r="H46" s="138"/>
      <c r="I46" s="138"/>
      <c r="J46" s="138"/>
    </row>
    <row r="47" spans="1:10" ht="20.100000000000001" customHeight="1" x14ac:dyDescent="0.2">
      <c r="A47" s="141" t="s">
        <v>127</v>
      </c>
      <c r="B47" s="138"/>
      <c r="C47" s="138"/>
      <c r="D47" s="138">
        <f t="shared" si="0"/>
        <v>0</v>
      </c>
      <c r="E47" s="138"/>
      <c r="F47" s="138"/>
      <c r="G47" s="138">
        <f t="shared" si="15"/>
        <v>0</v>
      </c>
      <c r="H47" s="138"/>
      <c r="I47" s="138"/>
      <c r="J47" s="138"/>
    </row>
    <row r="48" spans="1:10" ht="20.100000000000001" customHeight="1" x14ac:dyDescent="0.2">
      <c r="A48" s="141" t="s">
        <v>128</v>
      </c>
      <c r="B48" s="138"/>
      <c r="C48" s="138"/>
      <c r="D48" s="138">
        <f t="shared" si="0"/>
        <v>0</v>
      </c>
      <c r="E48" s="138"/>
      <c r="F48" s="138"/>
      <c r="G48" s="138">
        <f t="shared" si="15"/>
        <v>0</v>
      </c>
      <c r="H48" s="138"/>
      <c r="I48" s="138"/>
      <c r="J48" s="138"/>
    </row>
    <row r="49" spans="1:10" ht="21.95" customHeight="1" x14ac:dyDescent="0.2">
      <c r="A49" s="142" t="s">
        <v>151</v>
      </c>
      <c r="B49" s="140">
        <f t="shared" ref="B49:G49" si="16">SUM(B39:B48)</f>
        <v>7200000</v>
      </c>
      <c r="C49" s="140">
        <f t="shared" si="16"/>
        <v>750000</v>
      </c>
      <c r="D49" s="140">
        <f t="shared" si="16"/>
        <v>7950000</v>
      </c>
      <c r="E49" s="140">
        <f t="shared" si="16"/>
        <v>7200000</v>
      </c>
      <c r="F49" s="140">
        <f t="shared" si="16"/>
        <v>750000</v>
      </c>
      <c r="G49" s="140">
        <f t="shared" si="16"/>
        <v>7950000</v>
      </c>
      <c r="H49" s="140"/>
      <c r="I49" s="140"/>
      <c r="J49" s="140"/>
    </row>
    <row r="50" spans="1:10" ht="20.100000000000001" customHeight="1" x14ac:dyDescent="0.2">
      <c r="A50" s="141" t="s">
        <v>129</v>
      </c>
      <c r="B50" s="138"/>
      <c r="C50" s="138"/>
      <c r="D50" s="138">
        <f t="shared" si="0"/>
        <v>0</v>
      </c>
      <c r="E50" s="138"/>
      <c r="F50" s="138"/>
      <c r="G50" s="138">
        <f t="shared" ref="G50:G54" si="17">+E50+F50</f>
        <v>0</v>
      </c>
      <c r="H50" s="138"/>
      <c r="I50" s="138"/>
      <c r="J50" s="138"/>
    </row>
    <row r="51" spans="1:10" ht="20.100000000000001" customHeight="1" x14ac:dyDescent="0.2">
      <c r="A51" s="141" t="s">
        <v>130</v>
      </c>
      <c r="B51" s="138"/>
      <c r="C51" s="138"/>
      <c r="D51" s="138">
        <f t="shared" si="0"/>
        <v>0</v>
      </c>
      <c r="E51" s="138"/>
      <c r="F51" s="138"/>
      <c r="G51" s="138">
        <f t="shared" si="17"/>
        <v>0</v>
      </c>
      <c r="H51" s="138"/>
      <c r="I51" s="138"/>
      <c r="J51" s="138"/>
    </row>
    <row r="52" spans="1:10" ht="20.100000000000001" customHeight="1" x14ac:dyDescent="0.2">
      <c r="A52" s="141" t="s">
        <v>131</v>
      </c>
      <c r="B52" s="138"/>
      <c r="C52" s="138"/>
      <c r="D52" s="138">
        <f t="shared" si="0"/>
        <v>0</v>
      </c>
      <c r="E52" s="138"/>
      <c r="F52" s="138"/>
      <c r="G52" s="138">
        <f t="shared" si="17"/>
        <v>0</v>
      </c>
      <c r="H52" s="138"/>
      <c r="I52" s="138"/>
      <c r="J52" s="138"/>
    </row>
    <row r="53" spans="1:10" ht="20.100000000000001" customHeight="1" x14ac:dyDescent="0.2">
      <c r="A53" s="141" t="s">
        <v>132</v>
      </c>
      <c r="B53" s="138"/>
      <c r="C53" s="138"/>
      <c r="D53" s="138">
        <f t="shared" si="0"/>
        <v>0</v>
      </c>
      <c r="E53" s="138"/>
      <c r="F53" s="138"/>
      <c r="G53" s="138">
        <f t="shared" si="17"/>
        <v>0</v>
      </c>
      <c r="H53" s="138"/>
      <c r="I53" s="138"/>
      <c r="J53" s="138"/>
    </row>
    <row r="54" spans="1:10" ht="20.100000000000001" customHeight="1" x14ac:dyDescent="0.2">
      <c r="A54" s="141" t="s">
        <v>133</v>
      </c>
      <c r="B54" s="138"/>
      <c r="C54" s="138"/>
      <c r="D54" s="138">
        <f t="shared" si="0"/>
        <v>0</v>
      </c>
      <c r="E54" s="138"/>
      <c r="F54" s="138"/>
      <c r="G54" s="138">
        <f t="shared" si="17"/>
        <v>0</v>
      </c>
      <c r="H54" s="138"/>
      <c r="I54" s="138"/>
      <c r="J54" s="138"/>
    </row>
    <row r="55" spans="1:10" ht="21.95" customHeight="1" x14ac:dyDescent="0.2">
      <c r="A55" s="139" t="s">
        <v>179</v>
      </c>
      <c r="B55" s="140">
        <f t="shared" ref="B55:G55" si="18">SUM(B50:B54)</f>
        <v>0</v>
      </c>
      <c r="C55" s="140">
        <f t="shared" si="18"/>
        <v>0</v>
      </c>
      <c r="D55" s="140">
        <f t="shared" si="18"/>
        <v>0</v>
      </c>
      <c r="E55" s="140">
        <f t="shared" si="18"/>
        <v>0</v>
      </c>
      <c r="F55" s="140">
        <f t="shared" si="18"/>
        <v>0</v>
      </c>
      <c r="G55" s="140">
        <f t="shared" si="18"/>
        <v>0</v>
      </c>
      <c r="H55" s="140"/>
      <c r="I55" s="140"/>
      <c r="J55" s="140"/>
    </row>
    <row r="56" spans="1:10" ht="24.95" customHeight="1" x14ac:dyDescent="0.2">
      <c r="A56" s="141" t="s">
        <v>134</v>
      </c>
      <c r="B56" s="138"/>
      <c r="C56" s="138"/>
      <c r="D56" s="138">
        <f t="shared" si="0"/>
        <v>0</v>
      </c>
      <c r="E56" s="138"/>
      <c r="F56" s="138"/>
      <c r="G56" s="138">
        <f t="shared" ref="G56:G58" si="19">+E56+F56</f>
        <v>0</v>
      </c>
      <c r="H56" s="138"/>
      <c r="I56" s="138"/>
      <c r="J56" s="138"/>
    </row>
    <row r="57" spans="1:10" ht="24.95" customHeight="1" x14ac:dyDescent="0.2">
      <c r="A57" s="87" t="s">
        <v>135</v>
      </c>
      <c r="B57" s="138"/>
      <c r="C57" s="138"/>
      <c r="D57" s="138">
        <f t="shared" si="0"/>
        <v>0</v>
      </c>
      <c r="E57" s="138"/>
      <c r="F57" s="138"/>
      <c r="G57" s="138">
        <f t="shared" si="19"/>
        <v>0</v>
      </c>
      <c r="H57" s="138"/>
      <c r="I57" s="138"/>
      <c r="J57" s="138"/>
    </row>
    <row r="58" spans="1:10" ht="24.95" customHeight="1" x14ac:dyDescent="0.2">
      <c r="A58" s="141" t="s">
        <v>136</v>
      </c>
      <c r="B58" s="138"/>
      <c r="C58" s="138"/>
      <c r="D58" s="138">
        <f t="shared" si="0"/>
        <v>0</v>
      </c>
      <c r="E58" s="138"/>
      <c r="F58" s="138"/>
      <c r="G58" s="138">
        <f t="shared" si="19"/>
        <v>0</v>
      </c>
      <c r="H58" s="138"/>
      <c r="I58" s="138"/>
      <c r="J58" s="138"/>
    </row>
    <row r="59" spans="1:10" ht="24.95" customHeight="1" x14ac:dyDescent="0.2">
      <c r="A59" s="139" t="s">
        <v>137</v>
      </c>
      <c r="B59" s="140">
        <f t="shared" ref="B59:G59" si="20">SUM(B56:B58)</f>
        <v>0</v>
      </c>
      <c r="C59" s="140">
        <f t="shared" si="20"/>
        <v>0</v>
      </c>
      <c r="D59" s="140">
        <f t="shared" si="20"/>
        <v>0</v>
      </c>
      <c r="E59" s="140">
        <f t="shared" si="20"/>
        <v>0</v>
      </c>
      <c r="F59" s="140">
        <f t="shared" si="20"/>
        <v>0</v>
      </c>
      <c r="G59" s="140">
        <f t="shared" si="20"/>
        <v>0</v>
      </c>
      <c r="H59" s="140"/>
      <c r="I59" s="140"/>
      <c r="J59" s="140"/>
    </row>
    <row r="60" spans="1:10" ht="24.95" customHeight="1" x14ac:dyDescent="0.2">
      <c r="A60" s="141" t="s">
        <v>138</v>
      </c>
      <c r="B60" s="138"/>
      <c r="C60" s="138"/>
      <c r="D60" s="138">
        <f t="shared" si="0"/>
        <v>0</v>
      </c>
      <c r="E60" s="138"/>
      <c r="F60" s="138"/>
      <c r="G60" s="138">
        <f t="shared" ref="G60:G62" si="21">+E60+F60</f>
        <v>0</v>
      </c>
      <c r="H60" s="138"/>
      <c r="I60" s="138"/>
      <c r="J60" s="138"/>
    </row>
    <row r="61" spans="1:10" ht="24.95" customHeight="1" x14ac:dyDescent="0.2">
      <c r="A61" s="87" t="s">
        <v>139</v>
      </c>
      <c r="B61" s="138"/>
      <c r="C61" s="138"/>
      <c r="D61" s="138">
        <f t="shared" si="0"/>
        <v>0</v>
      </c>
      <c r="E61" s="138"/>
      <c r="F61" s="138"/>
      <c r="G61" s="138">
        <f t="shared" si="21"/>
        <v>0</v>
      </c>
      <c r="H61" s="138"/>
      <c r="I61" s="138"/>
      <c r="J61" s="138"/>
    </row>
    <row r="62" spans="1:10" ht="21.95" customHeight="1" x14ac:dyDescent="0.2">
      <c r="A62" s="141" t="s">
        <v>140</v>
      </c>
      <c r="B62" s="138"/>
      <c r="C62" s="138"/>
      <c r="D62" s="138">
        <f t="shared" si="0"/>
        <v>0</v>
      </c>
      <c r="E62" s="138"/>
      <c r="F62" s="138"/>
      <c r="G62" s="138">
        <f t="shared" si="21"/>
        <v>0</v>
      </c>
      <c r="H62" s="138"/>
      <c r="I62" s="138"/>
      <c r="J62" s="138"/>
    </row>
    <row r="63" spans="1:10" ht="21.95" customHeight="1" x14ac:dyDescent="0.2">
      <c r="A63" s="139" t="s">
        <v>156</v>
      </c>
      <c r="B63" s="140">
        <f>SUM(B60:B62)</f>
        <v>0</v>
      </c>
      <c r="C63" s="140">
        <f t="shared" ref="C63:D63" si="22">SUM(C60:C62)</f>
        <v>0</v>
      </c>
      <c r="D63" s="140">
        <f t="shared" si="22"/>
        <v>0</v>
      </c>
      <c r="E63" s="140">
        <f>SUM(E60:E62)</f>
        <v>0</v>
      </c>
      <c r="F63" s="140">
        <f t="shared" ref="F63:G63" si="23">SUM(F60:F62)</f>
        <v>0</v>
      </c>
      <c r="G63" s="140">
        <f t="shared" si="23"/>
        <v>0</v>
      </c>
      <c r="H63" s="140"/>
      <c r="I63" s="140"/>
      <c r="J63" s="140"/>
    </row>
    <row r="64" spans="1:10" ht="21.95" customHeight="1" x14ac:dyDescent="0.2">
      <c r="A64" s="142" t="s">
        <v>180</v>
      </c>
      <c r="B64" s="140">
        <f t="shared" ref="B64:G64" si="24">SUM(B63+B59+B55+B49+B38+B25+B19)</f>
        <v>275549860</v>
      </c>
      <c r="C64" s="140">
        <f t="shared" si="24"/>
        <v>750000</v>
      </c>
      <c r="D64" s="140">
        <f t="shared" si="24"/>
        <v>276299860</v>
      </c>
      <c r="E64" s="140">
        <f t="shared" si="24"/>
        <v>416477191</v>
      </c>
      <c r="F64" s="140">
        <f t="shared" si="24"/>
        <v>5526509</v>
      </c>
      <c r="G64" s="140">
        <f t="shared" si="24"/>
        <v>422003700</v>
      </c>
      <c r="H64" s="140"/>
      <c r="I64" s="140"/>
      <c r="J64" s="140"/>
    </row>
    <row r="65" spans="1:10" ht="20.25" customHeight="1" x14ac:dyDescent="0.2">
      <c r="A65" s="143"/>
      <c r="B65" s="144"/>
      <c r="C65" s="145"/>
      <c r="D65" s="145"/>
      <c r="E65" s="144"/>
      <c r="F65" s="145"/>
      <c r="G65" s="145"/>
      <c r="H65" s="146"/>
      <c r="I65" s="146"/>
      <c r="J65" s="146"/>
    </row>
    <row r="66" spans="1:10" ht="20.25" customHeight="1" x14ac:dyDescent="0.2">
      <c r="A66" s="143"/>
      <c r="B66" s="144"/>
      <c r="C66" s="145"/>
      <c r="D66" s="145"/>
      <c r="E66" s="144"/>
      <c r="F66" s="145"/>
      <c r="G66" s="145"/>
      <c r="H66" s="146"/>
      <c r="I66" s="146"/>
      <c r="J66" s="146"/>
    </row>
    <row r="67" spans="1:10" ht="21.95" customHeight="1" x14ac:dyDescent="0.2">
      <c r="A67" s="170" t="s">
        <v>159</v>
      </c>
      <c r="B67" s="170"/>
      <c r="C67" s="170"/>
      <c r="D67" s="170"/>
      <c r="E67" s="170"/>
      <c r="F67" s="147"/>
      <c r="G67" s="147"/>
      <c r="H67" s="147"/>
      <c r="I67" s="147"/>
      <c r="J67" s="147"/>
    </row>
    <row r="68" spans="1:10" ht="4.5" customHeight="1" x14ac:dyDescent="0.2">
      <c r="A68" s="147"/>
      <c r="B68" s="147"/>
      <c r="C68" s="147"/>
      <c r="D68" s="147"/>
      <c r="E68" s="147"/>
      <c r="F68" s="147"/>
      <c r="G68" s="147"/>
      <c r="H68" s="147"/>
      <c r="I68" s="147"/>
      <c r="J68" s="147"/>
    </row>
    <row r="69" spans="1:10" ht="25.5" customHeight="1" x14ac:dyDescent="0.2">
      <c r="A69" s="148" t="s">
        <v>233</v>
      </c>
      <c r="B69" s="147"/>
      <c r="C69" s="149">
        <v>113136400</v>
      </c>
      <c r="D69" s="138">
        <f t="shared" ref="D69:D72" si="25">+B69+C69</f>
        <v>113136400</v>
      </c>
      <c r="E69" s="147"/>
      <c r="F69" s="149">
        <v>116060605</v>
      </c>
      <c r="G69" s="138">
        <f t="shared" ref="G69:G72" si="26">+E69+F69</f>
        <v>116060605</v>
      </c>
      <c r="H69" s="147"/>
      <c r="I69" s="149"/>
      <c r="J69" s="138"/>
    </row>
    <row r="70" spans="1:10" ht="18.75" customHeight="1" x14ac:dyDescent="0.2">
      <c r="A70" s="147" t="s">
        <v>225</v>
      </c>
      <c r="B70" s="147"/>
      <c r="C70" s="147"/>
      <c r="D70" s="138">
        <f t="shared" si="25"/>
        <v>0</v>
      </c>
      <c r="E70" s="147"/>
      <c r="F70" s="147"/>
      <c r="G70" s="138">
        <f t="shared" si="26"/>
        <v>0</v>
      </c>
      <c r="H70" s="147"/>
      <c r="I70" s="147"/>
      <c r="J70" s="138"/>
    </row>
    <row r="71" spans="1:10" ht="26.25" customHeight="1" x14ac:dyDescent="0.2">
      <c r="A71" s="137" t="s">
        <v>282</v>
      </c>
      <c r="B71" s="150">
        <v>115255832</v>
      </c>
      <c r="C71" s="150">
        <v>8329255</v>
      </c>
      <c r="D71" s="138">
        <f t="shared" si="25"/>
        <v>123585087</v>
      </c>
      <c r="E71" s="150">
        <v>146124042</v>
      </c>
      <c r="F71" s="150">
        <v>8329255</v>
      </c>
      <c r="G71" s="138">
        <f t="shared" si="26"/>
        <v>154453297</v>
      </c>
      <c r="H71" s="150"/>
      <c r="I71" s="150"/>
      <c r="J71" s="138"/>
    </row>
    <row r="72" spans="1:10" ht="20.25" customHeight="1" x14ac:dyDescent="0.2">
      <c r="A72" s="137" t="s">
        <v>217</v>
      </c>
      <c r="B72" s="150"/>
      <c r="C72" s="150"/>
      <c r="D72" s="138">
        <f t="shared" si="25"/>
        <v>0</v>
      </c>
      <c r="E72" s="150"/>
      <c r="F72" s="150"/>
      <c r="G72" s="138">
        <f t="shared" si="26"/>
        <v>0</v>
      </c>
      <c r="H72" s="150"/>
      <c r="I72" s="150"/>
      <c r="J72" s="138"/>
    </row>
    <row r="73" spans="1:10" ht="22.5" customHeight="1" x14ac:dyDescent="0.2">
      <c r="A73" s="151" t="s">
        <v>221</v>
      </c>
      <c r="B73" s="152">
        <f>SUM(B69:B72)</f>
        <v>115255832</v>
      </c>
      <c r="C73" s="152">
        <f t="shared" ref="C73:D73" si="27">SUM(C69:C72)</f>
        <v>121465655</v>
      </c>
      <c r="D73" s="152">
        <f t="shared" si="27"/>
        <v>236721487</v>
      </c>
      <c r="E73" s="152">
        <f>SUM(E69:E72)</f>
        <v>146124042</v>
      </c>
      <c r="F73" s="152">
        <f t="shared" ref="F73:G73" si="28">SUM(F69:F72)</f>
        <v>124389860</v>
      </c>
      <c r="G73" s="152">
        <f t="shared" si="28"/>
        <v>270513902</v>
      </c>
      <c r="H73" s="152"/>
      <c r="I73" s="152"/>
      <c r="J73" s="152"/>
    </row>
  </sheetData>
  <mergeCells count="9">
    <mergeCell ref="A67:E67"/>
    <mergeCell ref="A1:J1"/>
    <mergeCell ref="A2:J2"/>
    <mergeCell ref="A3:J3"/>
    <mergeCell ref="D4:E4"/>
    <mergeCell ref="A5:A6"/>
    <mergeCell ref="B5:D5"/>
    <mergeCell ref="E5:G5"/>
    <mergeCell ref="H5:J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98" fitToHeight="3" orientation="landscape" r:id="rId1"/>
  <headerFooter>
    <oddHeader>&amp;R1.melléklet a 3/2019.(V.29.)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98"/>
  <sheetViews>
    <sheetView view="pageLayout" topLeftCell="A82" zoomScaleNormal="100" workbookViewId="0">
      <selection activeCell="H95" sqref="H95:J98"/>
    </sheetView>
  </sheetViews>
  <sheetFormatPr defaultColWidth="9" defaultRowHeight="12.75" x14ac:dyDescent="0.2"/>
  <cols>
    <col min="1" max="1" width="49.85546875" customWidth="1"/>
    <col min="2" max="10" width="9.85546875" customWidth="1"/>
  </cols>
  <sheetData>
    <row r="2" spans="1:10" ht="20.100000000000001" customHeight="1" x14ac:dyDescent="0.25">
      <c r="A2" s="171" t="s">
        <v>228</v>
      </c>
      <c r="B2" s="171"/>
      <c r="C2" s="171"/>
      <c r="D2" s="171"/>
      <c r="E2" s="171"/>
      <c r="F2" s="171"/>
      <c r="G2" s="171"/>
      <c r="H2" s="171"/>
      <c r="I2" s="171"/>
      <c r="J2" s="171"/>
    </row>
    <row r="3" spans="1:10" ht="20.100000000000001" customHeight="1" x14ac:dyDescent="0.25">
      <c r="A3" s="171" t="s">
        <v>302</v>
      </c>
      <c r="B3" s="171"/>
      <c r="C3" s="171"/>
      <c r="D3" s="171"/>
      <c r="E3" s="171"/>
      <c r="F3" s="171"/>
      <c r="G3" s="171"/>
      <c r="H3" s="171"/>
      <c r="I3" s="171"/>
      <c r="J3" s="171"/>
    </row>
    <row r="4" spans="1:10" ht="20.100000000000001" customHeight="1" x14ac:dyDescent="0.25">
      <c r="A4" s="171" t="s">
        <v>31</v>
      </c>
      <c r="B4" s="171"/>
      <c r="C4" s="171"/>
      <c r="D4" s="171"/>
      <c r="E4" s="171"/>
      <c r="F4" s="171"/>
      <c r="G4" s="171"/>
      <c r="H4" s="171"/>
      <c r="I4" s="171"/>
      <c r="J4" s="171"/>
    </row>
    <row r="5" spans="1:10" ht="19.5" customHeight="1" x14ac:dyDescent="0.25">
      <c r="A5" s="133"/>
      <c r="B5" s="133"/>
      <c r="C5" s="133"/>
      <c r="D5" s="133"/>
      <c r="E5" s="133"/>
      <c r="J5" s="135"/>
    </row>
    <row r="6" spans="1:10" ht="20.100000000000001" hidden="1" customHeight="1" x14ac:dyDescent="0.25">
      <c r="A6" s="133"/>
      <c r="B6" s="133"/>
      <c r="C6" s="133"/>
      <c r="D6" s="133"/>
      <c r="E6" s="133"/>
    </row>
    <row r="7" spans="1:10" ht="12.75" customHeight="1" x14ac:dyDescent="0.2">
      <c r="A7" s="173" t="s">
        <v>32</v>
      </c>
      <c r="B7" s="174" t="s">
        <v>33</v>
      </c>
      <c r="C7" s="174"/>
      <c r="D7" s="174"/>
      <c r="E7" s="174" t="s">
        <v>34</v>
      </c>
      <c r="F7" s="174"/>
      <c r="G7" s="174"/>
      <c r="H7" s="175" t="s">
        <v>14</v>
      </c>
      <c r="I7" s="175"/>
      <c r="J7" s="175"/>
    </row>
    <row r="8" spans="1:10" ht="29.45" customHeight="1" x14ac:dyDescent="0.2">
      <c r="A8" s="173"/>
      <c r="B8" s="40" t="s">
        <v>229</v>
      </c>
      <c r="C8" s="40" t="s">
        <v>230</v>
      </c>
      <c r="D8" s="41" t="s">
        <v>3</v>
      </c>
      <c r="E8" s="40" t="s">
        <v>229</v>
      </c>
      <c r="F8" s="40" t="s">
        <v>230</v>
      </c>
      <c r="G8" s="41" t="s">
        <v>3</v>
      </c>
      <c r="H8" s="40" t="s">
        <v>229</v>
      </c>
      <c r="I8" s="40" t="s">
        <v>230</v>
      </c>
      <c r="J8" s="41" t="s">
        <v>3</v>
      </c>
    </row>
    <row r="9" spans="1:10" ht="17.45" customHeight="1" x14ac:dyDescent="0.2">
      <c r="A9" s="46" t="s">
        <v>35</v>
      </c>
      <c r="B9" s="138">
        <v>12488245</v>
      </c>
      <c r="C9" s="138">
        <v>56879660</v>
      </c>
      <c r="D9" s="138">
        <f>+B9+C9</f>
        <v>69367905</v>
      </c>
      <c r="E9" s="138">
        <v>86534145</v>
      </c>
      <c r="F9" s="138">
        <v>51228260</v>
      </c>
      <c r="G9" s="138">
        <f>+E9+F9</f>
        <v>137762405</v>
      </c>
      <c r="H9" s="138"/>
      <c r="I9" s="138"/>
      <c r="J9" s="138"/>
    </row>
    <row r="10" spans="1:10" ht="17.45" customHeight="1" x14ac:dyDescent="0.2">
      <c r="A10" s="46" t="s">
        <v>36</v>
      </c>
      <c r="B10" s="138"/>
      <c r="C10" s="138"/>
      <c r="D10" s="138">
        <f t="shared" ref="D10:D24" si="0">+B10+C10</f>
        <v>0</v>
      </c>
      <c r="E10" s="138"/>
      <c r="F10" s="138"/>
      <c r="G10" s="138">
        <f t="shared" ref="G10:G21" si="1">+E10+F10</f>
        <v>0</v>
      </c>
      <c r="H10" s="138"/>
      <c r="I10" s="138"/>
      <c r="J10" s="138"/>
    </row>
    <row r="11" spans="1:10" ht="17.45" customHeight="1" x14ac:dyDescent="0.2">
      <c r="A11" s="46" t="s">
        <v>37</v>
      </c>
      <c r="B11" s="138"/>
      <c r="C11" s="138"/>
      <c r="D11" s="138">
        <f t="shared" si="0"/>
        <v>0</v>
      </c>
      <c r="E11" s="138"/>
      <c r="F11" s="138">
        <v>6488200</v>
      </c>
      <c r="G11" s="138">
        <f t="shared" si="1"/>
        <v>6488200</v>
      </c>
      <c r="H11" s="138"/>
      <c r="I11" s="138"/>
      <c r="J11" s="138"/>
    </row>
    <row r="12" spans="1:10" ht="17.45" customHeight="1" x14ac:dyDescent="0.2">
      <c r="A12" s="21" t="s">
        <v>38</v>
      </c>
      <c r="B12" s="138"/>
      <c r="C12" s="138"/>
      <c r="D12" s="138">
        <f t="shared" si="0"/>
        <v>0</v>
      </c>
      <c r="E12" s="138"/>
      <c r="F12" s="138">
        <v>1255100</v>
      </c>
      <c r="G12" s="138">
        <f t="shared" si="1"/>
        <v>1255100</v>
      </c>
      <c r="H12" s="138"/>
      <c r="I12" s="138"/>
      <c r="J12" s="138"/>
    </row>
    <row r="13" spans="1:10" ht="17.45" customHeight="1" x14ac:dyDescent="0.2">
      <c r="A13" s="21" t="s">
        <v>39</v>
      </c>
      <c r="B13" s="138"/>
      <c r="C13" s="138"/>
      <c r="D13" s="138">
        <f t="shared" si="0"/>
        <v>0</v>
      </c>
      <c r="E13" s="138"/>
      <c r="F13" s="138"/>
      <c r="G13" s="138">
        <f t="shared" si="1"/>
        <v>0</v>
      </c>
      <c r="H13" s="138"/>
      <c r="I13" s="138"/>
      <c r="J13" s="138"/>
    </row>
    <row r="14" spans="1:10" ht="17.45" customHeight="1" x14ac:dyDescent="0.2">
      <c r="A14" s="21" t="s">
        <v>40</v>
      </c>
      <c r="B14" s="138">
        <v>562564</v>
      </c>
      <c r="C14" s="138">
        <v>1600000</v>
      </c>
      <c r="D14" s="138">
        <f t="shared" si="0"/>
        <v>2162564</v>
      </c>
      <c r="E14" s="138">
        <v>562564</v>
      </c>
      <c r="F14" s="138">
        <v>1884900</v>
      </c>
      <c r="G14" s="138">
        <f t="shared" si="1"/>
        <v>2447464</v>
      </c>
      <c r="H14" s="138"/>
      <c r="I14" s="138"/>
      <c r="J14" s="138"/>
    </row>
    <row r="15" spans="1:10" ht="17.45" customHeight="1" x14ac:dyDescent="0.2">
      <c r="A15" s="21" t="s">
        <v>41</v>
      </c>
      <c r="B15" s="138">
        <v>192000</v>
      </c>
      <c r="C15" s="138">
        <v>4133326</v>
      </c>
      <c r="D15" s="138">
        <f t="shared" si="0"/>
        <v>4325326</v>
      </c>
      <c r="E15" s="138">
        <v>576000</v>
      </c>
      <c r="F15" s="138">
        <v>4460826</v>
      </c>
      <c r="G15" s="138">
        <f t="shared" si="1"/>
        <v>5036826</v>
      </c>
      <c r="H15" s="138"/>
      <c r="I15" s="138"/>
      <c r="J15" s="138"/>
    </row>
    <row r="16" spans="1:10" ht="17.45" customHeight="1" x14ac:dyDescent="0.2">
      <c r="A16" s="21" t="s">
        <v>42</v>
      </c>
      <c r="B16" s="138"/>
      <c r="C16" s="138"/>
      <c r="D16" s="138">
        <f t="shared" si="0"/>
        <v>0</v>
      </c>
      <c r="E16" s="138"/>
      <c r="F16" s="138"/>
      <c r="G16" s="138">
        <f t="shared" si="1"/>
        <v>0</v>
      </c>
      <c r="H16" s="138"/>
      <c r="I16" s="138"/>
      <c r="J16" s="138"/>
    </row>
    <row r="17" spans="1:10" ht="17.45" customHeight="1" x14ac:dyDescent="0.2">
      <c r="A17" s="42" t="s">
        <v>43</v>
      </c>
      <c r="B17" s="138"/>
      <c r="C17" s="138">
        <v>850000</v>
      </c>
      <c r="D17" s="138">
        <f t="shared" si="0"/>
        <v>850000</v>
      </c>
      <c r="E17" s="138"/>
      <c r="F17" s="138">
        <v>1002000</v>
      </c>
      <c r="G17" s="138">
        <f t="shared" si="1"/>
        <v>1002000</v>
      </c>
      <c r="H17" s="138"/>
      <c r="I17" s="138"/>
      <c r="J17" s="138"/>
    </row>
    <row r="18" spans="1:10" ht="17.45" customHeight="1" x14ac:dyDescent="0.2">
      <c r="A18" s="42" t="s">
        <v>44</v>
      </c>
      <c r="B18" s="138"/>
      <c r="C18" s="138">
        <v>964000</v>
      </c>
      <c r="D18" s="138">
        <f t="shared" si="0"/>
        <v>964000</v>
      </c>
      <c r="E18" s="138"/>
      <c r="F18" s="138">
        <v>2772000</v>
      </c>
      <c r="G18" s="138">
        <f t="shared" si="1"/>
        <v>2772000</v>
      </c>
      <c r="H18" s="138"/>
      <c r="I18" s="138"/>
      <c r="J18" s="138"/>
    </row>
    <row r="19" spans="1:10" ht="17.45" customHeight="1" x14ac:dyDescent="0.2">
      <c r="A19" s="42" t="s">
        <v>45</v>
      </c>
      <c r="B19" s="138"/>
      <c r="C19" s="138"/>
      <c r="D19" s="138">
        <f t="shared" si="0"/>
        <v>0</v>
      </c>
      <c r="E19" s="138"/>
      <c r="F19" s="138"/>
      <c r="G19" s="138">
        <f t="shared" si="1"/>
        <v>0</v>
      </c>
      <c r="H19" s="138"/>
      <c r="I19" s="138"/>
      <c r="J19" s="138"/>
    </row>
    <row r="20" spans="1:10" ht="17.45" customHeight="1" x14ac:dyDescent="0.2">
      <c r="A20" s="42" t="s">
        <v>46</v>
      </c>
      <c r="B20" s="138"/>
      <c r="C20" s="138"/>
      <c r="D20" s="138">
        <f t="shared" si="0"/>
        <v>0</v>
      </c>
      <c r="E20" s="138"/>
      <c r="F20" s="138">
        <v>150500</v>
      </c>
      <c r="G20" s="138">
        <f t="shared" si="1"/>
        <v>150500</v>
      </c>
      <c r="H20" s="138"/>
      <c r="I20" s="138"/>
      <c r="J20" s="138"/>
    </row>
    <row r="21" spans="1:10" ht="17.45" customHeight="1" x14ac:dyDescent="0.2">
      <c r="A21" s="42" t="s">
        <v>47</v>
      </c>
      <c r="B21" s="138"/>
      <c r="C21" s="138"/>
      <c r="D21" s="138">
        <f t="shared" si="0"/>
        <v>0</v>
      </c>
      <c r="E21" s="138">
        <v>1600000</v>
      </c>
      <c r="F21" s="138">
        <v>505000</v>
      </c>
      <c r="G21" s="138">
        <f t="shared" si="1"/>
        <v>2105000</v>
      </c>
      <c r="H21" s="138"/>
      <c r="I21" s="138"/>
      <c r="J21" s="138"/>
    </row>
    <row r="22" spans="1:10" ht="17.45" customHeight="1" x14ac:dyDescent="0.2">
      <c r="A22" s="22" t="s">
        <v>160</v>
      </c>
      <c r="B22" s="140">
        <f t="shared" ref="B22:G22" si="2">SUM(B9:B21)</f>
        <v>13242809</v>
      </c>
      <c r="C22" s="140">
        <f t="shared" si="2"/>
        <v>64426986</v>
      </c>
      <c r="D22" s="140">
        <f t="shared" si="2"/>
        <v>77669795</v>
      </c>
      <c r="E22" s="140">
        <f t="shared" si="2"/>
        <v>89272709</v>
      </c>
      <c r="F22" s="140">
        <f t="shared" si="2"/>
        <v>69746786</v>
      </c>
      <c r="G22" s="140">
        <f t="shared" si="2"/>
        <v>159019495</v>
      </c>
      <c r="H22" s="140"/>
      <c r="I22" s="140"/>
      <c r="J22" s="140"/>
    </row>
    <row r="23" spans="1:10" ht="17.45" customHeight="1" x14ac:dyDescent="0.2">
      <c r="A23" s="42" t="s">
        <v>48</v>
      </c>
      <c r="B23" s="138">
        <v>9934930</v>
      </c>
      <c r="C23" s="138"/>
      <c r="D23" s="138">
        <f t="shared" si="0"/>
        <v>9934930</v>
      </c>
      <c r="E23" s="138">
        <v>10586930</v>
      </c>
      <c r="F23" s="138"/>
      <c r="G23" s="138">
        <f t="shared" ref="G23:G24" si="3">+E23+F23</f>
        <v>10586930</v>
      </c>
      <c r="H23" s="138"/>
      <c r="I23" s="138"/>
      <c r="J23" s="138"/>
    </row>
    <row r="24" spans="1:10" ht="17.45" customHeight="1" x14ac:dyDescent="0.2">
      <c r="A24" s="47" t="s">
        <v>49</v>
      </c>
      <c r="B24" s="138">
        <v>480000</v>
      </c>
      <c r="C24" s="138">
        <v>2166000</v>
      </c>
      <c r="D24" s="138">
        <f t="shared" si="0"/>
        <v>2646000</v>
      </c>
      <c r="E24" s="138">
        <v>1110000</v>
      </c>
      <c r="F24" s="138">
        <v>6279437</v>
      </c>
      <c r="G24" s="138">
        <f t="shared" si="3"/>
        <v>7389437</v>
      </c>
      <c r="H24" s="138"/>
      <c r="I24" s="138"/>
      <c r="J24" s="138"/>
    </row>
    <row r="25" spans="1:10" ht="17.45" customHeight="1" x14ac:dyDescent="0.2">
      <c r="A25" s="43" t="s">
        <v>161</v>
      </c>
      <c r="B25" s="140">
        <f t="shared" ref="B25:G25" si="4">SUM(B23:B24)</f>
        <v>10414930</v>
      </c>
      <c r="C25" s="140">
        <f t="shared" si="4"/>
        <v>2166000</v>
      </c>
      <c r="D25" s="140">
        <f t="shared" si="4"/>
        <v>12580930</v>
      </c>
      <c r="E25" s="140">
        <f t="shared" si="4"/>
        <v>11696930</v>
      </c>
      <c r="F25" s="140">
        <f t="shared" si="4"/>
        <v>6279437</v>
      </c>
      <c r="G25" s="140">
        <f t="shared" si="4"/>
        <v>17976367</v>
      </c>
      <c r="H25" s="140"/>
      <c r="I25" s="140"/>
      <c r="J25" s="140"/>
    </row>
    <row r="26" spans="1:10" ht="17.45" customHeight="1" x14ac:dyDescent="0.2">
      <c r="A26" s="22" t="s">
        <v>162</v>
      </c>
      <c r="B26" s="140">
        <f>SUM(B22+B25)</f>
        <v>23657739</v>
      </c>
      <c r="C26" s="140">
        <f t="shared" ref="C26:D26" si="5">SUM(C22+C25)</f>
        <v>66592986</v>
      </c>
      <c r="D26" s="140">
        <f t="shared" si="5"/>
        <v>90250725</v>
      </c>
      <c r="E26" s="140">
        <f>SUM(E22+E25)</f>
        <v>100969639</v>
      </c>
      <c r="F26" s="140">
        <f>+F22+F25</f>
        <v>76026223</v>
      </c>
      <c r="G26" s="140">
        <f>+G22+G25</f>
        <v>176995862</v>
      </c>
      <c r="H26" s="140"/>
      <c r="I26" s="140"/>
      <c r="J26" s="140"/>
    </row>
    <row r="27" spans="1:10" ht="17.45" customHeight="1" x14ac:dyDescent="0.2">
      <c r="A27" s="54" t="s">
        <v>50</v>
      </c>
      <c r="B27" s="140">
        <v>3969989</v>
      </c>
      <c r="C27" s="140">
        <v>13671747</v>
      </c>
      <c r="D27" s="140">
        <f t="shared" ref="D27:D30" si="6">+B27+C27</f>
        <v>17641736</v>
      </c>
      <c r="E27" s="140">
        <v>11489127</v>
      </c>
      <c r="F27" s="140">
        <v>14427119</v>
      </c>
      <c r="G27" s="140">
        <f t="shared" ref="G27:G30" si="7">+E27+F27</f>
        <v>25916246</v>
      </c>
      <c r="H27" s="140"/>
      <c r="I27" s="140"/>
      <c r="J27" s="140"/>
    </row>
    <row r="28" spans="1:10" ht="17.45" customHeight="1" x14ac:dyDescent="0.2">
      <c r="A28" s="42" t="s">
        <v>51</v>
      </c>
      <c r="B28" s="138">
        <v>80000</v>
      </c>
      <c r="C28" s="138">
        <v>250000</v>
      </c>
      <c r="D28" s="138">
        <f t="shared" si="6"/>
        <v>330000</v>
      </c>
      <c r="E28" s="138">
        <v>80000</v>
      </c>
      <c r="F28" s="138">
        <v>250000</v>
      </c>
      <c r="G28" s="138">
        <f t="shared" si="7"/>
        <v>330000</v>
      </c>
      <c r="H28" s="138"/>
      <c r="I28" s="138"/>
      <c r="J28" s="138"/>
    </row>
    <row r="29" spans="1:10" ht="17.45" customHeight="1" x14ac:dyDescent="0.2">
      <c r="A29" s="42" t="s">
        <v>52</v>
      </c>
      <c r="B29" s="138">
        <v>8960000</v>
      </c>
      <c r="C29" s="138">
        <v>3520000</v>
      </c>
      <c r="D29" s="138">
        <f t="shared" si="6"/>
        <v>12480000</v>
      </c>
      <c r="E29" s="138">
        <v>16233225</v>
      </c>
      <c r="F29" s="138">
        <v>3160000</v>
      </c>
      <c r="G29" s="138">
        <f t="shared" si="7"/>
        <v>19393225</v>
      </c>
      <c r="H29" s="138"/>
      <c r="I29" s="138"/>
      <c r="J29" s="138"/>
    </row>
    <row r="30" spans="1:10" ht="17.45" customHeight="1" x14ac:dyDescent="0.2">
      <c r="A30" s="42" t="s">
        <v>53</v>
      </c>
      <c r="B30" s="138"/>
      <c r="C30" s="138"/>
      <c r="D30" s="138">
        <f t="shared" si="6"/>
        <v>0</v>
      </c>
      <c r="E30" s="138"/>
      <c r="F30" s="138"/>
      <c r="G30" s="138">
        <f t="shared" si="7"/>
        <v>0</v>
      </c>
      <c r="H30" s="138"/>
      <c r="I30" s="138"/>
      <c r="J30" s="138"/>
    </row>
    <row r="31" spans="1:10" ht="17.45" customHeight="1" x14ac:dyDescent="0.2">
      <c r="A31" s="43" t="s">
        <v>163</v>
      </c>
      <c r="B31" s="140">
        <f t="shared" ref="B31:G31" si="8">SUM(B28:B30)</f>
        <v>9040000</v>
      </c>
      <c r="C31" s="140">
        <f t="shared" si="8"/>
        <v>3770000</v>
      </c>
      <c r="D31" s="140">
        <f t="shared" si="8"/>
        <v>12810000</v>
      </c>
      <c r="E31" s="140">
        <f t="shared" si="8"/>
        <v>16313225</v>
      </c>
      <c r="F31" s="140">
        <f t="shared" si="8"/>
        <v>3410000</v>
      </c>
      <c r="G31" s="140">
        <f t="shared" si="8"/>
        <v>19723225</v>
      </c>
      <c r="H31" s="140"/>
      <c r="I31" s="140"/>
      <c r="J31" s="140"/>
    </row>
    <row r="32" spans="1:10" ht="17.45" customHeight="1" x14ac:dyDescent="0.2">
      <c r="A32" s="42" t="s">
        <v>54</v>
      </c>
      <c r="B32" s="138">
        <v>340000</v>
      </c>
      <c r="C32" s="138">
        <v>1920000</v>
      </c>
      <c r="D32" s="138">
        <f t="shared" ref="D32:D33" si="9">+B32+C32</f>
        <v>2260000</v>
      </c>
      <c r="E32" s="138">
        <v>570000</v>
      </c>
      <c r="F32" s="138">
        <v>4402000</v>
      </c>
      <c r="G32" s="138">
        <f t="shared" ref="G32:G33" si="10">+E32+F32</f>
        <v>4972000</v>
      </c>
      <c r="H32" s="138"/>
      <c r="I32" s="138"/>
      <c r="J32" s="138"/>
    </row>
    <row r="33" spans="1:10" ht="17.45" customHeight="1" x14ac:dyDescent="0.2">
      <c r="A33" s="42" t="s">
        <v>24</v>
      </c>
      <c r="B33" s="138">
        <v>900000</v>
      </c>
      <c r="C33" s="138">
        <v>1046160</v>
      </c>
      <c r="D33" s="138">
        <f t="shared" si="9"/>
        <v>1946160</v>
      </c>
      <c r="E33" s="138">
        <v>900000</v>
      </c>
      <c r="F33" s="138">
        <v>1599160</v>
      </c>
      <c r="G33" s="138">
        <f t="shared" si="10"/>
        <v>2499160</v>
      </c>
      <c r="H33" s="138"/>
      <c r="I33" s="138"/>
      <c r="J33" s="138"/>
    </row>
    <row r="34" spans="1:10" ht="17.45" customHeight="1" x14ac:dyDescent="0.2">
      <c r="A34" s="43" t="s">
        <v>164</v>
      </c>
      <c r="B34" s="140">
        <f t="shared" ref="B34:G34" si="11">SUM(B32:B33)</f>
        <v>1240000</v>
      </c>
      <c r="C34" s="140">
        <f t="shared" si="11"/>
        <v>2966160</v>
      </c>
      <c r="D34" s="140">
        <f t="shared" si="11"/>
        <v>4206160</v>
      </c>
      <c r="E34" s="140">
        <f t="shared" si="11"/>
        <v>1470000</v>
      </c>
      <c r="F34" s="140">
        <f t="shared" si="11"/>
        <v>6001160</v>
      </c>
      <c r="G34" s="140">
        <f t="shared" si="11"/>
        <v>7471160</v>
      </c>
      <c r="H34" s="140"/>
      <c r="I34" s="140"/>
      <c r="J34" s="140"/>
    </row>
    <row r="35" spans="1:10" ht="17.45" customHeight="1" x14ac:dyDescent="0.2">
      <c r="A35" s="42" t="s">
        <v>55</v>
      </c>
      <c r="B35" s="138">
        <v>6660000</v>
      </c>
      <c r="C35" s="138">
        <v>3395000</v>
      </c>
      <c r="D35" s="138">
        <f t="shared" ref="D35:D41" si="12">+B35+C35</f>
        <v>10055000</v>
      </c>
      <c r="E35" s="138">
        <v>6660000</v>
      </c>
      <c r="F35" s="138">
        <v>2712254</v>
      </c>
      <c r="G35" s="138">
        <f t="shared" ref="G35:G41" si="13">+E35+F35</f>
        <v>9372254</v>
      </c>
      <c r="H35" s="138"/>
      <c r="I35" s="138"/>
      <c r="J35" s="138"/>
    </row>
    <row r="36" spans="1:10" ht="17.45" customHeight="1" x14ac:dyDescent="0.2">
      <c r="A36" s="42" t="s">
        <v>56</v>
      </c>
      <c r="B36" s="138">
        <v>1765654</v>
      </c>
      <c r="C36" s="138"/>
      <c r="D36" s="138">
        <f t="shared" si="12"/>
        <v>1765654</v>
      </c>
      <c r="E36" s="138">
        <v>1765654</v>
      </c>
      <c r="F36" s="138"/>
      <c r="G36" s="138">
        <f t="shared" si="13"/>
        <v>1765654</v>
      </c>
      <c r="H36" s="138"/>
      <c r="I36" s="138"/>
      <c r="J36" s="138"/>
    </row>
    <row r="37" spans="1:10" ht="17.45" customHeight="1" x14ac:dyDescent="0.2">
      <c r="A37" s="42" t="s">
        <v>57</v>
      </c>
      <c r="B37" s="138">
        <v>1700000</v>
      </c>
      <c r="C37" s="138">
        <v>2180000</v>
      </c>
      <c r="D37" s="138">
        <f t="shared" si="12"/>
        <v>3880000</v>
      </c>
      <c r="E37" s="138">
        <v>3500000</v>
      </c>
      <c r="F37" s="138">
        <v>635000</v>
      </c>
      <c r="G37" s="138">
        <f t="shared" si="13"/>
        <v>4135000</v>
      </c>
      <c r="H37" s="138"/>
      <c r="I37" s="138"/>
      <c r="J37" s="138"/>
    </row>
    <row r="38" spans="1:10" ht="17.45" customHeight="1" x14ac:dyDescent="0.2">
      <c r="A38" s="42" t="s">
        <v>58</v>
      </c>
      <c r="B38" s="138">
        <v>2350000</v>
      </c>
      <c r="C38" s="138">
        <v>1950000</v>
      </c>
      <c r="D38" s="138">
        <f t="shared" si="12"/>
        <v>4300000</v>
      </c>
      <c r="E38" s="138">
        <v>2350000</v>
      </c>
      <c r="F38" s="138">
        <v>2604000</v>
      </c>
      <c r="G38" s="138">
        <f t="shared" si="13"/>
        <v>4954000</v>
      </c>
      <c r="H38" s="138"/>
      <c r="I38" s="138"/>
      <c r="J38" s="138"/>
    </row>
    <row r="39" spans="1:10" ht="17.45" customHeight="1" x14ac:dyDescent="0.2">
      <c r="A39" s="48" t="s">
        <v>59</v>
      </c>
      <c r="B39" s="138"/>
      <c r="C39" s="138"/>
      <c r="D39" s="138">
        <f t="shared" si="12"/>
        <v>0</v>
      </c>
      <c r="E39" s="138">
        <v>135367</v>
      </c>
      <c r="F39" s="138"/>
      <c r="G39" s="138">
        <f t="shared" si="13"/>
        <v>135367</v>
      </c>
      <c r="H39" s="138"/>
      <c r="I39" s="138"/>
      <c r="J39" s="138"/>
    </row>
    <row r="40" spans="1:10" ht="17.45" customHeight="1" x14ac:dyDescent="0.2">
      <c r="A40" s="47" t="s">
        <v>60</v>
      </c>
      <c r="B40" s="138"/>
      <c r="C40" s="138"/>
      <c r="D40" s="138">
        <f t="shared" si="12"/>
        <v>0</v>
      </c>
      <c r="E40" s="138"/>
      <c r="F40" s="138"/>
      <c r="G40" s="138">
        <f t="shared" si="13"/>
        <v>0</v>
      </c>
      <c r="H40" s="138"/>
      <c r="I40" s="138"/>
      <c r="J40" s="138"/>
    </row>
    <row r="41" spans="1:10" ht="17.45" customHeight="1" x14ac:dyDescent="0.2">
      <c r="A41" s="42" t="s">
        <v>61</v>
      </c>
      <c r="B41" s="138">
        <v>19217180</v>
      </c>
      <c r="C41" s="138">
        <v>8523878</v>
      </c>
      <c r="D41" s="138">
        <f t="shared" si="12"/>
        <v>27741058</v>
      </c>
      <c r="E41" s="138">
        <v>22868880</v>
      </c>
      <c r="F41" s="138">
        <v>6181632</v>
      </c>
      <c r="G41" s="138">
        <f t="shared" si="13"/>
        <v>29050512</v>
      </c>
      <c r="H41" s="138"/>
      <c r="I41" s="138"/>
      <c r="J41" s="138"/>
    </row>
    <row r="42" spans="1:10" ht="17.45" customHeight="1" x14ac:dyDescent="0.2">
      <c r="A42" s="43" t="s">
        <v>165</v>
      </c>
      <c r="B42" s="140">
        <f t="shared" ref="B42:G42" si="14">SUM(B35:B41)</f>
        <v>31692834</v>
      </c>
      <c r="C42" s="140">
        <f t="shared" si="14"/>
        <v>16048878</v>
      </c>
      <c r="D42" s="140">
        <f t="shared" si="14"/>
        <v>47741712</v>
      </c>
      <c r="E42" s="140">
        <f t="shared" si="14"/>
        <v>37279901</v>
      </c>
      <c r="F42" s="140">
        <f t="shared" si="14"/>
        <v>12132886</v>
      </c>
      <c r="G42" s="140">
        <f t="shared" si="14"/>
        <v>49412787</v>
      </c>
      <c r="H42" s="140"/>
      <c r="I42" s="140"/>
      <c r="J42" s="140"/>
    </row>
    <row r="43" spans="1:10" ht="17.45" customHeight="1" x14ac:dyDescent="0.2">
      <c r="A43" s="42" t="s">
        <v>62</v>
      </c>
      <c r="B43" s="138"/>
      <c r="C43" s="138">
        <v>2503628</v>
      </c>
      <c r="D43" s="138">
        <f>+B43+C43</f>
        <v>2503628</v>
      </c>
      <c r="E43" s="138">
        <v>966000</v>
      </c>
      <c r="F43" s="138">
        <v>2231628</v>
      </c>
      <c r="G43" s="138">
        <f>+E43+F43</f>
        <v>3197628</v>
      </c>
      <c r="H43" s="138"/>
      <c r="I43" s="138"/>
      <c r="J43" s="140"/>
    </row>
    <row r="44" spans="1:10" ht="17.45" customHeight="1" x14ac:dyDescent="0.2">
      <c r="A44" s="42" t="s">
        <v>63</v>
      </c>
      <c r="B44" s="138"/>
      <c r="C44" s="138"/>
      <c r="D44" s="138">
        <f>+B44+C44</f>
        <v>0</v>
      </c>
      <c r="E44" s="138"/>
      <c r="F44" s="138"/>
      <c r="G44" s="138">
        <f>+E44+F44</f>
        <v>0</v>
      </c>
      <c r="H44" s="138"/>
      <c r="I44" s="138"/>
      <c r="J44" s="138"/>
    </row>
    <row r="45" spans="1:10" ht="17.45" customHeight="1" x14ac:dyDescent="0.2">
      <c r="A45" s="43" t="s">
        <v>166</v>
      </c>
      <c r="B45" s="140">
        <f t="shared" ref="B45:G45" si="15">SUM(B43:B44)</f>
        <v>0</v>
      </c>
      <c r="C45" s="140">
        <f t="shared" si="15"/>
        <v>2503628</v>
      </c>
      <c r="D45" s="140">
        <f t="shared" si="15"/>
        <v>2503628</v>
      </c>
      <c r="E45" s="140">
        <f t="shared" si="15"/>
        <v>966000</v>
      </c>
      <c r="F45" s="140">
        <f t="shared" si="15"/>
        <v>2231628</v>
      </c>
      <c r="G45" s="140">
        <f t="shared" si="15"/>
        <v>3197628</v>
      </c>
      <c r="H45" s="140"/>
      <c r="I45" s="140"/>
      <c r="J45" s="153"/>
    </row>
    <row r="46" spans="1:10" ht="17.45" customHeight="1" x14ac:dyDescent="0.2">
      <c r="A46" s="55" t="s">
        <v>64</v>
      </c>
      <c r="B46" s="138">
        <v>9044726</v>
      </c>
      <c r="C46" s="138">
        <v>4427329</v>
      </c>
      <c r="D46" s="138">
        <f t="shared" ref="D46:D50" si="16">+B46+C46</f>
        <v>13472055</v>
      </c>
      <c r="E46" s="138">
        <v>12492229</v>
      </c>
      <c r="F46" s="138">
        <v>3593566</v>
      </c>
      <c r="G46" s="138">
        <f t="shared" ref="G46:G50" si="17">+E46+F46</f>
        <v>16085795</v>
      </c>
      <c r="H46" s="138"/>
      <c r="I46" s="138"/>
      <c r="J46" s="138"/>
    </row>
    <row r="47" spans="1:10" ht="17.45" customHeight="1" x14ac:dyDescent="0.2">
      <c r="A47" s="42" t="s">
        <v>65</v>
      </c>
      <c r="B47" s="138"/>
      <c r="C47" s="138"/>
      <c r="D47" s="138">
        <f t="shared" si="16"/>
        <v>0</v>
      </c>
      <c r="E47" s="138">
        <v>884346</v>
      </c>
      <c r="F47" s="138"/>
      <c r="G47" s="138">
        <f t="shared" si="17"/>
        <v>884346</v>
      </c>
      <c r="H47" s="138"/>
      <c r="I47" s="138"/>
      <c r="J47" s="138"/>
    </row>
    <row r="48" spans="1:10" ht="17.45" customHeight="1" x14ac:dyDescent="0.2">
      <c r="A48" s="42" t="s">
        <v>66</v>
      </c>
      <c r="B48" s="138"/>
      <c r="C48" s="138"/>
      <c r="D48" s="138">
        <f t="shared" si="16"/>
        <v>0</v>
      </c>
      <c r="E48" s="138"/>
      <c r="F48" s="138"/>
      <c r="G48" s="138">
        <f t="shared" si="17"/>
        <v>0</v>
      </c>
      <c r="H48" s="138"/>
      <c r="I48" s="138"/>
      <c r="J48" s="138"/>
    </row>
    <row r="49" spans="1:10" ht="17.45" customHeight="1" x14ac:dyDescent="0.2">
      <c r="A49" s="42" t="s">
        <v>67</v>
      </c>
      <c r="B49" s="138"/>
      <c r="C49" s="138"/>
      <c r="D49" s="138">
        <f t="shared" si="16"/>
        <v>0</v>
      </c>
      <c r="E49" s="138"/>
      <c r="F49" s="138"/>
      <c r="G49" s="138">
        <f t="shared" si="17"/>
        <v>0</v>
      </c>
      <c r="H49" s="138"/>
      <c r="I49" s="138"/>
      <c r="J49" s="138"/>
    </row>
    <row r="50" spans="1:10" ht="17.45" customHeight="1" x14ac:dyDescent="0.2">
      <c r="A50" s="42" t="s">
        <v>25</v>
      </c>
      <c r="B50" s="138">
        <v>6137941</v>
      </c>
      <c r="C50" s="138">
        <v>7991359</v>
      </c>
      <c r="D50" s="138">
        <f t="shared" si="16"/>
        <v>14129300</v>
      </c>
      <c r="E50" s="138">
        <v>6137941</v>
      </c>
      <c r="F50" s="138">
        <v>6000751</v>
      </c>
      <c r="G50" s="138">
        <f t="shared" si="17"/>
        <v>12138692</v>
      </c>
      <c r="H50" s="138"/>
      <c r="I50" s="138"/>
      <c r="J50" s="138"/>
    </row>
    <row r="51" spans="1:10" ht="17.45" customHeight="1" x14ac:dyDescent="0.2">
      <c r="A51" s="43" t="s">
        <v>167</v>
      </c>
      <c r="B51" s="140">
        <f t="shared" ref="B51:G51" si="18">SUM(B46:B50)</f>
        <v>15182667</v>
      </c>
      <c r="C51" s="140">
        <f t="shared" si="18"/>
        <v>12418688</v>
      </c>
      <c r="D51" s="140">
        <f t="shared" si="18"/>
        <v>27601355</v>
      </c>
      <c r="E51" s="140">
        <f t="shared" si="18"/>
        <v>19514516</v>
      </c>
      <c r="F51" s="140">
        <f t="shared" si="18"/>
        <v>9594317</v>
      </c>
      <c r="G51" s="140">
        <f t="shared" si="18"/>
        <v>29108833</v>
      </c>
      <c r="H51" s="140"/>
      <c r="I51" s="140"/>
      <c r="J51" s="140"/>
    </row>
    <row r="52" spans="1:10" ht="17.45" customHeight="1" x14ac:dyDescent="0.2">
      <c r="A52" s="43" t="s">
        <v>168</v>
      </c>
      <c r="B52" s="140">
        <f>SUM(B31+B34+B42+B45+B51)</f>
        <v>57155501</v>
      </c>
      <c r="C52" s="140">
        <f>+C31+C34+C42+C45+C51</f>
        <v>37707354</v>
      </c>
      <c r="D52" s="140">
        <f>+D51+D45+D42+D34+D31</f>
        <v>94862855</v>
      </c>
      <c r="E52" s="140">
        <f>SUM(E31+E34+E42+E45+E51)</f>
        <v>75543642</v>
      </c>
      <c r="F52" s="140">
        <f>+F31+F34+F42+F45+F51</f>
        <v>33369991</v>
      </c>
      <c r="G52" s="140">
        <f>+G51+G45+G42+G34+G31</f>
        <v>108913633</v>
      </c>
      <c r="H52" s="140"/>
      <c r="I52" s="140"/>
      <c r="J52" s="140"/>
    </row>
    <row r="53" spans="1:10" ht="17.45" customHeight="1" x14ac:dyDescent="0.2">
      <c r="A53" s="44" t="s">
        <v>68</v>
      </c>
      <c r="B53" s="138"/>
      <c r="C53" s="138"/>
      <c r="D53" s="138">
        <f t="shared" ref="D53:D60" si="19">+B53+C53</f>
        <v>0</v>
      </c>
      <c r="E53" s="138"/>
      <c r="F53" s="138"/>
      <c r="G53" s="138">
        <f t="shared" ref="G53:G60" si="20">+E53+F53</f>
        <v>0</v>
      </c>
      <c r="H53" s="138"/>
      <c r="I53" s="138"/>
      <c r="J53" s="138"/>
    </row>
    <row r="54" spans="1:10" ht="17.45" customHeight="1" x14ac:dyDescent="0.2">
      <c r="A54" s="44" t="s">
        <v>26</v>
      </c>
      <c r="B54" s="138"/>
      <c r="C54" s="138"/>
      <c r="D54" s="138">
        <f t="shared" si="19"/>
        <v>0</v>
      </c>
      <c r="E54" s="138"/>
      <c r="F54" s="138"/>
      <c r="G54" s="138">
        <f t="shared" si="20"/>
        <v>0</v>
      </c>
      <c r="H54" s="138"/>
      <c r="I54" s="138"/>
      <c r="J54" s="138"/>
    </row>
    <row r="55" spans="1:10" ht="17.45" customHeight="1" x14ac:dyDescent="0.2">
      <c r="A55" s="49" t="s">
        <v>69</v>
      </c>
      <c r="B55" s="138"/>
      <c r="C55" s="138"/>
      <c r="D55" s="138">
        <f t="shared" si="19"/>
        <v>0</v>
      </c>
      <c r="E55" s="138"/>
      <c r="F55" s="138"/>
      <c r="G55" s="138">
        <f t="shared" si="20"/>
        <v>0</v>
      </c>
      <c r="H55" s="138"/>
      <c r="I55" s="138"/>
      <c r="J55" s="138"/>
    </row>
    <row r="56" spans="1:10" ht="17.45" customHeight="1" x14ac:dyDescent="0.2">
      <c r="A56" s="56" t="s">
        <v>70</v>
      </c>
      <c r="B56" s="138"/>
      <c r="C56" s="138"/>
      <c r="D56" s="138">
        <f t="shared" si="19"/>
        <v>0</v>
      </c>
      <c r="E56" s="138"/>
      <c r="F56" s="138"/>
      <c r="G56" s="138">
        <f t="shared" si="20"/>
        <v>0</v>
      </c>
      <c r="H56" s="138"/>
      <c r="I56" s="138"/>
      <c r="J56" s="138"/>
    </row>
    <row r="57" spans="1:10" ht="17.45" customHeight="1" x14ac:dyDescent="0.2">
      <c r="A57" s="57" t="s">
        <v>71</v>
      </c>
      <c r="B57" s="138"/>
      <c r="C57" s="138"/>
      <c r="D57" s="138">
        <f t="shared" si="19"/>
        <v>0</v>
      </c>
      <c r="E57" s="138"/>
      <c r="F57" s="138"/>
      <c r="G57" s="138">
        <f t="shared" si="20"/>
        <v>0</v>
      </c>
      <c r="H57" s="138"/>
      <c r="I57" s="138"/>
      <c r="J57" s="138"/>
    </row>
    <row r="58" spans="1:10" ht="17.45" customHeight="1" x14ac:dyDescent="0.2">
      <c r="A58" s="44" t="s">
        <v>72</v>
      </c>
      <c r="B58" s="138"/>
      <c r="C58" s="138"/>
      <c r="D58" s="138">
        <f t="shared" si="19"/>
        <v>0</v>
      </c>
      <c r="E58" s="138"/>
      <c r="F58" s="138"/>
      <c r="G58" s="138">
        <f t="shared" si="20"/>
        <v>0</v>
      </c>
      <c r="H58" s="138"/>
      <c r="I58" s="138"/>
      <c r="J58" s="138"/>
    </row>
    <row r="59" spans="1:10" ht="17.45" customHeight="1" x14ac:dyDescent="0.2">
      <c r="A59" s="44" t="s">
        <v>73</v>
      </c>
      <c r="B59" s="138"/>
      <c r="C59" s="138"/>
      <c r="D59" s="138">
        <f t="shared" si="19"/>
        <v>0</v>
      </c>
      <c r="E59" s="138"/>
      <c r="F59" s="138"/>
      <c r="G59" s="138">
        <f t="shared" si="20"/>
        <v>0</v>
      </c>
      <c r="H59" s="138"/>
      <c r="I59" s="138"/>
      <c r="J59" s="138"/>
    </row>
    <row r="60" spans="1:10" ht="17.45" customHeight="1" x14ac:dyDescent="0.2">
      <c r="A60" s="44" t="s">
        <v>74</v>
      </c>
      <c r="B60" s="138">
        <v>4544641</v>
      </c>
      <c r="C60" s="138"/>
      <c r="D60" s="138">
        <f t="shared" si="19"/>
        <v>4544641</v>
      </c>
      <c r="E60" s="138">
        <v>10493941</v>
      </c>
      <c r="F60" s="138"/>
      <c r="G60" s="138">
        <f t="shared" si="20"/>
        <v>10493941</v>
      </c>
      <c r="H60" s="138"/>
      <c r="I60" s="138"/>
      <c r="J60" s="138"/>
    </row>
    <row r="61" spans="1:10" ht="17.45" customHeight="1" x14ac:dyDescent="0.2">
      <c r="A61" s="45" t="s">
        <v>169</v>
      </c>
      <c r="B61" s="140">
        <f t="shared" ref="B61:G61" si="21">SUM(B53:B60)</f>
        <v>4544641</v>
      </c>
      <c r="C61" s="140">
        <f t="shared" si="21"/>
        <v>0</v>
      </c>
      <c r="D61" s="140">
        <f t="shared" si="21"/>
        <v>4544641</v>
      </c>
      <c r="E61" s="140">
        <f t="shared" si="21"/>
        <v>10493941</v>
      </c>
      <c r="F61" s="140">
        <f t="shared" si="21"/>
        <v>0</v>
      </c>
      <c r="G61" s="140">
        <f t="shared" si="21"/>
        <v>10493941</v>
      </c>
      <c r="H61" s="140"/>
      <c r="I61" s="140"/>
      <c r="J61" s="140"/>
    </row>
    <row r="62" spans="1:10" ht="17.45" customHeight="1" x14ac:dyDescent="0.2">
      <c r="A62" s="50" t="s">
        <v>75</v>
      </c>
      <c r="B62" s="138"/>
      <c r="C62" s="138"/>
      <c r="D62" s="138">
        <f>+B62+C62</f>
        <v>0</v>
      </c>
      <c r="E62" s="138"/>
      <c r="F62" s="138"/>
      <c r="G62" s="138">
        <f>+E62+F62</f>
        <v>0</v>
      </c>
      <c r="H62" s="138"/>
      <c r="I62" s="138"/>
      <c r="J62" s="138"/>
    </row>
    <row r="63" spans="1:10" ht="17.45" customHeight="1" x14ac:dyDescent="0.2">
      <c r="A63" s="50" t="s">
        <v>76</v>
      </c>
      <c r="B63" s="138"/>
      <c r="C63" s="138"/>
      <c r="D63" s="138">
        <f>+B63+C63</f>
        <v>0</v>
      </c>
      <c r="E63" s="138">
        <v>245473</v>
      </c>
      <c r="F63" s="138"/>
      <c r="G63" s="138">
        <f>+E63+F63</f>
        <v>245473</v>
      </c>
      <c r="H63" s="138"/>
      <c r="I63" s="138"/>
      <c r="J63" s="138"/>
    </row>
    <row r="64" spans="1:10" ht="17.45" customHeight="1" x14ac:dyDescent="0.2">
      <c r="A64" s="58" t="s">
        <v>77</v>
      </c>
      <c r="B64" s="138">
        <v>93817057</v>
      </c>
      <c r="C64" s="138"/>
      <c r="D64" s="138">
        <f t="shared" ref="D64:D68" si="22">+B64+C64</f>
        <v>93817057</v>
      </c>
      <c r="E64" s="138">
        <v>92106262</v>
      </c>
      <c r="F64" s="138">
        <v>2435000</v>
      </c>
      <c r="G64" s="138">
        <f t="shared" ref="G64:G68" si="23">+E64+F64</f>
        <v>94541262</v>
      </c>
      <c r="H64" s="138"/>
      <c r="I64" s="138"/>
      <c r="J64" s="138"/>
    </row>
    <row r="65" spans="1:10" ht="17.45" customHeight="1" x14ac:dyDescent="0.2">
      <c r="A65" s="50" t="s">
        <v>78</v>
      </c>
      <c r="B65" s="138"/>
      <c r="C65" s="138"/>
      <c r="D65" s="138">
        <f t="shared" si="22"/>
        <v>0</v>
      </c>
      <c r="E65" s="138"/>
      <c r="F65" s="138"/>
      <c r="G65" s="138">
        <f t="shared" si="23"/>
        <v>0</v>
      </c>
      <c r="H65" s="138"/>
      <c r="I65" s="138"/>
      <c r="J65" s="138"/>
    </row>
    <row r="66" spans="1:10" ht="17.45" customHeight="1" x14ac:dyDescent="0.2">
      <c r="A66" s="59" t="s">
        <v>218</v>
      </c>
      <c r="B66" s="138"/>
      <c r="C66" s="138"/>
      <c r="D66" s="138">
        <f t="shared" si="22"/>
        <v>0</v>
      </c>
      <c r="E66" s="138"/>
      <c r="F66" s="138"/>
      <c r="G66" s="138">
        <f t="shared" si="23"/>
        <v>0</v>
      </c>
      <c r="H66" s="138"/>
      <c r="I66" s="138"/>
      <c r="J66" s="138"/>
    </row>
    <row r="67" spans="1:10" ht="17.45" customHeight="1" x14ac:dyDescent="0.2">
      <c r="A67" s="58" t="s">
        <v>79</v>
      </c>
      <c r="B67" s="138">
        <v>2300000</v>
      </c>
      <c r="C67" s="138"/>
      <c r="D67" s="138">
        <f t="shared" si="22"/>
        <v>2300000</v>
      </c>
      <c r="E67" s="138">
        <v>2340000</v>
      </c>
      <c r="F67" s="138"/>
      <c r="G67" s="138">
        <f t="shared" si="23"/>
        <v>2340000</v>
      </c>
      <c r="H67" s="138"/>
      <c r="I67" s="138"/>
      <c r="J67" s="138"/>
    </row>
    <row r="68" spans="1:10" ht="17.45" customHeight="1" x14ac:dyDescent="0.2">
      <c r="A68" s="51" t="s">
        <v>28</v>
      </c>
      <c r="B68" s="138">
        <v>41549919</v>
      </c>
      <c r="C68" s="138"/>
      <c r="D68" s="138">
        <f t="shared" si="22"/>
        <v>41549919</v>
      </c>
      <c r="E68" s="138">
        <v>14448453</v>
      </c>
      <c r="F68" s="138"/>
      <c r="G68" s="138">
        <f t="shared" si="23"/>
        <v>14448453</v>
      </c>
      <c r="H68" s="138"/>
      <c r="I68" s="138"/>
      <c r="J68" s="138"/>
    </row>
    <row r="69" spans="1:10" ht="17.45" customHeight="1" x14ac:dyDescent="0.2">
      <c r="A69" s="45" t="s">
        <v>170</v>
      </c>
      <c r="B69" s="140">
        <f t="shared" ref="B69:G69" si="24">SUM(B62:B68)</f>
        <v>137666976</v>
      </c>
      <c r="C69" s="140">
        <f t="shared" si="24"/>
        <v>0</v>
      </c>
      <c r="D69" s="140">
        <f t="shared" si="24"/>
        <v>137666976</v>
      </c>
      <c r="E69" s="140">
        <f t="shared" si="24"/>
        <v>109140188</v>
      </c>
      <c r="F69" s="140">
        <f t="shared" si="24"/>
        <v>2435000</v>
      </c>
      <c r="G69" s="140">
        <f t="shared" si="24"/>
        <v>111575188</v>
      </c>
      <c r="H69" s="140"/>
      <c r="I69" s="140"/>
      <c r="J69" s="140"/>
    </row>
    <row r="70" spans="1:10" ht="17.45" customHeight="1" x14ac:dyDescent="0.2">
      <c r="A70" s="52" t="s">
        <v>80</v>
      </c>
      <c r="B70" s="138"/>
      <c r="C70" s="138"/>
      <c r="D70" s="138">
        <f>+B70+C70</f>
        <v>0</v>
      </c>
      <c r="E70" s="138"/>
      <c r="F70" s="138"/>
      <c r="G70" s="138">
        <f>+E70+F70</f>
        <v>0</v>
      </c>
      <c r="H70" s="138"/>
      <c r="I70" s="138"/>
      <c r="J70" s="138"/>
    </row>
    <row r="71" spans="1:10" ht="17.45" customHeight="1" x14ac:dyDescent="0.2">
      <c r="A71" s="52" t="s">
        <v>81</v>
      </c>
      <c r="B71" s="138"/>
      <c r="C71" s="138"/>
      <c r="D71" s="138">
        <f>+B71+C71</f>
        <v>0</v>
      </c>
      <c r="E71" s="138"/>
      <c r="F71" s="138"/>
      <c r="G71" s="138">
        <f t="shared" ref="G71:G76" si="25">+E71+F71</f>
        <v>0</v>
      </c>
      <c r="H71" s="138"/>
      <c r="I71" s="138"/>
      <c r="J71" s="138"/>
    </row>
    <row r="72" spans="1:10" ht="17.45" customHeight="1" x14ac:dyDescent="0.2">
      <c r="A72" s="52" t="s">
        <v>82</v>
      </c>
      <c r="B72" s="138"/>
      <c r="C72" s="138">
        <v>3341360</v>
      </c>
      <c r="D72" s="138">
        <f t="shared" ref="D72:D76" si="26">+B72+C72</f>
        <v>3341360</v>
      </c>
      <c r="E72" s="138"/>
      <c r="F72" s="138">
        <v>1251483</v>
      </c>
      <c r="G72" s="138">
        <f t="shared" si="25"/>
        <v>1251483</v>
      </c>
      <c r="H72" s="138"/>
      <c r="I72" s="138"/>
      <c r="J72" s="138"/>
    </row>
    <row r="73" spans="1:10" ht="17.45" customHeight="1" x14ac:dyDescent="0.2">
      <c r="A73" s="52" t="s">
        <v>83</v>
      </c>
      <c r="B73" s="138"/>
      <c r="C73" s="138"/>
      <c r="D73" s="138">
        <f t="shared" si="26"/>
        <v>0</v>
      </c>
      <c r="E73" s="138">
        <v>31338631</v>
      </c>
      <c r="F73" s="138">
        <v>1717167</v>
      </c>
      <c r="G73" s="138">
        <f t="shared" si="25"/>
        <v>33055798</v>
      </c>
      <c r="H73" s="138"/>
      <c r="I73" s="138"/>
      <c r="J73" s="138"/>
    </row>
    <row r="74" spans="1:10" ht="17.45" customHeight="1" x14ac:dyDescent="0.2">
      <c r="A74" s="47" t="s">
        <v>84</v>
      </c>
      <c r="B74" s="138"/>
      <c r="C74" s="138"/>
      <c r="D74" s="138">
        <f t="shared" si="26"/>
        <v>0</v>
      </c>
      <c r="E74" s="138"/>
      <c r="F74" s="138"/>
      <c r="G74" s="138">
        <f t="shared" si="25"/>
        <v>0</v>
      </c>
      <c r="H74" s="138"/>
      <c r="I74" s="138"/>
      <c r="J74" s="138"/>
    </row>
    <row r="75" spans="1:10" ht="17.45" customHeight="1" x14ac:dyDescent="0.2">
      <c r="A75" s="47" t="s">
        <v>85</v>
      </c>
      <c r="B75" s="138"/>
      <c r="C75" s="138"/>
      <c r="D75" s="138">
        <f t="shared" si="26"/>
        <v>0</v>
      </c>
      <c r="E75" s="138"/>
      <c r="F75" s="138"/>
      <c r="G75" s="138">
        <f t="shared" si="25"/>
        <v>0</v>
      </c>
      <c r="H75" s="138"/>
      <c r="I75" s="138"/>
      <c r="J75" s="138"/>
    </row>
    <row r="76" spans="1:10" ht="29.25" customHeight="1" x14ac:dyDescent="0.2">
      <c r="A76" s="42" t="s">
        <v>86</v>
      </c>
      <c r="B76" s="138"/>
      <c r="C76" s="138">
        <v>902208</v>
      </c>
      <c r="D76" s="138">
        <f t="shared" si="26"/>
        <v>902208</v>
      </c>
      <c r="E76" s="138">
        <v>8400230</v>
      </c>
      <c r="F76" s="138">
        <v>689386</v>
      </c>
      <c r="G76" s="138">
        <f t="shared" si="25"/>
        <v>9089616</v>
      </c>
      <c r="H76" s="138"/>
      <c r="I76" s="138"/>
      <c r="J76" s="138"/>
    </row>
    <row r="77" spans="1:10" ht="17.45" customHeight="1" x14ac:dyDescent="0.2">
      <c r="A77" s="53" t="s">
        <v>171</v>
      </c>
      <c r="B77" s="140">
        <f t="shared" ref="B77:G77" si="27">SUM(B70:B76)</f>
        <v>0</v>
      </c>
      <c r="C77" s="140">
        <f t="shared" si="27"/>
        <v>4243568</v>
      </c>
      <c r="D77" s="140">
        <f>SUM(D70:D76)</f>
        <v>4243568</v>
      </c>
      <c r="E77" s="140">
        <f t="shared" si="27"/>
        <v>39738861</v>
      </c>
      <c r="F77" s="140">
        <f t="shared" si="27"/>
        <v>3658036</v>
      </c>
      <c r="G77" s="140">
        <f t="shared" si="27"/>
        <v>43396897</v>
      </c>
      <c r="H77" s="140"/>
      <c r="I77" s="140"/>
      <c r="J77" s="140"/>
    </row>
    <row r="78" spans="1:10" ht="17.45" customHeight="1" x14ac:dyDescent="0.2">
      <c r="A78" s="44" t="s">
        <v>87</v>
      </c>
      <c r="B78" s="138">
        <v>32701716</v>
      </c>
      <c r="C78" s="138"/>
      <c r="D78" s="138">
        <f t="shared" ref="D78:D81" si="28">+B78+C78</f>
        <v>32701716</v>
      </c>
      <c r="E78" s="138">
        <v>65450364</v>
      </c>
      <c r="F78" s="138"/>
      <c r="G78" s="138">
        <f t="shared" ref="G78:G81" si="29">+E78+F78</f>
        <v>65450364</v>
      </c>
      <c r="H78" s="138"/>
      <c r="I78" s="138"/>
      <c r="J78" s="138"/>
    </row>
    <row r="79" spans="1:10" ht="17.45" customHeight="1" x14ac:dyDescent="0.2">
      <c r="A79" s="44" t="s">
        <v>88</v>
      </c>
      <c r="B79" s="138"/>
      <c r="C79" s="138"/>
      <c r="D79" s="138">
        <f t="shared" si="28"/>
        <v>0</v>
      </c>
      <c r="E79" s="138"/>
      <c r="F79" s="138"/>
      <c r="G79" s="138">
        <f t="shared" si="29"/>
        <v>0</v>
      </c>
      <c r="H79" s="138"/>
      <c r="I79" s="138"/>
      <c r="J79" s="138"/>
    </row>
    <row r="80" spans="1:10" ht="17.45" customHeight="1" x14ac:dyDescent="0.2">
      <c r="A80" s="44" t="s">
        <v>89</v>
      </c>
      <c r="B80" s="138"/>
      <c r="C80" s="138"/>
      <c r="D80" s="138">
        <f t="shared" si="28"/>
        <v>0</v>
      </c>
      <c r="E80" s="138"/>
      <c r="F80" s="138"/>
      <c r="G80" s="138">
        <f t="shared" si="29"/>
        <v>0</v>
      </c>
      <c r="H80" s="138"/>
      <c r="I80" s="138"/>
      <c r="J80" s="138"/>
    </row>
    <row r="81" spans="1:10" ht="24.75" customHeight="1" x14ac:dyDescent="0.2">
      <c r="A81" s="44" t="s">
        <v>90</v>
      </c>
      <c r="B81" s="138">
        <v>8829463</v>
      </c>
      <c r="C81" s="138"/>
      <c r="D81" s="138">
        <f t="shared" si="28"/>
        <v>8829463</v>
      </c>
      <c r="E81" s="138">
        <v>17671599</v>
      </c>
      <c r="F81" s="138"/>
      <c r="G81" s="138">
        <f t="shared" si="29"/>
        <v>17671599</v>
      </c>
      <c r="H81" s="138"/>
      <c r="I81" s="138"/>
      <c r="J81" s="138"/>
    </row>
    <row r="82" spans="1:10" ht="17.45" customHeight="1" x14ac:dyDescent="0.2">
      <c r="A82" s="45" t="s">
        <v>172</v>
      </c>
      <c r="B82" s="140">
        <f t="shared" ref="B82:G82" si="30">SUM(B78:B81)</f>
        <v>41531179</v>
      </c>
      <c r="C82" s="140">
        <f t="shared" si="30"/>
        <v>0</v>
      </c>
      <c r="D82" s="140">
        <f t="shared" si="30"/>
        <v>41531179</v>
      </c>
      <c r="E82" s="140">
        <f t="shared" si="30"/>
        <v>83121963</v>
      </c>
      <c r="F82" s="140">
        <f t="shared" si="30"/>
        <v>0</v>
      </c>
      <c r="G82" s="140">
        <f t="shared" si="30"/>
        <v>83121963</v>
      </c>
      <c r="H82" s="140"/>
      <c r="I82" s="140"/>
      <c r="J82" s="140"/>
    </row>
    <row r="83" spans="1:10" ht="23.25" customHeight="1" x14ac:dyDescent="0.2">
      <c r="A83" s="60" t="s">
        <v>91</v>
      </c>
      <c r="B83" s="138"/>
      <c r="C83" s="138"/>
      <c r="D83" s="138"/>
      <c r="E83" s="138"/>
      <c r="F83" s="138"/>
      <c r="G83" s="138"/>
      <c r="H83" s="138"/>
      <c r="I83" s="138"/>
      <c r="J83" s="138"/>
    </row>
    <row r="84" spans="1:10" ht="17.45" customHeight="1" x14ac:dyDescent="0.2">
      <c r="A84" s="44" t="s">
        <v>92</v>
      </c>
      <c r="B84" s="138"/>
      <c r="C84" s="138"/>
      <c r="D84" s="138"/>
      <c r="E84" s="138"/>
      <c r="F84" s="138"/>
      <c r="G84" s="138"/>
      <c r="H84" s="138"/>
      <c r="I84" s="138"/>
      <c r="J84" s="138"/>
    </row>
    <row r="85" spans="1:10" ht="24.75" customHeight="1" x14ac:dyDescent="0.2">
      <c r="A85" s="44" t="s">
        <v>93</v>
      </c>
      <c r="B85" s="138"/>
      <c r="C85" s="138"/>
      <c r="D85" s="138">
        <f t="shared" ref="D85" si="31">+B85+C85</f>
        <v>0</v>
      </c>
      <c r="E85" s="138"/>
      <c r="F85" s="138"/>
      <c r="G85" s="138">
        <f t="shared" ref="G85" si="32">+E85+F85</f>
        <v>0</v>
      </c>
      <c r="H85" s="138"/>
      <c r="I85" s="138"/>
      <c r="J85" s="138"/>
    </row>
    <row r="86" spans="1:10" ht="17.45" customHeight="1" x14ac:dyDescent="0.2">
      <c r="A86" s="45" t="s">
        <v>173</v>
      </c>
      <c r="B86" s="140">
        <f t="shared" ref="B86:G86" si="33">SUM(B83:B85)</f>
        <v>0</v>
      </c>
      <c r="C86" s="140">
        <f t="shared" si="33"/>
        <v>0</v>
      </c>
      <c r="D86" s="140">
        <f t="shared" si="33"/>
        <v>0</v>
      </c>
      <c r="E86" s="140">
        <f t="shared" si="33"/>
        <v>0</v>
      </c>
      <c r="F86" s="140">
        <f t="shared" si="33"/>
        <v>0</v>
      </c>
      <c r="G86" s="140">
        <f t="shared" si="33"/>
        <v>0</v>
      </c>
      <c r="H86" s="140"/>
      <c r="I86" s="140"/>
      <c r="J86" s="140"/>
    </row>
    <row r="87" spans="1:10" ht="20.100000000000001" customHeight="1" x14ac:dyDescent="0.2">
      <c r="A87" s="53" t="s">
        <v>146</v>
      </c>
      <c r="B87" s="140">
        <f>SUM(B26+B27+B52+B61+B69+B77+B82+B86)</f>
        <v>268526025</v>
      </c>
      <c r="C87" s="140">
        <f>+C26+C27+C52+C61+C69+C77+C82+C86</f>
        <v>122215655</v>
      </c>
      <c r="D87" s="140">
        <f>+D26+D27+D52+D61+D69+D77+D82+D86</f>
        <v>390741680</v>
      </c>
      <c r="E87" s="140">
        <f>SUM(E26+E27+E52+E61+E69+E77+E82+E86)</f>
        <v>430497361</v>
      </c>
      <c r="F87" s="140">
        <f>+F26+F27+F52+F61+F69+F77+F82+F86</f>
        <v>129916369</v>
      </c>
      <c r="G87" s="140">
        <f>+G26+G27+G52+G61+G69+G77+G82+G86</f>
        <v>560413730</v>
      </c>
      <c r="H87" s="140"/>
      <c r="I87" s="140"/>
      <c r="J87" s="140"/>
    </row>
    <row r="88" spans="1:10" ht="20.100000000000001" customHeight="1" x14ac:dyDescent="0.2">
      <c r="A88" s="61"/>
      <c r="B88" s="62"/>
      <c r="C88" s="62"/>
      <c r="D88" s="62"/>
      <c r="E88" s="62"/>
      <c r="F88" s="62"/>
      <c r="G88" s="62"/>
      <c r="H88" s="62"/>
      <c r="I88" s="62"/>
      <c r="J88" s="62"/>
    </row>
    <row r="89" spans="1:10" ht="20.100000000000001" customHeight="1" x14ac:dyDescent="0.2">
      <c r="A89" s="61"/>
      <c r="B89" s="62"/>
      <c r="C89" s="62"/>
      <c r="D89" s="62"/>
      <c r="E89" s="62"/>
      <c r="F89" s="62"/>
      <c r="G89" s="62"/>
      <c r="H89" s="62"/>
      <c r="I89" s="62"/>
      <c r="J89" s="62"/>
    </row>
    <row r="90" spans="1:10" ht="20.100000000000001" customHeight="1" x14ac:dyDescent="0.2">
      <c r="A90" s="61"/>
      <c r="B90" s="62"/>
      <c r="C90" s="62"/>
      <c r="D90" s="62"/>
      <c r="E90" s="62"/>
      <c r="F90" s="62"/>
      <c r="G90" s="62"/>
      <c r="H90" s="62"/>
      <c r="I90" s="62"/>
      <c r="J90" s="62"/>
    </row>
    <row r="91" spans="1:10" ht="20.100000000000001" customHeight="1" x14ac:dyDescent="0.2">
      <c r="A91" s="61"/>
      <c r="B91" s="62"/>
      <c r="C91" s="62"/>
      <c r="D91" s="62"/>
      <c r="E91" s="62"/>
      <c r="F91" s="62"/>
      <c r="G91" s="62"/>
      <c r="H91" s="62"/>
      <c r="I91" s="62"/>
      <c r="J91" s="62"/>
    </row>
    <row r="92" spans="1:10" ht="24.6" customHeight="1" x14ac:dyDescent="0.2">
      <c r="A92" s="176" t="s">
        <v>222</v>
      </c>
      <c r="B92" s="177"/>
      <c r="C92" s="177"/>
      <c r="D92" s="177"/>
      <c r="E92" s="177"/>
      <c r="F92" s="177"/>
      <c r="G92" s="177"/>
      <c r="H92" s="177"/>
      <c r="I92" s="177"/>
      <c r="J92" s="177"/>
    </row>
    <row r="93" spans="1:10" ht="24.6" customHeight="1" x14ac:dyDescent="0.2">
      <c r="A93" s="178" t="s">
        <v>27</v>
      </c>
      <c r="B93" s="174" t="s">
        <v>33</v>
      </c>
      <c r="C93" s="174"/>
      <c r="D93" s="174"/>
      <c r="E93" s="174" t="s">
        <v>34</v>
      </c>
      <c r="F93" s="174"/>
      <c r="G93" s="174"/>
      <c r="H93" s="175" t="s">
        <v>14</v>
      </c>
      <c r="I93" s="175"/>
      <c r="J93" s="175"/>
    </row>
    <row r="94" spans="1:10" ht="29.45" customHeight="1" x14ac:dyDescent="0.2">
      <c r="A94" s="179"/>
      <c r="B94" s="40" t="s">
        <v>229</v>
      </c>
      <c r="C94" s="40" t="s">
        <v>230</v>
      </c>
      <c r="D94" s="41" t="s">
        <v>3</v>
      </c>
      <c r="E94" s="40" t="s">
        <v>229</v>
      </c>
      <c r="F94" s="40" t="s">
        <v>230</v>
      </c>
      <c r="G94" s="41" t="s">
        <v>3</v>
      </c>
      <c r="H94" s="40" t="s">
        <v>229</v>
      </c>
      <c r="I94" s="40" t="s">
        <v>230</v>
      </c>
      <c r="J94" s="41" t="s">
        <v>3</v>
      </c>
    </row>
    <row r="95" spans="1:10" ht="19.5" customHeight="1" x14ac:dyDescent="0.2">
      <c r="A95" s="21" t="s">
        <v>283</v>
      </c>
      <c r="B95" s="150"/>
      <c r="C95" s="150"/>
      <c r="D95" s="138">
        <f t="shared" ref="D95:D97" si="34">+B95+C95</f>
        <v>0</v>
      </c>
      <c r="E95" s="150">
        <v>6900000</v>
      </c>
      <c r="F95" s="90"/>
      <c r="G95" s="90">
        <f>+E95+F95</f>
        <v>6900000</v>
      </c>
      <c r="H95" s="90"/>
      <c r="I95" s="90"/>
      <c r="J95" s="90"/>
    </row>
    <row r="96" spans="1:10" ht="19.5" customHeight="1" x14ac:dyDescent="0.2">
      <c r="A96" s="21" t="s">
        <v>223</v>
      </c>
      <c r="B96" s="150">
        <v>9143267</v>
      </c>
      <c r="C96" s="150"/>
      <c r="D96" s="138">
        <f t="shared" si="34"/>
        <v>9143267</v>
      </c>
      <c r="E96" s="150">
        <v>9143267</v>
      </c>
      <c r="F96" s="90"/>
      <c r="G96" s="90">
        <f>+E96+F96</f>
        <v>9143267</v>
      </c>
      <c r="H96" s="90"/>
      <c r="I96" s="90"/>
      <c r="J96" s="90"/>
    </row>
    <row r="97" spans="1:10" ht="19.5" customHeight="1" x14ac:dyDescent="0.2">
      <c r="A97" s="21" t="s">
        <v>234</v>
      </c>
      <c r="B97" s="150">
        <v>113136400</v>
      </c>
      <c r="C97" s="150"/>
      <c r="D97" s="138">
        <f t="shared" si="34"/>
        <v>113136400</v>
      </c>
      <c r="E97" s="150">
        <v>116060605</v>
      </c>
      <c r="F97" s="90"/>
      <c r="G97" s="90">
        <f>+E97+F97</f>
        <v>116060605</v>
      </c>
      <c r="H97" s="90"/>
      <c r="I97" s="90"/>
      <c r="J97" s="90"/>
    </row>
    <row r="98" spans="1:10" ht="24.6" customHeight="1" x14ac:dyDescent="0.2">
      <c r="A98" s="22" t="s">
        <v>224</v>
      </c>
      <c r="B98" s="152">
        <f t="shared" ref="B98:G98" si="35">SUM(B95:B97)</f>
        <v>122279667</v>
      </c>
      <c r="C98" s="152">
        <f t="shared" si="35"/>
        <v>0</v>
      </c>
      <c r="D98" s="152">
        <f t="shared" si="35"/>
        <v>122279667</v>
      </c>
      <c r="E98" s="152">
        <f t="shared" si="35"/>
        <v>132103872</v>
      </c>
      <c r="F98" s="89">
        <f t="shared" si="35"/>
        <v>0</v>
      </c>
      <c r="G98" s="89">
        <f t="shared" si="35"/>
        <v>132103872</v>
      </c>
      <c r="H98" s="89"/>
      <c r="I98" s="89"/>
      <c r="J98" s="89"/>
    </row>
  </sheetData>
  <mergeCells count="12">
    <mergeCell ref="A2:J2"/>
    <mergeCell ref="A3:J3"/>
    <mergeCell ref="A4:J4"/>
    <mergeCell ref="A7:A8"/>
    <mergeCell ref="B7:D7"/>
    <mergeCell ref="E7:G7"/>
    <mergeCell ref="H7:J7"/>
    <mergeCell ref="A92:J92"/>
    <mergeCell ref="A93:A94"/>
    <mergeCell ref="B93:D93"/>
    <mergeCell ref="E93:G93"/>
    <mergeCell ref="H93:J93"/>
  </mergeCells>
  <printOptions horizontalCentered="1"/>
  <pageMargins left="0.31496062992125984" right="0.31496062992125984" top="0.55118110236220474" bottom="0.55118110236220474" header="0.31496062992125984" footer="0.31496062992125984"/>
  <pageSetup paperSize="9" fitToHeight="4" orientation="landscape" r:id="rId1"/>
  <headerFooter>
    <oddHeader>&amp;R2.melléklet a 3/2019.(V.29.) önkormányzati rendelethez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23" sqref="D23"/>
    </sheetView>
  </sheetViews>
  <sheetFormatPr defaultRowHeight="12.75" x14ac:dyDescent="0.2"/>
  <cols>
    <col min="2" max="2" width="40.7109375" customWidth="1"/>
    <col min="3" max="6" width="14.7109375" customWidth="1"/>
    <col min="258" max="258" width="40.7109375" customWidth="1"/>
    <col min="259" max="262" width="14.7109375" customWidth="1"/>
    <col min="514" max="514" width="40.7109375" customWidth="1"/>
    <col min="515" max="518" width="14.7109375" customWidth="1"/>
    <col min="770" max="770" width="40.7109375" customWidth="1"/>
    <col min="771" max="774" width="14.7109375" customWidth="1"/>
    <col min="1026" max="1026" width="40.7109375" customWidth="1"/>
    <col min="1027" max="1030" width="14.7109375" customWidth="1"/>
    <col min="1282" max="1282" width="40.7109375" customWidth="1"/>
    <col min="1283" max="1286" width="14.7109375" customWidth="1"/>
    <col min="1538" max="1538" width="40.7109375" customWidth="1"/>
    <col min="1539" max="1542" width="14.7109375" customWidth="1"/>
    <col min="1794" max="1794" width="40.7109375" customWidth="1"/>
    <col min="1795" max="1798" width="14.7109375" customWidth="1"/>
    <col min="2050" max="2050" width="40.7109375" customWidth="1"/>
    <col min="2051" max="2054" width="14.7109375" customWidth="1"/>
    <col min="2306" max="2306" width="40.7109375" customWidth="1"/>
    <col min="2307" max="2310" width="14.7109375" customWidth="1"/>
    <col min="2562" max="2562" width="40.7109375" customWidth="1"/>
    <col min="2563" max="2566" width="14.7109375" customWidth="1"/>
    <col min="2818" max="2818" width="40.7109375" customWidth="1"/>
    <col min="2819" max="2822" width="14.7109375" customWidth="1"/>
    <col min="3074" max="3074" width="40.7109375" customWidth="1"/>
    <col min="3075" max="3078" width="14.7109375" customWidth="1"/>
    <col min="3330" max="3330" width="40.7109375" customWidth="1"/>
    <col min="3331" max="3334" width="14.7109375" customWidth="1"/>
    <col min="3586" max="3586" width="40.7109375" customWidth="1"/>
    <col min="3587" max="3590" width="14.7109375" customWidth="1"/>
    <col min="3842" max="3842" width="40.7109375" customWidth="1"/>
    <col min="3843" max="3846" width="14.7109375" customWidth="1"/>
    <col min="4098" max="4098" width="40.7109375" customWidth="1"/>
    <col min="4099" max="4102" width="14.7109375" customWidth="1"/>
    <col min="4354" max="4354" width="40.7109375" customWidth="1"/>
    <col min="4355" max="4358" width="14.7109375" customWidth="1"/>
    <col min="4610" max="4610" width="40.7109375" customWidth="1"/>
    <col min="4611" max="4614" width="14.7109375" customWidth="1"/>
    <col min="4866" max="4866" width="40.7109375" customWidth="1"/>
    <col min="4867" max="4870" width="14.7109375" customWidth="1"/>
    <col min="5122" max="5122" width="40.7109375" customWidth="1"/>
    <col min="5123" max="5126" width="14.7109375" customWidth="1"/>
    <col min="5378" max="5378" width="40.7109375" customWidth="1"/>
    <col min="5379" max="5382" width="14.7109375" customWidth="1"/>
    <col min="5634" max="5634" width="40.7109375" customWidth="1"/>
    <col min="5635" max="5638" width="14.7109375" customWidth="1"/>
    <col min="5890" max="5890" width="40.7109375" customWidth="1"/>
    <col min="5891" max="5894" width="14.7109375" customWidth="1"/>
    <col min="6146" max="6146" width="40.7109375" customWidth="1"/>
    <col min="6147" max="6150" width="14.7109375" customWidth="1"/>
    <col min="6402" max="6402" width="40.7109375" customWidth="1"/>
    <col min="6403" max="6406" width="14.7109375" customWidth="1"/>
    <col min="6658" max="6658" width="40.7109375" customWidth="1"/>
    <col min="6659" max="6662" width="14.7109375" customWidth="1"/>
    <col min="6914" max="6914" width="40.7109375" customWidth="1"/>
    <col min="6915" max="6918" width="14.7109375" customWidth="1"/>
    <col min="7170" max="7170" width="40.7109375" customWidth="1"/>
    <col min="7171" max="7174" width="14.7109375" customWidth="1"/>
    <col min="7426" max="7426" width="40.7109375" customWidth="1"/>
    <col min="7427" max="7430" width="14.7109375" customWidth="1"/>
    <col min="7682" max="7682" width="40.7109375" customWidth="1"/>
    <col min="7683" max="7686" width="14.7109375" customWidth="1"/>
    <col min="7938" max="7938" width="40.7109375" customWidth="1"/>
    <col min="7939" max="7942" width="14.7109375" customWidth="1"/>
    <col min="8194" max="8194" width="40.7109375" customWidth="1"/>
    <col min="8195" max="8198" width="14.7109375" customWidth="1"/>
    <col min="8450" max="8450" width="40.7109375" customWidth="1"/>
    <col min="8451" max="8454" width="14.7109375" customWidth="1"/>
    <col min="8706" max="8706" width="40.7109375" customWidth="1"/>
    <col min="8707" max="8710" width="14.7109375" customWidth="1"/>
    <col min="8962" max="8962" width="40.7109375" customWidth="1"/>
    <col min="8963" max="8966" width="14.7109375" customWidth="1"/>
    <col min="9218" max="9218" width="40.7109375" customWidth="1"/>
    <col min="9219" max="9222" width="14.7109375" customWidth="1"/>
    <col min="9474" max="9474" width="40.7109375" customWidth="1"/>
    <col min="9475" max="9478" width="14.7109375" customWidth="1"/>
    <col min="9730" max="9730" width="40.7109375" customWidth="1"/>
    <col min="9731" max="9734" width="14.7109375" customWidth="1"/>
    <col min="9986" max="9986" width="40.7109375" customWidth="1"/>
    <col min="9987" max="9990" width="14.7109375" customWidth="1"/>
    <col min="10242" max="10242" width="40.7109375" customWidth="1"/>
    <col min="10243" max="10246" width="14.7109375" customWidth="1"/>
    <col min="10498" max="10498" width="40.7109375" customWidth="1"/>
    <col min="10499" max="10502" width="14.7109375" customWidth="1"/>
    <col min="10754" max="10754" width="40.7109375" customWidth="1"/>
    <col min="10755" max="10758" width="14.7109375" customWidth="1"/>
    <col min="11010" max="11010" width="40.7109375" customWidth="1"/>
    <col min="11011" max="11014" width="14.7109375" customWidth="1"/>
    <col min="11266" max="11266" width="40.7109375" customWidth="1"/>
    <col min="11267" max="11270" width="14.7109375" customWidth="1"/>
    <col min="11522" max="11522" width="40.7109375" customWidth="1"/>
    <col min="11523" max="11526" width="14.7109375" customWidth="1"/>
    <col min="11778" max="11778" width="40.7109375" customWidth="1"/>
    <col min="11779" max="11782" width="14.7109375" customWidth="1"/>
    <col min="12034" max="12034" width="40.7109375" customWidth="1"/>
    <col min="12035" max="12038" width="14.7109375" customWidth="1"/>
    <col min="12290" max="12290" width="40.7109375" customWidth="1"/>
    <col min="12291" max="12294" width="14.7109375" customWidth="1"/>
    <col min="12546" max="12546" width="40.7109375" customWidth="1"/>
    <col min="12547" max="12550" width="14.7109375" customWidth="1"/>
    <col min="12802" max="12802" width="40.7109375" customWidth="1"/>
    <col min="12803" max="12806" width="14.7109375" customWidth="1"/>
    <col min="13058" max="13058" width="40.7109375" customWidth="1"/>
    <col min="13059" max="13062" width="14.7109375" customWidth="1"/>
    <col min="13314" max="13314" width="40.7109375" customWidth="1"/>
    <col min="13315" max="13318" width="14.7109375" customWidth="1"/>
    <col min="13570" max="13570" width="40.7109375" customWidth="1"/>
    <col min="13571" max="13574" width="14.7109375" customWidth="1"/>
    <col min="13826" max="13826" width="40.7109375" customWidth="1"/>
    <col min="13827" max="13830" width="14.7109375" customWidth="1"/>
    <col min="14082" max="14082" width="40.7109375" customWidth="1"/>
    <col min="14083" max="14086" width="14.7109375" customWidth="1"/>
    <col min="14338" max="14338" width="40.7109375" customWidth="1"/>
    <col min="14339" max="14342" width="14.7109375" customWidth="1"/>
    <col min="14594" max="14594" width="40.7109375" customWidth="1"/>
    <col min="14595" max="14598" width="14.7109375" customWidth="1"/>
    <col min="14850" max="14850" width="40.7109375" customWidth="1"/>
    <col min="14851" max="14854" width="14.7109375" customWidth="1"/>
    <col min="15106" max="15106" width="40.7109375" customWidth="1"/>
    <col min="15107" max="15110" width="14.7109375" customWidth="1"/>
    <col min="15362" max="15362" width="40.7109375" customWidth="1"/>
    <col min="15363" max="15366" width="14.7109375" customWidth="1"/>
    <col min="15618" max="15618" width="40.7109375" customWidth="1"/>
    <col min="15619" max="15622" width="14.7109375" customWidth="1"/>
    <col min="15874" max="15874" width="40.7109375" customWidth="1"/>
    <col min="15875" max="15878" width="14.7109375" customWidth="1"/>
    <col min="16130" max="16130" width="40.7109375" customWidth="1"/>
    <col min="16131" max="16134" width="14.7109375" customWidth="1"/>
  </cols>
  <sheetData>
    <row r="1" spans="1:8" ht="15.75" x14ac:dyDescent="0.25">
      <c r="A1" s="180" t="s">
        <v>303</v>
      </c>
      <c r="B1" s="180"/>
      <c r="C1" s="180"/>
      <c r="D1" s="180"/>
      <c r="E1" s="180"/>
      <c r="F1" s="180"/>
    </row>
    <row r="2" spans="1:8" ht="15.75" x14ac:dyDescent="0.25">
      <c r="A2" s="73"/>
    </row>
    <row r="3" spans="1:8" ht="15.75" x14ac:dyDescent="0.25">
      <c r="A3" s="73"/>
    </row>
    <row r="4" spans="1:8" ht="15.75" x14ac:dyDescent="0.25">
      <c r="A4" s="74"/>
    </row>
    <row r="5" spans="1:8" ht="15.75" x14ac:dyDescent="0.25">
      <c r="A5" s="181" t="s">
        <v>244</v>
      </c>
      <c r="B5" s="181"/>
      <c r="C5" s="181"/>
      <c r="D5" s="181"/>
      <c r="E5" s="181"/>
      <c r="F5" s="181"/>
      <c r="G5" s="181"/>
      <c r="H5" s="181"/>
    </row>
    <row r="6" spans="1:8" ht="15.75" x14ac:dyDescent="0.25">
      <c r="A6" s="136"/>
      <c r="B6" s="136"/>
      <c r="C6" s="136"/>
      <c r="D6" s="136"/>
      <c r="E6" s="136"/>
      <c r="F6" s="136"/>
      <c r="G6" s="136"/>
      <c r="H6" s="136"/>
    </row>
    <row r="7" spans="1:8" ht="15.75" x14ac:dyDescent="0.25">
      <c r="A7" s="136"/>
      <c r="B7" s="136"/>
      <c r="C7" s="136"/>
      <c r="D7" s="136"/>
      <c r="E7" s="136"/>
      <c r="F7" s="136"/>
      <c r="G7" s="136"/>
      <c r="H7" s="136"/>
    </row>
    <row r="8" spans="1:8" ht="15.75" x14ac:dyDescent="0.25">
      <c r="A8" s="74"/>
      <c r="B8" s="38"/>
      <c r="C8" s="38"/>
      <c r="D8" s="38"/>
      <c r="E8" s="38"/>
    </row>
    <row r="9" spans="1:8" ht="15.75" x14ac:dyDescent="0.25">
      <c r="A9" s="74"/>
      <c r="B9" s="38"/>
      <c r="C9" s="38"/>
      <c r="D9" s="38"/>
      <c r="E9" s="38"/>
      <c r="F9" t="s">
        <v>304</v>
      </c>
    </row>
    <row r="10" spans="1:8" x14ac:dyDescent="0.2">
      <c r="A10" s="75"/>
      <c r="B10" s="72" t="s">
        <v>181</v>
      </c>
      <c r="C10" s="72" t="s">
        <v>182</v>
      </c>
      <c r="D10" s="72" t="s">
        <v>183</v>
      </c>
      <c r="E10" s="72" t="s">
        <v>184</v>
      </c>
      <c r="F10" s="72" t="s">
        <v>185</v>
      </c>
    </row>
    <row r="11" spans="1:8" x14ac:dyDescent="0.2">
      <c r="A11" s="75"/>
      <c r="B11" s="76" t="s">
        <v>245</v>
      </c>
      <c r="C11" s="76" t="s">
        <v>246</v>
      </c>
      <c r="D11" s="77" t="s">
        <v>247</v>
      </c>
      <c r="E11" s="76" t="s">
        <v>248</v>
      </c>
      <c r="F11" s="76" t="s">
        <v>249</v>
      </c>
    </row>
    <row r="12" spans="1:8" x14ac:dyDescent="0.2">
      <c r="A12" s="78" t="s">
        <v>250</v>
      </c>
      <c r="B12" s="79" t="s">
        <v>251</v>
      </c>
      <c r="C12" s="155">
        <v>378323557</v>
      </c>
      <c r="D12" s="156"/>
      <c r="E12" s="155"/>
      <c r="F12" s="157"/>
    </row>
    <row r="13" spans="1:8" x14ac:dyDescent="0.2">
      <c r="A13" s="80" t="s">
        <v>252</v>
      </c>
      <c r="B13" s="81" t="s">
        <v>253</v>
      </c>
      <c r="C13" s="158"/>
      <c r="D13" s="159">
        <v>433894870</v>
      </c>
      <c r="E13" s="158"/>
      <c r="F13" s="160"/>
    </row>
    <row r="14" spans="1:8" x14ac:dyDescent="0.2">
      <c r="A14" s="78" t="s">
        <v>254</v>
      </c>
      <c r="B14" s="82" t="s">
        <v>255</v>
      </c>
      <c r="C14" s="158"/>
      <c r="D14" s="159"/>
      <c r="E14" s="158"/>
      <c r="F14" s="160">
        <f>D13-C12</f>
        <v>55571313</v>
      </c>
    </row>
    <row r="15" spans="1:8" x14ac:dyDescent="0.2">
      <c r="A15" s="78" t="s">
        <v>256</v>
      </c>
      <c r="B15" s="82" t="s">
        <v>257</v>
      </c>
      <c r="C15" s="158">
        <v>43680143</v>
      </c>
      <c r="D15" s="159"/>
      <c r="E15" s="158"/>
      <c r="F15" s="160"/>
    </row>
    <row r="16" spans="1:8" x14ac:dyDescent="0.2">
      <c r="A16" s="80" t="s">
        <v>258</v>
      </c>
      <c r="B16" s="82" t="s">
        <v>259</v>
      </c>
      <c r="C16" s="158"/>
      <c r="D16" s="159">
        <v>126518860</v>
      </c>
      <c r="E16" s="158"/>
      <c r="F16" s="160"/>
    </row>
    <row r="17" spans="1:8" x14ac:dyDescent="0.2">
      <c r="A17" s="78" t="s">
        <v>260</v>
      </c>
      <c r="B17" s="82" t="s">
        <v>261</v>
      </c>
      <c r="C17" s="158"/>
      <c r="D17" s="161"/>
      <c r="E17" s="158"/>
      <c r="F17" s="160">
        <f>D16-C15</f>
        <v>82838717</v>
      </c>
    </row>
    <row r="18" spans="1:8" x14ac:dyDescent="0.2">
      <c r="A18" s="78" t="s">
        <v>262</v>
      </c>
      <c r="B18" s="83" t="s">
        <v>277</v>
      </c>
      <c r="C18" s="158">
        <v>116060605</v>
      </c>
      <c r="D18" s="159"/>
      <c r="E18" s="158"/>
      <c r="F18" s="160">
        <f>D18-C18</f>
        <v>-116060605</v>
      </c>
    </row>
    <row r="19" spans="1:8" x14ac:dyDescent="0.2">
      <c r="A19" s="80" t="s">
        <v>263</v>
      </c>
      <c r="B19" s="84" t="s">
        <v>278</v>
      </c>
      <c r="C19" s="162"/>
      <c r="D19" s="163">
        <v>132103872</v>
      </c>
      <c r="E19" s="162"/>
      <c r="F19" s="160">
        <f>D19-C19</f>
        <v>132103872</v>
      </c>
    </row>
    <row r="20" spans="1:8" x14ac:dyDescent="0.2">
      <c r="A20" s="78" t="s">
        <v>264</v>
      </c>
      <c r="B20" s="85" t="s">
        <v>3</v>
      </c>
      <c r="C20" s="164">
        <f>SUM(C12:C17)</f>
        <v>422003700</v>
      </c>
      <c r="D20" s="164">
        <f>SUM(D13:D19)</f>
        <v>692517602</v>
      </c>
      <c r="E20" s="164">
        <f>SUM(E12:E17)</f>
        <v>0</v>
      </c>
      <c r="F20" s="164">
        <f>SUM(F14:F19)</f>
        <v>154453297</v>
      </c>
      <c r="G20" s="38"/>
      <c r="H20" s="38"/>
    </row>
    <row r="21" spans="1:8" x14ac:dyDescent="0.2">
      <c r="A21" s="78" t="s">
        <v>265</v>
      </c>
      <c r="B21" s="85" t="s">
        <v>266</v>
      </c>
      <c r="C21" s="165">
        <v>154453297</v>
      </c>
      <c r="D21" s="164"/>
      <c r="E21" s="165"/>
      <c r="F21" s="165"/>
    </row>
    <row r="22" spans="1:8" x14ac:dyDescent="0.2">
      <c r="A22" s="80" t="s">
        <v>267</v>
      </c>
      <c r="B22" s="86" t="s">
        <v>268</v>
      </c>
      <c r="C22" s="166"/>
      <c r="D22" s="167"/>
      <c r="E22" s="166">
        <f>C22-D22</f>
        <v>0</v>
      </c>
      <c r="F22" s="168"/>
    </row>
    <row r="23" spans="1:8" x14ac:dyDescent="0.2">
      <c r="A23" s="78" t="s">
        <v>269</v>
      </c>
      <c r="B23" s="85" t="s">
        <v>270</v>
      </c>
      <c r="C23" s="164">
        <v>154453297</v>
      </c>
      <c r="D23" s="164"/>
      <c r="E23" s="164"/>
      <c r="F23" s="164"/>
      <c r="G23" s="38"/>
      <c r="H23" s="38"/>
    </row>
    <row r="24" spans="1:8" x14ac:dyDescent="0.2">
      <c r="A24" s="23"/>
      <c r="B24" s="169" t="s">
        <v>271</v>
      </c>
      <c r="C24" s="169"/>
      <c r="D24" s="169"/>
      <c r="E24" s="169"/>
      <c r="F24" s="169"/>
    </row>
    <row r="25" spans="1:8" x14ac:dyDescent="0.2">
      <c r="A25" s="23"/>
    </row>
    <row r="26" spans="1:8" x14ac:dyDescent="0.2">
      <c r="A26" s="23"/>
    </row>
  </sheetData>
  <mergeCells count="2">
    <mergeCell ref="A1:F1"/>
    <mergeCell ref="A5:H5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opLeftCell="A43" workbookViewId="0">
      <selection activeCell="I48" sqref="I48:I72"/>
    </sheetView>
  </sheetViews>
  <sheetFormatPr defaultRowHeight="12.75" x14ac:dyDescent="0.2"/>
  <cols>
    <col min="1" max="1" width="1.7109375" customWidth="1"/>
    <col min="6" max="6" width="21.7109375" customWidth="1"/>
    <col min="7" max="9" width="10.7109375" customWidth="1"/>
  </cols>
  <sheetData>
    <row r="1" spans="1:9" x14ac:dyDescent="0.2">
      <c r="A1" s="221" t="s">
        <v>305</v>
      </c>
      <c r="B1" s="221"/>
      <c r="C1" s="221"/>
      <c r="D1" s="221"/>
      <c r="E1" s="221"/>
      <c r="F1" s="221"/>
      <c r="G1" s="221"/>
      <c r="H1" s="221"/>
      <c r="I1" s="221"/>
    </row>
    <row r="2" spans="1:9" ht="15.75" x14ac:dyDescent="0.25">
      <c r="A2" s="202" t="s">
        <v>231</v>
      </c>
      <c r="B2" s="202"/>
      <c r="C2" s="202"/>
      <c r="D2" s="202"/>
      <c r="E2" s="202"/>
      <c r="F2" s="202"/>
      <c r="G2" s="202"/>
      <c r="H2" s="202"/>
      <c r="I2" s="202"/>
    </row>
    <row r="3" spans="1:9" ht="15" customHeight="1" x14ac:dyDescent="0.25">
      <c r="A3" s="202" t="s">
        <v>306</v>
      </c>
      <c r="B3" s="202"/>
      <c r="C3" s="202"/>
      <c r="D3" s="202"/>
      <c r="E3" s="202"/>
      <c r="F3" s="202"/>
      <c r="G3" s="202"/>
      <c r="H3" s="202"/>
      <c r="I3" s="202"/>
    </row>
    <row r="4" spans="1:9" ht="15.75" x14ac:dyDescent="0.25">
      <c r="A4" s="202" t="s">
        <v>16</v>
      </c>
      <c r="B4" s="202"/>
      <c r="C4" s="202"/>
      <c r="D4" s="202"/>
      <c r="E4" s="202"/>
      <c r="F4" s="202"/>
      <c r="G4" s="202"/>
      <c r="H4" s="202"/>
      <c r="I4" s="202"/>
    </row>
    <row r="5" spans="1:9" ht="12" customHeight="1" x14ac:dyDescent="0.2">
      <c r="A5" s="1"/>
      <c r="B5" s="1"/>
      <c r="C5" s="1"/>
      <c r="D5" s="1"/>
      <c r="E5" s="1"/>
      <c r="F5" s="1"/>
    </row>
    <row r="6" spans="1:9" ht="12.75" customHeight="1" x14ac:dyDescent="0.2">
      <c r="A6" s="203" t="s">
        <v>6</v>
      </c>
      <c r="B6" s="204"/>
      <c r="C6" s="204"/>
      <c r="D6" s="204"/>
      <c r="E6" s="204"/>
      <c r="F6" s="205"/>
      <c r="G6" s="7" t="s">
        <v>12</v>
      </c>
      <c r="H6" s="7" t="s">
        <v>13</v>
      </c>
      <c r="I6" s="209" t="s">
        <v>14</v>
      </c>
    </row>
    <row r="7" spans="1:9" ht="12.75" customHeight="1" x14ac:dyDescent="0.2">
      <c r="A7" s="206"/>
      <c r="B7" s="207"/>
      <c r="C7" s="207"/>
      <c r="D7" s="207"/>
      <c r="E7" s="207"/>
      <c r="F7" s="208"/>
      <c r="G7" s="211" t="s">
        <v>7</v>
      </c>
      <c r="H7" s="212"/>
      <c r="I7" s="210"/>
    </row>
    <row r="8" spans="1:9" x14ac:dyDescent="0.2">
      <c r="A8" s="215" t="s">
        <v>235</v>
      </c>
      <c r="B8" s="216"/>
      <c r="C8" s="216"/>
      <c r="D8" s="216"/>
      <c r="E8" s="216"/>
      <c r="F8" s="217"/>
      <c r="G8" s="91"/>
      <c r="H8" s="91"/>
      <c r="I8" s="91"/>
    </row>
    <row r="9" spans="1:9" x14ac:dyDescent="0.2">
      <c r="A9" s="218" t="s">
        <v>284</v>
      </c>
      <c r="B9" s="219"/>
      <c r="C9" s="219"/>
      <c r="D9" s="219"/>
      <c r="E9" s="219"/>
      <c r="F9" s="220"/>
      <c r="G9" s="91">
        <v>39992066</v>
      </c>
      <c r="H9" s="91">
        <v>61081648</v>
      </c>
      <c r="I9" s="91"/>
    </row>
    <row r="10" spans="1:9" x14ac:dyDescent="0.2">
      <c r="A10" s="186" t="s">
        <v>285</v>
      </c>
      <c r="B10" s="187"/>
      <c r="C10" s="187"/>
      <c r="D10" s="187"/>
      <c r="E10" s="187"/>
      <c r="F10" s="188"/>
      <c r="G10" s="90">
        <v>1539113</v>
      </c>
      <c r="H10" s="90">
        <v>1539113</v>
      </c>
      <c r="I10" s="91"/>
    </row>
    <row r="11" spans="1:9" x14ac:dyDescent="0.2">
      <c r="A11" s="186" t="s">
        <v>286</v>
      </c>
      <c r="B11" s="213"/>
      <c r="C11" s="213"/>
      <c r="D11" s="213"/>
      <c r="E11" s="213"/>
      <c r="F11" s="214"/>
      <c r="G11" s="90"/>
      <c r="H11" s="90">
        <v>7760320</v>
      </c>
      <c r="I11" s="91"/>
    </row>
    <row r="12" spans="1:9" x14ac:dyDescent="0.2">
      <c r="A12" s="186" t="s">
        <v>287</v>
      </c>
      <c r="B12" s="213"/>
      <c r="C12" s="213"/>
      <c r="D12" s="213"/>
      <c r="E12" s="213"/>
      <c r="F12" s="214"/>
      <c r="G12" s="90"/>
      <c r="H12" s="90">
        <v>12740882</v>
      </c>
      <c r="I12" s="91"/>
    </row>
    <row r="13" spans="1:9" x14ac:dyDescent="0.2">
      <c r="A13" s="13" t="s">
        <v>3</v>
      </c>
      <c r="B13" s="3"/>
      <c r="C13" s="3"/>
      <c r="D13" s="3"/>
      <c r="E13" s="3"/>
      <c r="F13" s="4"/>
      <c r="G13" s="89">
        <f>SUM(G9:G12)</f>
        <v>41531179</v>
      </c>
      <c r="H13" s="89">
        <f t="shared" ref="H13" si="0">SUM(H9:H12)</f>
        <v>83121963</v>
      </c>
      <c r="I13" s="89"/>
    </row>
    <row r="14" spans="1:9" ht="18" customHeight="1" x14ac:dyDescent="0.2">
      <c r="A14" s="189" t="s">
        <v>5</v>
      </c>
      <c r="B14" s="190"/>
      <c r="C14" s="190"/>
      <c r="D14" s="190"/>
      <c r="E14" s="190"/>
      <c r="F14" s="191"/>
      <c r="G14" s="90"/>
      <c r="H14" s="90"/>
      <c r="I14" s="90"/>
    </row>
    <row r="15" spans="1:9" x14ac:dyDescent="0.2">
      <c r="A15" s="199" t="s">
        <v>235</v>
      </c>
      <c r="B15" s="200"/>
      <c r="C15" s="200"/>
      <c r="D15" s="200"/>
      <c r="E15" s="200"/>
      <c r="F15" s="201"/>
      <c r="G15" s="90"/>
      <c r="H15" s="90"/>
      <c r="I15" s="90"/>
    </row>
    <row r="16" spans="1:9" x14ac:dyDescent="0.2">
      <c r="A16" s="186" t="s">
        <v>288</v>
      </c>
      <c r="B16" s="187"/>
      <c r="C16" s="187"/>
      <c r="D16" s="187"/>
      <c r="E16" s="187"/>
      <c r="F16" s="188"/>
      <c r="G16" s="90"/>
      <c r="H16" s="90">
        <v>1635000</v>
      </c>
      <c r="I16" s="90"/>
    </row>
    <row r="17" spans="1:9" x14ac:dyDescent="0.2">
      <c r="A17" s="186" t="s">
        <v>289</v>
      </c>
      <c r="B17" s="187"/>
      <c r="C17" s="187"/>
      <c r="D17" s="187"/>
      <c r="E17" s="187"/>
      <c r="F17" s="188"/>
      <c r="G17" s="90"/>
      <c r="H17" s="90">
        <v>230000</v>
      </c>
      <c r="I17" s="90"/>
    </row>
    <row r="18" spans="1:9" x14ac:dyDescent="0.2">
      <c r="A18" s="186" t="s">
        <v>290</v>
      </c>
      <c r="B18" s="187"/>
      <c r="C18" s="187"/>
      <c r="D18" s="187"/>
      <c r="E18" s="187"/>
      <c r="F18" s="188"/>
      <c r="G18" s="90"/>
      <c r="H18" s="90">
        <v>4000000</v>
      </c>
      <c r="I18" s="90"/>
    </row>
    <row r="19" spans="1:9" x14ac:dyDescent="0.2">
      <c r="A19" s="186" t="s">
        <v>291</v>
      </c>
      <c r="B19" s="213"/>
      <c r="C19" s="213"/>
      <c r="D19" s="213"/>
      <c r="E19" s="213"/>
      <c r="F19" s="214"/>
      <c r="G19" s="90"/>
      <c r="H19" s="90">
        <v>30939261</v>
      </c>
      <c r="I19" s="90"/>
    </row>
    <row r="20" spans="1:9" x14ac:dyDescent="0.2">
      <c r="A20" s="186" t="s">
        <v>292</v>
      </c>
      <c r="B20" s="213"/>
      <c r="C20" s="213"/>
      <c r="D20" s="213"/>
      <c r="E20" s="213"/>
      <c r="F20" s="214"/>
      <c r="G20" s="90"/>
      <c r="H20" s="90">
        <v>470800</v>
      </c>
      <c r="I20" s="90"/>
    </row>
    <row r="21" spans="1:9" x14ac:dyDescent="0.2">
      <c r="A21" s="186" t="s">
        <v>293</v>
      </c>
      <c r="B21" s="213"/>
      <c r="C21" s="213"/>
      <c r="D21" s="213"/>
      <c r="E21" s="213"/>
      <c r="F21" s="214"/>
      <c r="G21" s="90"/>
      <c r="H21" s="90"/>
      <c r="I21" s="90"/>
    </row>
    <row r="22" spans="1:9" x14ac:dyDescent="0.2">
      <c r="A22" s="186" t="s">
        <v>294</v>
      </c>
      <c r="B22" s="213"/>
      <c r="C22" s="213"/>
      <c r="D22" s="213"/>
      <c r="E22" s="213"/>
      <c r="F22" s="214"/>
      <c r="G22" s="90"/>
      <c r="H22" s="90">
        <v>2463800</v>
      </c>
      <c r="I22" s="90"/>
    </row>
    <row r="23" spans="1:9" x14ac:dyDescent="0.2">
      <c r="A23" s="186"/>
      <c r="B23" s="213"/>
      <c r="C23" s="213"/>
      <c r="D23" s="213"/>
      <c r="E23" s="213"/>
      <c r="F23" s="214"/>
      <c r="G23" s="90"/>
      <c r="H23" s="90"/>
      <c r="I23" s="90"/>
    </row>
    <row r="24" spans="1:9" x14ac:dyDescent="0.2">
      <c r="A24" s="199" t="s">
        <v>236</v>
      </c>
      <c r="B24" s="200"/>
      <c r="C24" s="200"/>
      <c r="D24" s="200"/>
      <c r="E24" s="200"/>
      <c r="F24" s="201"/>
      <c r="G24" s="90"/>
      <c r="H24" s="90"/>
      <c r="I24" s="90"/>
    </row>
    <row r="25" spans="1:9" x14ac:dyDescent="0.2">
      <c r="A25" s="186" t="s">
        <v>295</v>
      </c>
      <c r="B25" s="213"/>
      <c r="C25" s="213"/>
      <c r="D25" s="213"/>
      <c r="E25" s="213"/>
      <c r="F25" s="214"/>
      <c r="G25" s="90">
        <v>4243568</v>
      </c>
      <c r="H25" s="90">
        <v>1589383</v>
      </c>
      <c r="I25" s="90"/>
    </row>
    <row r="26" spans="1:9" x14ac:dyDescent="0.2">
      <c r="A26" s="186" t="s">
        <v>296</v>
      </c>
      <c r="B26" s="213"/>
      <c r="C26" s="213"/>
      <c r="D26" s="213"/>
      <c r="E26" s="213"/>
      <c r="F26" s="214"/>
      <c r="G26" s="90"/>
      <c r="H26" s="90">
        <v>2068653</v>
      </c>
      <c r="I26" s="90"/>
    </row>
    <row r="27" spans="1:9" x14ac:dyDescent="0.2">
      <c r="A27" s="186"/>
      <c r="B27" s="213"/>
      <c r="C27" s="213"/>
      <c r="D27" s="213"/>
      <c r="E27" s="213"/>
      <c r="F27" s="214"/>
      <c r="G27" s="90"/>
      <c r="H27" s="90"/>
      <c r="I27" s="90"/>
    </row>
    <row r="28" spans="1:9" x14ac:dyDescent="0.2">
      <c r="A28" s="186"/>
      <c r="B28" s="213"/>
      <c r="C28" s="213"/>
      <c r="D28" s="213"/>
      <c r="E28" s="213"/>
      <c r="F28" s="214"/>
      <c r="G28" s="90"/>
      <c r="H28" s="90"/>
      <c r="I28" s="90"/>
    </row>
    <row r="29" spans="1:9" x14ac:dyDescent="0.2">
      <c r="A29" s="13" t="s">
        <v>3</v>
      </c>
      <c r="B29" s="3"/>
      <c r="C29" s="3"/>
      <c r="D29" s="3"/>
      <c r="E29" s="3"/>
      <c r="F29" s="4"/>
      <c r="G29" s="89">
        <f>SUM(G15:G28)</f>
        <v>4243568</v>
      </c>
      <c r="H29" s="89">
        <f t="shared" ref="H29" si="1">SUM(H15:H28)</f>
        <v>43396897</v>
      </c>
      <c r="I29" s="89"/>
    </row>
    <row r="30" spans="1:9" ht="18" customHeight="1" x14ac:dyDescent="0.2">
      <c r="A30" s="189" t="s">
        <v>9</v>
      </c>
      <c r="B30" s="190"/>
      <c r="C30" s="190"/>
      <c r="D30" s="190"/>
      <c r="E30" s="190"/>
      <c r="F30" s="191"/>
      <c r="G30" s="90"/>
      <c r="H30" s="90"/>
      <c r="I30" s="90"/>
    </row>
    <row r="31" spans="1:9" x14ac:dyDescent="0.2">
      <c r="A31" s="2"/>
      <c r="B31" s="3"/>
      <c r="C31" s="3"/>
      <c r="D31" s="3"/>
      <c r="E31" s="3"/>
      <c r="F31" s="4"/>
      <c r="G31" s="89">
        <v>0</v>
      </c>
      <c r="H31" s="89">
        <v>0</v>
      </c>
      <c r="I31" s="89"/>
    </row>
    <row r="32" spans="1:9" x14ac:dyDescent="0.2">
      <c r="A32" s="13" t="s">
        <v>3</v>
      </c>
      <c r="B32" s="11"/>
      <c r="C32" s="11"/>
      <c r="D32" s="11"/>
      <c r="E32" s="11"/>
      <c r="F32" s="5"/>
      <c r="G32" s="90"/>
      <c r="H32" s="90"/>
      <c r="I32" s="90"/>
    </row>
    <row r="33" spans="1:9" ht="18" customHeight="1" x14ac:dyDescent="0.2">
      <c r="A33" s="189" t="s">
        <v>29</v>
      </c>
      <c r="B33" s="190"/>
      <c r="C33" s="190"/>
      <c r="D33" s="190"/>
      <c r="E33" s="190"/>
      <c r="F33" s="191"/>
      <c r="G33" s="90"/>
      <c r="H33" s="90"/>
      <c r="I33" s="90"/>
    </row>
    <row r="34" spans="1:9" x14ac:dyDescent="0.2">
      <c r="A34" s="2"/>
      <c r="B34" s="3"/>
      <c r="C34" s="3"/>
      <c r="D34" s="3"/>
      <c r="E34" s="3"/>
      <c r="F34" s="3"/>
      <c r="G34" s="91">
        <v>0</v>
      </c>
      <c r="H34" s="90"/>
      <c r="I34" s="90"/>
    </row>
    <row r="35" spans="1:9" x14ac:dyDescent="0.2">
      <c r="A35" s="13" t="s">
        <v>3</v>
      </c>
      <c r="B35" s="12"/>
      <c r="C35" s="12"/>
      <c r="D35" s="12"/>
      <c r="E35" s="12"/>
      <c r="F35" s="12"/>
      <c r="G35" s="89"/>
      <c r="H35" s="90"/>
      <c r="I35" s="90"/>
    </row>
    <row r="36" spans="1:9" ht="18" customHeight="1" x14ac:dyDescent="0.2">
      <c r="A36" s="189" t="s">
        <v>19</v>
      </c>
      <c r="B36" s="190"/>
      <c r="C36" s="190"/>
      <c r="D36" s="190"/>
      <c r="E36" s="190"/>
      <c r="F36" s="191"/>
      <c r="G36" s="90"/>
      <c r="H36" s="90"/>
      <c r="I36" s="90"/>
    </row>
    <row r="37" spans="1:9" x14ac:dyDescent="0.2">
      <c r="A37" s="186"/>
      <c r="B37" s="187"/>
      <c r="C37" s="187"/>
      <c r="D37" s="187"/>
      <c r="E37" s="187"/>
      <c r="F37" s="188"/>
      <c r="G37" s="91"/>
      <c r="H37" s="91"/>
      <c r="I37" s="90"/>
    </row>
    <row r="38" spans="1:9" x14ac:dyDescent="0.2">
      <c r="A38" s="2"/>
      <c r="B38" s="3"/>
      <c r="C38" s="3"/>
      <c r="D38" s="3"/>
      <c r="E38" s="3"/>
      <c r="F38" s="4"/>
      <c r="G38" s="91"/>
      <c r="H38" s="91"/>
      <c r="I38" s="90"/>
    </row>
    <row r="39" spans="1:9" ht="12.75" customHeight="1" x14ac:dyDescent="0.2">
      <c r="A39" s="13" t="s">
        <v>3</v>
      </c>
      <c r="B39" s="12"/>
      <c r="C39" s="12"/>
      <c r="D39" s="12"/>
      <c r="E39" s="12"/>
      <c r="F39" s="12"/>
      <c r="G39" s="89">
        <f>SUM(G37:G38)</f>
        <v>0</v>
      </c>
      <c r="H39" s="89">
        <f>SUM(H37:H38)</f>
        <v>0</v>
      </c>
      <c r="I39" s="89"/>
    </row>
    <row r="40" spans="1:9" ht="17.100000000000001" customHeight="1" x14ac:dyDescent="0.2">
      <c r="A40" s="13" t="s">
        <v>30</v>
      </c>
      <c r="B40" s="12"/>
      <c r="C40" s="12"/>
      <c r="D40" s="12"/>
      <c r="E40" s="12"/>
      <c r="F40" s="12"/>
      <c r="G40" s="89"/>
      <c r="H40" s="89"/>
      <c r="I40" s="89"/>
    </row>
    <row r="41" spans="1:9" ht="18" customHeight="1" x14ac:dyDescent="0.2">
      <c r="A41" s="13" t="s">
        <v>10</v>
      </c>
      <c r="B41" s="3"/>
      <c r="C41" s="3"/>
      <c r="D41" s="3"/>
      <c r="E41" s="3"/>
      <c r="F41" s="4"/>
      <c r="G41" s="89">
        <f>SUM(G39+G31+G29+G13+G40+G35)</f>
        <v>45774747</v>
      </c>
      <c r="H41" s="89">
        <f>SUM(H39+H31+H29+H13)</f>
        <v>126518860</v>
      </c>
      <c r="I41" s="89"/>
    </row>
    <row r="42" spans="1:9" ht="9.9499999999999993" customHeight="1" x14ac:dyDescent="0.2"/>
    <row r="43" spans="1:9" ht="15.75" x14ac:dyDescent="0.25">
      <c r="A43" s="202" t="s">
        <v>20</v>
      </c>
      <c r="B43" s="202"/>
      <c r="C43" s="202"/>
      <c r="D43" s="202"/>
      <c r="E43" s="202"/>
      <c r="F43" s="202"/>
      <c r="G43" s="202"/>
      <c r="H43" s="202"/>
      <c r="I43" s="202"/>
    </row>
    <row r="44" spans="1:9" ht="15.75" x14ac:dyDescent="0.25">
      <c r="A44" s="202" t="s">
        <v>297</v>
      </c>
      <c r="B44" s="202"/>
      <c r="C44" s="202"/>
      <c r="D44" s="202"/>
      <c r="E44" s="202"/>
      <c r="F44" s="202"/>
      <c r="G44" s="202"/>
      <c r="H44" s="202"/>
      <c r="I44" s="202"/>
    </row>
    <row r="45" spans="1:9" ht="9.9499999999999993" customHeight="1" x14ac:dyDescent="0.2"/>
    <row r="46" spans="1:9" ht="12.6" customHeight="1" x14ac:dyDescent="0.2">
      <c r="A46" s="203" t="s">
        <v>21</v>
      </c>
      <c r="B46" s="204"/>
      <c r="C46" s="204"/>
      <c r="D46" s="204"/>
      <c r="E46" s="204"/>
      <c r="F46" s="205"/>
      <c r="G46" s="7" t="s">
        <v>12</v>
      </c>
      <c r="H46" s="7" t="s">
        <v>13</v>
      </c>
      <c r="I46" s="209" t="s">
        <v>14</v>
      </c>
    </row>
    <row r="47" spans="1:9" ht="12.6" customHeight="1" x14ac:dyDescent="0.2">
      <c r="A47" s="206"/>
      <c r="B47" s="207"/>
      <c r="C47" s="207"/>
      <c r="D47" s="207"/>
      <c r="E47" s="207"/>
      <c r="F47" s="208"/>
      <c r="G47" s="211" t="s">
        <v>7</v>
      </c>
      <c r="H47" s="212"/>
      <c r="I47" s="210"/>
    </row>
    <row r="48" spans="1:9" ht="12.75" customHeight="1" x14ac:dyDescent="0.2">
      <c r="A48" s="65"/>
      <c r="B48" s="66"/>
      <c r="C48" s="66"/>
      <c r="D48" s="66"/>
      <c r="E48" s="66"/>
      <c r="F48" s="67"/>
      <c r="G48" s="92"/>
      <c r="H48" s="93"/>
      <c r="I48" s="93"/>
    </row>
    <row r="49" spans="1:9" x14ac:dyDescent="0.2">
      <c r="A49" s="13" t="s">
        <v>3</v>
      </c>
      <c r="B49" s="3"/>
      <c r="C49" s="3"/>
      <c r="D49" s="3"/>
      <c r="E49" s="3"/>
      <c r="F49" s="4"/>
      <c r="G49" s="89">
        <f>SUM(G48:G48)</f>
        <v>0</v>
      </c>
      <c r="H49" s="89">
        <f>SUM(H48:H48)</f>
        <v>0</v>
      </c>
      <c r="I49" s="89"/>
    </row>
    <row r="50" spans="1:9" ht="18" customHeight="1" x14ac:dyDescent="0.2">
      <c r="A50" s="189" t="s">
        <v>219</v>
      </c>
      <c r="B50" s="190"/>
      <c r="C50" s="190"/>
      <c r="D50" s="190"/>
      <c r="E50" s="190"/>
      <c r="F50" s="191"/>
      <c r="G50" s="89"/>
      <c r="H50" s="89"/>
      <c r="I50" s="89"/>
    </row>
    <row r="51" spans="1:9" ht="12.95" customHeight="1" x14ac:dyDescent="0.2">
      <c r="A51" s="193" t="s">
        <v>235</v>
      </c>
      <c r="B51" s="194"/>
      <c r="C51" s="194"/>
      <c r="D51" s="194"/>
      <c r="E51" s="194"/>
      <c r="F51" s="195"/>
      <c r="G51" s="63"/>
      <c r="H51" s="7"/>
      <c r="I51" s="64"/>
    </row>
    <row r="52" spans="1:9" ht="12.95" customHeight="1" x14ac:dyDescent="0.2">
      <c r="A52" s="196" t="s">
        <v>279</v>
      </c>
      <c r="B52" s="197"/>
      <c r="C52" s="197"/>
      <c r="D52" s="197"/>
      <c r="E52" s="197"/>
      <c r="F52" s="198"/>
      <c r="G52" s="92"/>
      <c r="H52" s="93"/>
      <c r="I52" s="93"/>
    </row>
    <row r="53" spans="1:9" ht="12.95" customHeight="1" x14ac:dyDescent="0.2">
      <c r="A53" s="196" t="s">
        <v>298</v>
      </c>
      <c r="B53" s="197"/>
      <c r="C53" s="197"/>
      <c r="D53" s="197"/>
      <c r="E53" s="197"/>
      <c r="F53" s="198"/>
      <c r="G53" s="92"/>
      <c r="H53" s="93"/>
      <c r="I53" s="93"/>
    </row>
    <row r="54" spans="1:9" ht="12.95" customHeight="1" x14ac:dyDescent="0.2">
      <c r="A54" s="65"/>
      <c r="B54" s="66"/>
      <c r="C54" s="66"/>
      <c r="D54" s="66"/>
      <c r="E54" s="66"/>
      <c r="F54" s="67"/>
      <c r="G54" s="92"/>
      <c r="H54" s="93"/>
      <c r="I54" s="93"/>
    </row>
    <row r="55" spans="1:9" ht="12.95" customHeight="1" x14ac:dyDescent="0.2">
      <c r="A55" s="13" t="s">
        <v>3</v>
      </c>
      <c r="B55" s="3"/>
      <c r="C55" s="3"/>
      <c r="D55" s="3"/>
      <c r="E55" s="3"/>
      <c r="F55" s="4"/>
      <c r="G55" s="89">
        <f>SUM(G52:G54)</f>
        <v>0</v>
      </c>
      <c r="H55" s="89">
        <f>SUM(H52:H54)</f>
        <v>0</v>
      </c>
      <c r="I55" s="89"/>
    </row>
    <row r="56" spans="1:9" ht="18" customHeight="1" x14ac:dyDescent="0.2">
      <c r="A56" s="189" t="s">
        <v>220</v>
      </c>
      <c r="B56" s="190"/>
      <c r="C56" s="190"/>
      <c r="D56" s="190"/>
      <c r="E56" s="190"/>
      <c r="F56" s="191"/>
      <c r="G56" s="90"/>
      <c r="H56" s="90"/>
      <c r="I56" s="90"/>
    </row>
    <row r="57" spans="1:9" x14ac:dyDescent="0.2">
      <c r="A57" s="199" t="s">
        <v>235</v>
      </c>
      <c r="B57" s="200"/>
      <c r="C57" s="200"/>
      <c r="D57" s="200"/>
      <c r="E57" s="200"/>
      <c r="F57" s="201"/>
      <c r="G57" s="90"/>
      <c r="H57" s="90"/>
      <c r="I57" s="90"/>
    </row>
    <row r="58" spans="1:9" x14ac:dyDescent="0.2">
      <c r="A58" s="185" t="s">
        <v>299</v>
      </c>
      <c r="B58" s="183"/>
      <c r="C58" s="183"/>
      <c r="D58" s="183"/>
      <c r="E58" s="183"/>
      <c r="F58" s="184"/>
      <c r="G58" s="90"/>
      <c r="H58" s="90">
        <v>12740882</v>
      </c>
      <c r="I58" s="90"/>
    </row>
    <row r="59" spans="1:9" x14ac:dyDescent="0.2">
      <c r="A59" s="185" t="s">
        <v>300</v>
      </c>
      <c r="B59" s="183"/>
      <c r="C59" s="183"/>
      <c r="D59" s="183"/>
      <c r="E59" s="183"/>
      <c r="F59" s="184"/>
      <c r="G59" s="90"/>
      <c r="H59" s="90">
        <v>30939261</v>
      </c>
      <c r="I59" s="90"/>
    </row>
    <row r="60" spans="1:9" x14ac:dyDescent="0.2">
      <c r="A60" s="185"/>
      <c r="B60" s="183"/>
      <c r="C60" s="183"/>
      <c r="D60" s="183"/>
      <c r="E60" s="183"/>
      <c r="F60" s="184"/>
      <c r="G60" s="90"/>
      <c r="H60" s="90"/>
      <c r="I60" s="90"/>
    </row>
    <row r="61" spans="1:9" x14ac:dyDescent="0.2">
      <c r="A61" s="186"/>
      <c r="B61" s="187"/>
      <c r="C61" s="187"/>
      <c r="D61" s="187"/>
      <c r="E61" s="187"/>
      <c r="F61" s="188"/>
      <c r="G61" s="90"/>
      <c r="H61" s="90"/>
      <c r="I61" s="90"/>
    </row>
    <row r="62" spans="1:9" x14ac:dyDescent="0.2">
      <c r="A62" s="13" t="s">
        <v>3</v>
      </c>
      <c r="B62" s="3"/>
      <c r="C62" s="3"/>
      <c r="D62" s="3"/>
      <c r="E62" s="3"/>
      <c r="F62" s="4"/>
      <c r="G62" s="89">
        <f>SUM(G57:G61)</f>
        <v>0</v>
      </c>
      <c r="H62" s="89">
        <f t="shared" ref="H62" si="2">SUM(H57:H61)</f>
        <v>43680143</v>
      </c>
      <c r="I62" s="89"/>
    </row>
    <row r="63" spans="1:9" x14ac:dyDescent="0.2">
      <c r="A63" s="13"/>
      <c r="B63" s="3"/>
      <c r="C63" s="3"/>
      <c r="D63" s="3"/>
      <c r="E63" s="3"/>
      <c r="F63" s="4"/>
      <c r="G63" s="89"/>
      <c r="H63" s="89"/>
      <c r="I63" s="89"/>
    </row>
    <row r="64" spans="1:9" x14ac:dyDescent="0.2">
      <c r="A64" s="13"/>
      <c r="B64" s="3"/>
      <c r="C64" s="3"/>
      <c r="D64" s="3"/>
      <c r="E64" s="3"/>
      <c r="F64" s="4"/>
      <c r="G64" s="89"/>
      <c r="H64" s="89"/>
      <c r="I64" s="89"/>
    </row>
    <row r="65" spans="1:9" x14ac:dyDescent="0.2">
      <c r="A65" s="13"/>
      <c r="B65" s="3"/>
      <c r="C65" s="3"/>
      <c r="D65" s="3"/>
      <c r="E65" s="3"/>
      <c r="F65" s="4"/>
      <c r="G65" s="89"/>
      <c r="H65" s="89"/>
      <c r="I65" s="89"/>
    </row>
    <row r="66" spans="1:9" ht="18" customHeight="1" x14ac:dyDescent="0.2">
      <c r="A66" s="189" t="s">
        <v>237</v>
      </c>
      <c r="B66" s="190"/>
      <c r="C66" s="190"/>
      <c r="D66" s="190"/>
      <c r="E66" s="190"/>
      <c r="F66" s="191"/>
      <c r="G66" s="89"/>
      <c r="H66" s="89"/>
      <c r="I66" s="89"/>
    </row>
    <row r="67" spans="1:9" x14ac:dyDescent="0.2">
      <c r="A67" s="192"/>
      <c r="B67" s="183"/>
      <c r="C67" s="183"/>
      <c r="D67" s="183"/>
      <c r="E67" s="183"/>
      <c r="F67" s="184"/>
      <c r="G67" s="90"/>
      <c r="H67" s="90"/>
      <c r="I67" s="90"/>
    </row>
    <row r="68" spans="1:9" x14ac:dyDescent="0.2">
      <c r="A68" s="13" t="s">
        <v>3</v>
      </c>
      <c r="B68" s="3"/>
      <c r="C68" s="3"/>
      <c r="D68" s="3"/>
      <c r="E68" s="3"/>
      <c r="F68" s="4"/>
      <c r="G68" s="89">
        <f>SUM(G67:G67)</f>
        <v>0</v>
      </c>
      <c r="H68" s="89">
        <f>SUM(H67:H67)</f>
        <v>0</v>
      </c>
      <c r="I68" s="89"/>
    </row>
    <row r="69" spans="1:9" ht="18" customHeight="1" x14ac:dyDescent="0.2">
      <c r="A69" s="189" t="s">
        <v>22</v>
      </c>
      <c r="B69" s="190"/>
      <c r="C69" s="190"/>
      <c r="D69" s="190"/>
      <c r="E69" s="190"/>
      <c r="F69" s="191"/>
      <c r="G69" s="89"/>
      <c r="H69" s="89"/>
      <c r="I69" s="89"/>
    </row>
    <row r="70" spans="1:9" x14ac:dyDescent="0.2">
      <c r="A70" s="182" t="s">
        <v>301</v>
      </c>
      <c r="B70" s="183"/>
      <c r="C70" s="183"/>
      <c r="D70" s="183"/>
      <c r="E70" s="183"/>
      <c r="F70" s="184"/>
      <c r="G70" s="90">
        <v>45774747</v>
      </c>
      <c r="H70" s="90"/>
      <c r="I70" s="90"/>
    </row>
    <row r="71" spans="1:9" x14ac:dyDescent="0.2">
      <c r="A71" s="13" t="s">
        <v>3</v>
      </c>
      <c r="B71" s="3"/>
      <c r="C71" s="3"/>
      <c r="D71" s="3"/>
      <c r="E71" s="3"/>
      <c r="F71" s="4"/>
      <c r="G71" s="89">
        <f>SUM(G70:G70)</f>
        <v>45774747</v>
      </c>
      <c r="H71" s="89">
        <f>SUM(H70:H70)</f>
        <v>0</v>
      </c>
      <c r="I71" s="89"/>
    </row>
    <row r="72" spans="1:9" ht="18" customHeight="1" x14ac:dyDescent="0.2">
      <c r="A72" s="13" t="s">
        <v>23</v>
      </c>
      <c r="B72" s="3"/>
      <c r="C72" s="3"/>
      <c r="D72" s="3"/>
      <c r="E72" s="3"/>
      <c r="F72" s="4"/>
      <c r="G72" s="89">
        <f>SUM(G71+G62+G55+G68)</f>
        <v>45774747</v>
      </c>
      <c r="H72" s="89">
        <f>SUM(H71+H62+H55+H49)</f>
        <v>43680143</v>
      </c>
      <c r="I72" s="89"/>
    </row>
  </sheetData>
  <mergeCells count="50">
    <mergeCell ref="A1:I1"/>
    <mergeCell ref="A2:I2"/>
    <mergeCell ref="A3:I3"/>
    <mergeCell ref="A4:I4"/>
    <mergeCell ref="A6:F7"/>
    <mergeCell ref="I6:I7"/>
    <mergeCell ref="G7:H7"/>
    <mergeCell ref="A20:F20"/>
    <mergeCell ref="A8:F8"/>
    <mergeCell ref="A9:F9"/>
    <mergeCell ref="A10:F10"/>
    <mergeCell ref="A11:F11"/>
    <mergeCell ref="A12:F12"/>
    <mergeCell ref="A14:F14"/>
    <mergeCell ref="A15:F15"/>
    <mergeCell ref="A16:F16"/>
    <mergeCell ref="A17:F17"/>
    <mergeCell ref="A18:F18"/>
    <mergeCell ref="A19:F19"/>
    <mergeCell ref="A37:F37"/>
    <mergeCell ref="A21:F21"/>
    <mergeCell ref="A22:F22"/>
    <mergeCell ref="A23:F23"/>
    <mergeCell ref="A24:F24"/>
    <mergeCell ref="A25:F25"/>
    <mergeCell ref="A26:F26"/>
    <mergeCell ref="A27:F27"/>
    <mergeCell ref="A28:F28"/>
    <mergeCell ref="A30:F30"/>
    <mergeCell ref="A33:F33"/>
    <mergeCell ref="A36:F36"/>
    <mergeCell ref="A58:F58"/>
    <mergeCell ref="A43:I43"/>
    <mergeCell ref="A44:I44"/>
    <mergeCell ref="A46:F47"/>
    <mergeCell ref="I46:I47"/>
    <mergeCell ref="G47:H47"/>
    <mergeCell ref="A50:F50"/>
    <mergeCell ref="A51:F51"/>
    <mergeCell ref="A52:F52"/>
    <mergeCell ref="A53:F53"/>
    <mergeCell ref="A56:F56"/>
    <mergeCell ref="A57:F57"/>
    <mergeCell ref="A70:F70"/>
    <mergeCell ref="A59:F59"/>
    <mergeCell ref="A60:F60"/>
    <mergeCell ref="A61:F61"/>
    <mergeCell ref="A66:F66"/>
    <mergeCell ref="A67:F67"/>
    <mergeCell ref="A69:F69"/>
  </mergeCells>
  <printOptions horizontalCentered="1"/>
  <pageMargins left="0.39370078740157483" right="0.39370078740157483" top="0.39370078740157483" bottom="0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Layout" topLeftCell="A4" zoomScaleNormal="85" workbookViewId="0">
      <selection activeCell="H9" sqref="H9:H21"/>
    </sheetView>
  </sheetViews>
  <sheetFormatPr defaultColWidth="9" defaultRowHeight="12.75" x14ac:dyDescent="0.2"/>
  <cols>
    <col min="1" max="1" width="40.7109375" customWidth="1"/>
    <col min="2" max="4" width="9.28515625" customWidth="1"/>
    <col min="5" max="5" width="40.7109375" customWidth="1"/>
    <col min="6" max="8" width="9.28515625" customWidth="1"/>
  </cols>
  <sheetData>
    <row r="1" spans="1:8" x14ac:dyDescent="0.2">
      <c r="A1" s="221" t="s">
        <v>307</v>
      </c>
      <c r="B1" s="221"/>
      <c r="C1" s="221"/>
      <c r="D1" s="221"/>
      <c r="E1" s="221"/>
      <c r="F1" s="221"/>
      <c r="G1" s="221"/>
      <c r="H1" s="222"/>
    </row>
    <row r="2" spans="1:8" ht="24.95" customHeight="1" x14ac:dyDescent="0.25">
      <c r="A2" s="202" t="s">
        <v>228</v>
      </c>
      <c r="B2" s="202"/>
      <c r="C2" s="202"/>
      <c r="D2" s="202"/>
      <c r="E2" s="202"/>
      <c r="F2" s="202"/>
      <c r="G2" s="202"/>
      <c r="H2" s="202"/>
    </row>
    <row r="3" spans="1:8" ht="24.95" customHeight="1" x14ac:dyDescent="0.25">
      <c r="A3" s="223" t="s">
        <v>302</v>
      </c>
      <c r="B3" s="223"/>
      <c r="C3" s="223"/>
      <c r="D3" s="223"/>
      <c r="E3" s="223"/>
      <c r="F3" s="223"/>
      <c r="G3" s="223"/>
      <c r="H3" s="223"/>
    </row>
    <row r="4" spans="1:8" ht="24.95" customHeight="1" x14ac:dyDescent="0.25">
      <c r="A4" s="224" t="s">
        <v>186</v>
      </c>
      <c r="B4" s="224"/>
      <c r="C4" s="224"/>
      <c r="D4" s="224"/>
      <c r="E4" s="224"/>
      <c r="F4" s="224"/>
      <c r="G4" s="224"/>
      <c r="H4" s="224"/>
    </row>
    <row r="5" spans="1:8" ht="20.100000000000001" customHeight="1" x14ac:dyDescent="0.25">
      <c r="A5" s="14"/>
      <c r="B5" s="14"/>
      <c r="C5" s="14"/>
      <c r="D5" s="14"/>
      <c r="E5" s="14"/>
      <c r="F5" s="14"/>
      <c r="G5" s="14"/>
      <c r="H5" s="88"/>
    </row>
    <row r="6" spans="1:8" ht="15" customHeight="1" x14ac:dyDescent="0.2">
      <c r="A6" s="225" t="s">
        <v>11</v>
      </c>
      <c r="B6" s="7" t="s">
        <v>12</v>
      </c>
      <c r="C6" s="7" t="s">
        <v>13</v>
      </c>
      <c r="D6" s="209" t="s">
        <v>14</v>
      </c>
      <c r="E6" s="225" t="s">
        <v>11</v>
      </c>
      <c r="F6" s="7" t="s">
        <v>12</v>
      </c>
      <c r="G6" s="7" t="s">
        <v>13</v>
      </c>
      <c r="H6" s="209" t="s">
        <v>14</v>
      </c>
    </row>
    <row r="7" spans="1:8" ht="15" customHeight="1" x14ac:dyDescent="0.2">
      <c r="A7" s="226"/>
      <c r="B7" s="211" t="s">
        <v>7</v>
      </c>
      <c r="C7" s="212"/>
      <c r="D7" s="210"/>
      <c r="E7" s="226"/>
      <c r="F7" s="211" t="s">
        <v>7</v>
      </c>
      <c r="G7" s="212"/>
      <c r="H7" s="210"/>
    </row>
    <row r="8" spans="1:8" ht="15" customHeight="1" x14ac:dyDescent="0.25">
      <c r="A8" s="10"/>
      <c r="B8" s="6"/>
      <c r="C8" s="6"/>
      <c r="D8" s="6"/>
      <c r="E8" s="16"/>
      <c r="F8" s="8"/>
      <c r="G8" s="8"/>
      <c r="H8" s="8"/>
    </row>
    <row r="9" spans="1:8" ht="30" customHeight="1" x14ac:dyDescent="0.25">
      <c r="A9" s="18" t="s">
        <v>147</v>
      </c>
      <c r="B9" s="154">
        <v>240879860</v>
      </c>
      <c r="C9" s="154">
        <v>247176212</v>
      </c>
      <c r="D9" s="154"/>
      <c r="E9" s="18" t="s">
        <v>141</v>
      </c>
      <c r="F9" s="154">
        <v>90250725</v>
      </c>
      <c r="G9" s="154">
        <v>176995862</v>
      </c>
      <c r="H9" s="154"/>
    </row>
    <row r="10" spans="1:8" ht="30" customHeight="1" x14ac:dyDescent="0.25">
      <c r="A10" s="18" t="s">
        <v>148</v>
      </c>
      <c r="B10" s="154">
        <v>4720000</v>
      </c>
      <c r="C10" s="154">
        <v>100447345</v>
      </c>
      <c r="D10" s="154"/>
      <c r="E10" s="18" t="s">
        <v>50</v>
      </c>
      <c r="F10" s="154">
        <v>17641736</v>
      </c>
      <c r="G10" s="154">
        <v>25916246</v>
      </c>
      <c r="H10" s="154"/>
    </row>
    <row r="11" spans="1:8" ht="30" customHeight="1" x14ac:dyDescent="0.25">
      <c r="A11" s="18" t="s">
        <v>149</v>
      </c>
      <c r="B11" s="154"/>
      <c r="C11" s="154">
        <v>43680143</v>
      </c>
      <c r="D11" s="154"/>
      <c r="E11" s="17" t="s">
        <v>2</v>
      </c>
      <c r="F11" s="154">
        <v>94862855</v>
      </c>
      <c r="G11" s="154">
        <v>108913633</v>
      </c>
      <c r="H11" s="154"/>
    </row>
    <row r="12" spans="1:8" ht="24.95" customHeight="1" x14ac:dyDescent="0.25">
      <c r="A12" s="18" t="s">
        <v>226</v>
      </c>
      <c r="B12" s="154">
        <v>6000000</v>
      </c>
      <c r="C12" s="154">
        <v>6000000</v>
      </c>
      <c r="D12" s="154"/>
      <c r="E12" s="15" t="s">
        <v>142</v>
      </c>
      <c r="F12" s="154">
        <v>4544641</v>
      </c>
      <c r="G12" s="154">
        <v>10493941</v>
      </c>
      <c r="H12" s="154"/>
    </row>
    <row r="13" spans="1:8" ht="24.95" customHeight="1" x14ac:dyDescent="0.25">
      <c r="A13" s="18" t="s">
        <v>150</v>
      </c>
      <c r="B13" s="154">
        <v>16750000</v>
      </c>
      <c r="C13" s="154">
        <v>16750000</v>
      </c>
      <c r="D13" s="154"/>
      <c r="E13" s="15" t="s">
        <v>143</v>
      </c>
      <c r="F13" s="154">
        <v>137666976</v>
      </c>
      <c r="G13" s="154">
        <v>111575188</v>
      </c>
      <c r="H13" s="154"/>
    </row>
    <row r="14" spans="1:8" ht="24.95" customHeight="1" x14ac:dyDescent="0.25">
      <c r="A14" s="18" t="s">
        <v>118</v>
      </c>
      <c r="B14" s="154"/>
      <c r="C14" s="154"/>
      <c r="D14" s="154"/>
      <c r="E14" s="15" t="s">
        <v>144</v>
      </c>
      <c r="F14" s="154">
        <v>4243568</v>
      </c>
      <c r="G14" s="154">
        <v>43396897</v>
      </c>
      <c r="H14" s="154"/>
    </row>
    <row r="15" spans="1:8" ht="24.95" customHeight="1" x14ac:dyDescent="0.25">
      <c r="A15" s="19" t="s">
        <v>151</v>
      </c>
      <c r="B15" s="154">
        <v>7950000</v>
      </c>
      <c r="C15" s="154">
        <v>7950000</v>
      </c>
      <c r="D15" s="154"/>
      <c r="E15" s="15" t="s">
        <v>18</v>
      </c>
      <c r="F15" s="154">
        <v>41531179</v>
      </c>
      <c r="G15" s="154">
        <v>83121963</v>
      </c>
      <c r="H15" s="154"/>
    </row>
    <row r="16" spans="1:8" ht="24.95" customHeight="1" x14ac:dyDescent="0.25">
      <c r="A16" s="15" t="s">
        <v>152</v>
      </c>
      <c r="B16" s="154"/>
      <c r="C16" s="154"/>
      <c r="D16" s="154"/>
      <c r="E16" s="19" t="s">
        <v>145</v>
      </c>
      <c r="F16" s="154"/>
      <c r="G16" s="154"/>
      <c r="H16" s="154"/>
    </row>
    <row r="17" spans="1:8" ht="24.95" customHeight="1" x14ac:dyDescent="0.25">
      <c r="A17" s="18" t="s">
        <v>153</v>
      </c>
      <c r="B17" s="154"/>
      <c r="C17" s="154"/>
      <c r="D17" s="154"/>
      <c r="E17" s="15"/>
      <c r="F17" s="154"/>
      <c r="G17" s="154"/>
      <c r="H17" s="154"/>
    </row>
    <row r="18" spans="1:8" ht="24.95" customHeight="1" x14ac:dyDescent="0.25">
      <c r="A18" s="18" t="s">
        <v>156</v>
      </c>
      <c r="B18" s="154"/>
      <c r="C18" s="154"/>
      <c r="D18" s="154"/>
      <c r="E18" s="15"/>
      <c r="F18" s="154"/>
      <c r="G18" s="154"/>
      <c r="H18" s="154"/>
    </row>
    <row r="19" spans="1:8" ht="24.95" customHeight="1" x14ac:dyDescent="0.25">
      <c r="A19" s="19" t="s">
        <v>157</v>
      </c>
      <c r="B19" s="154">
        <f>SUM(B8:B18)</f>
        <v>276299860</v>
      </c>
      <c r="C19" s="154">
        <f>SUM(C8:C18)</f>
        <v>422003700</v>
      </c>
      <c r="D19" s="154"/>
      <c r="E19" s="15" t="s">
        <v>146</v>
      </c>
      <c r="F19" s="154">
        <f>SUM(F9:F18)</f>
        <v>390741680</v>
      </c>
      <c r="G19" s="154">
        <f>SUM(G9:G18)</f>
        <v>560413730</v>
      </c>
      <c r="H19" s="154"/>
    </row>
    <row r="20" spans="1:8" ht="24.95" customHeight="1" x14ac:dyDescent="0.25">
      <c r="A20" s="15" t="s">
        <v>155</v>
      </c>
      <c r="B20" s="154">
        <v>236721487</v>
      </c>
      <c r="C20" s="154">
        <v>270513902</v>
      </c>
      <c r="D20" s="154"/>
      <c r="E20" s="15" t="s">
        <v>154</v>
      </c>
      <c r="F20" s="154">
        <v>122279667</v>
      </c>
      <c r="G20" s="154">
        <v>132103873</v>
      </c>
      <c r="H20" s="154"/>
    </row>
    <row r="21" spans="1:8" ht="24.95" customHeight="1" x14ac:dyDescent="0.25">
      <c r="A21" s="20" t="s">
        <v>4</v>
      </c>
      <c r="B21" s="154">
        <f>SUM(B19:B20)</f>
        <v>513021347</v>
      </c>
      <c r="C21" s="154">
        <f>SUM(C19:C20)</f>
        <v>692517602</v>
      </c>
      <c r="D21" s="154"/>
      <c r="E21" s="20" t="s">
        <v>8</v>
      </c>
      <c r="F21" s="154">
        <f>SUM(F19:F20)</f>
        <v>513021347</v>
      </c>
      <c r="G21" s="154">
        <f>SUM(G19:G20)</f>
        <v>692517603</v>
      </c>
      <c r="H21" s="154"/>
    </row>
  </sheetData>
  <mergeCells count="10">
    <mergeCell ref="A1:H1"/>
    <mergeCell ref="A2:H2"/>
    <mergeCell ref="A3:H3"/>
    <mergeCell ref="A4:H4"/>
    <mergeCell ref="A6:A7"/>
    <mergeCell ref="D6:D7"/>
    <mergeCell ref="E6:E7"/>
    <mergeCell ref="H6:H7"/>
    <mergeCell ref="B7:C7"/>
    <mergeCell ref="F7:G7"/>
  </mergeCells>
  <printOptions horizontalCentered="1"/>
  <pageMargins left="0.51181102362204722" right="0.47244094488188981" top="0.59055118110236227" bottom="0.39370078740157483" header="0.51181102362204722" footer="0.5118110236220472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abSelected="1" zoomScaleNormal="100" workbookViewId="0">
      <selection activeCell="R14" sqref="R14"/>
    </sheetView>
  </sheetViews>
  <sheetFormatPr defaultRowHeight="12.75" x14ac:dyDescent="0.2"/>
  <cols>
    <col min="1" max="1" width="3.5703125" customWidth="1"/>
    <col min="2" max="2" width="47.5703125" customWidth="1"/>
    <col min="3" max="15" width="13.28515625" style="94" customWidth="1"/>
    <col min="257" max="257" width="3.5703125" customWidth="1"/>
    <col min="258" max="258" width="47.5703125" customWidth="1"/>
    <col min="259" max="271" width="9.85546875" customWidth="1"/>
    <col min="513" max="513" width="3.5703125" customWidth="1"/>
    <col min="514" max="514" width="47.5703125" customWidth="1"/>
    <col min="515" max="527" width="9.85546875" customWidth="1"/>
    <col min="769" max="769" width="3.5703125" customWidth="1"/>
    <col min="770" max="770" width="47.5703125" customWidth="1"/>
    <col min="771" max="783" width="9.85546875" customWidth="1"/>
    <col min="1025" max="1025" width="3.5703125" customWidth="1"/>
    <col min="1026" max="1026" width="47.5703125" customWidth="1"/>
    <col min="1027" max="1039" width="9.85546875" customWidth="1"/>
    <col min="1281" max="1281" width="3.5703125" customWidth="1"/>
    <col min="1282" max="1282" width="47.5703125" customWidth="1"/>
    <col min="1283" max="1295" width="9.85546875" customWidth="1"/>
    <col min="1537" max="1537" width="3.5703125" customWidth="1"/>
    <col min="1538" max="1538" width="47.5703125" customWidth="1"/>
    <col min="1539" max="1551" width="9.85546875" customWidth="1"/>
    <col min="1793" max="1793" width="3.5703125" customWidth="1"/>
    <col min="1794" max="1794" width="47.5703125" customWidth="1"/>
    <col min="1795" max="1807" width="9.85546875" customWidth="1"/>
    <col min="2049" max="2049" width="3.5703125" customWidth="1"/>
    <col min="2050" max="2050" width="47.5703125" customWidth="1"/>
    <col min="2051" max="2063" width="9.85546875" customWidth="1"/>
    <col min="2305" max="2305" width="3.5703125" customWidth="1"/>
    <col min="2306" max="2306" width="47.5703125" customWidth="1"/>
    <col min="2307" max="2319" width="9.85546875" customWidth="1"/>
    <col min="2561" max="2561" width="3.5703125" customWidth="1"/>
    <col min="2562" max="2562" width="47.5703125" customWidth="1"/>
    <col min="2563" max="2575" width="9.85546875" customWidth="1"/>
    <col min="2817" max="2817" width="3.5703125" customWidth="1"/>
    <col min="2818" max="2818" width="47.5703125" customWidth="1"/>
    <col min="2819" max="2831" width="9.85546875" customWidth="1"/>
    <col min="3073" max="3073" width="3.5703125" customWidth="1"/>
    <col min="3074" max="3074" width="47.5703125" customWidth="1"/>
    <col min="3075" max="3087" width="9.85546875" customWidth="1"/>
    <col min="3329" max="3329" width="3.5703125" customWidth="1"/>
    <col min="3330" max="3330" width="47.5703125" customWidth="1"/>
    <col min="3331" max="3343" width="9.85546875" customWidth="1"/>
    <col min="3585" max="3585" width="3.5703125" customWidth="1"/>
    <col min="3586" max="3586" width="47.5703125" customWidth="1"/>
    <col min="3587" max="3599" width="9.85546875" customWidth="1"/>
    <col min="3841" max="3841" width="3.5703125" customWidth="1"/>
    <col min="3842" max="3842" width="47.5703125" customWidth="1"/>
    <col min="3843" max="3855" width="9.85546875" customWidth="1"/>
    <col min="4097" max="4097" width="3.5703125" customWidth="1"/>
    <col min="4098" max="4098" width="47.5703125" customWidth="1"/>
    <col min="4099" max="4111" width="9.85546875" customWidth="1"/>
    <col min="4353" max="4353" width="3.5703125" customWidth="1"/>
    <col min="4354" max="4354" width="47.5703125" customWidth="1"/>
    <col min="4355" max="4367" width="9.85546875" customWidth="1"/>
    <col min="4609" max="4609" width="3.5703125" customWidth="1"/>
    <col min="4610" max="4610" width="47.5703125" customWidth="1"/>
    <col min="4611" max="4623" width="9.85546875" customWidth="1"/>
    <col min="4865" max="4865" width="3.5703125" customWidth="1"/>
    <col min="4866" max="4866" width="47.5703125" customWidth="1"/>
    <col min="4867" max="4879" width="9.85546875" customWidth="1"/>
    <col min="5121" max="5121" width="3.5703125" customWidth="1"/>
    <col min="5122" max="5122" width="47.5703125" customWidth="1"/>
    <col min="5123" max="5135" width="9.85546875" customWidth="1"/>
    <col min="5377" max="5377" width="3.5703125" customWidth="1"/>
    <col min="5378" max="5378" width="47.5703125" customWidth="1"/>
    <col min="5379" max="5391" width="9.85546875" customWidth="1"/>
    <col min="5633" max="5633" width="3.5703125" customWidth="1"/>
    <col min="5634" max="5634" width="47.5703125" customWidth="1"/>
    <col min="5635" max="5647" width="9.85546875" customWidth="1"/>
    <col min="5889" max="5889" width="3.5703125" customWidth="1"/>
    <col min="5890" max="5890" width="47.5703125" customWidth="1"/>
    <col min="5891" max="5903" width="9.85546875" customWidth="1"/>
    <col min="6145" max="6145" width="3.5703125" customWidth="1"/>
    <col min="6146" max="6146" width="47.5703125" customWidth="1"/>
    <col min="6147" max="6159" width="9.85546875" customWidth="1"/>
    <col min="6401" max="6401" width="3.5703125" customWidth="1"/>
    <col min="6402" max="6402" width="47.5703125" customWidth="1"/>
    <col min="6403" max="6415" width="9.85546875" customWidth="1"/>
    <col min="6657" max="6657" width="3.5703125" customWidth="1"/>
    <col min="6658" max="6658" width="47.5703125" customWidth="1"/>
    <col min="6659" max="6671" width="9.85546875" customWidth="1"/>
    <col min="6913" max="6913" width="3.5703125" customWidth="1"/>
    <col min="6914" max="6914" width="47.5703125" customWidth="1"/>
    <col min="6915" max="6927" width="9.85546875" customWidth="1"/>
    <col min="7169" max="7169" width="3.5703125" customWidth="1"/>
    <col min="7170" max="7170" width="47.5703125" customWidth="1"/>
    <col min="7171" max="7183" width="9.85546875" customWidth="1"/>
    <col min="7425" max="7425" width="3.5703125" customWidth="1"/>
    <col min="7426" max="7426" width="47.5703125" customWidth="1"/>
    <col min="7427" max="7439" width="9.85546875" customWidth="1"/>
    <col min="7681" max="7681" width="3.5703125" customWidth="1"/>
    <col min="7682" max="7682" width="47.5703125" customWidth="1"/>
    <col min="7683" max="7695" width="9.85546875" customWidth="1"/>
    <col min="7937" max="7937" width="3.5703125" customWidth="1"/>
    <col min="7938" max="7938" width="47.5703125" customWidth="1"/>
    <col min="7939" max="7951" width="9.85546875" customWidth="1"/>
    <col min="8193" max="8193" width="3.5703125" customWidth="1"/>
    <col min="8194" max="8194" width="47.5703125" customWidth="1"/>
    <col min="8195" max="8207" width="9.85546875" customWidth="1"/>
    <col min="8449" max="8449" width="3.5703125" customWidth="1"/>
    <col min="8450" max="8450" width="47.5703125" customWidth="1"/>
    <col min="8451" max="8463" width="9.85546875" customWidth="1"/>
    <col min="8705" max="8705" width="3.5703125" customWidth="1"/>
    <col min="8706" max="8706" width="47.5703125" customWidth="1"/>
    <col min="8707" max="8719" width="9.85546875" customWidth="1"/>
    <col min="8961" max="8961" width="3.5703125" customWidth="1"/>
    <col min="8962" max="8962" width="47.5703125" customWidth="1"/>
    <col min="8963" max="8975" width="9.85546875" customWidth="1"/>
    <col min="9217" max="9217" width="3.5703125" customWidth="1"/>
    <col min="9218" max="9218" width="47.5703125" customWidth="1"/>
    <col min="9219" max="9231" width="9.85546875" customWidth="1"/>
    <col min="9473" max="9473" width="3.5703125" customWidth="1"/>
    <col min="9474" max="9474" width="47.5703125" customWidth="1"/>
    <col min="9475" max="9487" width="9.85546875" customWidth="1"/>
    <col min="9729" max="9729" width="3.5703125" customWidth="1"/>
    <col min="9730" max="9730" width="47.5703125" customWidth="1"/>
    <col min="9731" max="9743" width="9.85546875" customWidth="1"/>
    <col min="9985" max="9985" width="3.5703125" customWidth="1"/>
    <col min="9986" max="9986" width="47.5703125" customWidth="1"/>
    <col min="9987" max="9999" width="9.85546875" customWidth="1"/>
    <col min="10241" max="10241" width="3.5703125" customWidth="1"/>
    <col min="10242" max="10242" width="47.5703125" customWidth="1"/>
    <col min="10243" max="10255" width="9.85546875" customWidth="1"/>
    <col min="10497" max="10497" width="3.5703125" customWidth="1"/>
    <col min="10498" max="10498" width="47.5703125" customWidth="1"/>
    <col min="10499" max="10511" width="9.85546875" customWidth="1"/>
    <col min="10753" max="10753" width="3.5703125" customWidth="1"/>
    <col min="10754" max="10754" width="47.5703125" customWidth="1"/>
    <col min="10755" max="10767" width="9.85546875" customWidth="1"/>
    <col min="11009" max="11009" width="3.5703125" customWidth="1"/>
    <col min="11010" max="11010" width="47.5703125" customWidth="1"/>
    <col min="11011" max="11023" width="9.85546875" customWidth="1"/>
    <col min="11265" max="11265" width="3.5703125" customWidth="1"/>
    <col min="11266" max="11266" width="47.5703125" customWidth="1"/>
    <col min="11267" max="11279" width="9.85546875" customWidth="1"/>
    <col min="11521" max="11521" width="3.5703125" customWidth="1"/>
    <col min="11522" max="11522" width="47.5703125" customWidth="1"/>
    <col min="11523" max="11535" width="9.85546875" customWidth="1"/>
    <col min="11777" max="11777" width="3.5703125" customWidth="1"/>
    <col min="11778" max="11778" width="47.5703125" customWidth="1"/>
    <col min="11779" max="11791" width="9.85546875" customWidth="1"/>
    <col min="12033" max="12033" width="3.5703125" customWidth="1"/>
    <col min="12034" max="12034" width="47.5703125" customWidth="1"/>
    <col min="12035" max="12047" width="9.85546875" customWidth="1"/>
    <col min="12289" max="12289" width="3.5703125" customWidth="1"/>
    <col min="12290" max="12290" width="47.5703125" customWidth="1"/>
    <col min="12291" max="12303" width="9.85546875" customWidth="1"/>
    <col min="12545" max="12545" width="3.5703125" customWidth="1"/>
    <col min="12546" max="12546" width="47.5703125" customWidth="1"/>
    <col min="12547" max="12559" width="9.85546875" customWidth="1"/>
    <col min="12801" max="12801" width="3.5703125" customWidth="1"/>
    <col min="12802" max="12802" width="47.5703125" customWidth="1"/>
    <col min="12803" max="12815" width="9.85546875" customWidth="1"/>
    <col min="13057" max="13057" width="3.5703125" customWidth="1"/>
    <col min="13058" max="13058" width="47.5703125" customWidth="1"/>
    <col min="13059" max="13071" width="9.85546875" customWidth="1"/>
    <col min="13313" max="13313" width="3.5703125" customWidth="1"/>
    <col min="13314" max="13314" width="47.5703125" customWidth="1"/>
    <col min="13315" max="13327" width="9.85546875" customWidth="1"/>
    <col min="13569" max="13569" width="3.5703125" customWidth="1"/>
    <col min="13570" max="13570" width="47.5703125" customWidth="1"/>
    <col min="13571" max="13583" width="9.85546875" customWidth="1"/>
    <col min="13825" max="13825" width="3.5703125" customWidth="1"/>
    <col min="13826" max="13826" width="47.5703125" customWidth="1"/>
    <col min="13827" max="13839" width="9.85546875" customWidth="1"/>
    <col min="14081" max="14081" width="3.5703125" customWidth="1"/>
    <col min="14082" max="14082" width="47.5703125" customWidth="1"/>
    <col min="14083" max="14095" width="9.85546875" customWidth="1"/>
    <col min="14337" max="14337" width="3.5703125" customWidth="1"/>
    <col min="14338" max="14338" width="47.5703125" customWidth="1"/>
    <col min="14339" max="14351" width="9.85546875" customWidth="1"/>
    <col min="14593" max="14593" width="3.5703125" customWidth="1"/>
    <col min="14594" max="14594" width="47.5703125" customWidth="1"/>
    <col min="14595" max="14607" width="9.85546875" customWidth="1"/>
    <col min="14849" max="14849" width="3.5703125" customWidth="1"/>
    <col min="14850" max="14850" width="47.5703125" customWidth="1"/>
    <col min="14851" max="14863" width="9.85546875" customWidth="1"/>
    <col min="15105" max="15105" width="3.5703125" customWidth="1"/>
    <col min="15106" max="15106" width="47.5703125" customWidth="1"/>
    <col min="15107" max="15119" width="9.85546875" customWidth="1"/>
    <col min="15361" max="15361" width="3.5703125" customWidth="1"/>
    <col min="15362" max="15362" width="47.5703125" customWidth="1"/>
    <col min="15363" max="15375" width="9.85546875" customWidth="1"/>
    <col min="15617" max="15617" width="3.5703125" customWidth="1"/>
    <col min="15618" max="15618" width="47.5703125" customWidth="1"/>
    <col min="15619" max="15631" width="9.85546875" customWidth="1"/>
    <col min="15873" max="15873" width="3.5703125" customWidth="1"/>
    <col min="15874" max="15874" width="47.5703125" customWidth="1"/>
    <col min="15875" max="15887" width="9.85546875" customWidth="1"/>
    <col min="16129" max="16129" width="3.5703125" customWidth="1"/>
    <col min="16130" max="16130" width="47.5703125" customWidth="1"/>
    <col min="16131" max="16143" width="9.85546875" customWidth="1"/>
  </cols>
  <sheetData>
    <row r="1" spans="1:15" ht="15.75" x14ac:dyDescent="0.25">
      <c r="B1" s="39" t="s">
        <v>308</v>
      </c>
      <c r="O1" s="95" t="s">
        <v>193</v>
      </c>
    </row>
    <row r="2" spans="1:15" ht="15.75" x14ac:dyDescent="0.25">
      <c r="B2" s="230" t="s">
        <v>309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</row>
    <row r="3" spans="1:15" x14ac:dyDescent="0.2">
      <c r="N3" s="232"/>
      <c r="O3" s="232"/>
    </row>
    <row r="4" spans="1:15" ht="15.75" x14ac:dyDescent="0.25">
      <c r="A4" s="9"/>
      <c r="B4" s="26" t="s">
        <v>181</v>
      </c>
      <c r="C4" s="96" t="s">
        <v>182</v>
      </c>
      <c r="D4" s="96" t="s">
        <v>183</v>
      </c>
      <c r="E4" s="96" t="s">
        <v>184</v>
      </c>
      <c r="F4" s="96" t="s">
        <v>185</v>
      </c>
      <c r="G4" s="96" t="s">
        <v>187</v>
      </c>
      <c r="H4" s="96" t="s">
        <v>188</v>
      </c>
      <c r="I4" s="97" t="s">
        <v>189</v>
      </c>
      <c r="J4" s="96" t="s">
        <v>190</v>
      </c>
      <c r="K4" s="96" t="s">
        <v>191</v>
      </c>
      <c r="L4" s="96" t="s">
        <v>194</v>
      </c>
      <c r="M4" s="96" t="s">
        <v>195</v>
      </c>
      <c r="N4" s="96" t="s">
        <v>196</v>
      </c>
      <c r="O4" s="96" t="s">
        <v>197</v>
      </c>
    </row>
    <row r="5" spans="1:15" ht="15.75" x14ac:dyDescent="0.25">
      <c r="A5" s="9"/>
      <c r="B5" s="27" t="s">
        <v>198</v>
      </c>
      <c r="C5" s="233" t="s">
        <v>174</v>
      </c>
      <c r="D5" s="234"/>
      <c r="E5" s="234"/>
      <c r="F5" s="234"/>
      <c r="G5" s="234"/>
      <c r="H5" s="234"/>
      <c r="I5" s="235"/>
      <c r="J5" s="236" t="s">
        <v>272</v>
      </c>
      <c r="K5" s="237"/>
      <c r="L5" s="237"/>
      <c r="M5" s="237"/>
      <c r="N5" s="237"/>
      <c r="O5" s="238"/>
    </row>
    <row r="6" spans="1:15" ht="100.5" thickBot="1" x14ac:dyDescent="0.25">
      <c r="A6" s="25"/>
      <c r="B6" s="68" t="s">
        <v>27</v>
      </c>
      <c r="C6" s="98" t="s">
        <v>0</v>
      </c>
      <c r="D6" s="99" t="s">
        <v>1</v>
      </c>
      <c r="E6" s="99" t="s">
        <v>2</v>
      </c>
      <c r="F6" s="99" t="s">
        <v>199</v>
      </c>
      <c r="G6" s="99" t="s">
        <v>200</v>
      </c>
      <c r="H6" s="99" t="s">
        <v>201</v>
      </c>
      <c r="I6" s="100" t="s">
        <v>202</v>
      </c>
      <c r="J6" s="101" t="s">
        <v>203</v>
      </c>
      <c r="K6" s="102" t="s">
        <v>204</v>
      </c>
      <c r="L6" s="102" t="s">
        <v>205</v>
      </c>
      <c r="M6" s="102" t="s">
        <v>199</v>
      </c>
      <c r="N6" s="102" t="s">
        <v>155</v>
      </c>
      <c r="O6" s="103" t="s">
        <v>206</v>
      </c>
    </row>
    <row r="7" spans="1:15" ht="15.75" customHeight="1" x14ac:dyDescent="0.2">
      <c r="A7" s="9">
        <v>1</v>
      </c>
      <c r="B7" s="28" t="s">
        <v>273</v>
      </c>
      <c r="C7" s="104"/>
      <c r="D7" s="104"/>
      <c r="E7" s="104"/>
      <c r="F7" s="104">
        <v>245473</v>
      </c>
      <c r="G7" s="104"/>
      <c r="H7" s="104">
        <v>9143267</v>
      </c>
      <c r="I7" s="105">
        <f t="shared" ref="I7:I20" si="0">SUM(C7:H7)</f>
        <v>9388740</v>
      </c>
      <c r="J7" s="106">
        <v>247176212</v>
      </c>
      <c r="K7" s="107"/>
      <c r="L7" s="107"/>
      <c r="M7" s="107">
        <v>12740882</v>
      </c>
      <c r="N7" s="107">
        <v>30868210</v>
      </c>
      <c r="O7" s="108">
        <f t="shared" ref="O7:O20" si="1">SUM(J7:N7)</f>
        <v>290785304</v>
      </c>
    </row>
    <row r="8" spans="1:15" ht="15.75" customHeight="1" x14ac:dyDescent="0.2">
      <c r="A8" s="9">
        <v>2</v>
      </c>
      <c r="B8" s="28" t="s">
        <v>274</v>
      </c>
      <c r="C8" s="104"/>
      <c r="D8" s="104"/>
      <c r="E8" s="104"/>
      <c r="F8" s="104"/>
      <c r="G8" s="104"/>
      <c r="H8" s="109"/>
      <c r="I8" s="105">
        <f t="shared" si="0"/>
        <v>0</v>
      </c>
      <c r="J8" s="106"/>
      <c r="K8" s="107"/>
      <c r="L8" s="107">
        <v>22750000</v>
      </c>
      <c r="M8" s="110"/>
      <c r="N8" s="110"/>
      <c r="O8" s="108">
        <f t="shared" si="1"/>
        <v>22750000</v>
      </c>
    </row>
    <row r="9" spans="1:15" ht="15.75" customHeight="1" x14ac:dyDescent="0.2">
      <c r="A9" s="9">
        <v>3</v>
      </c>
      <c r="B9" s="29" t="s">
        <v>240</v>
      </c>
      <c r="C9" s="104"/>
      <c r="D9" s="104"/>
      <c r="E9" s="104"/>
      <c r="F9" s="104">
        <v>92106262</v>
      </c>
      <c r="G9" s="104"/>
      <c r="H9" s="104">
        <v>116060605</v>
      </c>
      <c r="I9" s="105">
        <f t="shared" si="0"/>
        <v>208166867</v>
      </c>
      <c r="J9" s="106"/>
      <c r="K9" s="107"/>
      <c r="L9" s="107"/>
      <c r="M9" s="110"/>
      <c r="N9" s="107">
        <v>115255832</v>
      </c>
      <c r="O9" s="108">
        <f t="shared" si="1"/>
        <v>115255832</v>
      </c>
    </row>
    <row r="10" spans="1:15" ht="15.75" customHeight="1" x14ac:dyDescent="0.2">
      <c r="A10" s="9">
        <v>4</v>
      </c>
      <c r="B10" s="28" t="s">
        <v>17</v>
      </c>
      <c r="C10" s="104">
        <v>11182330</v>
      </c>
      <c r="D10" s="104">
        <v>2019208</v>
      </c>
      <c r="E10" s="104">
        <v>13928287</v>
      </c>
      <c r="F10" s="104"/>
      <c r="G10" s="104"/>
      <c r="H10" s="104">
        <v>14448453</v>
      </c>
      <c r="I10" s="105">
        <f t="shared" si="0"/>
        <v>41578278</v>
      </c>
      <c r="J10" s="106"/>
      <c r="K10" s="107"/>
      <c r="L10" s="107"/>
      <c r="M10" s="107"/>
      <c r="N10" s="110"/>
      <c r="O10" s="108">
        <f t="shared" si="1"/>
        <v>0</v>
      </c>
    </row>
    <row r="11" spans="1:15" ht="15.75" customHeight="1" x14ac:dyDescent="0.2">
      <c r="A11" s="9">
        <v>5</v>
      </c>
      <c r="B11" s="28" t="s">
        <v>207</v>
      </c>
      <c r="C11" s="104"/>
      <c r="D11" s="104"/>
      <c r="E11" s="104">
        <v>108000</v>
      </c>
      <c r="F11" s="104"/>
      <c r="G11" s="104"/>
      <c r="H11" s="109"/>
      <c r="I11" s="105">
        <f t="shared" si="0"/>
        <v>108000</v>
      </c>
      <c r="J11" s="106"/>
      <c r="K11" s="107"/>
      <c r="L11" s="107"/>
      <c r="M11" s="110"/>
      <c r="N11" s="110"/>
      <c r="O11" s="108">
        <f t="shared" si="1"/>
        <v>0</v>
      </c>
    </row>
    <row r="12" spans="1:15" ht="15.75" customHeight="1" x14ac:dyDescent="0.2">
      <c r="A12" s="9">
        <v>6</v>
      </c>
      <c r="B12" s="28" t="s">
        <v>238</v>
      </c>
      <c r="C12" s="104">
        <v>82627201</v>
      </c>
      <c r="D12" s="104">
        <v>8182081</v>
      </c>
      <c r="E12" s="104">
        <v>5428698</v>
      </c>
      <c r="F12" s="104"/>
      <c r="G12" s="104">
        <v>2463800</v>
      </c>
      <c r="H12" s="104"/>
      <c r="I12" s="105">
        <f t="shared" si="0"/>
        <v>98701780</v>
      </c>
      <c r="J12" s="106"/>
      <c r="K12" s="107"/>
      <c r="L12" s="107"/>
      <c r="M12" s="107">
        <v>90950836</v>
      </c>
      <c r="N12" s="107"/>
      <c r="O12" s="108">
        <f t="shared" si="1"/>
        <v>90950836</v>
      </c>
    </row>
    <row r="13" spans="1:15" ht="15.75" customHeight="1" x14ac:dyDescent="0.2">
      <c r="A13" s="9">
        <v>7</v>
      </c>
      <c r="B13" s="28" t="s">
        <v>15</v>
      </c>
      <c r="C13" s="104"/>
      <c r="D13" s="104"/>
      <c r="E13" s="104">
        <v>5055000</v>
      </c>
      <c r="F13" s="109"/>
      <c r="G13" s="104"/>
      <c r="H13" s="109"/>
      <c r="I13" s="105">
        <f t="shared" si="0"/>
        <v>5055000</v>
      </c>
      <c r="J13" s="106"/>
      <c r="K13" s="107"/>
      <c r="L13" s="107"/>
      <c r="M13" s="107"/>
      <c r="N13" s="107"/>
      <c r="O13" s="108">
        <f t="shared" si="1"/>
        <v>0</v>
      </c>
    </row>
    <row r="14" spans="1:15" ht="15.75" customHeight="1" x14ac:dyDescent="0.2">
      <c r="A14" s="9">
        <v>8</v>
      </c>
      <c r="B14" s="28" t="s">
        <v>280</v>
      </c>
      <c r="C14" s="104">
        <v>2242500</v>
      </c>
      <c r="D14" s="104">
        <v>422593</v>
      </c>
      <c r="E14" s="104">
        <v>44426277</v>
      </c>
      <c r="F14" s="104"/>
      <c r="G14" s="104">
        <v>119926224</v>
      </c>
      <c r="H14" s="104">
        <v>6900000</v>
      </c>
      <c r="I14" s="105">
        <f t="shared" si="0"/>
        <v>173917594</v>
      </c>
      <c r="J14" s="106"/>
      <c r="K14" s="107">
        <v>7200000</v>
      </c>
      <c r="L14" s="107"/>
      <c r="M14" s="107">
        <v>30939261</v>
      </c>
      <c r="N14" s="107"/>
      <c r="O14" s="108">
        <f t="shared" si="1"/>
        <v>38139261</v>
      </c>
    </row>
    <row r="15" spans="1:15" ht="15.75" customHeight="1" x14ac:dyDescent="0.2">
      <c r="A15" s="9">
        <v>9</v>
      </c>
      <c r="B15" s="28" t="s">
        <v>239</v>
      </c>
      <c r="C15" s="104">
        <v>4019008</v>
      </c>
      <c r="D15" s="104">
        <v>771645</v>
      </c>
      <c r="E15" s="104">
        <v>1505000</v>
      </c>
      <c r="F15" s="104"/>
      <c r="G15" s="104"/>
      <c r="H15" s="109"/>
      <c r="I15" s="105">
        <f t="shared" si="0"/>
        <v>6295653</v>
      </c>
      <c r="J15" s="106"/>
      <c r="K15" s="107"/>
      <c r="L15" s="107"/>
      <c r="M15" s="107">
        <v>4720000</v>
      </c>
      <c r="N15" s="107"/>
      <c r="O15" s="108">
        <f t="shared" si="1"/>
        <v>4720000</v>
      </c>
    </row>
    <row r="16" spans="1:15" ht="15.75" customHeight="1" x14ac:dyDescent="0.2">
      <c r="A16" s="9">
        <v>10</v>
      </c>
      <c r="B16" s="28" t="s">
        <v>275</v>
      </c>
      <c r="C16" s="104">
        <v>514600</v>
      </c>
      <c r="D16" s="104">
        <v>93600</v>
      </c>
      <c r="E16" s="104">
        <v>2850000</v>
      </c>
      <c r="F16" s="104"/>
      <c r="G16" s="104"/>
      <c r="H16" s="109"/>
      <c r="I16" s="105">
        <f t="shared" si="0"/>
        <v>3458200</v>
      </c>
      <c r="J16" s="106"/>
      <c r="K16" s="107"/>
      <c r="L16" s="107"/>
      <c r="M16" s="107"/>
      <c r="N16" s="107"/>
      <c r="O16" s="108">
        <f t="shared" si="1"/>
        <v>0</v>
      </c>
    </row>
    <row r="17" spans="1:15" ht="15.75" customHeight="1" x14ac:dyDescent="0.2">
      <c r="A17" s="9">
        <v>11</v>
      </c>
      <c r="B17" s="28" t="s">
        <v>232</v>
      </c>
      <c r="C17" s="104">
        <v>384000</v>
      </c>
      <c r="D17" s="104"/>
      <c r="E17" s="104"/>
      <c r="F17" s="104"/>
      <c r="G17" s="104">
        <v>470800</v>
      </c>
      <c r="H17" s="104"/>
      <c r="I17" s="105">
        <f t="shared" si="0"/>
        <v>854800</v>
      </c>
      <c r="J17" s="106"/>
      <c r="K17" s="107"/>
      <c r="L17" s="107"/>
      <c r="M17" s="107"/>
      <c r="N17" s="107"/>
      <c r="O17" s="108">
        <f t="shared" si="1"/>
        <v>0</v>
      </c>
    </row>
    <row r="18" spans="1:15" ht="15.75" customHeight="1" x14ac:dyDescent="0.2">
      <c r="A18" s="9">
        <v>12</v>
      </c>
      <c r="B18" s="28" t="s">
        <v>276</v>
      </c>
      <c r="C18" s="104"/>
      <c r="D18" s="104"/>
      <c r="E18" s="104">
        <v>2242380</v>
      </c>
      <c r="F18" s="104"/>
      <c r="G18" s="104"/>
      <c r="H18" s="109"/>
      <c r="I18" s="105">
        <f t="shared" si="0"/>
        <v>2242380</v>
      </c>
      <c r="J18" s="106"/>
      <c r="K18" s="107"/>
      <c r="L18" s="107"/>
      <c r="M18" s="107"/>
      <c r="N18" s="107"/>
      <c r="O18" s="108">
        <f t="shared" si="1"/>
        <v>0</v>
      </c>
    </row>
    <row r="19" spans="1:15" ht="15.75" customHeight="1" x14ac:dyDescent="0.2">
      <c r="A19" s="9">
        <v>13</v>
      </c>
      <c r="B19" s="30" t="s">
        <v>281</v>
      </c>
      <c r="C19" s="104"/>
      <c r="D19" s="104"/>
      <c r="E19" s="104"/>
      <c r="F19" s="104">
        <v>10493941</v>
      </c>
      <c r="G19" s="104"/>
      <c r="H19" s="109"/>
      <c r="I19" s="105">
        <f t="shared" si="0"/>
        <v>10493941</v>
      </c>
      <c r="J19" s="106"/>
      <c r="K19" s="107"/>
      <c r="L19" s="107"/>
      <c r="M19" s="107"/>
      <c r="N19" s="107"/>
      <c r="O19" s="108">
        <f t="shared" si="1"/>
        <v>0</v>
      </c>
    </row>
    <row r="20" spans="1:15" ht="15.75" customHeight="1" x14ac:dyDescent="0.2">
      <c r="A20" s="9">
        <v>14</v>
      </c>
      <c r="B20" s="28"/>
      <c r="C20" s="104"/>
      <c r="D20" s="104"/>
      <c r="E20" s="104"/>
      <c r="F20" s="109"/>
      <c r="G20" s="104"/>
      <c r="H20" s="109"/>
      <c r="I20" s="105">
        <f t="shared" si="0"/>
        <v>0</v>
      </c>
      <c r="J20" s="106"/>
      <c r="K20" s="107"/>
      <c r="L20" s="107"/>
      <c r="M20" s="107"/>
      <c r="N20" s="107"/>
      <c r="O20" s="108">
        <f t="shared" si="1"/>
        <v>0</v>
      </c>
    </row>
    <row r="21" spans="1:15" ht="15.75" customHeight="1" x14ac:dyDescent="0.2">
      <c r="A21" s="9">
        <v>15</v>
      </c>
      <c r="B21" s="28"/>
      <c r="C21" s="104"/>
      <c r="D21" s="104"/>
      <c r="E21" s="104"/>
      <c r="F21" s="104"/>
      <c r="G21" s="104"/>
      <c r="H21" s="109"/>
      <c r="I21" s="111">
        <f t="shared" ref="I21:I23" si="2">SUM(C21:H21)</f>
        <v>0</v>
      </c>
      <c r="J21" s="112"/>
      <c r="K21" s="104"/>
      <c r="L21" s="104"/>
      <c r="M21" s="113"/>
      <c r="N21" s="113"/>
      <c r="O21" s="114">
        <f t="shared" ref="O21:O23" si="3">SUM(J21:N21)</f>
        <v>0</v>
      </c>
    </row>
    <row r="22" spans="1:15" ht="15.75" customHeight="1" x14ac:dyDescent="0.2">
      <c r="A22" s="9">
        <v>16</v>
      </c>
      <c r="B22" s="28"/>
      <c r="C22" s="104"/>
      <c r="D22" s="104"/>
      <c r="E22" s="104"/>
      <c r="F22" s="109"/>
      <c r="G22" s="104"/>
      <c r="H22" s="109"/>
      <c r="I22" s="111">
        <f t="shared" si="2"/>
        <v>0</v>
      </c>
      <c r="J22" s="112"/>
      <c r="K22" s="104"/>
      <c r="L22" s="104"/>
      <c r="M22" s="113"/>
      <c r="N22" s="113"/>
      <c r="O22" s="114">
        <f t="shared" si="3"/>
        <v>0</v>
      </c>
    </row>
    <row r="23" spans="1:15" ht="15.75" customHeight="1" x14ac:dyDescent="0.2">
      <c r="A23" s="9">
        <v>17</v>
      </c>
      <c r="B23" s="28"/>
      <c r="C23" s="104"/>
      <c r="D23" s="104"/>
      <c r="E23" s="104"/>
      <c r="F23" s="104"/>
      <c r="G23" s="104"/>
      <c r="H23" s="109"/>
      <c r="I23" s="105">
        <f t="shared" si="2"/>
        <v>0</v>
      </c>
      <c r="J23" s="112"/>
      <c r="K23" s="104"/>
      <c r="L23" s="104"/>
      <c r="M23" s="104"/>
      <c r="N23" s="104"/>
      <c r="O23" s="114">
        <f t="shared" si="3"/>
        <v>0</v>
      </c>
    </row>
    <row r="24" spans="1:15" ht="15.75" customHeight="1" x14ac:dyDescent="0.2">
      <c r="A24" s="9"/>
      <c r="B24" s="31" t="s">
        <v>208</v>
      </c>
      <c r="C24" s="115">
        <f t="shared" ref="C24:O24" si="4">SUM(C7:C23)</f>
        <v>100969639</v>
      </c>
      <c r="D24" s="115">
        <f t="shared" si="4"/>
        <v>11489127</v>
      </c>
      <c r="E24" s="115">
        <f t="shared" si="4"/>
        <v>75543642</v>
      </c>
      <c r="F24" s="115">
        <f t="shared" si="4"/>
        <v>102845676</v>
      </c>
      <c r="G24" s="115">
        <f t="shared" si="4"/>
        <v>122860824</v>
      </c>
      <c r="H24" s="115">
        <f t="shared" si="4"/>
        <v>146552325</v>
      </c>
      <c r="I24" s="115">
        <f t="shared" si="4"/>
        <v>560261233</v>
      </c>
      <c r="J24" s="115">
        <f t="shared" si="4"/>
        <v>247176212</v>
      </c>
      <c r="K24" s="115">
        <f t="shared" si="4"/>
        <v>7200000</v>
      </c>
      <c r="L24" s="115">
        <f t="shared" si="4"/>
        <v>22750000</v>
      </c>
      <c r="M24" s="115">
        <f t="shared" si="4"/>
        <v>139350979</v>
      </c>
      <c r="N24" s="115">
        <f t="shared" si="4"/>
        <v>146124042</v>
      </c>
      <c r="O24" s="115">
        <f t="shared" si="4"/>
        <v>562601233</v>
      </c>
    </row>
    <row r="25" spans="1:15" x14ac:dyDescent="0.2">
      <c r="A25" s="32"/>
      <c r="B25" s="33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</row>
    <row r="26" spans="1:15" ht="15.75" x14ac:dyDescent="0.25">
      <c r="A26" s="32"/>
      <c r="B26" s="39"/>
      <c r="O26" s="95" t="s">
        <v>212</v>
      </c>
    </row>
    <row r="27" spans="1:15" ht="15.75" x14ac:dyDescent="0.25">
      <c r="A27" s="32"/>
      <c r="B27" s="230" t="s">
        <v>309</v>
      </c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</row>
    <row r="28" spans="1:15" x14ac:dyDescent="0.2">
      <c r="A28" s="32"/>
      <c r="B28" s="33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1:15" ht="16.5" thickBot="1" x14ac:dyDescent="0.3">
      <c r="A29" s="9"/>
      <c r="B29" s="239" t="s">
        <v>213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1"/>
    </row>
    <row r="30" spans="1:15" ht="15.75" customHeight="1" x14ac:dyDescent="0.2">
      <c r="A30" s="9">
        <v>18</v>
      </c>
      <c r="B30" s="36"/>
      <c r="C30" s="117">
        <v>0</v>
      </c>
      <c r="D30" s="118"/>
      <c r="E30" s="117"/>
      <c r="F30" s="117"/>
      <c r="G30" s="117"/>
      <c r="H30" s="117"/>
      <c r="I30" s="119">
        <f>SUM(C30:H30)</f>
        <v>0</v>
      </c>
      <c r="J30" s="120"/>
      <c r="K30" s="121"/>
      <c r="L30" s="117"/>
      <c r="M30" s="121"/>
      <c r="N30" s="121"/>
      <c r="O30" s="122">
        <f>SUM(J30:N30)</f>
        <v>0</v>
      </c>
    </row>
    <row r="31" spans="1:15" ht="15.75" customHeight="1" thickBot="1" x14ac:dyDescent="0.25">
      <c r="A31" s="9"/>
      <c r="B31" s="37" t="s">
        <v>214</v>
      </c>
      <c r="C31" s="123">
        <f>SUM(C30)</f>
        <v>0</v>
      </c>
      <c r="D31" s="123">
        <f t="shared" ref="D31:N31" si="5">SUM(D30)</f>
        <v>0</v>
      </c>
      <c r="E31" s="123">
        <f t="shared" si="5"/>
        <v>0</v>
      </c>
      <c r="F31" s="123">
        <f t="shared" si="5"/>
        <v>0</v>
      </c>
      <c r="G31" s="123">
        <f t="shared" si="5"/>
        <v>0</v>
      </c>
      <c r="H31" s="123">
        <f t="shared" si="5"/>
        <v>0</v>
      </c>
      <c r="I31" s="123">
        <f t="shared" si="5"/>
        <v>0</v>
      </c>
      <c r="J31" s="123">
        <f t="shared" si="5"/>
        <v>0</v>
      </c>
      <c r="K31" s="123">
        <f t="shared" si="5"/>
        <v>0</v>
      </c>
      <c r="L31" s="123">
        <f>I31-J31-K31-M31-N31</f>
        <v>0</v>
      </c>
      <c r="M31" s="123"/>
      <c r="N31" s="123">
        <f t="shared" si="5"/>
        <v>0</v>
      </c>
      <c r="O31" s="124">
        <f>SUM(J31:N31)</f>
        <v>0</v>
      </c>
    </row>
    <row r="32" spans="1:15" ht="15.75" customHeight="1" x14ac:dyDescent="0.25">
      <c r="A32" s="9"/>
      <c r="B32" s="227" t="s">
        <v>209</v>
      </c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8"/>
    </row>
    <row r="33" spans="1:15" ht="15.75" customHeight="1" x14ac:dyDescent="0.2">
      <c r="A33" s="9">
        <v>19</v>
      </c>
      <c r="B33" s="34" t="s">
        <v>192</v>
      </c>
      <c r="C33" s="104"/>
      <c r="D33" s="104"/>
      <c r="E33" s="113"/>
      <c r="F33" s="104">
        <v>2340000</v>
      </c>
      <c r="G33" s="104"/>
      <c r="H33" s="104"/>
      <c r="I33" s="111">
        <f>SUM(C33:H33)</f>
        <v>2340000</v>
      </c>
      <c r="J33" s="125"/>
      <c r="K33" s="104"/>
      <c r="L33" s="104"/>
      <c r="M33" s="104"/>
      <c r="N33" s="104"/>
      <c r="O33" s="126">
        <f>SUM(J33:N33)</f>
        <v>0</v>
      </c>
    </row>
    <row r="34" spans="1:15" ht="15.75" customHeight="1" x14ac:dyDescent="0.2">
      <c r="A34" s="9">
        <v>20</v>
      </c>
      <c r="B34" s="34"/>
      <c r="C34" s="104"/>
      <c r="D34" s="127"/>
      <c r="E34" s="104"/>
      <c r="F34" s="104"/>
      <c r="G34" s="104"/>
      <c r="H34" s="104"/>
      <c r="I34" s="111">
        <f>SUM(C34:H34)</f>
        <v>0</v>
      </c>
      <c r="J34" s="125"/>
      <c r="K34" s="104"/>
      <c r="L34" s="104"/>
      <c r="M34" s="104"/>
      <c r="N34" s="104"/>
      <c r="O34" s="126">
        <f>SUM(J34:N34)</f>
        <v>0</v>
      </c>
    </row>
    <row r="35" spans="1:15" ht="15.75" customHeight="1" x14ac:dyDescent="0.2">
      <c r="A35" s="9"/>
      <c r="B35" s="35" t="s">
        <v>210</v>
      </c>
      <c r="C35" s="128">
        <f t="shared" ref="C35:O35" si="6">SUM(C33:C34)</f>
        <v>0</v>
      </c>
      <c r="D35" s="128">
        <f t="shared" si="6"/>
        <v>0</v>
      </c>
      <c r="E35" s="128">
        <f t="shared" si="6"/>
        <v>0</v>
      </c>
      <c r="F35" s="128">
        <f t="shared" si="6"/>
        <v>2340000</v>
      </c>
      <c r="G35" s="128">
        <f t="shared" si="6"/>
        <v>0</v>
      </c>
      <c r="H35" s="128">
        <f t="shared" si="6"/>
        <v>0</v>
      </c>
      <c r="I35" s="128">
        <f t="shared" si="6"/>
        <v>2340000</v>
      </c>
      <c r="J35" s="128">
        <f t="shared" si="6"/>
        <v>0</v>
      </c>
      <c r="K35" s="128">
        <f t="shared" si="6"/>
        <v>0</v>
      </c>
      <c r="L35" s="128">
        <f t="shared" si="6"/>
        <v>0</v>
      </c>
      <c r="M35" s="128">
        <f t="shared" si="6"/>
        <v>0</v>
      </c>
      <c r="N35" s="128">
        <f t="shared" si="6"/>
        <v>0</v>
      </c>
      <c r="O35" s="128">
        <f t="shared" si="6"/>
        <v>0</v>
      </c>
    </row>
    <row r="36" spans="1:15" ht="15.75" customHeight="1" x14ac:dyDescent="0.2">
      <c r="A36" s="9"/>
      <c r="B36" s="69" t="s">
        <v>211</v>
      </c>
      <c r="C36" s="129">
        <f t="shared" ref="C36:O36" si="7">C24+C31+C35</f>
        <v>100969639</v>
      </c>
      <c r="D36" s="129">
        <f t="shared" si="7"/>
        <v>11489127</v>
      </c>
      <c r="E36" s="129">
        <f t="shared" si="7"/>
        <v>75543642</v>
      </c>
      <c r="F36" s="129">
        <f t="shared" si="7"/>
        <v>105185676</v>
      </c>
      <c r="G36" s="129">
        <f t="shared" si="7"/>
        <v>122860824</v>
      </c>
      <c r="H36" s="129">
        <f t="shared" si="7"/>
        <v>146552325</v>
      </c>
      <c r="I36" s="129">
        <f t="shared" si="7"/>
        <v>562601233</v>
      </c>
      <c r="J36" s="129">
        <f t="shared" si="7"/>
        <v>247176212</v>
      </c>
      <c r="K36" s="129">
        <f t="shared" si="7"/>
        <v>7200000</v>
      </c>
      <c r="L36" s="129">
        <f t="shared" si="7"/>
        <v>22750000</v>
      </c>
      <c r="M36" s="129">
        <f t="shared" si="7"/>
        <v>139350979</v>
      </c>
      <c r="N36" s="129">
        <f t="shared" si="7"/>
        <v>146124042</v>
      </c>
      <c r="O36" s="129">
        <f t="shared" si="7"/>
        <v>562601233</v>
      </c>
    </row>
    <row r="37" spans="1:15" ht="15.75" customHeight="1" x14ac:dyDescent="0.2">
      <c r="A37" s="24"/>
      <c r="B37" s="7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</row>
    <row r="38" spans="1:15" ht="15.75" customHeight="1" x14ac:dyDescent="0.2">
      <c r="A38" s="24"/>
      <c r="B38" s="7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</row>
    <row r="39" spans="1:15" ht="18.75" customHeight="1" x14ac:dyDescent="0.25">
      <c r="B39" s="229" t="s">
        <v>243</v>
      </c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</row>
    <row r="40" spans="1:15" ht="13.5" thickBot="1" x14ac:dyDescent="0.25"/>
    <row r="41" spans="1:15" ht="15.75" x14ac:dyDescent="0.25">
      <c r="A41" s="9"/>
      <c r="B41" s="227" t="s">
        <v>241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8"/>
    </row>
    <row r="42" spans="1:15" ht="15.75" x14ac:dyDescent="0.25">
      <c r="A42" s="9"/>
      <c r="B42" s="7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2"/>
    </row>
    <row r="43" spans="1:15" x14ac:dyDescent="0.2">
      <c r="A43" s="9">
        <v>21</v>
      </c>
      <c r="B43" s="34" t="s">
        <v>227</v>
      </c>
      <c r="C43" s="104">
        <v>76026223</v>
      </c>
      <c r="D43" s="104">
        <v>14427119</v>
      </c>
      <c r="E43" s="104">
        <v>33369991</v>
      </c>
      <c r="F43" s="104">
        <v>2435000</v>
      </c>
      <c r="G43" s="104">
        <v>3658036</v>
      </c>
      <c r="H43" s="104"/>
      <c r="I43" s="111">
        <f>SUM(C43:H43)</f>
        <v>129916369</v>
      </c>
      <c r="J43" s="125"/>
      <c r="K43" s="104">
        <v>750000</v>
      </c>
      <c r="L43" s="104"/>
      <c r="M43" s="104">
        <v>4776509</v>
      </c>
      <c r="N43" s="104">
        <v>124389860</v>
      </c>
      <c r="O43" s="126">
        <f>SUM(J43:N43)</f>
        <v>129916369</v>
      </c>
    </row>
    <row r="44" spans="1:15" x14ac:dyDescent="0.2">
      <c r="A44" s="9">
        <v>22</v>
      </c>
      <c r="B44" s="34"/>
      <c r="C44" s="104"/>
      <c r="D44" s="127"/>
      <c r="E44" s="104"/>
      <c r="F44" s="104"/>
      <c r="G44" s="104"/>
      <c r="H44" s="104"/>
      <c r="I44" s="111">
        <f>SUM(C44:H44)</f>
        <v>0</v>
      </c>
      <c r="J44" s="125"/>
      <c r="K44" s="104"/>
      <c r="L44" s="104"/>
      <c r="M44" s="104"/>
      <c r="N44" s="104"/>
      <c r="O44" s="126">
        <f>SUM(J44:N44)</f>
        <v>0</v>
      </c>
    </row>
    <row r="45" spans="1:15" x14ac:dyDescent="0.2">
      <c r="A45" s="9"/>
      <c r="B45" s="35" t="s">
        <v>242</v>
      </c>
      <c r="C45" s="128">
        <f t="shared" ref="C45:O45" si="8">SUM(C43:C44)</f>
        <v>76026223</v>
      </c>
      <c r="D45" s="128">
        <f t="shared" si="8"/>
        <v>14427119</v>
      </c>
      <c r="E45" s="128">
        <f t="shared" si="8"/>
        <v>33369991</v>
      </c>
      <c r="F45" s="128">
        <f t="shared" si="8"/>
        <v>2435000</v>
      </c>
      <c r="G45" s="128">
        <f t="shared" si="8"/>
        <v>3658036</v>
      </c>
      <c r="H45" s="128">
        <f t="shared" si="8"/>
        <v>0</v>
      </c>
      <c r="I45" s="128">
        <f t="shared" si="8"/>
        <v>129916369</v>
      </c>
      <c r="J45" s="128">
        <f t="shared" si="8"/>
        <v>0</v>
      </c>
      <c r="K45" s="128">
        <f t="shared" si="8"/>
        <v>750000</v>
      </c>
      <c r="L45" s="128">
        <f t="shared" si="8"/>
        <v>0</v>
      </c>
      <c r="M45" s="128">
        <f t="shared" si="8"/>
        <v>4776509</v>
      </c>
      <c r="N45" s="128">
        <f t="shared" si="8"/>
        <v>124389860</v>
      </c>
      <c r="O45" s="128">
        <f t="shared" si="8"/>
        <v>129916369</v>
      </c>
    </row>
  </sheetData>
  <mergeCells count="9">
    <mergeCell ref="B41:O41"/>
    <mergeCell ref="B39:O39"/>
    <mergeCell ref="B32:O32"/>
    <mergeCell ref="B2:O2"/>
    <mergeCell ref="N3:O3"/>
    <mergeCell ref="C5:I5"/>
    <mergeCell ref="J5:O5"/>
    <mergeCell ref="B27:O27"/>
    <mergeCell ref="B29:O29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Nh.1.mell.</vt:lpstr>
      <vt:lpstr>Nh.2.mell.</vt:lpstr>
      <vt:lpstr>Nh.3.mell.</vt:lpstr>
      <vt:lpstr>Nh.4.mell.</vt:lpstr>
      <vt:lpstr>Nh.5.mell.</vt:lpstr>
      <vt:lpstr>Nh.6.mell.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nh-user</cp:lastModifiedBy>
  <cp:lastPrinted>2018-05-16T08:26:25Z</cp:lastPrinted>
  <dcterms:created xsi:type="dcterms:W3CDTF">2001-02-12T14:14:43Z</dcterms:created>
  <dcterms:modified xsi:type="dcterms:W3CDTF">2019-05-29T18:32:42Z</dcterms:modified>
</cp:coreProperties>
</file>