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8\módosítás\szeptember\Végleges\ESZ\"/>
    </mc:Choice>
  </mc:AlternateContent>
  <bookViews>
    <workbookView xWindow="0" yWindow="0" windowWidth="28800" windowHeight="12330"/>
  </bookViews>
  <sheets>
    <sheet name="5.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F39" i="1" s="1"/>
  <c r="D39" i="1"/>
  <c r="C39" i="1"/>
  <c r="E38" i="1"/>
  <c r="F38" i="1" s="1"/>
  <c r="F35" i="1" s="1"/>
  <c r="D38" i="1"/>
  <c r="C38" i="1"/>
  <c r="E35" i="1"/>
  <c r="D35" i="1"/>
  <c r="C35" i="1"/>
  <c r="E33" i="1"/>
  <c r="F33" i="1" s="1"/>
  <c r="D33" i="1"/>
  <c r="C33" i="1"/>
  <c r="E31" i="1"/>
  <c r="F31" i="1" s="1"/>
  <c r="D31" i="1"/>
  <c r="C31" i="1"/>
  <c r="E28" i="1"/>
  <c r="E25" i="1" s="1"/>
  <c r="E22" i="1" s="1"/>
  <c r="D28" i="1"/>
  <c r="C28" i="1"/>
  <c r="D25" i="1"/>
  <c r="C25" i="1"/>
  <c r="E24" i="1"/>
  <c r="F24" i="1" s="1"/>
  <c r="D24" i="1"/>
  <c r="C24" i="1"/>
  <c r="E23" i="1"/>
  <c r="F23" i="1" s="1"/>
  <c r="D23" i="1"/>
  <c r="C23" i="1"/>
  <c r="D22" i="1"/>
  <c r="C22" i="1"/>
  <c r="E21" i="1"/>
  <c r="F21" i="1" s="1"/>
  <c r="D21" i="1"/>
  <c r="C21" i="1"/>
  <c r="E20" i="1"/>
  <c r="F20" i="1" s="1"/>
  <c r="D20" i="1"/>
  <c r="C20" i="1"/>
  <c r="E19" i="1"/>
  <c r="F19" i="1" s="1"/>
  <c r="D19" i="1"/>
  <c r="C19" i="1"/>
  <c r="E17" i="1"/>
  <c r="F17" i="1" s="1"/>
  <c r="D17" i="1"/>
  <c r="C17" i="1"/>
  <c r="E14" i="1"/>
  <c r="D14" i="1"/>
  <c r="C14" i="1"/>
  <c r="E13" i="1"/>
  <c r="F13" i="1" s="1"/>
  <c r="D13" i="1"/>
  <c r="C13" i="1"/>
  <c r="E12" i="1"/>
  <c r="F12" i="1" s="1"/>
  <c r="D12" i="1"/>
  <c r="C12" i="1"/>
  <c r="E11" i="1"/>
  <c r="E9" i="1" s="1"/>
  <c r="D11" i="1"/>
  <c r="C11" i="1"/>
  <c r="E10" i="1"/>
  <c r="F10" i="1" s="1"/>
  <c r="D10" i="1"/>
  <c r="C10" i="1"/>
  <c r="D9" i="1"/>
  <c r="D34" i="1" s="1"/>
  <c r="D42" i="1" s="1"/>
  <c r="C9" i="1"/>
  <c r="C34" i="1" s="1"/>
  <c r="C42" i="1" s="1"/>
  <c r="E34" i="1" l="1"/>
  <c r="E42" i="1" s="1"/>
  <c r="F14" i="1"/>
  <c r="F22" i="1"/>
  <c r="F9" i="1"/>
  <c r="F34" i="1" s="1"/>
  <c r="F42" i="1" s="1"/>
  <c r="F11" i="1"/>
  <c r="F28" i="1"/>
  <c r="F25" i="1" s="1"/>
</calcChain>
</file>

<file path=xl/sharedStrings.xml><?xml version="1.0" encoding="utf-8"?>
<sst xmlns="http://schemas.openxmlformats.org/spreadsheetml/2006/main" count="85" uniqueCount="77">
  <si>
    <t>2018.évi eredeti előirányzat</t>
  </si>
  <si>
    <t>2018.évi módosított előirányzat V.31.</t>
  </si>
  <si>
    <t>Módosítási javaslat</t>
  </si>
  <si>
    <t>2018.évi módosított előirányzat VIII.31.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</si>
  <si>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</si>
  <si>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</si>
  <si>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</si>
  <si>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</si>
  <si>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</si>
  <si>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</si>
  <si>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</si>
  <si>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</si>
  <si>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</si>
  <si>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</si>
  <si>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</si>
  <si>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Belföldi értékpapírok kiadásai</t>
  </si>
  <si>
    <t>Tartalékok</t>
  </si>
  <si>
    <t>Felsőörs Község Önkormányzata</t>
  </si>
  <si>
    <t>2018. évi költségvetés</t>
  </si>
  <si>
    <t>Sorszám</t>
  </si>
  <si>
    <t>11.</t>
  </si>
  <si>
    <t>12.</t>
  </si>
  <si>
    <t>13.</t>
  </si>
  <si>
    <t>14.</t>
  </si>
  <si>
    <t>15.</t>
  </si>
  <si>
    <t>"5. melléklet a  4/2018.(II.28.)önkormányzati rendelethez"</t>
  </si>
  <si>
    <t xml:space="preserve">Kiadások </t>
  </si>
  <si>
    <t>Kiadási jogcím</t>
  </si>
  <si>
    <t>I.Működési kiadások (2+.. +6)</t>
  </si>
  <si>
    <t>K.1. Személyi juttatások</t>
  </si>
  <si>
    <t>K.2. Munkaadókat terhelő járulékok, szoc. hozzájár. adó</t>
  </si>
  <si>
    <t>K.3. Dologi kiadások</t>
  </si>
  <si>
    <t>K.4. Ellátottak pénzbeli juttatása</t>
  </si>
  <si>
    <t>K.5. Egyéb működési célú kiadások (6.1+ ..+6.6)</t>
  </si>
  <si>
    <t>6.1.</t>
  </si>
  <si>
    <t>6.2.</t>
  </si>
  <si>
    <t>Mük.célú visszatérítendő tám. kölcs. nyújtása ÁH-n belül</t>
  </si>
  <si>
    <t>6.3.</t>
  </si>
  <si>
    <t>Egyéb műk.célú támogatások ÁH-n belül végleges</t>
  </si>
  <si>
    <t>6.4.</t>
  </si>
  <si>
    <t>Mük.célú visszatérítendő tám. kölcs. nyújtása ÁH-n kívül</t>
  </si>
  <si>
    <t>6.5.</t>
  </si>
  <si>
    <t>Egyéb műk.célú támogatások ÁH-n kívül</t>
  </si>
  <si>
    <t>6.6.</t>
  </si>
  <si>
    <t>6.7.</t>
  </si>
  <si>
    <t xml:space="preserve"> - ebből EU-s támog.-ból megvalósulóprojektek kiadásai</t>
  </si>
  <si>
    <t>II.Felhalmozási kiadások (8+..+10)</t>
  </si>
  <si>
    <t>K.6. Beruházások</t>
  </si>
  <si>
    <t>K.7. Felújítások</t>
  </si>
  <si>
    <t>K.8. Egyéb felhalmozási célú kiadások (10.1+...+10.7)</t>
  </si>
  <si>
    <t>10.1.</t>
  </si>
  <si>
    <t>Felh.célú visszatérítendő tám. kölcs. nyújtása ÁH-n belül</t>
  </si>
  <si>
    <t>10.2.</t>
  </si>
  <si>
    <t>Felh.célú visszatérítendő tám. kölcs. törlesztése ÁH-n belül</t>
  </si>
  <si>
    <t>10.3.</t>
  </si>
  <si>
    <t>Egyéb felh.célú támogatások ÁH-n belülre</t>
  </si>
  <si>
    <t>10.4.</t>
  </si>
  <si>
    <t>Felh.célú visszatérítendő támogatások nyújtása ÁH-n kívülre</t>
  </si>
  <si>
    <t>10.5.</t>
  </si>
  <si>
    <t>Felh.célú visszatérítendő támogatások törlesztése ÁH-n kívülre</t>
  </si>
  <si>
    <t>10.6.</t>
  </si>
  <si>
    <t>Egyéb felh.célú támogatások ÁH-n kívülre</t>
  </si>
  <si>
    <t>10.7.</t>
  </si>
  <si>
    <t>10.8.</t>
  </si>
  <si>
    <t>III.Költségvetési kiadások összesen(I.+II.)</t>
  </si>
  <si>
    <t>K.9. Finanszírozási kiadások</t>
  </si>
  <si>
    <t>12.1.</t>
  </si>
  <si>
    <t>Hitel, kölcsöntörlesztés Áh-n kívülre</t>
  </si>
  <si>
    <t>12.2.</t>
  </si>
  <si>
    <t>Betétek lekötése</t>
  </si>
  <si>
    <t>12.3.</t>
  </si>
  <si>
    <t>Államháztaráson belüli megelőlegezések visszafizetése</t>
  </si>
  <si>
    <t>12.4.</t>
  </si>
  <si>
    <t>Egyéb sajátos eszközoldali elszámolások, követelés jellegű sajátos elszámolások</t>
  </si>
  <si>
    <t>V. Záró pénzkészlet</t>
  </si>
  <si>
    <t>VI. Kiadások összesen: (11+12+13+14)</t>
  </si>
  <si>
    <t>5. melléklet a  14/2018.(IX.25.)önkormányzati rendelethez, hatályos 2018. szeptember 26-tól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</si>
</sst>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85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3" fontId="3" fillId="0" borderId="3" xfId="0" applyNumberFormat="1" applyFont="1" applyBorder="1"/>
    <xf numFmtId="0" fontId="3" fillId="0" borderId="0" xfId="0" applyFont="1"/>
    <xf numFmtId="3" fontId="3" fillId="0" borderId="9" xfId="0" applyNumberFormat="1" applyFont="1" applyFill="1" applyBorder="1"/>
    <xf numFmtId="3" fontId="7" fillId="0" borderId="9" xfId="0" applyNumberFormat="1" applyFont="1" applyFill="1" applyBorder="1" applyAlignment="1">
      <alignment horizontal="left"/>
    </xf>
    <xf numFmtId="3" fontId="3" fillId="0" borderId="8" xfId="0" applyNumberFormat="1" applyFont="1" applyBorder="1"/>
    <xf numFmtId="3" fontId="3" fillId="0" borderId="9" xfId="0" applyNumberFormat="1" applyFont="1" applyBorder="1"/>
    <xf numFmtId="3" fontId="1" fillId="0" borderId="9" xfId="0" applyNumberFormat="1" applyFont="1" applyFill="1" applyBorder="1"/>
    <xf numFmtId="3" fontId="6" fillId="0" borderId="14" xfId="0" applyNumberFormat="1" applyFont="1" applyFill="1" applyBorder="1"/>
    <xf numFmtId="3" fontId="3" fillId="0" borderId="0" xfId="0" applyNumberFormat="1" applyFont="1"/>
    <xf numFmtId="0" fontId="8" fillId="0" borderId="0" xfId="0" applyFont="1"/>
    <xf numFmtId="3" fontId="0" fillId="0" borderId="0" xfId="0" applyNumberFormat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3" fontId="6" fillId="0" borderId="7" xfId="0" applyNumberFormat="1" applyFont="1" applyBorder="1"/>
    <xf numFmtId="3" fontId="6" fillId="0" borderId="7" xfId="0" applyNumberFormat="1" applyFont="1" applyFill="1" applyBorder="1"/>
    <xf numFmtId="3" fontId="6" fillId="0" borderId="15" xfId="0" applyNumberFormat="1" applyFont="1" applyBorder="1"/>
    <xf numFmtId="49" fontId="1" fillId="0" borderId="16" xfId="0" quotePrefix="1" applyNumberFormat="1" applyFont="1" applyBorder="1" applyAlignment="1">
      <alignment horizontal="center"/>
    </xf>
    <xf numFmtId="0" fontId="1" fillId="0" borderId="9" xfId="0" applyFont="1" applyBorder="1"/>
    <xf numFmtId="3" fontId="1" fillId="0" borderId="4" xfId="0" applyNumberFormat="1" applyFont="1" applyBorder="1"/>
    <xf numFmtId="3" fontId="1" fillId="0" borderId="9" xfId="0" applyNumberFormat="1" applyFont="1" applyBorder="1"/>
    <xf numFmtId="3" fontId="1" fillId="0" borderId="3" xfId="0" applyNumberFormat="1" applyFont="1" applyBorder="1"/>
    <xf numFmtId="0" fontId="1" fillId="0" borderId="17" xfId="0" applyFont="1" applyBorder="1"/>
    <xf numFmtId="3" fontId="1" fillId="0" borderId="4" xfId="2" applyNumberFormat="1" applyFont="1" applyBorder="1"/>
    <xf numFmtId="3" fontId="1" fillId="0" borderId="9" xfId="2" applyNumberFormat="1" applyFont="1" applyBorder="1"/>
    <xf numFmtId="3" fontId="1" fillId="0" borderId="9" xfId="2" applyNumberFormat="1" applyFont="1" applyFill="1" applyBorder="1"/>
    <xf numFmtId="3" fontId="1" fillId="0" borderId="3" xfId="2" applyNumberFormat="1" applyFont="1" applyBorder="1"/>
    <xf numFmtId="49" fontId="3" fillId="0" borderId="16" xfId="0" quotePrefix="1" applyNumberFormat="1" applyFont="1" applyBorder="1" applyAlignment="1">
      <alignment horizontal="center"/>
    </xf>
    <xf numFmtId="0" fontId="3" fillId="0" borderId="9" xfId="0" applyFont="1" applyBorder="1"/>
    <xf numFmtId="3" fontId="3" fillId="0" borderId="4" xfId="2" applyNumberFormat="1" applyFont="1" applyBorder="1"/>
    <xf numFmtId="3" fontId="3" fillId="0" borderId="18" xfId="0" applyNumberFormat="1" applyFont="1" applyBorder="1"/>
    <xf numFmtId="49" fontId="3" fillId="0" borderId="19" xfId="0" applyNumberFormat="1" applyFont="1" applyBorder="1" applyAlignment="1">
      <alignment horizontal="center"/>
    </xf>
    <xf numFmtId="3" fontId="3" fillId="0" borderId="4" xfId="0" applyNumberFormat="1" applyFont="1" applyBorder="1"/>
    <xf numFmtId="49" fontId="3" fillId="0" borderId="16" xfId="0" applyNumberFormat="1" applyFont="1" applyBorder="1" applyAlignment="1">
      <alignment horizontal="center"/>
    </xf>
    <xf numFmtId="0" fontId="7" fillId="0" borderId="4" xfId="0" applyFont="1" applyBorder="1"/>
    <xf numFmtId="3" fontId="7" fillId="0" borderId="4" xfId="0" applyNumberFormat="1" applyFont="1" applyFill="1" applyBorder="1" applyAlignment="1">
      <alignment horizontal="left"/>
    </xf>
    <xf numFmtId="3" fontId="7" fillId="0" borderId="3" xfId="0" applyNumberFormat="1" applyFont="1" applyFill="1" applyBorder="1" applyAlignment="1">
      <alignment horizontal="left"/>
    </xf>
    <xf numFmtId="49" fontId="6" fillId="0" borderId="20" xfId="0" quotePrefix="1" applyNumberFormat="1" applyFont="1" applyBorder="1" applyAlignment="1">
      <alignment horizontal="center"/>
    </xf>
    <xf numFmtId="0" fontId="6" fillId="0" borderId="21" xfId="0" applyFont="1" applyBorder="1"/>
    <xf numFmtId="3" fontId="6" fillId="0" borderId="21" xfId="2" applyNumberFormat="1" applyFont="1" applyBorder="1"/>
    <xf numFmtId="3" fontId="6" fillId="0" borderId="21" xfId="2" applyNumberFormat="1" applyFont="1" applyFill="1" applyBorder="1"/>
    <xf numFmtId="3" fontId="6" fillId="0" borderId="22" xfId="2" applyNumberFormat="1" applyFont="1" applyBorder="1"/>
    <xf numFmtId="0" fontId="1" fillId="0" borderId="0" xfId="0" applyFont="1" applyAlignment="1">
      <alignment horizontal="right"/>
    </xf>
    <xf numFmtId="3" fontId="1" fillId="0" borderId="4" xfId="0" applyNumberFormat="1" applyFont="1" applyFill="1" applyBorder="1"/>
    <xf numFmtId="3" fontId="1" fillId="0" borderId="3" xfId="0" applyNumberFormat="1" applyFont="1" applyFill="1" applyBorder="1"/>
    <xf numFmtId="0" fontId="2" fillId="0" borderId="9" xfId="0" applyFont="1" applyBorder="1"/>
    <xf numFmtId="3" fontId="3" fillId="0" borderId="3" xfId="0" applyNumberFormat="1" applyFont="1" applyFill="1" applyBorder="1"/>
    <xf numFmtId="3" fontId="3" fillId="0" borderId="4" xfId="0" applyNumberFormat="1" applyFont="1" applyFill="1" applyBorder="1"/>
    <xf numFmtId="49" fontId="3" fillId="0" borderId="16" xfId="0" applyNumberFormat="1" applyFont="1" applyFill="1" applyBorder="1" applyAlignment="1">
      <alignment horizontal="center"/>
    </xf>
    <xf numFmtId="0" fontId="3" fillId="0" borderId="9" xfId="0" applyFont="1" applyFill="1" applyBorder="1"/>
    <xf numFmtId="3" fontId="3" fillId="0" borderId="23" xfId="0" applyNumberFormat="1" applyFont="1" applyFill="1" applyBorder="1"/>
    <xf numFmtId="3" fontId="3" fillId="0" borderId="24" xfId="0" applyNumberFormat="1" applyFont="1" applyFill="1" applyBorder="1"/>
    <xf numFmtId="3" fontId="3" fillId="0" borderId="23" xfId="0" applyNumberFormat="1" applyFont="1" applyBorder="1"/>
    <xf numFmtId="3" fontId="3" fillId="0" borderId="5" xfId="0" applyNumberFormat="1" applyFont="1" applyFill="1" applyBorder="1"/>
    <xf numFmtId="0" fontId="7" fillId="0" borderId="17" xfId="0" applyFont="1" applyBorder="1"/>
    <xf numFmtId="3" fontId="7" fillId="0" borderId="23" xfId="0" applyNumberFormat="1" applyFont="1" applyFill="1" applyBorder="1" applyAlignment="1">
      <alignment horizontal="left"/>
    </xf>
    <xf numFmtId="3" fontId="7" fillId="0" borderId="5" xfId="0" applyNumberFormat="1" applyFont="1" applyFill="1" applyBorder="1" applyAlignment="1">
      <alignment horizontal="left"/>
    </xf>
    <xf numFmtId="49" fontId="1" fillId="0" borderId="16" xfId="0" applyNumberFormat="1" applyFont="1" applyBorder="1" applyAlignment="1">
      <alignment horizontal="center"/>
    </xf>
    <xf numFmtId="0" fontId="6" fillId="0" borderId="9" xfId="0" applyFont="1" applyBorder="1"/>
    <xf numFmtId="49" fontId="3" fillId="0" borderId="19" xfId="0" applyNumberFormat="1" applyFont="1" applyFill="1" applyBorder="1" applyAlignment="1">
      <alignment horizontal="center"/>
    </xf>
    <xf numFmtId="0" fontId="3" fillId="0" borderId="17" xfId="0" applyFont="1" applyFill="1" applyBorder="1"/>
    <xf numFmtId="49" fontId="1" fillId="0" borderId="19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3" fontId="1" fillId="0" borderId="17" xfId="0" applyNumberFormat="1" applyFont="1" applyFill="1" applyBorder="1"/>
    <xf numFmtId="3" fontId="1" fillId="0" borderId="25" xfId="0" applyNumberFormat="1" applyFont="1" applyFill="1" applyBorder="1"/>
    <xf numFmtId="3" fontId="1" fillId="0" borderId="24" xfId="0" applyNumberFormat="1" applyFont="1" applyBorder="1"/>
    <xf numFmtId="49" fontId="6" fillId="0" borderId="26" xfId="0" applyNumberFormat="1" applyFont="1" applyBorder="1" applyAlignment="1">
      <alignment horizontal="center"/>
    </xf>
    <xf numFmtId="0" fontId="6" fillId="0" borderId="10" xfId="0" applyFont="1" applyBorder="1"/>
    <xf numFmtId="3" fontId="1" fillId="0" borderId="10" xfId="2" applyNumberFormat="1" applyFont="1" applyFill="1" applyBorder="1"/>
    <xf numFmtId="3" fontId="1" fillId="2" borderId="27" xfId="0" applyNumberFormat="1" applyFont="1" applyFill="1" applyBorder="1"/>
    <xf numFmtId="3" fontId="1" fillId="2" borderId="10" xfId="0" applyNumberFormat="1" applyFont="1" applyFill="1" applyBorder="1"/>
    <xf numFmtId="3" fontId="1" fillId="0" borderId="11" xfId="0" applyNumberFormat="1" applyFont="1" applyBorder="1"/>
    <xf numFmtId="49" fontId="6" fillId="0" borderId="12" xfId="0" applyNumberFormat="1" applyFont="1" applyBorder="1" applyAlignment="1">
      <alignment horizontal="center"/>
    </xf>
    <xf numFmtId="0" fontId="6" fillId="0" borderId="13" xfId="0" applyFont="1" applyBorder="1"/>
    <xf numFmtId="3" fontId="6" fillId="0" borderId="13" xfId="0" applyNumberFormat="1" applyFont="1" applyBorder="1"/>
    <xf numFmtId="3" fontId="8" fillId="0" borderId="0" xfId="0" applyNumberFormat="1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1" applyFont="1" applyBorder="1" applyAlignment="1">
      <alignment horizontal="right"/>
    </xf>
  </cellXfs>
  <cellStyles count="3">
    <cellStyle name="Normál" xfId="0" builtinId="0"/>
    <cellStyle name="Normál 2 2" xfId="2"/>
    <cellStyle name="Normál_Munk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&#246;lts&#233;gvet&#233;s%202018/m&#243;dos&#237;t&#225;s/szeptember/V&#233;gleges/14_2018_k&#246;lts&#233;gvet&#233;s_m&#243;dos&#237;t&#225;sa_2018_&#214;R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/>
      <sheetData sheetId="6">
        <row r="57">
          <cell r="E57">
            <v>100000</v>
          </cell>
          <cell r="F57">
            <v>100000</v>
          </cell>
          <cell r="G57">
            <v>0</v>
          </cell>
        </row>
        <row r="58">
          <cell r="E58">
            <v>3599589</v>
          </cell>
          <cell r="F58">
            <v>3839289</v>
          </cell>
          <cell r="G58">
            <v>370000</v>
          </cell>
        </row>
        <row r="59">
          <cell r="E59">
            <v>14965000</v>
          </cell>
          <cell r="F59">
            <v>14965000</v>
          </cell>
          <cell r="G59">
            <v>0</v>
          </cell>
        </row>
        <row r="60">
          <cell r="E60">
            <v>25237</v>
          </cell>
          <cell r="F60">
            <v>25237</v>
          </cell>
          <cell r="G60">
            <v>0</v>
          </cell>
        </row>
        <row r="61">
          <cell r="G61">
            <v>4586278</v>
          </cell>
        </row>
        <row r="62">
          <cell r="G62">
            <v>4906000</v>
          </cell>
        </row>
        <row r="63">
          <cell r="E63">
            <v>247650</v>
          </cell>
          <cell r="F63">
            <v>247650</v>
          </cell>
          <cell r="G63">
            <v>0</v>
          </cell>
        </row>
        <row r="79">
          <cell r="E79">
            <v>2927098</v>
          </cell>
          <cell r="F79">
            <v>4712332</v>
          </cell>
          <cell r="G79">
            <v>825600</v>
          </cell>
        </row>
        <row r="84">
          <cell r="E84">
            <v>15889411</v>
          </cell>
          <cell r="F84">
            <v>16218631</v>
          </cell>
          <cell r="G84">
            <v>527800</v>
          </cell>
        </row>
        <row r="85">
          <cell r="E85">
            <v>3530297</v>
          </cell>
          <cell r="F85">
            <v>3550297</v>
          </cell>
          <cell r="G85">
            <v>14926100</v>
          </cell>
        </row>
      </sheetData>
      <sheetData sheetId="7">
        <row r="77">
          <cell r="E77">
            <v>72529569</v>
          </cell>
          <cell r="F77">
            <v>74188106</v>
          </cell>
          <cell r="G77">
            <v>1378604</v>
          </cell>
        </row>
      </sheetData>
      <sheetData sheetId="8">
        <row r="77">
          <cell r="E77">
            <v>14252041</v>
          </cell>
          <cell r="F77">
            <v>14610674</v>
          </cell>
          <cell r="G77">
            <v>91952</v>
          </cell>
        </row>
      </sheetData>
      <sheetData sheetId="9">
        <row r="77">
          <cell r="E77">
            <v>93038070</v>
          </cell>
          <cell r="F77">
            <v>89880397</v>
          </cell>
          <cell r="G77">
            <v>8320878</v>
          </cell>
        </row>
      </sheetData>
      <sheetData sheetId="10">
        <row r="77">
          <cell r="E77">
            <v>3650000</v>
          </cell>
          <cell r="F77">
            <v>3630300</v>
          </cell>
          <cell r="G77">
            <v>-101600</v>
          </cell>
        </row>
      </sheetData>
      <sheetData sheetId="11"/>
      <sheetData sheetId="12"/>
      <sheetData sheetId="13"/>
      <sheetData sheetId="14">
        <row r="31">
          <cell r="D31">
            <v>1200000</v>
          </cell>
          <cell r="E31">
            <v>1200000</v>
          </cell>
        </row>
        <row r="32">
          <cell r="D32">
            <v>4792717</v>
          </cell>
          <cell r="E32">
            <v>4792717</v>
          </cell>
        </row>
        <row r="33">
          <cell r="D33">
            <v>334084759</v>
          </cell>
          <cell r="E33">
            <v>334084759</v>
          </cell>
        </row>
        <row r="40">
          <cell r="D40">
            <v>536530475</v>
          </cell>
          <cell r="E40">
            <v>572321546</v>
          </cell>
          <cell r="F40">
            <v>19376209</v>
          </cell>
        </row>
        <row r="55">
          <cell r="D55">
            <v>36666667</v>
          </cell>
          <cell r="E55">
            <v>36666667</v>
          </cell>
          <cell r="F55">
            <v>45596483</v>
          </cell>
        </row>
        <row r="56">
          <cell r="D56">
            <v>41153148</v>
          </cell>
          <cell r="E56">
            <v>73805479</v>
          </cell>
        </row>
        <row r="57">
          <cell r="D57">
            <v>2700000</v>
          </cell>
          <cell r="E57">
            <v>2700000</v>
          </cell>
        </row>
        <row r="60">
          <cell r="D60">
            <v>180124711</v>
          </cell>
          <cell r="E60">
            <v>188541473</v>
          </cell>
          <cell r="F60">
            <v>45496871</v>
          </cell>
        </row>
        <row r="74">
          <cell r="D74">
            <v>300000</v>
          </cell>
          <cell r="E74">
            <v>525000</v>
          </cell>
          <cell r="F74">
            <v>0</v>
          </cell>
        </row>
        <row r="80">
          <cell r="D80">
            <v>161000000</v>
          </cell>
          <cell r="E80">
            <v>320000000</v>
          </cell>
          <cell r="F80">
            <v>0</v>
          </cell>
        </row>
        <row r="94">
          <cell r="D94">
            <v>3817813</v>
          </cell>
          <cell r="E94">
            <v>4619647</v>
          </cell>
          <cell r="F94">
            <v>201452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A6" sqref="A6:F6"/>
    </sheetView>
  </sheetViews>
  <sheetFormatPr defaultRowHeight="15" x14ac:dyDescent="0.25"/>
  <cols>
    <col min="2" max="2" width="54.28515625" bestFit="1" customWidth="1"/>
    <col min="3" max="3" width="13" style="3" customWidth="1"/>
    <col min="4" max="5" width="14.140625" style="11" customWidth="1"/>
    <col min="6" max="6" width="14.5703125" style="12" customWidth="1"/>
    <col min="9" max="9" width="10" bestFit="1" customWidth="1"/>
  </cols>
  <sheetData>
    <row r="1" spans="1:7" x14ac:dyDescent="0.25">
      <c r="A1" s="82" t="s">
        <v>25</v>
      </c>
      <c r="B1" s="82"/>
      <c r="C1" s="82"/>
      <c r="D1" s="82"/>
      <c r="E1" s="82"/>
      <c r="F1" s="82"/>
    </row>
    <row r="2" spans="1:7" x14ac:dyDescent="0.25">
      <c r="A2" s="83" t="s">
        <v>17</v>
      </c>
      <c r="B2" s="83"/>
      <c r="C2" s="83"/>
      <c r="D2" s="83"/>
      <c r="E2" s="83"/>
      <c r="F2" s="83"/>
    </row>
    <row r="3" spans="1:7" x14ac:dyDescent="0.25">
      <c r="A3" s="83" t="s">
        <v>26</v>
      </c>
      <c r="B3" s="83"/>
      <c r="C3" s="83"/>
      <c r="D3" s="83"/>
      <c r="E3" s="83"/>
      <c r="F3" s="83"/>
    </row>
    <row r="4" spans="1:7" x14ac:dyDescent="0.25">
      <c r="A4" s="83" t="s">
        <v>18</v>
      </c>
      <c r="B4" s="83"/>
      <c r="C4" s="83"/>
      <c r="D4" s="83"/>
      <c r="E4" s="83"/>
      <c r="F4" s="83"/>
    </row>
    <row r="6" spans="1:7" ht="15.75" thickBot="1" x14ac:dyDescent="0.3">
      <c r="A6" s="84" t="s">
        <v>76</v>
      </c>
      <c r="B6" s="84"/>
      <c r="C6" s="84"/>
      <c r="D6" s="84"/>
      <c r="E6" s="84"/>
      <c r="F6" s="84"/>
    </row>
    <row r="7" spans="1:7" ht="48.75" thickBot="1" x14ac:dyDescent="0.3">
      <c r="A7" s="13" t="s">
        <v>19</v>
      </c>
      <c r="B7" s="14" t="s">
        <v>27</v>
      </c>
      <c r="C7" s="1" t="s">
        <v>0</v>
      </c>
      <c r="D7" s="1" t="s">
        <v>1</v>
      </c>
      <c r="E7" s="1" t="s">
        <v>2</v>
      </c>
      <c r="F7" s="1" t="s">
        <v>3</v>
      </c>
    </row>
    <row r="8" spans="1:7" ht="15.75" thickBot="1" x14ac:dyDescent="0.3">
      <c r="A8" s="15" t="s">
        <v>4</v>
      </c>
      <c r="B8" s="16" t="s">
        <v>5</v>
      </c>
      <c r="C8" s="16" t="s">
        <v>6</v>
      </c>
      <c r="D8" s="16" t="s">
        <v>7</v>
      </c>
      <c r="E8" s="16" t="s">
        <v>8</v>
      </c>
      <c r="F8" s="17" t="s">
        <v>9</v>
      </c>
    </row>
    <row r="9" spans="1:7" x14ac:dyDescent="0.25">
      <c r="A9" s="18" t="s">
        <v>4</v>
      </c>
      <c r="B9" s="19" t="s">
        <v>28</v>
      </c>
      <c r="C9" s="20">
        <f>+C10+C11+C12+C13+C14</f>
        <v>205816486</v>
      </c>
      <c r="D9" s="20">
        <f>+D10+D11+D12+D13+D14</f>
        <v>206790737</v>
      </c>
      <c r="E9" s="21">
        <f>+E10+E11+E12+E13+E14</f>
        <v>25969334</v>
      </c>
      <c r="F9" s="22">
        <f>+F10+F11+F12+F13+F14</f>
        <v>232760071</v>
      </c>
    </row>
    <row r="10" spans="1:7" x14ac:dyDescent="0.25">
      <c r="A10" s="23" t="s">
        <v>5</v>
      </c>
      <c r="B10" s="24" t="s">
        <v>29</v>
      </c>
      <c r="C10" s="25">
        <f>'[1]7.1.mell'!E77</f>
        <v>72529569</v>
      </c>
      <c r="D10" s="26">
        <f>'[1]7.1.mell'!F77</f>
        <v>74188106</v>
      </c>
      <c r="E10" s="26">
        <f>'[1]7.1.mell'!G77</f>
        <v>1378604</v>
      </c>
      <c r="F10" s="27">
        <f>SUM(D10:E10)</f>
        <v>75566710</v>
      </c>
    </row>
    <row r="11" spans="1:7" x14ac:dyDescent="0.25">
      <c r="A11" s="23" t="s">
        <v>6</v>
      </c>
      <c r="B11" s="24" t="s">
        <v>30</v>
      </c>
      <c r="C11" s="25">
        <f>'[1]7.2.mell'!E77</f>
        <v>14252041</v>
      </c>
      <c r="D11" s="26">
        <f>'[1]7.2.mell'!F77</f>
        <v>14610674</v>
      </c>
      <c r="E11" s="26">
        <f>'[1]7.2.mell'!G77</f>
        <v>91952</v>
      </c>
      <c r="F11" s="27">
        <f>SUM(D11:E11)</f>
        <v>14702626</v>
      </c>
    </row>
    <row r="12" spans="1:7" x14ac:dyDescent="0.25">
      <c r="A12" s="23" t="s">
        <v>7</v>
      </c>
      <c r="B12" s="24" t="s">
        <v>31</v>
      </c>
      <c r="C12" s="25">
        <f>'[1]7.3.mell'!E77</f>
        <v>93038070</v>
      </c>
      <c r="D12" s="26">
        <f>'[1]7.3.mell'!F77</f>
        <v>89880397</v>
      </c>
      <c r="E12" s="26">
        <f>'[1]7.3.mell'!G77</f>
        <v>8320878</v>
      </c>
      <c r="F12" s="27">
        <f t="shared" ref="F12:F13" si="0">SUM(D12:E12)</f>
        <v>98201275</v>
      </c>
    </row>
    <row r="13" spans="1:7" x14ac:dyDescent="0.25">
      <c r="A13" s="23" t="s">
        <v>8</v>
      </c>
      <c r="B13" s="28" t="s">
        <v>32</v>
      </c>
      <c r="C13" s="25">
        <f>'[1]7.4.mell'!E77</f>
        <v>3650000</v>
      </c>
      <c r="D13" s="26">
        <f>'[1]7.4.mell'!F77</f>
        <v>3630300</v>
      </c>
      <c r="E13" s="26">
        <f>'[1]7.4.mell'!G77</f>
        <v>-101600</v>
      </c>
      <c r="F13" s="27">
        <f t="shared" si="0"/>
        <v>3528700</v>
      </c>
      <c r="G13" s="12"/>
    </row>
    <row r="14" spans="1:7" x14ac:dyDescent="0.25">
      <c r="A14" s="23" t="s">
        <v>9</v>
      </c>
      <c r="B14" s="24" t="s">
        <v>33</v>
      </c>
      <c r="C14" s="29">
        <f>SUM(C15:C20)</f>
        <v>22346806</v>
      </c>
      <c r="D14" s="30">
        <f>SUM(D15:D20)</f>
        <v>24481260</v>
      </c>
      <c r="E14" s="31">
        <f>SUM(E15:E20)</f>
        <v>16279500</v>
      </c>
      <c r="F14" s="32">
        <f>SUM(F15:F20)</f>
        <v>40760760</v>
      </c>
    </row>
    <row r="15" spans="1:7" x14ac:dyDescent="0.25">
      <c r="A15" s="33" t="s">
        <v>34</v>
      </c>
      <c r="B15" s="34" t="s">
        <v>14</v>
      </c>
      <c r="C15" s="35"/>
      <c r="D15" s="7"/>
      <c r="E15" s="7"/>
      <c r="F15" s="2"/>
    </row>
    <row r="16" spans="1:7" x14ac:dyDescent="0.25">
      <c r="A16" s="33" t="s">
        <v>35</v>
      </c>
      <c r="B16" s="34" t="s">
        <v>36</v>
      </c>
      <c r="C16" s="35"/>
      <c r="D16" s="7"/>
      <c r="E16" s="7"/>
      <c r="F16" s="2"/>
    </row>
    <row r="17" spans="1:7" x14ac:dyDescent="0.25">
      <c r="A17" s="33" t="s">
        <v>37</v>
      </c>
      <c r="B17" s="34" t="s">
        <v>38</v>
      </c>
      <c r="C17" s="36">
        <f>'[1]7.mell'!E84</f>
        <v>15889411</v>
      </c>
      <c r="D17" s="7">
        <f>'[1]7.mell'!F84</f>
        <v>16218631</v>
      </c>
      <c r="E17" s="7">
        <f>'[1]7.mell'!G84</f>
        <v>527800</v>
      </c>
      <c r="F17" s="2">
        <f>SUM(D17:E17)</f>
        <v>16746431</v>
      </c>
    </row>
    <row r="18" spans="1:7" x14ac:dyDescent="0.25">
      <c r="A18" s="37" t="s">
        <v>39</v>
      </c>
      <c r="B18" s="34" t="s">
        <v>40</v>
      </c>
      <c r="C18" s="38">
        <v>0</v>
      </c>
      <c r="D18" s="7">
        <v>0</v>
      </c>
      <c r="E18" s="7"/>
      <c r="F18" s="2"/>
    </row>
    <row r="19" spans="1:7" x14ac:dyDescent="0.25">
      <c r="A19" s="37" t="s">
        <v>41</v>
      </c>
      <c r="B19" s="34" t="s">
        <v>42</v>
      </c>
      <c r="C19" s="38">
        <f>'[1]7.mell'!E85</f>
        <v>3530297</v>
      </c>
      <c r="D19" s="7">
        <f>'[1]7.mell'!F85</f>
        <v>3550297</v>
      </c>
      <c r="E19" s="7">
        <f>'[1]7.mell'!G85</f>
        <v>14926100</v>
      </c>
      <c r="F19" s="2">
        <f>SUM(D19:E19)</f>
        <v>18476397</v>
      </c>
    </row>
    <row r="20" spans="1:7" ht="12.6" customHeight="1" x14ac:dyDescent="0.25">
      <c r="A20" s="37" t="s">
        <v>43</v>
      </c>
      <c r="B20" s="34" t="s">
        <v>16</v>
      </c>
      <c r="C20" s="38">
        <f>'[1]7.mell'!E79</f>
        <v>2927098</v>
      </c>
      <c r="D20" s="7">
        <f>'[1]7.mell'!F79</f>
        <v>4712332</v>
      </c>
      <c r="E20" s="7">
        <f>'[1]7.mell'!G79</f>
        <v>825600</v>
      </c>
      <c r="F20" s="2">
        <f>SUM(D20:E20)</f>
        <v>5537932</v>
      </c>
    </row>
    <row r="21" spans="1:7" x14ac:dyDescent="0.25">
      <c r="A21" s="39" t="s">
        <v>44</v>
      </c>
      <c r="B21" s="40" t="s">
        <v>45</v>
      </c>
      <c r="C21" s="41">
        <f>'[1]7.mell'!E57+'[1]7.mell'!E58+'[1]7.mell'!E59+'[1]7.mell'!E60+'[1]7.mell'!E63</f>
        <v>18937476</v>
      </c>
      <c r="D21" s="5">
        <f>'[1]7.mell'!F57+'[1]7.mell'!F58+'[1]7.mell'!F59+'[1]7.mell'!F60+'[1]7.mell'!F63</f>
        <v>19177176</v>
      </c>
      <c r="E21" s="5">
        <f>'[1]7.mell'!G57+'[1]7.mell'!G58+'[1]7.mell'!G59+'[1]7.mell'!G60+'[1]7.mell'!G63+'[1]7.mell'!G61+'[1]7.mell'!G62</f>
        <v>9862278</v>
      </c>
      <c r="F21" s="42">
        <f>SUM(D21:E21)</f>
        <v>29039454</v>
      </c>
    </row>
    <row r="22" spans="1:7" s="48" customFormat="1" ht="12.75" x14ac:dyDescent="0.2">
      <c r="A22" s="43" t="s">
        <v>10</v>
      </c>
      <c r="B22" s="44" t="s">
        <v>46</v>
      </c>
      <c r="C22" s="45">
        <f>+C23+C24+C25</f>
        <v>716955186</v>
      </c>
      <c r="D22" s="45">
        <f>+D23+D24+D25</f>
        <v>761388019</v>
      </c>
      <c r="E22" s="46">
        <f>+E23+E24+E25</f>
        <v>64873080</v>
      </c>
      <c r="F22" s="47">
        <f>+F23+F24+F25</f>
        <v>826261099</v>
      </c>
    </row>
    <row r="23" spans="1:7" ht="14.25" customHeight="1" x14ac:dyDescent="0.25">
      <c r="A23" s="23" t="s">
        <v>11</v>
      </c>
      <c r="B23" s="24" t="s">
        <v>47</v>
      </c>
      <c r="C23" s="49">
        <f>'[1]9.mell'!D40</f>
        <v>536530475</v>
      </c>
      <c r="D23" s="8">
        <f>'[1]9.mell'!E40</f>
        <v>572321546</v>
      </c>
      <c r="E23" s="8">
        <f>'[1]9.mell'!F40</f>
        <v>19376209</v>
      </c>
      <c r="F23" s="50">
        <f>SUM(D23:E23)</f>
        <v>591697755</v>
      </c>
    </row>
    <row r="24" spans="1:7" ht="12.75" customHeight="1" x14ac:dyDescent="0.25">
      <c r="A24" s="23" t="s">
        <v>12</v>
      </c>
      <c r="B24" s="24" t="s">
        <v>48</v>
      </c>
      <c r="C24" s="49">
        <f>'[1]9.mell'!D60</f>
        <v>180124711</v>
      </c>
      <c r="D24" s="8">
        <f>'[1]9.mell'!E60</f>
        <v>188541473</v>
      </c>
      <c r="E24" s="8">
        <f>'[1]9.mell'!F60</f>
        <v>45496871</v>
      </c>
      <c r="F24" s="50">
        <f>SUM(D24:E24)</f>
        <v>234038344</v>
      </c>
      <c r="G24" s="12"/>
    </row>
    <row r="25" spans="1:7" x14ac:dyDescent="0.25">
      <c r="A25" s="23" t="s">
        <v>13</v>
      </c>
      <c r="B25" s="51" t="s">
        <v>49</v>
      </c>
      <c r="C25" s="29">
        <f t="shared" ref="C25:E25" si="1">SUM(C26:C32)</f>
        <v>300000</v>
      </c>
      <c r="D25" s="30">
        <f t="shared" si="1"/>
        <v>525000</v>
      </c>
      <c r="E25" s="30">
        <f t="shared" si="1"/>
        <v>0</v>
      </c>
      <c r="F25" s="32">
        <f>SUM(F26:F32)</f>
        <v>525000</v>
      </c>
    </row>
    <row r="26" spans="1:7" x14ac:dyDescent="0.25">
      <c r="A26" s="33" t="s">
        <v>50</v>
      </c>
      <c r="B26" s="34" t="s">
        <v>51</v>
      </c>
      <c r="C26" s="35"/>
      <c r="D26" s="4"/>
      <c r="E26" s="4"/>
      <c r="F26" s="52"/>
    </row>
    <row r="27" spans="1:7" x14ac:dyDescent="0.25">
      <c r="A27" s="33" t="s">
        <v>52</v>
      </c>
      <c r="B27" s="34" t="s">
        <v>53</v>
      </c>
      <c r="C27" s="35"/>
      <c r="D27" s="4"/>
      <c r="E27" s="4"/>
      <c r="F27" s="52"/>
    </row>
    <row r="28" spans="1:7" x14ac:dyDescent="0.25">
      <c r="A28" s="39" t="s">
        <v>54</v>
      </c>
      <c r="B28" s="34" t="s">
        <v>55</v>
      </c>
      <c r="C28" s="53">
        <f>'[1]1.mell'!G24</f>
        <v>0</v>
      </c>
      <c r="D28" s="4">
        <f>'[1]1.mell'!H24</f>
        <v>0</v>
      </c>
      <c r="E28" s="4">
        <f>'[1]1.mell'!I24</f>
        <v>0</v>
      </c>
      <c r="F28" s="52">
        <f>SUM(D28:E28)</f>
        <v>0</v>
      </c>
    </row>
    <row r="29" spans="1:7" x14ac:dyDescent="0.25">
      <c r="A29" s="54" t="s">
        <v>56</v>
      </c>
      <c r="B29" s="55" t="s">
        <v>57</v>
      </c>
      <c r="C29" s="53"/>
      <c r="D29" s="4"/>
      <c r="E29" s="4"/>
      <c r="F29" s="52"/>
    </row>
    <row r="30" spans="1:7" x14ac:dyDescent="0.25">
      <c r="A30" s="39" t="s">
        <v>58</v>
      </c>
      <c r="B30" s="34" t="s">
        <v>59</v>
      </c>
      <c r="C30" s="38"/>
      <c r="D30" s="4"/>
      <c r="E30" s="4"/>
      <c r="F30" s="52"/>
    </row>
    <row r="31" spans="1:7" x14ac:dyDescent="0.25">
      <c r="A31" s="37" t="s">
        <v>60</v>
      </c>
      <c r="B31" s="34" t="s">
        <v>61</v>
      </c>
      <c r="C31" s="56">
        <f>'[1]9.mell'!D74</f>
        <v>300000</v>
      </c>
      <c r="D31" s="56">
        <f>'[1]9.mell'!E74</f>
        <v>525000</v>
      </c>
      <c r="E31" s="56">
        <f>'[1]9.mell'!F74</f>
        <v>0</v>
      </c>
      <c r="F31" s="57">
        <f>SUM(D31:E31)</f>
        <v>525000</v>
      </c>
    </row>
    <row r="32" spans="1:7" x14ac:dyDescent="0.25">
      <c r="A32" s="37" t="s">
        <v>62</v>
      </c>
      <c r="B32" s="34" t="s">
        <v>16</v>
      </c>
      <c r="C32" s="58"/>
      <c r="D32" s="4"/>
      <c r="E32" s="4"/>
      <c r="F32" s="59"/>
    </row>
    <row r="33" spans="1:6" x14ac:dyDescent="0.25">
      <c r="A33" s="37" t="s">
        <v>63</v>
      </c>
      <c r="B33" s="60" t="s">
        <v>45</v>
      </c>
      <c r="C33" s="61">
        <f>'[1]9.mell'!D31+'[1]9.mell'!D32+'[1]9.mell'!D33+'[1]9.mell'!D56+'[1]9.mell'!D57+'[1]9.mell'!D55</f>
        <v>420597291</v>
      </c>
      <c r="D33" s="5">
        <f>'[1]9.mell'!E31+'[1]9.mell'!E32+'[1]9.mell'!E33+'[1]9.mell'!E56+'[1]9.mell'!E57+'[1]9.mell'!E55</f>
        <v>453249622</v>
      </c>
      <c r="E33" s="5">
        <f>'[1]9.mell'!F31+'[1]9.mell'!F32+'[1]9.mell'!F33+'[1]9.mell'!F56+'[1]9.mell'!F57+'[1]9.mell'!F55</f>
        <v>45596483</v>
      </c>
      <c r="F33" s="62">
        <f>SUM(D33:E33)</f>
        <v>498846105</v>
      </c>
    </row>
    <row r="34" spans="1:6" s="48" customFormat="1" ht="12.75" x14ac:dyDescent="0.2">
      <c r="A34" s="63" t="s">
        <v>20</v>
      </c>
      <c r="B34" s="24" t="s">
        <v>64</v>
      </c>
      <c r="C34" s="25">
        <f>SUM(C9,C22)</f>
        <v>922771672</v>
      </c>
      <c r="D34" s="26">
        <f>+D9+D22</f>
        <v>968178756</v>
      </c>
      <c r="E34" s="26">
        <f>+E9+E22</f>
        <v>90842414</v>
      </c>
      <c r="F34" s="27">
        <f>+F9+F22</f>
        <v>1059021170</v>
      </c>
    </row>
    <row r="35" spans="1:6" x14ac:dyDescent="0.25">
      <c r="A35" s="63" t="s">
        <v>21</v>
      </c>
      <c r="B35" s="64" t="s">
        <v>65</v>
      </c>
      <c r="C35" s="29">
        <f t="shared" ref="C35:E35" si="2">SUM(C36:C39)</f>
        <v>164817813</v>
      </c>
      <c r="D35" s="30">
        <f t="shared" si="2"/>
        <v>324619647</v>
      </c>
      <c r="E35" s="30">
        <f t="shared" si="2"/>
        <v>201452</v>
      </c>
      <c r="F35" s="32">
        <f>SUM(F36:F39)</f>
        <v>324821099</v>
      </c>
    </row>
    <row r="36" spans="1:6" x14ac:dyDescent="0.25">
      <c r="A36" s="39" t="s">
        <v>66</v>
      </c>
      <c r="B36" s="34" t="s">
        <v>67</v>
      </c>
      <c r="C36" s="7"/>
      <c r="D36" s="7"/>
      <c r="E36" s="38"/>
      <c r="F36" s="6"/>
    </row>
    <row r="37" spans="1:6" x14ac:dyDescent="0.25">
      <c r="A37" s="65" t="s">
        <v>68</v>
      </c>
      <c r="B37" s="66" t="s">
        <v>69</v>
      </c>
      <c r="C37" s="56"/>
      <c r="D37" s="4"/>
      <c r="E37" s="4"/>
      <c r="F37" s="59"/>
    </row>
    <row r="38" spans="1:6" x14ac:dyDescent="0.25">
      <c r="A38" s="65" t="s">
        <v>70</v>
      </c>
      <c r="B38" s="66" t="s">
        <v>71</v>
      </c>
      <c r="C38" s="56">
        <f>'[1]9.mell'!D94</f>
        <v>3817813</v>
      </c>
      <c r="D38" s="4">
        <f>'[1]9.mell'!E94</f>
        <v>4619647</v>
      </c>
      <c r="E38" s="4">
        <f>'[1]9.mell'!F94</f>
        <v>201452</v>
      </c>
      <c r="F38" s="59">
        <f>SUM(D38:E38)</f>
        <v>4821099</v>
      </c>
    </row>
    <row r="39" spans="1:6" x14ac:dyDescent="0.25">
      <c r="A39" s="65" t="s">
        <v>72</v>
      </c>
      <c r="B39" s="66" t="s">
        <v>15</v>
      </c>
      <c r="C39" s="56">
        <f>'[1]9.mell'!D80</f>
        <v>161000000</v>
      </c>
      <c r="D39" s="4">
        <f>'[1]9.mell'!E80</f>
        <v>320000000</v>
      </c>
      <c r="E39" s="4">
        <f>'[1]9.mell'!F80</f>
        <v>0</v>
      </c>
      <c r="F39" s="59">
        <f>SUM(D39:E39)</f>
        <v>320000000</v>
      </c>
    </row>
    <row r="40" spans="1:6" ht="26.25" x14ac:dyDescent="0.25">
      <c r="A40" s="67" t="s">
        <v>22</v>
      </c>
      <c r="B40" s="68" t="s">
        <v>73</v>
      </c>
      <c r="C40" s="69"/>
      <c r="D40" s="70"/>
      <c r="E40" s="8"/>
      <c r="F40" s="71"/>
    </row>
    <row r="41" spans="1:6" s="48" customFormat="1" ht="11.25" customHeight="1" thickBot="1" x14ac:dyDescent="0.25">
      <c r="A41" s="72" t="s">
        <v>23</v>
      </c>
      <c r="B41" s="73" t="s">
        <v>74</v>
      </c>
      <c r="C41" s="74"/>
      <c r="D41" s="75"/>
      <c r="E41" s="76"/>
      <c r="F41" s="77"/>
    </row>
    <row r="42" spans="1:6" s="48" customFormat="1" ht="13.5" thickBot="1" x14ac:dyDescent="0.25">
      <c r="A42" s="78" t="s">
        <v>24</v>
      </c>
      <c r="B42" s="79" t="s">
        <v>75</v>
      </c>
      <c r="C42" s="80">
        <f>+C34+C35+C41+C40</f>
        <v>1087589485</v>
      </c>
      <c r="D42" s="80">
        <f t="shared" ref="D42:E42" si="3">+D34+D35+D41+D40</f>
        <v>1292798403</v>
      </c>
      <c r="E42" s="80">
        <f t="shared" si="3"/>
        <v>91043866</v>
      </c>
      <c r="F42" s="9">
        <f>+F34+F35+F41+F40</f>
        <v>1383842269</v>
      </c>
    </row>
    <row r="44" spans="1:6" x14ac:dyDescent="0.25">
      <c r="C44" s="10"/>
      <c r="D44" s="81"/>
      <c r="E44" s="81"/>
    </row>
  </sheetData>
  <mergeCells count="5">
    <mergeCell ref="A1:F1"/>
    <mergeCell ref="A2:F2"/>
    <mergeCell ref="A3:F3"/>
    <mergeCell ref="A4:F4"/>
    <mergeCell ref="A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2018-09-24T16:28:48Z</dcterms:created>
  <dcterms:modified xsi:type="dcterms:W3CDTF">2018-09-25T05:54:30Z</dcterms:modified>
</cp:coreProperties>
</file>