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E46" i="1"/>
  <c r="D46" i="1"/>
  <c r="C46" i="1"/>
  <c r="C42" i="1" s="1"/>
  <c r="F45" i="1"/>
  <c r="E45" i="1"/>
  <c r="D45" i="1"/>
  <c r="C45" i="1"/>
  <c r="F42" i="1"/>
  <c r="E42" i="1"/>
  <c r="D42" i="1"/>
  <c r="F38" i="1"/>
  <c r="E38" i="1"/>
  <c r="D38" i="1"/>
  <c r="C38" i="1"/>
  <c r="F36" i="1"/>
  <c r="E36" i="1"/>
  <c r="D36" i="1"/>
  <c r="C36" i="1"/>
  <c r="C30" i="1" s="1"/>
  <c r="C26" i="1" s="1"/>
  <c r="C40" i="1" s="1"/>
  <c r="F33" i="1"/>
  <c r="F30" i="1" s="1"/>
  <c r="F26" i="1" s="1"/>
  <c r="E30" i="1"/>
  <c r="D30" i="1"/>
  <c r="F29" i="1"/>
  <c r="E29" i="1"/>
  <c r="D29" i="1"/>
  <c r="C29" i="1"/>
  <c r="F28" i="1"/>
  <c r="E28" i="1"/>
  <c r="D28" i="1"/>
  <c r="C28" i="1"/>
  <c r="E26" i="1"/>
  <c r="D26" i="1"/>
  <c r="F24" i="1"/>
  <c r="E24" i="1"/>
  <c r="D24" i="1"/>
  <c r="C24" i="1"/>
  <c r="F23" i="1"/>
  <c r="E23" i="1"/>
  <c r="D23" i="1"/>
  <c r="C23" i="1"/>
  <c r="F22" i="1"/>
  <c r="E22" i="1"/>
  <c r="D22" i="1"/>
  <c r="C22" i="1"/>
  <c r="F20" i="1"/>
  <c r="E20" i="1"/>
  <c r="D20" i="1"/>
  <c r="C20" i="1"/>
  <c r="E18" i="1"/>
  <c r="D18" i="1"/>
  <c r="C18" i="1"/>
  <c r="F18" i="1" s="1"/>
  <c r="F16" i="1" s="1"/>
  <c r="F10" i="1" s="1"/>
  <c r="F17" i="1"/>
  <c r="E17" i="1"/>
  <c r="D17" i="1"/>
  <c r="D16" i="1" s="1"/>
  <c r="D10" i="1" s="1"/>
  <c r="D40" i="1" s="1"/>
  <c r="D49" i="1" s="1"/>
  <c r="C17" i="1"/>
  <c r="E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E10" i="1"/>
  <c r="E40" i="1" s="1"/>
  <c r="E49" i="1" s="1"/>
  <c r="C10" i="1"/>
  <c r="C49" i="1" l="1"/>
  <c r="F40" i="1"/>
  <c r="F49" i="1" s="1"/>
</calcChain>
</file>

<file path=xl/sharedStrings.xml><?xml version="1.0" encoding="utf-8"?>
<sst xmlns="http://schemas.openxmlformats.org/spreadsheetml/2006/main" count="95" uniqueCount="86">
  <si>
    <t>Módosítási javaslat maradvány</t>
  </si>
  <si>
    <t>Módosítási javaslat</t>
  </si>
  <si>
    <t>2021.évi módosított előirányzat V.31.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</si>
  <si>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</si>
  <si>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</si>
  <si>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</si>
  <si>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</si>
  <si>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</si>
  <si>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</si>
  <si>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</si>
  <si>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</si>
  <si>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</si>
  <si>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</si>
  <si>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</si>
  <si>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Belföldi értékpapírok kiadásai</t>
  </si>
  <si>
    <t>eredeti ei.</t>
  </si>
  <si>
    <t>Tartalékok</t>
  </si>
  <si>
    <t>Felsőörs Község Önkormányzata</t>
  </si>
  <si>
    <t>2021. évi költségvetés</t>
  </si>
  <si>
    <t>Sorszám</t>
  </si>
  <si>
    <t>2021.évi eredeti</t>
  </si>
  <si>
    <t>tervezett ei.</t>
  </si>
  <si>
    <t xml:space="preserve"> - ebből EU-s támog.-ból megvalósuló</t>
  </si>
  <si>
    <t>11.</t>
  </si>
  <si>
    <t>12.</t>
  </si>
  <si>
    <t>13.</t>
  </si>
  <si>
    <t>14.</t>
  </si>
  <si>
    <t>15.</t>
  </si>
  <si>
    <t>"5. melléklet a 2/2021.(III.02.)önkormányzati rendelethez"</t>
  </si>
  <si>
    <t xml:space="preserve">Kiadások </t>
  </si>
  <si>
    <t>5. melléklet az 5/2021.(VI.28.) önkormányzati rendelethez, hatályos 2021. június 30-tól</t>
  </si>
  <si>
    <t>Kiadási jogcím</t>
  </si>
  <si>
    <t>I.Működési kiadások</t>
  </si>
  <si>
    <t>(2+.. +6)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</si>
  <si>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</si>
  <si>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</si>
  <si>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</si>
  <si>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</si>
  <si>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..+6.7)</t>
  </si>
  <si>
    <t>6.1.</t>
  </si>
  <si>
    <t>A helyi önkormányzatok előző évi elszámolásából származó kiadások</t>
  </si>
  <si>
    <t>6.2.</t>
  </si>
  <si>
    <t>6.3.</t>
  </si>
  <si>
    <t>Mük.célú visszatérítendő tám. kölcs. nyújtása ÁH-n belül</t>
  </si>
  <si>
    <t>6.4.</t>
  </si>
  <si>
    <t>Egyéb műk.célú támogatások ÁH-n belül végleges</t>
  </si>
  <si>
    <t>6.5.</t>
  </si>
  <si>
    <t>Mük.célú visszatérítendő tám. kölcs. nyújtása ÁH-n kívül</t>
  </si>
  <si>
    <t>6.6.</t>
  </si>
  <si>
    <t>Egyéb műk.célú támogatások ÁH-n kívül</t>
  </si>
  <si>
    <t>6.7.</t>
  </si>
  <si>
    <t>6.8.</t>
  </si>
  <si>
    <t xml:space="preserve">   projektek kiadásai</t>
  </si>
  <si>
    <t>II.Felhalmozási kiadások</t>
  </si>
  <si>
    <t>(8+..+10)</t>
  </si>
  <si>
    <t>K.6. Beruházások</t>
  </si>
  <si>
    <t>K.7. Felújítások</t>
  </si>
  <si>
    <t>K.8. Egyéb felhalmozási célú kiadások (10.1+...+10.7)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</si>
  <si>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</si>
  <si>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</si>
  <si>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</si>
  <si>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</si>
  <si>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</si>
  <si>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</si>
  <si>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</si>
  <si>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</si>
  <si>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</si>
  <si>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</si>
  <si>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</si>
  <si>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</si>
  <si>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</si>
  <si>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</si>
  <si>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III.Költségvetési kiadások összesen</t>
  </si>
  <si>
    <t>(I.+II.)</t>
  </si>
  <si>
    <t>K.9. Finanszírozási kiadások</t>
  </si>
  <si>
    <t>12.1.</t>
  </si>
  <si>
    <t>Hitel, kölcsöntörlesztés Áh-n kívülre</t>
  </si>
  <si>
    <t>12.2.</t>
  </si>
  <si>
    <t>Betétek lekötése</t>
  </si>
  <si>
    <t>12.3.</t>
  </si>
  <si>
    <t>Államháztaráson belüli megelőlegezések visszafizetése</t>
  </si>
  <si>
    <t>12.4.</t>
  </si>
  <si>
    <t>Egyéb sajátos eszközoldali elszámolások, követelés jellegű sajátos elszámolások</t>
  </si>
  <si>
    <t>V. Záró pénzkészlet</t>
  </si>
  <si>
    <t>VI. Kiadások összesen:</t>
  </si>
  <si>
    <t>(11+12+13+14)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</si>
</sst>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10">
    <xf numFmtId="0" fontId="0" fillId="0" borderId="0" xfId="0"/>
    <xf numFmtId="0" fontId="2" fillId="0" borderId="0" xfId="0" applyFont="1" applyAlignment="1">
      <alignment horizontal="center"/>
    </xf>
    <xf numFmtId="0" fontId="4" fillId="0" borderId="17" xfId="0" applyFont="1" applyBorder="1"/>
    <xf numFmtId="3" fontId="0" fillId="0" borderId="0" xfId="0" applyNumberFormat="1"/>
    <xf numFmtId="0" fontId="4" fillId="0" borderId="0" xfId="0" applyFont="1"/>
    <xf numFmtId="0" fontId="6" fillId="0" borderId="1" xfId="1" applyFont="1" applyBorder="1" applyAlignment="1">
      <alignment horizontal="right"/>
    </xf>
    <xf numFmtId="0" fontId="7" fillId="0" borderId="23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3" fontId="2" fillId="0" borderId="24" xfId="0" applyNumberFormat="1" applyFont="1" applyFill="1" applyBorder="1"/>
    <xf numFmtId="3" fontId="2" fillId="0" borderId="25" xfId="0" applyNumberFormat="1" applyFont="1" applyFill="1" applyBorder="1"/>
    <xf numFmtId="3" fontId="2" fillId="0" borderId="26" xfId="0" applyNumberFormat="1" applyFont="1" applyFill="1" applyBorder="1"/>
    <xf numFmtId="3" fontId="4" fillId="0" borderId="24" xfId="0" applyNumberFormat="1" applyFont="1" applyFill="1" applyBorder="1"/>
    <xf numFmtId="3" fontId="4" fillId="0" borderId="25" xfId="0" applyNumberFormat="1" applyFont="1" applyFill="1" applyBorder="1"/>
    <xf numFmtId="3" fontId="4" fillId="0" borderId="26" xfId="0" applyNumberFormat="1" applyFont="1" applyFill="1" applyBorder="1"/>
    <xf numFmtId="3" fontId="8" fillId="0" borderId="31" xfId="0" applyNumberFormat="1" applyFont="1" applyFill="1" applyBorder="1" applyAlignment="1">
      <alignment horizontal="left"/>
    </xf>
    <xf numFmtId="3" fontId="8" fillId="0" borderId="30" xfId="0" applyNumberFormat="1" applyFont="1" applyFill="1" applyBorder="1" applyAlignment="1">
      <alignment horizontal="left"/>
    </xf>
    <xf numFmtId="3" fontId="4" fillId="0" borderId="14" xfId="0" applyNumberFormat="1" applyFont="1" applyFill="1" applyBorder="1"/>
    <xf numFmtId="3" fontId="4" fillId="0" borderId="9" xfId="0" applyNumberFormat="1" applyFont="1" applyFill="1" applyBorder="1"/>
    <xf numFmtId="3" fontId="8" fillId="0" borderId="21" xfId="0" applyNumberFormat="1" applyFont="1" applyFill="1" applyBorder="1" applyAlignment="1">
      <alignment horizontal="left"/>
    </xf>
    <xf numFmtId="3" fontId="4" fillId="0" borderId="10" xfId="0" applyNumberFormat="1" applyFont="1" applyFill="1" applyBorder="1"/>
    <xf numFmtId="3" fontId="4" fillId="0" borderId="26" xfId="0" applyNumberFormat="1" applyFont="1" applyBorder="1"/>
    <xf numFmtId="3" fontId="4" fillId="0" borderId="24" xfId="0" applyNumberFormat="1" applyFont="1" applyBorder="1"/>
    <xf numFmtId="3" fontId="4" fillId="0" borderId="25" xfId="0" applyNumberFormat="1" applyFont="1" applyBorder="1"/>
    <xf numFmtId="0" fontId="9" fillId="0" borderId="0" xfId="0" applyFont="1"/>
    <xf numFmtId="3" fontId="2" fillId="0" borderId="28" xfId="0" applyNumberFormat="1" applyFont="1" applyFill="1" applyBorder="1"/>
    <xf numFmtId="3" fontId="7" fillId="0" borderId="30" xfId="0" applyNumberFormat="1" applyFont="1" applyFill="1" applyBorder="1"/>
    <xf numFmtId="3" fontId="7" fillId="0" borderId="21" xfId="0" applyNumberFormat="1" applyFont="1" applyFill="1" applyBorder="1"/>
    <xf numFmtId="3" fontId="4" fillId="0" borderId="0" xfId="0" applyNumberFormat="1" applyFont="1"/>
    <xf numFmtId="0" fontId="7" fillId="0" borderId="22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/>
    <xf numFmtId="3" fontId="7" fillId="0" borderId="16" xfId="0" applyNumberFormat="1" applyFont="1" applyBorder="1"/>
    <xf numFmtId="3" fontId="7" fillId="0" borderId="19" xfId="0" applyNumberFormat="1" applyFont="1" applyBorder="1"/>
    <xf numFmtId="3" fontId="7" fillId="0" borderId="15" xfId="0" applyNumberFormat="1" applyFont="1" applyBorder="1"/>
    <xf numFmtId="0" fontId="0" fillId="0" borderId="11" xfId="0" applyBorder="1" applyAlignment="1">
      <alignment horizontal="center"/>
    </xf>
    <xf numFmtId="0" fontId="7" fillId="0" borderId="14" xfId="0" applyFont="1" applyBorder="1"/>
    <xf numFmtId="3" fontId="4" fillId="0" borderId="7" xfId="0" applyNumberFormat="1" applyFont="1" applyBorder="1"/>
    <xf numFmtId="3" fontId="4" fillId="0" borderId="0" xfId="0" applyNumberFormat="1" applyFont="1" applyBorder="1"/>
    <xf numFmtId="3" fontId="4" fillId="0" borderId="6" xfId="0" applyNumberFormat="1" applyFont="1" applyBorder="1"/>
    <xf numFmtId="49" fontId="2" fillId="0" borderId="12" xfId="0" quotePrefix="1" applyNumberFormat="1" applyFont="1" applyBorder="1" applyAlignment="1">
      <alignment horizontal="center"/>
    </xf>
    <xf numFmtId="0" fontId="2" fillId="0" borderId="17" xfId="0" applyFont="1" applyBorder="1"/>
    <xf numFmtId="3" fontId="2" fillId="0" borderId="24" xfId="0" applyNumberFormat="1" applyFont="1" applyBorder="1"/>
    <xf numFmtId="3" fontId="2" fillId="0" borderId="25" xfId="0" applyNumberFormat="1" applyFont="1" applyBorder="1"/>
    <xf numFmtId="3" fontId="2" fillId="0" borderId="26" xfId="0" applyNumberFormat="1" applyFont="1" applyBorder="1"/>
    <xf numFmtId="0" fontId="2" fillId="0" borderId="31" xfId="0" applyFont="1" applyBorder="1"/>
    <xf numFmtId="3" fontId="2" fillId="0" borderId="24" xfId="2" applyNumberFormat="1" applyFont="1" applyBorder="1"/>
    <xf numFmtId="3" fontId="2" fillId="0" borderId="25" xfId="2" applyNumberFormat="1" applyFont="1" applyBorder="1"/>
    <xf numFmtId="3" fontId="2" fillId="0" borderId="26" xfId="2" applyNumberFormat="1" applyFont="1" applyBorder="1"/>
    <xf numFmtId="49" fontId="4" fillId="0" borderId="12" xfId="0" applyNumberFormat="1" applyFont="1" applyBorder="1" applyAlignment="1">
      <alignment horizontal="center"/>
    </xf>
    <xf numFmtId="3" fontId="4" fillId="0" borderId="24" xfId="2" applyNumberFormat="1" applyFont="1" applyBorder="1"/>
    <xf numFmtId="3" fontId="4" fillId="0" borderId="25" xfId="2" applyNumberFormat="1" applyFont="1" applyBorder="1"/>
    <xf numFmtId="3" fontId="4" fillId="0" borderId="26" xfId="2" applyNumberFormat="1" applyFont="1" applyBorder="1"/>
    <xf numFmtId="49" fontId="4" fillId="0" borderId="12" xfId="0" quotePrefix="1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3" fontId="4" fillId="0" borderId="27" xfId="0" applyNumberFormat="1" applyFont="1" applyBorder="1"/>
    <xf numFmtId="3" fontId="4" fillId="0" borderId="28" xfId="0" applyNumberFormat="1" applyFont="1" applyBorder="1"/>
    <xf numFmtId="3" fontId="4" fillId="0" borderId="29" xfId="0" applyNumberFormat="1" applyFont="1" applyBorder="1"/>
    <xf numFmtId="0" fontId="8" fillId="0" borderId="31" xfId="0" applyFont="1" applyBorder="1"/>
    <xf numFmtId="49" fontId="0" fillId="0" borderId="11" xfId="0" applyNumberFormat="1" applyBorder="1" applyAlignment="1">
      <alignment horizontal="center"/>
    </xf>
    <xf numFmtId="0" fontId="8" fillId="0" borderId="14" xfId="0" applyFont="1" applyBorder="1"/>
    <xf numFmtId="3" fontId="4" fillId="0" borderId="7" xfId="2" applyNumberFormat="1" applyFont="1" applyFill="1" applyBorder="1"/>
    <xf numFmtId="3" fontId="4" fillId="0" borderId="0" xfId="2" applyNumberFormat="1" applyFont="1" applyFill="1" applyBorder="1"/>
    <xf numFmtId="3" fontId="4" fillId="0" borderId="0" xfId="0" applyNumberFormat="1" applyFont="1" applyFill="1" applyBorder="1"/>
    <xf numFmtId="3" fontId="4" fillId="0" borderId="6" xfId="0" applyNumberFormat="1" applyFont="1" applyFill="1" applyBorder="1"/>
    <xf numFmtId="0" fontId="2" fillId="0" borderId="0" xfId="0" applyFont="1" applyAlignment="1">
      <alignment horizontal="right"/>
    </xf>
    <xf numFmtId="49" fontId="7" fillId="0" borderId="2" xfId="0" quotePrefix="1" applyNumberFormat="1" applyFont="1" applyBorder="1" applyAlignment="1">
      <alignment horizontal="center"/>
    </xf>
    <xf numFmtId="0" fontId="7" fillId="0" borderId="7" xfId="0" applyFont="1" applyBorder="1"/>
    <xf numFmtId="3" fontId="7" fillId="0" borderId="31" xfId="2" applyNumberFormat="1" applyFont="1" applyBorder="1"/>
    <xf numFmtId="3" fontId="7" fillId="0" borderId="30" xfId="2" applyNumberFormat="1" applyFont="1" applyBorder="1"/>
    <xf numFmtId="3" fontId="7" fillId="0" borderId="21" xfId="2" applyNumberFormat="1" applyFont="1" applyBorder="1"/>
    <xf numFmtId="49" fontId="7" fillId="0" borderId="11" xfId="0" applyNumberFormat="1" applyFont="1" applyBorder="1" applyAlignment="1">
      <alignment horizontal="center"/>
    </xf>
    <xf numFmtId="3" fontId="4" fillId="0" borderId="14" xfId="2" applyNumberFormat="1" applyFont="1" applyBorder="1"/>
    <xf numFmtId="3" fontId="4" fillId="0" borderId="9" xfId="2" applyNumberFormat="1" applyFont="1" applyFill="1" applyBorder="1"/>
    <xf numFmtId="3" fontId="2" fillId="0" borderId="32" xfId="0" applyNumberFormat="1" applyFont="1" applyFill="1" applyBorder="1"/>
    <xf numFmtId="3" fontId="2" fillId="0" borderId="33" xfId="0" applyNumberFormat="1" applyFont="1" applyFill="1" applyBorder="1"/>
    <xf numFmtId="3" fontId="2" fillId="0" borderId="34" xfId="0" applyNumberFormat="1" applyFont="1" applyFill="1" applyBorder="1"/>
    <xf numFmtId="0" fontId="3" fillId="0" borderId="17" xfId="0" applyFont="1" applyBorder="1"/>
    <xf numFmtId="49" fontId="4" fillId="0" borderId="12" xfId="0" applyNumberFormat="1" applyFont="1" applyFill="1" applyBorder="1" applyAlignment="1">
      <alignment horizontal="center"/>
    </xf>
    <xf numFmtId="0" fontId="4" fillId="0" borderId="17" xfId="0" applyFont="1" applyFill="1" applyBorder="1"/>
    <xf numFmtId="3" fontId="4" fillId="0" borderId="28" xfId="0" applyNumberFormat="1" applyFont="1" applyFill="1" applyBorder="1"/>
    <xf numFmtId="3" fontId="4" fillId="0" borderId="29" xfId="0" applyNumberFormat="1" applyFont="1" applyFill="1" applyBorder="1"/>
    <xf numFmtId="0" fontId="0" fillId="0" borderId="0" xfId="0" applyBorder="1"/>
    <xf numFmtId="49" fontId="0" fillId="0" borderId="2" xfId="0" applyNumberFormat="1" applyBorder="1" applyAlignment="1">
      <alignment horizontal="center"/>
    </xf>
    <xf numFmtId="0" fontId="8" fillId="0" borderId="7" xfId="0" applyFont="1" applyBorder="1"/>
    <xf numFmtId="49" fontId="2" fillId="0" borderId="12" xfId="0" applyNumberFormat="1" applyFont="1" applyBorder="1" applyAlignment="1">
      <alignment horizontal="center"/>
    </xf>
    <xf numFmtId="3" fontId="2" fillId="0" borderId="32" xfId="0" applyNumberFormat="1" applyFont="1" applyBorder="1"/>
    <xf numFmtId="3" fontId="2" fillId="0" borderId="33" xfId="0" applyNumberFormat="1" applyFont="1" applyBorder="1"/>
    <xf numFmtId="3" fontId="2" fillId="0" borderId="34" xfId="0" applyNumberFormat="1" applyFont="1" applyBorder="1"/>
    <xf numFmtId="3" fontId="2" fillId="0" borderId="0" xfId="0" applyNumberFormat="1" applyFont="1" applyAlignment="1">
      <alignment horizontal="right"/>
    </xf>
    <xf numFmtId="49" fontId="2" fillId="0" borderId="18" xfId="0" applyNumberFormat="1" applyFont="1" applyBorder="1" applyAlignment="1">
      <alignment horizontal="center"/>
    </xf>
    <xf numFmtId="0" fontId="7" fillId="0" borderId="17" xfId="0" applyFont="1" applyBorder="1"/>
    <xf numFmtId="49" fontId="4" fillId="0" borderId="18" xfId="0" applyNumberFormat="1" applyFont="1" applyFill="1" applyBorder="1" applyAlignment="1">
      <alignment horizontal="center"/>
    </xf>
    <xf numFmtId="0" fontId="4" fillId="0" borderId="31" xfId="0" applyFont="1" applyFill="1" applyBorder="1"/>
    <xf numFmtId="0" fontId="2" fillId="0" borderId="31" xfId="0" applyFont="1" applyBorder="1" applyAlignment="1">
      <alignment wrapText="1"/>
    </xf>
    <xf numFmtId="49" fontId="7" fillId="0" borderId="18" xfId="0" applyNumberFormat="1" applyFont="1" applyBorder="1" applyAlignment="1">
      <alignment horizontal="center"/>
    </xf>
    <xf numFmtId="0" fontId="7" fillId="0" borderId="31" xfId="0" applyFont="1" applyBorder="1"/>
    <xf numFmtId="3" fontId="2" fillId="0" borderId="27" xfId="2" applyNumberFormat="1" applyFont="1" applyFill="1" applyBorder="1"/>
    <xf numFmtId="3" fontId="2" fillId="0" borderId="29" xfId="0" applyNumberFormat="1" applyFont="1" applyBorder="1"/>
    <xf numFmtId="3" fontId="7" fillId="0" borderId="31" xfId="0" applyNumberFormat="1" applyFont="1" applyFill="1" applyBorder="1"/>
    <xf numFmtId="49" fontId="7" fillId="0" borderId="5" xfId="0" applyNumberFormat="1" applyFont="1" applyBorder="1"/>
    <xf numFmtId="0" fontId="7" fillId="0" borderId="20" xfId="0" applyFont="1" applyBorder="1"/>
    <xf numFmtId="3" fontId="4" fillId="0" borderId="20" xfId="0" applyNumberFormat="1" applyFont="1" applyBorder="1"/>
    <xf numFmtId="3" fontId="4" fillId="0" borderId="1" xfId="0" applyNumberFormat="1" applyFont="1" applyBorder="1"/>
    <xf numFmtId="3" fontId="4" fillId="0" borderId="13" xfId="0" applyNumberFormat="1" applyFont="1" applyBorder="1"/>
  </cellXfs>
  <cellStyles count="3">
    <cellStyle name="Normál" xfId="0" builtinId="0"/>
    <cellStyle name="Normál 2 2" xfId="2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>
        <row r="24">
          <cell r="I24">
            <v>0</v>
          </cell>
        </row>
      </sheetData>
      <sheetData sheetId="1"/>
      <sheetData sheetId="2"/>
      <sheetData sheetId="3"/>
      <sheetData sheetId="4"/>
      <sheetData sheetId="5"/>
      <sheetData sheetId="6">
        <row r="61">
          <cell r="E61">
            <v>52646485</v>
          </cell>
          <cell r="F61">
            <v>0</v>
          </cell>
          <cell r="G61">
            <v>0</v>
          </cell>
          <cell r="H61">
            <v>52646485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E65">
            <v>3115055</v>
          </cell>
          <cell r="F65">
            <v>0</v>
          </cell>
          <cell r="G65">
            <v>0</v>
          </cell>
          <cell r="H65">
            <v>3115055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89">
          <cell r="E89">
            <v>4769163</v>
          </cell>
          <cell r="F89">
            <v>531561</v>
          </cell>
          <cell r="G89">
            <v>-271105</v>
          </cell>
          <cell r="H89">
            <v>5029619</v>
          </cell>
        </row>
        <row r="94">
          <cell r="E94">
            <v>11503174</v>
          </cell>
          <cell r="F94">
            <v>0</v>
          </cell>
          <cell r="G94">
            <v>0</v>
          </cell>
          <cell r="H94">
            <v>11503174</v>
          </cell>
        </row>
        <row r="95">
          <cell r="E95">
            <v>1914992</v>
          </cell>
          <cell r="F95">
            <v>1007891</v>
          </cell>
          <cell r="G95">
            <v>0</v>
          </cell>
          <cell r="H95">
            <v>2922883</v>
          </cell>
        </row>
      </sheetData>
      <sheetData sheetId="7">
        <row r="96">
          <cell r="E96">
            <v>102210604</v>
          </cell>
          <cell r="F96">
            <v>95760</v>
          </cell>
          <cell r="G96">
            <v>671294</v>
          </cell>
          <cell r="H96">
            <v>102977658</v>
          </cell>
        </row>
      </sheetData>
      <sheetData sheetId="8">
        <row r="96">
          <cell r="E96">
            <v>15770757</v>
          </cell>
          <cell r="F96">
            <v>0</v>
          </cell>
          <cell r="G96">
            <v>104049</v>
          </cell>
          <cell r="H96">
            <v>15874806</v>
          </cell>
        </row>
      </sheetData>
      <sheetData sheetId="9">
        <row r="96">
          <cell r="E96">
            <v>170306327</v>
          </cell>
          <cell r="F96">
            <v>950165</v>
          </cell>
          <cell r="G96">
            <v>1640000</v>
          </cell>
          <cell r="H96">
            <v>172896492</v>
          </cell>
        </row>
      </sheetData>
      <sheetData sheetId="10">
        <row r="96">
          <cell r="E96">
            <v>3000000</v>
          </cell>
          <cell r="F96">
            <v>0</v>
          </cell>
          <cell r="G96">
            <v>0</v>
          </cell>
          <cell r="H96">
            <v>3000000</v>
          </cell>
        </row>
      </sheetData>
      <sheetData sheetId="11"/>
      <sheetData sheetId="12"/>
      <sheetData sheetId="13">
        <row r="9">
          <cell r="C9">
            <v>5533175</v>
          </cell>
        </row>
        <row r="10">
          <cell r="D10">
            <v>50838</v>
          </cell>
        </row>
        <row r="11">
          <cell r="C11">
            <v>661908</v>
          </cell>
          <cell r="E11">
            <v>1290549</v>
          </cell>
        </row>
        <row r="13">
          <cell r="D13">
            <v>679479</v>
          </cell>
        </row>
      </sheetData>
      <sheetData sheetId="14">
        <row r="19">
          <cell r="D19">
            <v>1132694</v>
          </cell>
          <cell r="F19">
            <v>0</v>
          </cell>
          <cell r="G19">
            <v>1132694</v>
          </cell>
        </row>
        <row r="20">
          <cell r="D20">
            <v>0</v>
          </cell>
          <cell r="G20">
            <v>0</v>
          </cell>
        </row>
        <row r="21">
          <cell r="D21">
            <v>180192499</v>
          </cell>
          <cell r="F21">
            <v>0</v>
          </cell>
          <cell r="G21">
            <v>180192499</v>
          </cell>
        </row>
        <row r="22">
          <cell r="D22">
            <v>5866188</v>
          </cell>
          <cell r="G22">
            <v>5866188</v>
          </cell>
        </row>
        <row r="41">
          <cell r="D41">
            <v>295773587</v>
          </cell>
          <cell r="E41">
            <v>45262905</v>
          </cell>
          <cell r="F41">
            <v>-205913</v>
          </cell>
          <cell r="G41">
            <v>340830579</v>
          </cell>
        </row>
        <row r="62">
          <cell r="D62">
            <v>0</v>
          </cell>
          <cell r="G62">
            <v>0</v>
          </cell>
        </row>
        <row r="63">
          <cell r="D63">
            <v>0</v>
          </cell>
          <cell r="G63">
            <v>0</v>
          </cell>
        </row>
        <row r="64">
          <cell r="D64">
            <v>0</v>
          </cell>
          <cell r="G64">
            <v>0</v>
          </cell>
        </row>
        <row r="65">
          <cell r="D65">
            <v>0</v>
          </cell>
          <cell r="G65">
            <v>0</v>
          </cell>
        </row>
        <row r="66">
          <cell r="D66">
            <v>0</v>
          </cell>
          <cell r="G66">
            <v>0</v>
          </cell>
        </row>
        <row r="67">
          <cell r="D67">
            <v>96161521</v>
          </cell>
          <cell r="E67">
            <v>0</v>
          </cell>
          <cell r="F67">
            <v>5986183</v>
          </cell>
          <cell r="G67">
            <v>102147704</v>
          </cell>
        </row>
        <row r="78">
          <cell r="D78">
            <v>865000</v>
          </cell>
          <cell r="E78">
            <v>0</v>
          </cell>
          <cell r="F78">
            <v>200000</v>
          </cell>
          <cell r="G78">
            <v>1065000</v>
          </cell>
        </row>
        <row r="82">
          <cell r="D82">
            <v>100000000</v>
          </cell>
          <cell r="G82">
            <v>100000000</v>
          </cell>
        </row>
        <row r="98">
          <cell r="D98">
            <v>5878370</v>
          </cell>
          <cell r="F98">
            <v>291094</v>
          </cell>
          <cell r="G98">
            <v>6169464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B39" sqref="B39"/>
    </sheetView>
  </sheetViews>
  <sheetFormatPr defaultRowHeight="15" x14ac:dyDescent="0.25"/>
  <cols>
    <col min="2" max="2" width="60.5703125" bestFit="1" customWidth="1"/>
    <col min="3" max="3" width="15.85546875" style="4" customWidth="1"/>
    <col min="4" max="5" width="14.140625" style="4" customWidth="1"/>
    <col min="6" max="6" width="14.5703125" style="3" customWidth="1"/>
    <col min="8" max="8" width="10" bestFit="1" customWidth="1"/>
  </cols>
  <sheetData>
    <row r="1" spans="1:6" customFormat="1" x14ac:dyDescent="0.25">
      <c r="A1" s="1" t="s">
        <v>28</v>
      </c>
      <c r="B1" s="1"/>
      <c r="C1" s="1"/>
      <c r="D1" s="1"/>
      <c r="E1" s="1"/>
      <c r="F1" s="1"/>
    </row>
    <row r="2" spans="1:6" customFormat="1" x14ac:dyDescent="0.25">
      <c r="A2" s="1" t="s">
        <v>17</v>
      </c>
      <c r="B2" s="1"/>
      <c r="C2" s="1"/>
      <c r="D2" s="1"/>
      <c r="E2" s="1"/>
      <c r="F2" s="1"/>
    </row>
    <row r="3" spans="1:6" customFormat="1" x14ac:dyDescent="0.25">
      <c r="A3" s="1" t="s">
        <v>29</v>
      </c>
      <c r="B3" s="1"/>
      <c r="C3" s="1"/>
      <c r="D3" s="1"/>
      <c r="E3" s="1"/>
      <c r="F3" s="1"/>
    </row>
    <row r="4" spans="1:6" customFormat="1" x14ac:dyDescent="0.25">
      <c r="A4" s="1" t="s">
        <v>18</v>
      </c>
      <c r="B4" s="1"/>
      <c r="C4" s="1"/>
      <c r="D4" s="1"/>
      <c r="E4" s="1"/>
      <c r="F4" s="1"/>
    </row>
    <row r="5" spans="1:6" customFormat="1" x14ac:dyDescent="0.25">
      <c r="C5" s="4"/>
      <c r="D5" s="4"/>
      <c r="E5" s="4"/>
      <c r="F5" s="3"/>
    </row>
    <row r="6" spans="1:6" customFormat="1" ht="15.75" thickBot="1" x14ac:dyDescent="0.3">
      <c r="A6" s="5" t="s">
        <v>30</v>
      </c>
      <c r="B6" s="5"/>
      <c r="C6" s="5"/>
      <c r="D6" s="5"/>
      <c r="E6" s="5"/>
      <c r="F6" s="5"/>
    </row>
    <row r="7" spans="1:6" customFormat="1" ht="30" customHeight="1" x14ac:dyDescent="0.25">
      <c r="A7" s="29" t="s">
        <v>19</v>
      </c>
      <c r="B7" s="6" t="s">
        <v>31</v>
      </c>
      <c r="C7" s="7" t="s">
        <v>20</v>
      </c>
      <c r="D7" s="7" t="s">
        <v>0</v>
      </c>
      <c r="E7" s="7" t="s">
        <v>1</v>
      </c>
      <c r="F7" s="7" t="s">
        <v>2</v>
      </c>
    </row>
    <row r="8" spans="1:6" customFormat="1" ht="15.75" thickBot="1" x14ac:dyDescent="0.3">
      <c r="A8" s="30"/>
      <c r="B8" s="31"/>
      <c r="C8" s="8" t="s">
        <v>15</v>
      </c>
      <c r="D8" s="8"/>
      <c r="E8" s="8"/>
      <c r="F8" s="8" t="s">
        <v>21</v>
      </c>
    </row>
    <row r="9" spans="1:6" customFormat="1" ht="15.75" thickBot="1" x14ac:dyDescent="0.3">
      <c r="A9" s="32" t="s">
        <v>3</v>
      </c>
      <c r="B9" s="33" t="s">
        <v>4</v>
      </c>
      <c r="C9" s="34" t="s">
        <v>5</v>
      </c>
      <c r="D9" s="34" t="s">
        <v>6</v>
      </c>
      <c r="E9" s="34" t="s">
        <v>7</v>
      </c>
      <c r="F9" s="34" t="s">
        <v>8</v>
      </c>
    </row>
    <row r="10" spans="1:6" customFormat="1" x14ac:dyDescent="0.25">
      <c r="A10" s="35" t="s">
        <v>3</v>
      </c>
      <c r="B10" s="36" t="s">
        <v>32</v>
      </c>
      <c r="C10" s="37">
        <f>+C12+C13+C14+C15+C16</f>
        <v>309475017</v>
      </c>
      <c r="D10" s="38">
        <f>+D12+D13+D14+D15+D16</f>
        <v>8780460</v>
      </c>
      <c r="E10" s="38">
        <f>+E12+E13+E14+E15+E16</f>
        <v>2874555</v>
      </c>
      <c r="F10" s="39">
        <f>+F12+F13+F14+F15+F16</f>
        <v>321079194</v>
      </c>
    </row>
    <row r="11" spans="1:6" customFormat="1" x14ac:dyDescent="0.25">
      <c r="A11" s="40"/>
      <c r="B11" s="41" t="s">
        <v>33</v>
      </c>
      <c r="C11" s="42"/>
      <c r="D11" s="43"/>
      <c r="E11" s="43"/>
      <c r="F11" s="44"/>
    </row>
    <row r="12" spans="1:6" customFormat="1" x14ac:dyDescent="0.25">
      <c r="A12" s="45" t="s">
        <v>4</v>
      </c>
      <c r="B12" s="46" t="s">
        <v>34</v>
      </c>
      <c r="C12" s="47">
        <f>'[1]7.1.mell'!E96</f>
        <v>102210604</v>
      </c>
      <c r="D12" s="48">
        <f>'[1]7.1.mell'!F96</f>
        <v>95760</v>
      </c>
      <c r="E12" s="48">
        <f>'[1]7.1.mell'!G96</f>
        <v>671294</v>
      </c>
      <c r="F12" s="49">
        <f>'[1]7.1.mell'!H96</f>
        <v>102977658</v>
      </c>
    </row>
    <row r="13" spans="1:6" customFormat="1" x14ac:dyDescent="0.25">
      <c r="A13" s="45" t="s">
        <v>5</v>
      </c>
      <c r="B13" s="46" t="s">
        <v>35</v>
      </c>
      <c r="C13" s="47">
        <f>'[1]7.2.mell'!E96</f>
        <v>15770757</v>
      </c>
      <c r="D13" s="48">
        <f>'[1]7.2.mell'!F96</f>
        <v>0</v>
      </c>
      <c r="E13" s="48">
        <f>'[1]7.2.mell'!G96</f>
        <v>104049</v>
      </c>
      <c r="F13" s="49">
        <f>'[1]7.2.mell'!H96</f>
        <v>15874806</v>
      </c>
    </row>
    <row r="14" spans="1:6" customFormat="1" x14ac:dyDescent="0.25">
      <c r="A14" s="45" t="s">
        <v>6</v>
      </c>
      <c r="B14" s="46" t="s">
        <v>36</v>
      </c>
      <c r="C14" s="47">
        <f>'[1]7.3.mell'!E96</f>
        <v>170306327</v>
      </c>
      <c r="D14" s="48">
        <f>'[1]7.3.mell'!F96</f>
        <v>950165</v>
      </c>
      <c r="E14" s="48">
        <f>'[1]7.3.mell'!G96</f>
        <v>1640000</v>
      </c>
      <c r="F14" s="49">
        <f>'[1]7.3.mell'!H96</f>
        <v>172896492</v>
      </c>
    </row>
    <row r="15" spans="1:6" customFormat="1" x14ac:dyDescent="0.25">
      <c r="A15" s="45" t="s">
        <v>7</v>
      </c>
      <c r="B15" s="50" t="s">
        <v>37</v>
      </c>
      <c r="C15" s="47">
        <f>'[1]7.4.mell'!E96</f>
        <v>3000000</v>
      </c>
      <c r="D15" s="48">
        <f>'[1]7.4.mell'!F96</f>
        <v>0</v>
      </c>
      <c r="E15" s="48">
        <f>'[1]7.4.mell'!G96</f>
        <v>0</v>
      </c>
      <c r="F15" s="49">
        <f>'[1]7.4.mell'!H96</f>
        <v>3000000</v>
      </c>
    </row>
    <row r="16" spans="1:6" customFormat="1" x14ac:dyDescent="0.25">
      <c r="A16" s="45" t="s">
        <v>8</v>
      </c>
      <c r="B16" s="46" t="s">
        <v>38</v>
      </c>
      <c r="C16" s="51">
        <f>SUM(C17:C23)</f>
        <v>18187329</v>
      </c>
      <c r="D16" s="52">
        <f t="shared" ref="D16:E16" si="0">SUM(D17:D23)</f>
        <v>7734535</v>
      </c>
      <c r="E16" s="52">
        <f t="shared" si="0"/>
        <v>459212</v>
      </c>
      <c r="F16" s="53">
        <f>SUM(F17:F23)</f>
        <v>26330238</v>
      </c>
    </row>
    <row r="17" spans="1:8" customFormat="1" x14ac:dyDescent="0.25">
      <c r="A17" s="54" t="s">
        <v>39</v>
      </c>
      <c r="B17" s="2" t="s">
        <v>40</v>
      </c>
      <c r="C17" s="55">
        <f>'[1]8.mell'!B11</f>
        <v>0</v>
      </c>
      <c r="D17" s="56">
        <f>'[1]8.mell'!C11</f>
        <v>661908</v>
      </c>
      <c r="E17" s="56">
        <f>'[1]8.mell'!D13</f>
        <v>679479</v>
      </c>
      <c r="F17" s="57">
        <f>'[1]8.mell'!E11</f>
        <v>1290549</v>
      </c>
    </row>
    <row r="18" spans="1:8" customFormat="1" x14ac:dyDescent="0.25">
      <c r="A18" s="58" t="s">
        <v>41</v>
      </c>
      <c r="B18" s="2" t="s">
        <v>13</v>
      </c>
      <c r="C18" s="55">
        <f>'[1]8.mell'!B12</f>
        <v>0</v>
      </c>
      <c r="D18" s="56">
        <f>'[1]8.mell'!C9</f>
        <v>5533175</v>
      </c>
      <c r="E18" s="56">
        <f>'[1]8.mell'!D10</f>
        <v>50838</v>
      </c>
      <c r="F18" s="57">
        <f>SUM(C18:E18)</f>
        <v>5584013</v>
      </c>
      <c r="G18" s="24"/>
      <c r="H18" s="24"/>
    </row>
    <row r="19" spans="1:8" customFormat="1" x14ac:dyDescent="0.25">
      <c r="A19" s="58" t="s">
        <v>42</v>
      </c>
      <c r="B19" s="2" t="s">
        <v>43</v>
      </c>
      <c r="C19" s="55"/>
      <c r="D19" s="23"/>
      <c r="E19" s="23"/>
      <c r="F19" s="21"/>
    </row>
    <row r="20" spans="1:8" customFormat="1" x14ac:dyDescent="0.25">
      <c r="A20" s="58" t="s">
        <v>44</v>
      </c>
      <c r="B20" s="2" t="s">
        <v>45</v>
      </c>
      <c r="C20" s="22">
        <f>'[1]7.mell'!E94</f>
        <v>11503174</v>
      </c>
      <c r="D20" s="23">
        <f>'[1]7.mell'!F94</f>
        <v>0</v>
      </c>
      <c r="E20" s="23">
        <f>'[1]7.mell'!G94</f>
        <v>0</v>
      </c>
      <c r="F20" s="21">
        <f>'[1]7.mell'!H94</f>
        <v>11503174</v>
      </c>
    </row>
    <row r="21" spans="1:8" customFormat="1" x14ac:dyDescent="0.25">
      <c r="A21" s="59" t="s">
        <v>46</v>
      </c>
      <c r="B21" s="2" t="s">
        <v>47</v>
      </c>
      <c r="C21" s="22"/>
      <c r="D21" s="23"/>
      <c r="E21" s="23"/>
      <c r="F21" s="21"/>
    </row>
    <row r="22" spans="1:8" customFormat="1" x14ac:dyDescent="0.25">
      <c r="A22" s="59" t="s">
        <v>48</v>
      </c>
      <c r="B22" s="2" t="s">
        <v>49</v>
      </c>
      <c r="C22" s="22">
        <f>'[1]7.mell'!E95</f>
        <v>1914992</v>
      </c>
      <c r="D22" s="23">
        <f>'[1]7.mell'!F95</f>
        <v>1007891</v>
      </c>
      <c r="E22" s="23">
        <f>'[1]7.mell'!G95</f>
        <v>0</v>
      </c>
      <c r="F22" s="21">
        <f>'[1]7.mell'!H95</f>
        <v>2922883</v>
      </c>
    </row>
    <row r="23" spans="1:8" customFormat="1" x14ac:dyDescent="0.25">
      <c r="A23" s="59" t="s">
        <v>50</v>
      </c>
      <c r="B23" s="2" t="s">
        <v>16</v>
      </c>
      <c r="C23" s="60">
        <f>'[1]7.mell'!E89</f>
        <v>4769163</v>
      </c>
      <c r="D23" s="61">
        <f>'[1]7.mell'!F89</f>
        <v>531561</v>
      </c>
      <c r="E23" s="61">
        <f>'[1]7.mell'!G89</f>
        <v>-271105</v>
      </c>
      <c r="F23" s="62">
        <f>'[1]7.mell'!H89</f>
        <v>5029619</v>
      </c>
    </row>
    <row r="24" spans="1:8" customFormat="1" x14ac:dyDescent="0.25">
      <c r="A24" s="59" t="s">
        <v>51</v>
      </c>
      <c r="B24" s="63" t="s">
        <v>22</v>
      </c>
      <c r="C24" s="15">
        <f>'[1]7.mell'!E61+'[1]7.mell'!E62+'[1]7.mell'!E63+'[1]7.mell'!E64+'[1]7.mell'!E65+'[1]7.mell'!E66+'[1]7.mell'!E67</f>
        <v>55761540</v>
      </c>
      <c r="D24" s="16">
        <f>'[1]7.mell'!F61+'[1]7.mell'!F62+'[1]7.mell'!F63+'[1]7.mell'!F64+'[1]7.mell'!F65+'[1]7.mell'!F66+'[1]7.mell'!F67</f>
        <v>0</v>
      </c>
      <c r="E24" s="16">
        <f>'[1]7.mell'!G61+'[1]7.mell'!G62+'[1]7.mell'!G63+'[1]7.mell'!G64+'[1]7.mell'!G65+'[1]7.mell'!G66+'[1]7.mell'!G67</f>
        <v>0</v>
      </c>
      <c r="F24" s="19">
        <f>'[1]7.mell'!H61+'[1]7.mell'!H62+'[1]7.mell'!H63+'[1]7.mell'!H64+'[1]7.mell'!H65+'[1]7.mell'!H66+'[1]7.mell'!H67</f>
        <v>55761540</v>
      </c>
    </row>
    <row r="25" spans="1:8" s="70" customFormat="1" x14ac:dyDescent="0.25">
      <c r="A25" s="64"/>
      <c r="B25" s="65" t="s">
        <v>52</v>
      </c>
      <c r="C25" s="66"/>
      <c r="D25" s="67"/>
      <c r="E25" s="68"/>
      <c r="F25" s="69"/>
    </row>
    <row r="26" spans="1:8" s="70" customFormat="1" ht="12.75" x14ac:dyDescent="0.2">
      <c r="A26" s="71" t="s">
        <v>9</v>
      </c>
      <c r="B26" s="72" t="s">
        <v>53</v>
      </c>
      <c r="C26" s="73">
        <f>+C28+C29+C30</f>
        <v>392800108</v>
      </c>
      <c r="D26" s="74">
        <f t="shared" ref="D26:F26" si="1">+D28+D29+D30</f>
        <v>45262905</v>
      </c>
      <c r="E26" s="74">
        <f t="shared" si="1"/>
        <v>5980270</v>
      </c>
      <c r="F26" s="75">
        <f t="shared" si="1"/>
        <v>444043283</v>
      </c>
    </row>
    <row r="27" spans="1:8" customFormat="1" x14ac:dyDescent="0.25">
      <c r="A27" s="76"/>
      <c r="B27" s="41" t="s">
        <v>54</v>
      </c>
      <c r="C27" s="77"/>
      <c r="D27" s="78"/>
      <c r="E27" s="18"/>
      <c r="F27" s="20"/>
    </row>
    <row r="28" spans="1:8" customFormat="1" x14ac:dyDescent="0.25">
      <c r="A28" s="45" t="s">
        <v>10</v>
      </c>
      <c r="B28" s="46" t="s">
        <v>55</v>
      </c>
      <c r="C28" s="79">
        <f>'[1]9.mell'!D41</f>
        <v>295773587</v>
      </c>
      <c r="D28" s="80">
        <f>'[1]9.mell'!E41</f>
        <v>45262905</v>
      </c>
      <c r="E28" s="80">
        <f>'[1]9.mell'!F41</f>
        <v>-205913</v>
      </c>
      <c r="F28" s="81">
        <f>'[1]9.mell'!G41</f>
        <v>340830579</v>
      </c>
    </row>
    <row r="29" spans="1:8" customFormat="1" x14ac:dyDescent="0.25">
      <c r="A29" s="45" t="s">
        <v>11</v>
      </c>
      <c r="B29" s="46" t="s">
        <v>56</v>
      </c>
      <c r="C29" s="9">
        <f>'[1]9.mell'!D67</f>
        <v>96161521</v>
      </c>
      <c r="D29" s="10">
        <f>'[1]9.mell'!E67</f>
        <v>0</v>
      </c>
      <c r="E29" s="10">
        <f>'[1]9.mell'!F67</f>
        <v>5986183</v>
      </c>
      <c r="F29" s="11">
        <f>'[1]9.mell'!G67</f>
        <v>102147704</v>
      </c>
    </row>
    <row r="30" spans="1:8" customFormat="1" x14ac:dyDescent="0.25">
      <c r="A30" s="45" t="s">
        <v>12</v>
      </c>
      <c r="B30" s="82" t="s">
        <v>57</v>
      </c>
      <c r="C30" s="51">
        <f t="shared" ref="C30:F30" si="2">SUM(C31:C37)</f>
        <v>865000</v>
      </c>
      <c r="D30" s="52">
        <f t="shared" si="2"/>
        <v>0</v>
      </c>
      <c r="E30" s="52">
        <f t="shared" si="2"/>
        <v>200000</v>
      </c>
      <c r="F30" s="53">
        <f t="shared" si="2"/>
        <v>1065000</v>
      </c>
    </row>
    <row r="31" spans="1:8" customFormat="1" x14ac:dyDescent="0.25">
      <c r="A31" s="58" t="s">
        <v>58</v>
      </c>
      <c r="B31" s="2" t="s">
        <v>59</v>
      </c>
      <c r="C31" s="55"/>
      <c r="D31" s="13"/>
      <c r="E31" s="13"/>
      <c r="F31" s="14"/>
    </row>
    <row r="32" spans="1:8" customFormat="1" x14ac:dyDescent="0.25">
      <c r="A32" s="58" t="s">
        <v>60</v>
      </c>
      <c r="B32" s="2" t="s">
        <v>61</v>
      </c>
      <c r="C32" s="55"/>
      <c r="D32" s="13"/>
      <c r="E32" s="13"/>
      <c r="F32" s="14"/>
    </row>
    <row r="33" spans="1:10" customFormat="1" x14ac:dyDescent="0.25">
      <c r="A33" s="54" t="s">
        <v>62</v>
      </c>
      <c r="B33" s="2" t="s">
        <v>63</v>
      </c>
      <c r="C33" s="12"/>
      <c r="D33" s="13"/>
      <c r="E33" s="13"/>
      <c r="F33" s="14">
        <f>'[1]1.mell'!I24</f>
        <v>0</v>
      </c>
    </row>
    <row r="34" spans="1:10" customFormat="1" x14ac:dyDescent="0.25">
      <c r="A34" s="83" t="s">
        <v>64</v>
      </c>
      <c r="B34" s="84" t="s">
        <v>65</v>
      </c>
      <c r="C34" s="12"/>
      <c r="D34" s="13"/>
      <c r="E34" s="13"/>
      <c r="F34" s="14"/>
    </row>
    <row r="35" spans="1:10" customFormat="1" x14ac:dyDescent="0.25">
      <c r="A35" s="54" t="s">
        <v>66</v>
      </c>
      <c r="B35" s="2" t="s">
        <v>67</v>
      </c>
      <c r="C35" s="22"/>
      <c r="D35" s="13"/>
      <c r="E35" s="13"/>
      <c r="F35" s="14"/>
    </row>
    <row r="36" spans="1:10" customFormat="1" x14ac:dyDescent="0.25">
      <c r="A36" s="59" t="s">
        <v>68</v>
      </c>
      <c r="B36" s="2" t="s">
        <v>69</v>
      </c>
      <c r="C36" s="12">
        <f>'[1]9.mell'!D78</f>
        <v>865000</v>
      </c>
      <c r="D36" s="13">
        <f>'[1]9.mell'!E78</f>
        <v>0</v>
      </c>
      <c r="E36" s="13">
        <f>'[1]9.mell'!F78</f>
        <v>200000</v>
      </c>
      <c r="F36" s="14">
        <f>'[1]9.mell'!G78</f>
        <v>1065000</v>
      </c>
    </row>
    <row r="37" spans="1:10" customFormat="1" x14ac:dyDescent="0.25">
      <c r="A37" s="59" t="s">
        <v>70</v>
      </c>
      <c r="B37" s="2" t="s">
        <v>16</v>
      </c>
      <c r="C37" s="60"/>
      <c r="D37" s="85"/>
      <c r="E37" s="85"/>
      <c r="F37" s="86"/>
      <c r="J37" s="87"/>
    </row>
    <row r="38" spans="1:10" customFormat="1" x14ac:dyDescent="0.25">
      <c r="A38" s="59" t="s">
        <v>71</v>
      </c>
      <c r="B38" s="63" t="s">
        <v>22</v>
      </c>
      <c r="C38" s="15">
        <f>'[1]9.mell'!D62+'[1]9.mell'!D63+'[1]9.mell'!D64+'[1]9.mell'!D65+'[1]9.mell'!D66+'[1]9.mell'!D19+'[1]9.mell'!D20+'[1]9.mell'!D21+'[1]9.mell'!D22</f>
        <v>187191381</v>
      </c>
      <c r="D38" s="16">
        <f>'[1]9.mell'!E62+'[1]9.mell'!E63+'[1]9.mell'!E64+'[1]9.mell'!E65+'[1]9.mell'!E66+'[1]9.mell'!E19+'[1]9.mell'!E20+'[1]9.mell'!E21+'[1]9.mell'!E22</f>
        <v>0</v>
      </c>
      <c r="E38" s="16">
        <f>'[1]9.mell'!F62+'[1]9.mell'!F63+'[1]9.mell'!F64+'[1]9.mell'!F65+'[1]9.mell'!F66+'[1]9.mell'!F19+'[1]9.mell'!F20+'[1]9.mell'!F21+'[1]9.mell'!F22</f>
        <v>0</v>
      </c>
      <c r="F38" s="19">
        <f>'[1]9.mell'!G62+'[1]9.mell'!G63+'[1]9.mell'!G64+'[1]9.mell'!G65+'[1]9.mell'!G66+'[1]9.mell'!G19+'[1]9.mell'!G20+'[1]9.mell'!G21+'[1]9.mell'!G22</f>
        <v>187191381</v>
      </c>
    </row>
    <row r="39" spans="1:10" customFormat="1" x14ac:dyDescent="0.25">
      <c r="A39" s="88"/>
      <c r="B39" s="89" t="s">
        <v>52</v>
      </c>
      <c r="C39" s="17"/>
      <c r="D39" s="18"/>
      <c r="E39" s="18"/>
      <c r="F39" s="20"/>
    </row>
    <row r="40" spans="1:10" s="70" customFormat="1" ht="12.75" x14ac:dyDescent="0.2">
      <c r="A40" s="90" t="s">
        <v>23</v>
      </c>
      <c r="B40" s="46" t="s">
        <v>72</v>
      </c>
      <c r="C40" s="91">
        <f t="shared" ref="C40:F40" si="3">+C10+C26</f>
        <v>702275125</v>
      </c>
      <c r="D40" s="92">
        <f t="shared" si="3"/>
        <v>54043365</v>
      </c>
      <c r="E40" s="92">
        <f>+E10+E26</f>
        <v>8854825</v>
      </c>
      <c r="F40" s="93">
        <f t="shared" si="3"/>
        <v>765122477</v>
      </c>
      <c r="J40" s="94"/>
    </row>
    <row r="41" spans="1:10" s="70" customFormat="1" ht="12.75" x14ac:dyDescent="0.2">
      <c r="A41" s="95"/>
      <c r="B41" s="50" t="s">
        <v>73</v>
      </c>
      <c r="C41" s="55"/>
      <c r="D41" s="23"/>
      <c r="E41" s="23"/>
      <c r="F41" s="21"/>
    </row>
    <row r="42" spans="1:10" customFormat="1" x14ac:dyDescent="0.25">
      <c r="A42" s="90" t="s">
        <v>24</v>
      </c>
      <c r="B42" s="96" t="s">
        <v>74</v>
      </c>
      <c r="C42" s="51">
        <f t="shared" ref="C42:F42" si="4">SUM(C43:C46)</f>
        <v>105878370</v>
      </c>
      <c r="D42" s="52">
        <f t="shared" si="4"/>
        <v>0</v>
      </c>
      <c r="E42" s="52">
        <f t="shared" si="4"/>
        <v>291094</v>
      </c>
      <c r="F42" s="53">
        <f t="shared" si="4"/>
        <v>106169464</v>
      </c>
    </row>
    <row r="43" spans="1:10" customFormat="1" x14ac:dyDescent="0.25">
      <c r="A43" s="54" t="s">
        <v>75</v>
      </c>
      <c r="B43" s="2" t="s">
        <v>76</v>
      </c>
      <c r="C43" s="22"/>
      <c r="D43" s="23"/>
      <c r="E43" s="23"/>
      <c r="F43" s="21"/>
    </row>
    <row r="44" spans="1:10" customFormat="1" x14ac:dyDescent="0.25">
      <c r="A44" s="97" t="s">
        <v>77</v>
      </c>
      <c r="B44" s="98" t="s">
        <v>78</v>
      </c>
      <c r="C44" s="12"/>
      <c r="D44" s="13"/>
      <c r="E44" s="13"/>
      <c r="F44" s="14"/>
    </row>
    <row r="45" spans="1:10" customFormat="1" x14ac:dyDescent="0.25">
      <c r="A45" s="97" t="s">
        <v>79</v>
      </c>
      <c r="B45" s="98" t="s">
        <v>80</v>
      </c>
      <c r="C45" s="12">
        <f>'[1]9.mell'!D98</f>
        <v>5878370</v>
      </c>
      <c r="D45" s="13">
        <f>'[1]9.mell'!E98</f>
        <v>0</v>
      </c>
      <c r="E45" s="13">
        <f>'[1]9.mell'!F98</f>
        <v>291094</v>
      </c>
      <c r="F45" s="14">
        <f>'[1]9.mell'!G98</f>
        <v>6169464</v>
      </c>
    </row>
    <row r="46" spans="1:10" customFormat="1" x14ac:dyDescent="0.25">
      <c r="A46" s="97" t="s">
        <v>81</v>
      </c>
      <c r="B46" s="98" t="s">
        <v>14</v>
      </c>
      <c r="C46" s="12">
        <f>'[1]9.mell'!D82</f>
        <v>100000000</v>
      </c>
      <c r="D46" s="13">
        <f>'[1]9.mell'!E82</f>
        <v>0</v>
      </c>
      <c r="E46" s="13">
        <f>'[1]9.mell'!F82</f>
        <v>0</v>
      </c>
      <c r="F46" s="14">
        <f>'[1]9.mell'!G82</f>
        <v>100000000</v>
      </c>
    </row>
    <row r="47" spans="1:10" customFormat="1" ht="26.25" x14ac:dyDescent="0.25">
      <c r="A47" s="95" t="s">
        <v>25</v>
      </c>
      <c r="B47" s="99" t="s">
        <v>82</v>
      </c>
      <c r="C47" s="9"/>
      <c r="D47" s="10"/>
      <c r="E47" s="10"/>
      <c r="F47" s="49"/>
    </row>
    <row r="48" spans="1:10" s="70" customFormat="1" ht="12.75" x14ac:dyDescent="0.2">
      <c r="A48" s="100" t="s">
        <v>26</v>
      </c>
      <c r="B48" s="101" t="s">
        <v>83</v>
      </c>
      <c r="C48" s="102"/>
      <c r="D48" s="25"/>
      <c r="E48" s="25"/>
      <c r="F48" s="103"/>
    </row>
    <row r="49" spans="1:8" s="70" customFormat="1" ht="12.75" x14ac:dyDescent="0.2">
      <c r="A49" s="100" t="s">
        <v>27</v>
      </c>
      <c r="B49" s="101" t="s">
        <v>84</v>
      </c>
      <c r="C49" s="104">
        <f t="shared" ref="C49:F49" si="5">+C40+C42+C48+C47</f>
        <v>808153495</v>
      </c>
      <c r="D49" s="26">
        <f t="shared" si="5"/>
        <v>54043365</v>
      </c>
      <c r="E49" s="26">
        <f t="shared" si="5"/>
        <v>9145919</v>
      </c>
      <c r="F49" s="27">
        <f t="shared" si="5"/>
        <v>871291941</v>
      </c>
    </row>
    <row r="50" spans="1:8" customFormat="1" ht="15.75" thickBot="1" x14ac:dyDescent="0.3">
      <c r="A50" s="105"/>
      <c r="B50" s="106" t="s">
        <v>85</v>
      </c>
      <c r="C50" s="107"/>
      <c r="D50" s="108"/>
      <c r="E50" s="108"/>
      <c r="F50" s="109"/>
    </row>
    <row r="51" spans="1:8" customFormat="1" x14ac:dyDescent="0.25">
      <c r="C51" s="4"/>
      <c r="D51" s="4"/>
      <c r="E51" s="4"/>
      <c r="F51" s="3"/>
      <c r="H51" s="3"/>
    </row>
    <row r="52" spans="1:8" customFormat="1" x14ac:dyDescent="0.25">
      <c r="C52" s="28"/>
      <c r="D52" s="28"/>
      <c r="E52" s="28"/>
      <c r="F52" s="3"/>
    </row>
    <row r="53" spans="1:8" customFormat="1" x14ac:dyDescent="0.25">
      <c r="C53" s="4"/>
      <c r="D53" s="4"/>
      <c r="E53" s="4"/>
      <c r="F53" s="3"/>
      <c r="H53" s="3"/>
    </row>
    <row r="54" spans="1:8" customFormat="1" x14ac:dyDescent="0.25">
      <c r="C54" s="4"/>
      <c r="D54" s="4"/>
      <c r="E54" s="4"/>
      <c r="F54" s="3"/>
      <c r="H54" s="3"/>
    </row>
    <row r="55" spans="1:8" customFormat="1" x14ac:dyDescent="0.25">
      <c r="C55" s="4"/>
      <c r="D55" s="4"/>
      <c r="E55" s="4"/>
      <c r="F55" s="3"/>
    </row>
    <row r="56" spans="1:8" customFormat="1" x14ac:dyDescent="0.25">
      <c r="C56" s="4"/>
      <c r="D56" s="4"/>
      <c r="E56" s="4"/>
      <c r="F56" s="3"/>
    </row>
    <row r="57" spans="1:8" customFormat="1" x14ac:dyDescent="0.25">
      <c r="C57" s="4"/>
      <c r="D57" s="4"/>
      <c r="E57" s="4"/>
      <c r="F57" s="3"/>
    </row>
    <row r="58" spans="1:8" customFormat="1" x14ac:dyDescent="0.25">
      <c r="C58" s="4"/>
      <c r="D58" s="4"/>
      <c r="E58" s="4"/>
      <c r="F58" s="3"/>
    </row>
    <row r="59" spans="1:8" customFormat="1" x14ac:dyDescent="0.25">
      <c r="C59" s="4"/>
      <c r="D59" s="4"/>
      <c r="E59" s="4"/>
      <c r="F59" s="3"/>
    </row>
    <row r="60" spans="1:8" customFormat="1" x14ac:dyDescent="0.25">
      <c r="C60" s="4"/>
      <c r="D60" s="4"/>
      <c r="E60" s="4"/>
      <c r="F60" s="3"/>
    </row>
    <row r="61" spans="1:8" customFormat="1" x14ac:dyDescent="0.25">
      <c r="C61" s="4"/>
      <c r="D61" s="4"/>
      <c r="E61" s="4"/>
      <c r="F61" s="3"/>
    </row>
    <row r="62" spans="1:8" customFormat="1" x14ac:dyDescent="0.25">
      <c r="C62" s="4"/>
      <c r="D62" s="4"/>
      <c r="E62" s="4"/>
      <c r="F62" s="3"/>
    </row>
    <row r="63" spans="1:8" customFormat="1" x14ac:dyDescent="0.25">
      <c r="C63" s="4"/>
      <c r="D63" s="4"/>
      <c r="E63" s="4"/>
      <c r="F63" s="3"/>
    </row>
  </sheetData>
  <mergeCells count="9">
    <mergeCell ref="A1:F1"/>
    <mergeCell ref="A2:F2"/>
    <mergeCell ref="A3:F3"/>
    <mergeCell ref="A4:F4"/>
    <mergeCell ref="A6:F6"/>
    <mergeCell ref="D7:D8"/>
    <mergeCell ref="E7:E8"/>
    <mergeCell ref="F7:F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2021-06-25T07:03:45Z</dcterms:created>
  <dcterms:modified xsi:type="dcterms:W3CDTF">2021-06-25T07:11:29Z</dcterms:modified>
</cp:coreProperties>
</file>