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1.1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1" i="1" l="1"/>
  <c r="E80" i="1"/>
  <c r="D79" i="1"/>
  <c r="C79" i="1"/>
  <c r="E79" i="1" s="1"/>
  <c r="B79" i="1"/>
  <c r="E78" i="1"/>
  <c r="E77" i="1"/>
  <c r="E75" i="1"/>
  <c r="D75" i="1"/>
  <c r="D81" i="1" s="1"/>
  <c r="C75" i="1"/>
  <c r="C81" i="1" s="1"/>
  <c r="B75" i="1"/>
  <c r="E73" i="1"/>
  <c r="D73" i="1"/>
  <c r="C73" i="1"/>
  <c r="B73" i="1"/>
  <c r="E72" i="1"/>
  <c r="D72" i="1"/>
  <c r="C72" i="1"/>
  <c r="B72" i="1"/>
  <c r="D67" i="1"/>
  <c r="D66" i="1"/>
  <c r="E66" i="1" s="1"/>
  <c r="C66" i="1"/>
  <c r="B66" i="1"/>
  <c r="D65" i="1"/>
  <c r="E65" i="1" s="1"/>
  <c r="C65" i="1"/>
  <c r="B65" i="1"/>
  <c r="D64" i="1"/>
  <c r="E64" i="1" s="1"/>
  <c r="C64" i="1"/>
  <c r="B64" i="1"/>
  <c r="D62" i="1"/>
  <c r="E62" i="1" s="1"/>
  <c r="C62" i="1"/>
  <c r="B62" i="1"/>
  <c r="D60" i="1"/>
  <c r="E60" i="1" s="1"/>
  <c r="C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D74" i="1" s="1"/>
  <c r="C56" i="1"/>
  <c r="C74" i="1" s="1"/>
  <c r="B56" i="1"/>
  <c r="B74" i="1" s="1"/>
  <c r="E43" i="1"/>
  <c r="D43" i="1"/>
  <c r="C43" i="1"/>
  <c r="B43" i="1"/>
  <c r="E41" i="1"/>
  <c r="D41" i="1"/>
  <c r="C41" i="1"/>
  <c r="D40" i="1"/>
  <c r="C40" i="1"/>
  <c r="E40" i="1" s="1"/>
  <c r="B40" i="1"/>
  <c r="D39" i="1"/>
  <c r="C39" i="1"/>
  <c r="E39" i="1" s="1"/>
  <c r="B39" i="1"/>
  <c r="D38" i="1"/>
  <c r="D47" i="1" s="1"/>
  <c r="C38" i="1"/>
  <c r="C47" i="1" s="1"/>
  <c r="B38" i="1"/>
  <c r="B47" i="1" s="1"/>
  <c r="D33" i="1"/>
  <c r="C33" i="1"/>
  <c r="E33" i="1" s="1"/>
  <c r="B33" i="1"/>
  <c r="D31" i="1"/>
  <c r="C31" i="1"/>
  <c r="E31" i="1" s="1"/>
  <c r="B31" i="1"/>
  <c r="D29" i="1"/>
  <c r="C29" i="1"/>
  <c r="E29" i="1" s="1"/>
  <c r="B29" i="1"/>
  <c r="C28" i="1"/>
  <c r="E28" i="1" s="1"/>
  <c r="D27" i="1"/>
  <c r="E27" i="1" s="1"/>
  <c r="C27" i="1"/>
  <c r="E26" i="1"/>
  <c r="D26" i="1"/>
  <c r="C26" i="1"/>
  <c r="B26" i="1"/>
  <c r="E25" i="1"/>
  <c r="E24" i="1"/>
  <c r="E23" i="1"/>
  <c r="E22" i="1"/>
  <c r="E21" i="1"/>
  <c r="D19" i="1"/>
  <c r="E19" i="1" s="1"/>
  <c r="C19" i="1"/>
  <c r="B19" i="1"/>
  <c r="D18" i="1"/>
  <c r="E18" i="1" s="1"/>
  <c r="C18" i="1"/>
  <c r="B18" i="1"/>
  <c r="D17" i="1"/>
  <c r="E17" i="1" s="1"/>
  <c r="C17" i="1"/>
  <c r="B17" i="1"/>
  <c r="E16" i="1"/>
  <c r="D16" i="1"/>
  <c r="C16" i="1"/>
  <c r="E13" i="1"/>
  <c r="D13" i="1"/>
  <c r="C13" i="1"/>
  <c r="D11" i="1"/>
  <c r="D37" i="1" s="1"/>
  <c r="C11" i="1"/>
  <c r="E11" i="1" s="1"/>
  <c r="B11" i="1"/>
  <c r="E10" i="1"/>
  <c r="E9" i="1"/>
  <c r="E8" i="1"/>
  <c r="D7" i="1"/>
  <c r="C7" i="1"/>
  <c r="C37" i="1" s="1"/>
  <c r="B7" i="1"/>
  <c r="B37" i="1" s="1"/>
  <c r="B50" i="1" s="1"/>
  <c r="E81" i="1" l="1"/>
  <c r="E84" i="1" s="1"/>
  <c r="D50" i="1"/>
  <c r="C50" i="1"/>
  <c r="E37" i="1"/>
  <c r="C84" i="1"/>
  <c r="E47" i="1"/>
  <c r="E74" i="1"/>
  <c r="D84" i="1"/>
  <c r="B84" i="1"/>
  <c r="E38" i="1"/>
  <c r="E7" i="1"/>
  <c r="E50" i="1" l="1"/>
</calcChain>
</file>

<file path=xl/sharedStrings.xml><?xml version="1.0" encoding="utf-8"?>
<sst xmlns="http://schemas.openxmlformats.org/spreadsheetml/2006/main" count="85" uniqueCount="79">
  <si>
    <t>2017. évi eredeti ei.</t>
  </si>
  <si>
    <t>Módosítási javaslat</t>
  </si>
  <si>
    <t>Elvonások és befizetések bevételei</t>
  </si>
  <si>
    <t>Elvonások és befizetések</t>
  </si>
  <si>
    <t>Beruházások</t>
  </si>
  <si>
    <t>Felújítások</t>
  </si>
  <si>
    <t>Költségvetési kiadások</t>
  </si>
  <si>
    <t>Belföldi értékpapírok bevételei</t>
  </si>
  <si>
    <t>Dologi kiadások</t>
  </si>
  <si>
    <t>Tartalékok</t>
  </si>
  <si>
    <t>Működési célú átvett pénzeszközök</t>
  </si>
  <si>
    <t>Egyéb közhatalmi bevételek</t>
  </si>
  <si>
    <t>Egyéb sajátos forrásoldali elszámolások, kötelezettség jellegű sajátos elszámolások</t>
  </si>
  <si>
    <t>Egyéb felh.célú támogatások ÁH-n belülre</t>
  </si>
  <si>
    <t>Egyéb felh.célú támogatások ÁH-n kívülre</t>
  </si>
  <si>
    <t>Egyéb sajátos eszközoldali elszámolások, követelés jellegű sajátos elszámolások</t>
  </si>
  <si>
    <t>2017.évi módosított ei. XI.30.</t>
  </si>
  <si>
    <t>2017.évi módosított ei. XII.31.</t>
  </si>
  <si>
    <t>Finanszírozási kiadások összesen</t>
  </si>
  <si>
    <t>"11. melléklet a  4/2017.(III.08.)önkormányzati rendelethez"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</si>
  <si>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</si>
  <si>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</si>
  <si>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</si>
  <si>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</si>
  <si>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</si>
  <si>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</si>
  <si>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</si>
  <si>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</si>
  <si>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</si>
  <si>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</si>
  <si>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</si>
  <si>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</si>
  <si>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Készletértékesítés ellenértéke</t>
  </si>
  <si>
    <t>Szolgáltatások ellenértéke</t>
  </si>
  <si>
    <t>Közvetített szolgáltatások ellenértéke</t>
  </si>
  <si>
    <t>Tulajdonosi bevétel</t>
  </si>
  <si>
    <t>Ellátási díjak</t>
  </si>
  <si>
    <t>Kiszámlázott ÁFA és ÁFA visszatérülés</t>
  </si>
  <si>
    <t>Kamatbevételek</t>
  </si>
  <si>
    <t>Biztosító által fizetett kártérítés</t>
  </si>
  <si>
    <t>Egyéb működési bevételek</t>
  </si>
  <si>
    <t>Működési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</si>
  <si>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</si>
  <si>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</si>
  <si>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</si>
  <si>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</si>
  <si>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</si>
  <si>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Előző évi pénzmaradvány igénybevétel finanszírozási</t>
  </si>
  <si>
    <t>Államháztartáson belüli megelőlegezés</t>
  </si>
  <si>
    <t>Betét megszüntetés</t>
  </si>
  <si>
    <t>Irányító szervtől kapott támogatás működési</t>
  </si>
  <si>
    <t>Irányító szervtől kapott támogatás felhalmozási</t>
  </si>
  <si>
    <t>Egyéb finanszírozási bevételek</t>
  </si>
  <si>
    <t>Finanszírozási bevételek összesen</t>
  </si>
  <si>
    <t>Korrigált nyitó pénzeszköz</t>
  </si>
  <si>
    <t>Bevételi előirányzatok összesen:</t>
  </si>
  <si>
    <t>Kiadási előirányzatok eFt-ban</t>
  </si>
  <si>
    <t>Személyi juttatás</t>
  </si>
  <si>
    <t>Munkáltatót terhelő jár. és szoc. hj. adó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</si>
  <si>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</si>
  <si>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</si>
  <si>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</si>
  <si>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</si>
  <si>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</si>
  <si>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</si>
  <si>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</si>
  <si>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</si>
  <si>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</si>
  <si>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</si>
  <si>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</si>
  <si>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</si>
  <si>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</si>
  <si>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Betét elhelyezés</t>
  </si>
  <si>
    <t>Záró pénzeszköz</t>
  </si>
  <si>
    <t>Kiadási előirányzat összesen:</t>
  </si>
  <si>
    <t>1. Önkormányzat</t>
  </si>
  <si>
    <t>Bevételi előirányzatok Ft-ban</t>
  </si>
  <si>
    <t>11. melléklet a   3/2018.(II.28.) önkormányzati rendelethez, hatályos 2018. március 1-től</t>
  </si>
  <si>
    <t xml:space="preserve">Tárgyi eszk., immater. javak  értékesítése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</si>
</sst>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2" fillId="0" borderId="1" xfId="0" applyFont="1" applyFill="1" applyBorder="1" applyAlignment="1">
      <alignment horizontal="right"/>
    </xf>
    <xf numFmtId="3" fontId="3" fillId="0" borderId="3" xfId="0" applyNumberFormat="1" applyFont="1" applyFill="1" applyBorder="1"/>
    <xf numFmtId="0" fontId="4" fillId="0" borderId="0" xfId="0" applyFont="1"/>
    <xf numFmtId="0" fontId="0" fillId="0" borderId="0" xfId="0" applyFill="1"/>
    <xf numFmtId="3" fontId="4" fillId="0" borderId="8" xfId="0" applyNumberFormat="1" applyFont="1" applyBorder="1"/>
    <xf numFmtId="3" fontId="4" fillId="0" borderId="7" xfId="0" applyNumberFormat="1" applyFont="1" applyBorder="1"/>
    <xf numFmtId="3" fontId="4" fillId="0" borderId="6" xfId="0" applyNumberFormat="1" applyFont="1" applyBorder="1"/>
    <xf numFmtId="0" fontId="3" fillId="0" borderId="10" xfId="0" applyFont="1" applyBorder="1"/>
    <xf numFmtId="0" fontId="3" fillId="0" borderId="3" xfId="0" applyFont="1" applyBorder="1"/>
    <xf numFmtId="3" fontId="0" fillId="0" borderId="0" xfId="0" applyNumberFormat="1"/>
    <xf numFmtId="0" fontId="3" fillId="0" borderId="12" xfId="0" applyFont="1" applyBorder="1"/>
    <xf numFmtId="3" fontId="3" fillId="0" borderId="7" xfId="0" applyNumberFormat="1" applyFont="1" applyFill="1" applyBorder="1"/>
    <xf numFmtId="0" fontId="0" fillId="0" borderId="13" xfId="0" applyBorder="1"/>
    <xf numFmtId="3" fontId="4" fillId="0" borderId="6" xfId="0" applyNumberFormat="1" applyFont="1" applyFill="1" applyBorder="1"/>
    <xf numFmtId="0" fontId="4" fillId="0" borderId="13" xfId="0" applyFont="1" applyBorder="1"/>
    <xf numFmtId="0" fontId="0" fillId="0" borderId="14" xfId="0" applyBorder="1"/>
    <xf numFmtId="0" fontId="3" fillId="0" borderId="0" xfId="0" applyFont="1"/>
    <xf numFmtId="3" fontId="3" fillId="0" borderId="7" xfId="0" applyNumberFormat="1" applyFont="1" applyBorder="1"/>
    <xf numFmtId="3" fontId="4" fillId="0" borderId="2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3" fontId="3" fillId="0" borderId="8" xfId="0" applyNumberFormat="1" applyFont="1" applyFill="1" applyBorder="1"/>
    <xf numFmtId="0" fontId="1" fillId="0" borderId="0" xfId="0" applyFont="1" applyBorder="1" applyAlignment="1">
      <alignment horizontal="center"/>
    </xf>
    <xf numFmtId="3" fontId="3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14" xfId="0" applyFont="1" applyBorder="1"/>
    <xf numFmtId="3" fontId="4" fillId="0" borderId="4" xfId="0" applyNumberFormat="1" applyFont="1" applyBorder="1"/>
    <xf numFmtId="0" fontId="4" fillId="0" borderId="13" xfId="0" applyFont="1" applyBorder="1" applyAlignment="1">
      <alignment wrapText="1"/>
    </xf>
    <xf numFmtId="0" fontId="4" fillId="0" borderId="13" xfId="0" applyFont="1" applyFill="1" applyBorder="1"/>
    <xf numFmtId="0" fontId="3" fillId="0" borderId="13" xfId="0" applyFont="1" applyBorder="1"/>
    <xf numFmtId="0" fontId="3" fillId="0" borderId="12" xfId="0" applyFont="1" applyBorder="1" applyAlignment="1">
      <alignment wrapText="1"/>
    </xf>
    <xf numFmtId="0" fontId="7" fillId="0" borderId="0" xfId="0" applyFont="1"/>
    <xf numFmtId="3" fontId="6" fillId="0" borderId="0" xfId="0" applyNumberFormat="1" applyFont="1"/>
    <xf numFmtId="0" fontId="5" fillId="0" borderId="0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3" fontId="4" fillId="0" borderId="5" xfId="0" applyNumberFormat="1" applyFont="1" applyBorder="1"/>
    <xf numFmtId="0" fontId="4" fillId="0" borderId="0" xfId="0" applyFont="1" applyAlignment="1">
      <alignment horizontal="left"/>
    </xf>
    <xf numFmtId="3" fontId="4" fillId="0" borderId="5" xfId="0" applyNumberFormat="1" applyFont="1" applyFill="1" applyBorder="1"/>
    <xf numFmtId="3" fontId="6" fillId="0" borderId="6" xfId="0" applyNumberFormat="1" applyFont="1" applyFill="1" applyBorder="1"/>
    <xf numFmtId="3" fontId="6" fillId="0" borderId="5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4" fillId="0" borderId="0" xfId="0" applyNumberFormat="1" applyFont="1" applyBorder="1"/>
    <xf numFmtId="3" fontId="4" fillId="0" borderId="11" xfId="0" applyNumberFormat="1" applyFont="1" applyBorder="1"/>
    <xf numFmtId="0" fontId="3" fillId="0" borderId="1" xfId="0" applyFont="1" applyBorder="1" applyAlignment="1"/>
    <xf numFmtId="3" fontId="4" fillId="0" borderId="8" xfId="0" applyNumberFormat="1" applyFont="1" applyFill="1" applyBorder="1"/>
    <xf numFmtId="3" fontId="3" fillId="0" borderId="5" xfId="0" applyNumberFormat="1" applyFont="1" applyBorder="1"/>
    <xf numFmtId="3" fontId="3" fillId="0" borderId="8" xfId="0" applyNumberFormat="1" applyFont="1" applyBorder="1"/>
  </cellXfs>
  <cellStyles count="5">
    <cellStyle name="Normál" xfId="0" builtinId="0"/>
    <cellStyle name="Normál 2 2" xfId="1"/>
    <cellStyle name="Normál 3" xfId="3"/>
    <cellStyle name="Normál 3 2" xfId="4"/>
    <cellStyle name="Normá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>
        <row r="30">
          <cell r="E30">
            <v>101972082</v>
          </cell>
          <cell r="F30">
            <v>119018525</v>
          </cell>
          <cell r="G30">
            <v>280393</v>
          </cell>
        </row>
        <row r="55">
          <cell r="E55">
            <v>2713454</v>
          </cell>
          <cell r="F55">
            <v>4787248</v>
          </cell>
          <cell r="G55">
            <v>15237024</v>
          </cell>
        </row>
        <row r="65">
          <cell r="F65">
            <v>1593844</v>
          </cell>
          <cell r="G65">
            <v>0</v>
          </cell>
          <cell r="H65">
            <v>1593844</v>
          </cell>
        </row>
        <row r="91">
          <cell r="F91">
            <v>36880850</v>
          </cell>
          <cell r="G91">
            <v>8692717</v>
          </cell>
          <cell r="H91">
            <v>45573567</v>
          </cell>
        </row>
        <row r="100">
          <cell r="E100">
            <v>30700000</v>
          </cell>
          <cell r="F100">
            <v>30700000</v>
          </cell>
          <cell r="G100">
            <v>0</v>
          </cell>
        </row>
        <row r="106">
          <cell r="E106">
            <v>29800000</v>
          </cell>
          <cell r="F106">
            <v>29800000</v>
          </cell>
          <cell r="G106">
            <v>0</v>
          </cell>
        </row>
        <row r="117">
          <cell r="E117">
            <v>450000</v>
          </cell>
          <cell r="F117">
            <v>450000</v>
          </cell>
          <cell r="G117">
            <v>0</v>
          </cell>
        </row>
        <row r="133">
          <cell r="E133">
            <v>1500000</v>
          </cell>
          <cell r="F133">
            <v>3272889</v>
          </cell>
        </row>
        <row r="134">
          <cell r="F134">
            <v>150000</v>
          </cell>
        </row>
        <row r="162">
          <cell r="E162">
            <v>124800</v>
          </cell>
          <cell r="F162">
            <v>124800</v>
          </cell>
          <cell r="G162">
            <v>0</v>
          </cell>
        </row>
        <row r="176">
          <cell r="E176">
            <v>0</v>
          </cell>
          <cell r="F176">
            <v>4275900</v>
          </cell>
          <cell r="G176">
            <v>0</v>
          </cell>
        </row>
        <row r="192">
          <cell r="E192">
            <v>6141000</v>
          </cell>
          <cell r="F192">
            <v>7181580</v>
          </cell>
          <cell r="G192">
            <v>0</v>
          </cell>
        </row>
        <row r="199">
          <cell r="E199">
            <v>11972500</v>
          </cell>
          <cell r="F199">
            <v>13364948</v>
          </cell>
        </row>
        <row r="203">
          <cell r="E203">
            <v>206225623</v>
          </cell>
          <cell r="F203">
            <v>244784596</v>
          </cell>
        </row>
        <row r="207">
          <cell r="E207">
            <v>3421265</v>
          </cell>
          <cell r="F207">
            <v>3421265</v>
          </cell>
        </row>
        <row r="213">
          <cell r="F213">
            <v>1060409</v>
          </cell>
          <cell r="G213">
            <v>3944327</v>
          </cell>
        </row>
        <row r="221">
          <cell r="E221">
            <v>200000000</v>
          </cell>
          <cell r="F221">
            <v>218318000</v>
          </cell>
          <cell r="G221">
            <v>0</v>
          </cell>
        </row>
      </sheetData>
      <sheetData sheetId="6"/>
      <sheetData sheetId="7">
        <row r="65">
          <cell r="E65">
            <v>21364806</v>
          </cell>
          <cell r="F65">
            <v>22926757</v>
          </cell>
          <cell r="G65">
            <v>5425194</v>
          </cell>
        </row>
      </sheetData>
      <sheetData sheetId="8">
        <row r="64">
          <cell r="E64">
            <v>4679509</v>
          </cell>
          <cell r="F64">
            <v>5161059</v>
          </cell>
          <cell r="G64">
            <v>681682</v>
          </cell>
        </row>
      </sheetData>
      <sheetData sheetId="9">
        <row r="64">
          <cell r="E64">
            <v>73459846</v>
          </cell>
          <cell r="F64">
            <v>85803024</v>
          </cell>
          <cell r="G64">
            <v>9488585</v>
          </cell>
        </row>
      </sheetData>
      <sheetData sheetId="10">
        <row r="64">
          <cell r="E64">
            <v>3650000</v>
          </cell>
          <cell r="F64">
            <v>2566372</v>
          </cell>
          <cell r="G64">
            <v>-70777</v>
          </cell>
        </row>
      </sheetData>
      <sheetData sheetId="11">
        <row r="80">
          <cell r="F80">
            <v>3432048</v>
          </cell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</sheetData>
      <sheetData sheetId="12"/>
      <sheetData sheetId="13">
        <row r="22">
          <cell r="B22">
            <v>15398404</v>
          </cell>
          <cell r="C22">
            <v>15613361</v>
          </cell>
        </row>
        <row r="52">
          <cell r="B52">
            <v>4249500</v>
          </cell>
          <cell r="C52">
            <v>16525400</v>
          </cell>
        </row>
      </sheetData>
      <sheetData sheetId="14">
        <row r="11">
          <cell r="D11">
            <v>427990</v>
          </cell>
          <cell r="E11">
            <v>1366528</v>
          </cell>
        </row>
        <row r="52">
          <cell r="D52">
            <v>94177351</v>
          </cell>
          <cell r="E52">
            <v>120882788</v>
          </cell>
          <cell r="F52">
            <v>2255054</v>
          </cell>
        </row>
        <row r="73">
          <cell r="D73">
            <v>131560040</v>
          </cell>
          <cell r="E73">
            <v>178974701</v>
          </cell>
          <cell r="F73">
            <v>6437663</v>
          </cell>
        </row>
        <row r="83">
          <cell r="D83">
            <v>452640</v>
          </cell>
        </row>
        <row r="86">
          <cell r="E86">
            <v>1295000</v>
          </cell>
          <cell r="F86">
            <v>0</v>
          </cell>
        </row>
        <row r="92">
          <cell r="D92">
            <v>200000000</v>
          </cell>
          <cell r="E92">
            <v>218318000</v>
          </cell>
          <cell r="F92">
            <v>0</v>
          </cell>
        </row>
        <row r="106">
          <cell r="D106">
            <v>3421265</v>
          </cell>
          <cell r="E106">
            <v>4481674</v>
          </cell>
          <cell r="F106">
            <v>3944327</v>
          </cell>
        </row>
      </sheetData>
      <sheetData sheetId="15">
        <row r="9">
          <cell r="B9">
            <v>1613602</v>
          </cell>
        </row>
        <row r="15">
          <cell r="C15">
            <v>3057368</v>
          </cell>
          <cell r="D15">
            <v>280304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workbookViewId="0">
      <selection activeCell="A14" sqref="A14"/>
    </sheetView>
  </sheetViews>
  <sheetFormatPr defaultColWidth="22.42578125" defaultRowHeight="15" x14ac:dyDescent="0.25"/>
  <cols>
    <col min="1" max="1" width="71.140625" customWidth="1"/>
    <col min="2" max="2" width="13.85546875" style="36" customWidth="1"/>
    <col min="3" max="4" width="15.28515625" style="36" customWidth="1"/>
    <col min="5" max="5" width="14.140625" style="36" customWidth="1"/>
    <col min="6" max="249" width="9.140625" customWidth="1"/>
    <col min="250" max="250" width="42.7109375" bestFit="1" customWidth="1"/>
  </cols>
  <sheetData>
    <row r="1" spans="1:12" x14ac:dyDescent="0.25">
      <c r="A1" s="23" t="s">
        <v>19</v>
      </c>
      <c r="B1" s="23"/>
      <c r="C1" s="23"/>
      <c r="D1" s="23"/>
      <c r="E1" s="23"/>
    </row>
    <row r="2" spans="1:12" x14ac:dyDescent="0.25">
      <c r="A2" s="26" t="s">
        <v>75</v>
      </c>
      <c r="B2" s="26"/>
      <c r="C2" s="26"/>
      <c r="D2" s="26"/>
      <c r="E2" s="26"/>
    </row>
    <row r="3" spans="1:12" x14ac:dyDescent="0.25">
      <c r="A3" s="37" t="s">
        <v>76</v>
      </c>
      <c r="B3" s="37"/>
      <c r="C3" s="37"/>
      <c r="D3" s="37"/>
      <c r="E3" s="37"/>
    </row>
    <row r="5" spans="1:12" ht="15.75" thickBot="1" x14ac:dyDescent="0.3">
      <c r="A5" s="1" t="s">
        <v>77</v>
      </c>
      <c r="B5" s="1"/>
      <c r="C5" s="1"/>
      <c r="D5" s="1"/>
      <c r="E5" s="1"/>
    </row>
    <row r="6" spans="1:12" s="4" customFormat="1" ht="39" thickBot="1" x14ac:dyDescent="0.3">
      <c r="A6" s="27" t="s">
        <v>20</v>
      </c>
      <c r="B6" s="20" t="s">
        <v>0</v>
      </c>
      <c r="C6" s="38" t="s">
        <v>16</v>
      </c>
      <c r="D6" s="28" t="s">
        <v>1</v>
      </c>
      <c r="E6" s="38" t="s">
        <v>17</v>
      </c>
      <c r="L6" s="39"/>
    </row>
    <row r="7" spans="1:12" s="41" customFormat="1" ht="12.75" x14ac:dyDescent="0.2">
      <c r="A7" s="29" t="s">
        <v>21</v>
      </c>
      <c r="B7" s="7">
        <f>'[1]6.mell'!E30</f>
        <v>101972082</v>
      </c>
      <c r="C7" s="7">
        <f>'[1]6.mell'!F30</f>
        <v>119018525</v>
      </c>
      <c r="D7" s="7">
        <f>'[1]6.mell'!G30</f>
        <v>280393</v>
      </c>
      <c r="E7" s="40">
        <f>SUM(C7:D7)</f>
        <v>119298918</v>
      </c>
      <c r="F7" s="25"/>
      <c r="G7" s="25"/>
      <c r="H7" s="25"/>
      <c r="I7" s="25"/>
    </row>
    <row r="8" spans="1:12" s="3" customFormat="1" ht="12.75" x14ac:dyDescent="0.2">
      <c r="A8" s="31" t="s">
        <v>2</v>
      </c>
      <c r="B8" s="7"/>
      <c r="C8" s="7"/>
      <c r="D8" s="7"/>
      <c r="E8" s="40">
        <f t="shared" ref="E8:E10" si="0">SUM(C8:D8)</f>
        <v>0</v>
      </c>
    </row>
    <row r="9" spans="1:12" x14ac:dyDescent="0.25">
      <c r="A9" s="31" t="s">
        <v>22</v>
      </c>
      <c r="B9" s="7"/>
      <c r="C9" s="7"/>
      <c r="D9" s="7"/>
      <c r="E9" s="40">
        <f t="shared" si="0"/>
        <v>0</v>
      </c>
    </row>
    <row r="10" spans="1:12" x14ac:dyDescent="0.25">
      <c r="A10" s="31" t="s">
        <v>23</v>
      </c>
      <c r="B10" s="7"/>
      <c r="C10" s="7"/>
      <c r="D10" s="7"/>
      <c r="E10" s="40">
        <f t="shared" si="0"/>
        <v>0</v>
      </c>
    </row>
    <row r="11" spans="1:12" s="4" customFormat="1" x14ac:dyDescent="0.25">
      <c r="A11" s="32" t="s">
        <v>24</v>
      </c>
      <c r="B11" s="7">
        <f>'[1]6.mell'!E55</f>
        <v>2713454</v>
      </c>
      <c r="C11" s="7">
        <f>'[1]6.mell'!F55</f>
        <v>4787248</v>
      </c>
      <c r="D11" s="7">
        <f>'[1]6.mell'!G55</f>
        <v>15237024</v>
      </c>
      <c r="E11" s="40">
        <f>SUM(C11:D11)</f>
        <v>20024272</v>
      </c>
    </row>
    <row r="12" spans="1:12" s="4" customFormat="1" x14ac:dyDescent="0.25">
      <c r="A12" s="32" t="s">
        <v>25</v>
      </c>
      <c r="B12" s="7"/>
      <c r="C12" s="7"/>
      <c r="D12" s="7"/>
      <c r="E12" s="40"/>
    </row>
    <row r="13" spans="1:12" x14ac:dyDescent="0.25">
      <c r="A13" s="15" t="s">
        <v>26</v>
      </c>
      <c r="B13" s="7"/>
      <c r="C13" s="14">
        <f>'[1]6.mell'!F65</f>
        <v>1593844</v>
      </c>
      <c r="D13" s="14">
        <f>'[1]6.mell'!G65</f>
        <v>0</v>
      </c>
      <c r="E13" s="14">
        <f>'[1]6.mell'!H65</f>
        <v>1593844</v>
      </c>
    </row>
    <row r="14" spans="1:12" ht="12.75" customHeight="1" x14ac:dyDescent="0.25">
      <c r="A14" s="31" t="s">
        <v>27</v>
      </c>
      <c r="B14" s="7"/>
      <c r="C14" s="14"/>
      <c r="D14" s="14"/>
      <c r="E14" s="42"/>
    </row>
    <row r="15" spans="1:12" ht="12.75" customHeight="1" x14ac:dyDescent="0.25">
      <c r="A15" s="31" t="s">
        <v>28</v>
      </c>
      <c r="B15" s="7"/>
      <c r="C15" s="14"/>
      <c r="D15" s="14"/>
      <c r="E15" s="42"/>
    </row>
    <row r="16" spans="1:12" x14ac:dyDescent="0.25">
      <c r="A16" s="15" t="s">
        <v>29</v>
      </c>
      <c r="B16" s="7"/>
      <c r="C16" s="14">
        <f>'[1]6.mell'!F91</f>
        <v>36880850</v>
      </c>
      <c r="D16" s="14">
        <f>'[1]6.mell'!G91</f>
        <v>8692717</v>
      </c>
      <c r="E16" s="14">
        <f>'[1]6.mell'!H91</f>
        <v>45573567</v>
      </c>
    </row>
    <row r="17" spans="1:5" x14ac:dyDescent="0.25">
      <c r="A17" s="31" t="s">
        <v>30</v>
      </c>
      <c r="B17" s="7">
        <f>'[1]6.mell'!E100</f>
        <v>30700000</v>
      </c>
      <c r="C17" s="7">
        <f>'[1]6.mell'!F100</f>
        <v>30700000</v>
      </c>
      <c r="D17" s="7">
        <f>'[1]6.mell'!G100</f>
        <v>0</v>
      </c>
      <c r="E17" s="40">
        <f>SUM(C17:D17)</f>
        <v>30700000</v>
      </c>
    </row>
    <row r="18" spans="1:5" x14ac:dyDescent="0.25">
      <c r="A18" s="15" t="s">
        <v>31</v>
      </c>
      <c r="B18" s="7">
        <f>'[1]6.mell'!E106</f>
        <v>29800000</v>
      </c>
      <c r="C18" s="7">
        <f>'[1]6.mell'!F106</f>
        <v>29800000</v>
      </c>
      <c r="D18" s="7">
        <f>'[1]6.mell'!G106</f>
        <v>0</v>
      </c>
      <c r="E18" s="40">
        <f t="shared" ref="E18:E28" si="1">SUM(C18:D18)</f>
        <v>29800000</v>
      </c>
    </row>
    <row r="19" spans="1:5" x14ac:dyDescent="0.25">
      <c r="A19" s="15" t="s">
        <v>11</v>
      </c>
      <c r="B19" s="7">
        <f>'[1]6.mell'!E117</f>
        <v>450000</v>
      </c>
      <c r="C19" s="7">
        <f>'[1]6.mell'!F117</f>
        <v>450000</v>
      </c>
      <c r="D19" s="7">
        <f>'[1]6.mell'!G117</f>
        <v>0</v>
      </c>
      <c r="E19" s="40">
        <f t="shared" si="1"/>
        <v>450000</v>
      </c>
    </row>
    <row r="20" spans="1:5" x14ac:dyDescent="0.25">
      <c r="A20" s="15" t="s">
        <v>32</v>
      </c>
      <c r="B20" s="43"/>
      <c r="C20" s="7"/>
      <c r="D20" s="44"/>
      <c r="E20" s="40"/>
    </row>
    <row r="21" spans="1:5" x14ac:dyDescent="0.25">
      <c r="A21" s="32" t="s">
        <v>33</v>
      </c>
      <c r="B21" s="14">
        <v>540000</v>
      </c>
      <c r="C21" s="14">
        <v>540000</v>
      </c>
      <c r="D21" s="14"/>
      <c r="E21" s="40">
        <f t="shared" si="1"/>
        <v>540000</v>
      </c>
    </row>
    <row r="22" spans="1:5" x14ac:dyDescent="0.25">
      <c r="A22" s="32" t="s">
        <v>34</v>
      </c>
      <c r="B22" s="14">
        <v>1588135</v>
      </c>
      <c r="C22" s="14">
        <v>1588135</v>
      </c>
      <c r="D22" s="14"/>
      <c r="E22" s="40">
        <f t="shared" si="1"/>
        <v>1588135</v>
      </c>
    </row>
    <row r="23" spans="1:5" x14ac:dyDescent="0.25">
      <c r="A23" s="32" t="s">
        <v>35</v>
      </c>
      <c r="B23" s="14">
        <v>5971692</v>
      </c>
      <c r="C23" s="14">
        <v>5971692</v>
      </c>
      <c r="D23" s="14"/>
      <c r="E23" s="40">
        <f t="shared" si="1"/>
        <v>5971692</v>
      </c>
    </row>
    <row r="24" spans="1:5" x14ac:dyDescent="0.25">
      <c r="A24" s="32" t="s">
        <v>36</v>
      </c>
      <c r="B24" s="14">
        <v>5308514</v>
      </c>
      <c r="C24" s="14">
        <v>5308514</v>
      </c>
      <c r="D24" s="14">
        <v>223743</v>
      </c>
      <c r="E24" s="40">
        <f t="shared" si="1"/>
        <v>5532257</v>
      </c>
    </row>
    <row r="25" spans="1:5" x14ac:dyDescent="0.25">
      <c r="A25" s="32" t="s">
        <v>37</v>
      </c>
      <c r="B25" s="14">
        <v>4122693</v>
      </c>
      <c r="C25" s="14">
        <v>4122693</v>
      </c>
      <c r="D25" s="14">
        <v>61163</v>
      </c>
      <c r="E25" s="40">
        <f t="shared" si="1"/>
        <v>4183856</v>
      </c>
    </row>
    <row r="26" spans="1:5" x14ac:dyDescent="0.25">
      <c r="A26" s="32" t="s">
        <v>38</v>
      </c>
      <c r="B26" s="7">
        <f>'[1]6.mell'!E133</f>
        <v>1500000</v>
      </c>
      <c r="C26" s="7">
        <f>'[1]6.mell'!F133+32481</f>
        <v>3305370</v>
      </c>
      <c r="D26" s="40">
        <f>'[1]6.mell'!G133+'[1]6.mell'!G130</f>
        <v>0</v>
      </c>
      <c r="E26" s="40">
        <f t="shared" si="1"/>
        <v>3305370</v>
      </c>
    </row>
    <row r="27" spans="1:5" x14ac:dyDescent="0.25">
      <c r="A27" s="32" t="s">
        <v>39</v>
      </c>
      <c r="B27" s="7"/>
      <c r="C27" s="7">
        <f>'[1]6.mell'!F134</f>
        <v>150000</v>
      </c>
      <c r="D27" s="40">
        <f>'[1]6.mell'!G134+'[1]6.mell'!G131</f>
        <v>0</v>
      </c>
      <c r="E27" s="40">
        <f t="shared" si="1"/>
        <v>150000</v>
      </c>
    </row>
    <row r="28" spans="1:5" x14ac:dyDescent="0.25">
      <c r="A28" s="32" t="s">
        <v>40</v>
      </c>
      <c r="B28" s="7"/>
      <c r="C28" s="7">
        <f>'[1]6.mell'!F136</f>
        <v>0</v>
      </c>
      <c r="D28" s="40">
        <v>2665</v>
      </c>
      <c r="E28" s="40">
        <f t="shared" si="1"/>
        <v>2665</v>
      </c>
    </row>
    <row r="29" spans="1:5" x14ac:dyDescent="0.25">
      <c r="A29" s="15" t="s">
        <v>78</v>
      </c>
      <c r="B29" s="7">
        <f>'[1]6.mell'!E162</f>
        <v>124800</v>
      </c>
      <c r="C29" s="7">
        <f>'[1]6.mell'!F162</f>
        <v>124800</v>
      </c>
      <c r="D29" s="7">
        <f>'[1]6.mell'!G162</f>
        <v>0</v>
      </c>
      <c r="E29" s="40">
        <f>SUM(C29:D29)</f>
        <v>124800</v>
      </c>
    </row>
    <row r="30" spans="1:5" x14ac:dyDescent="0.25">
      <c r="A30" s="31" t="s">
        <v>41</v>
      </c>
      <c r="B30" s="7"/>
      <c r="C30" s="40"/>
      <c r="D30" s="40"/>
      <c r="E30" s="40"/>
    </row>
    <row r="31" spans="1:5" s="4" customFormat="1" x14ac:dyDescent="0.25">
      <c r="A31" s="32" t="s">
        <v>10</v>
      </c>
      <c r="B31" s="7">
        <f>'[1]6.mell'!E176</f>
        <v>0</v>
      </c>
      <c r="C31" s="7">
        <f>'[1]6.mell'!F176</f>
        <v>4275900</v>
      </c>
      <c r="D31" s="7">
        <f>'[1]6.mell'!G176</f>
        <v>0</v>
      </c>
      <c r="E31" s="40">
        <f t="shared" ref="E31:E33" si="2">SUM(C31:D31)</f>
        <v>4275900</v>
      </c>
    </row>
    <row r="32" spans="1:5" ht="14.25" customHeight="1" x14ac:dyDescent="0.25">
      <c r="A32" s="31" t="s">
        <v>42</v>
      </c>
      <c r="B32" s="7"/>
      <c r="C32" s="40"/>
      <c r="D32" s="40"/>
      <c r="E32" s="40"/>
    </row>
    <row r="33" spans="1:15" x14ac:dyDescent="0.25">
      <c r="A33" s="15" t="s">
        <v>43</v>
      </c>
      <c r="B33" s="7">
        <f>'[1]6.mell'!E192</f>
        <v>6141000</v>
      </c>
      <c r="C33" s="7">
        <f>'[1]6.mell'!F192</f>
        <v>7181580</v>
      </c>
      <c r="D33" s="7">
        <f>'[1]6.mell'!G192</f>
        <v>0</v>
      </c>
      <c r="E33" s="40">
        <f t="shared" si="2"/>
        <v>7181580</v>
      </c>
    </row>
    <row r="34" spans="1:15" x14ac:dyDescent="0.25">
      <c r="A34" s="15"/>
      <c r="B34" s="6"/>
      <c r="C34" s="40"/>
      <c r="D34" s="5"/>
      <c r="E34" s="40"/>
    </row>
    <row r="35" spans="1:15" x14ac:dyDescent="0.25">
      <c r="A35" s="15"/>
      <c r="B35" s="7"/>
      <c r="C35" s="40"/>
      <c r="D35" s="40"/>
      <c r="E35" s="40"/>
    </row>
    <row r="36" spans="1:15" s="17" customFormat="1" ht="12.75" x14ac:dyDescent="0.2">
      <c r="A36" s="15"/>
      <c r="B36" s="7"/>
      <c r="C36" s="40"/>
      <c r="D36" s="40"/>
      <c r="E36" s="40"/>
    </row>
    <row r="37" spans="1:15" x14ac:dyDescent="0.25">
      <c r="A37" s="33" t="s">
        <v>44</v>
      </c>
      <c r="B37" s="45">
        <f>SUM(B7:B36)</f>
        <v>190932370</v>
      </c>
      <c r="C37" s="45">
        <f t="shared" ref="C37:D37" si="3">SUM(C7:C36)</f>
        <v>255799151</v>
      </c>
      <c r="D37" s="45">
        <f t="shared" si="3"/>
        <v>24497705</v>
      </c>
      <c r="E37" s="45">
        <f>SUM(C37:D37)</f>
        <v>280296856</v>
      </c>
    </row>
    <row r="38" spans="1:15" x14ac:dyDescent="0.25">
      <c r="A38" s="13" t="s">
        <v>45</v>
      </c>
      <c r="B38" s="7">
        <f>'[1]6.mell'!E199</f>
        <v>11972500</v>
      </c>
      <c r="C38" s="7">
        <f>'[1]6.mell'!F199</f>
        <v>13364948</v>
      </c>
      <c r="D38" s="7">
        <f>'[1]6.mell'!G199</f>
        <v>0</v>
      </c>
      <c r="E38" s="40">
        <f>SUM(C38:D38)</f>
        <v>13364948</v>
      </c>
    </row>
    <row r="39" spans="1:15" x14ac:dyDescent="0.25">
      <c r="A39" s="13" t="s">
        <v>46</v>
      </c>
      <c r="B39" s="7">
        <f>'[1]6.mell'!E203</f>
        <v>206225623</v>
      </c>
      <c r="C39" s="7">
        <f>'[1]6.mell'!F203</f>
        <v>244784596</v>
      </c>
      <c r="D39" s="7">
        <f>'[1]6.mell'!G203</f>
        <v>0</v>
      </c>
      <c r="E39" s="40">
        <f t="shared" ref="E39:E43" si="4">SUM(C39:D39)</f>
        <v>244784596</v>
      </c>
    </row>
    <row r="40" spans="1:15" x14ac:dyDescent="0.25">
      <c r="A40" s="15" t="s">
        <v>47</v>
      </c>
      <c r="B40" s="7">
        <f>'[1]6.mell'!E207</f>
        <v>3421265</v>
      </c>
      <c r="C40" s="7">
        <f>'[1]6.mell'!F207</f>
        <v>3421265</v>
      </c>
      <c r="D40" s="7">
        <f>'[1]6.mell'!G207</f>
        <v>0</v>
      </c>
      <c r="E40" s="40">
        <f t="shared" si="4"/>
        <v>3421265</v>
      </c>
    </row>
    <row r="41" spans="1:15" x14ac:dyDescent="0.25">
      <c r="A41" s="15" t="s">
        <v>48</v>
      </c>
      <c r="B41" s="7"/>
      <c r="C41" s="40">
        <f>'[1]6.mell'!F213</f>
        <v>1060409</v>
      </c>
      <c r="D41" s="40">
        <f>'[1]6.mell'!G213</f>
        <v>3944327</v>
      </c>
      <c r="E41" s="40">
        <f t="shared" si="4"/>
        <v>5004736</v>
      </c>
    </row>
    <row r="42" spans="1:15" x14ac:dyDescent="0.25">
      <c r="A42" s="15" t="s">
        <v>49</v>
      </c>
      <c r="B42" s="7"/>
      <c r="C42" s="40"/>
      <c r="D42" s="40"/>
      <c r="E42" s="40"/>
    </row>
    <row r="43" spans="1:15" s="4" customFormat="1" x14ac:dyDescent="0.25">
      <c r="A43" s="32" t="s">
        <v>7</v>
      </c>
      <c r="B43" s="14">
        <f>'[1]6.mell'!E221</f>
        <v>200000000</v>
      </c>
      <c r="C43" s="14">
        <f>'[1]6.mell'!F221</f>
        <v>218318000</v>
      </c>
      <c r="D43" s="14">
        <f>'[1]6.mell'!G221</f>
        <v>0</v>
      </c>
      <c r="E43" s="40">
        <f t="shared" si="4"/>
        <v>218318000</v>
      </c>
    </row>
    <row r="44" spans="1:15" x14ac:dyDescent="0.25">
      <c r="A44" s="15" t="s">
        <v>50</v>
      </c>
      <c r="B44" s="6"/>
      <c r="C44" s="5"/>
      <c r="D44" s="5"/>
      <c r="E44" s="5"/>
    </row>
    <row r="45" spans="1:15" x14ac:dyDescent="0.25">
      <c r="A45" s="15" t="s">
        <v>51</v>
      </c>
      <c r="B45" s="6"/>
      <c r="C45" s="5"/>
      <c r="D45" s="5"/>
      <c r="E45" s="5"/>
    </row>
    <row r="46" spans="1:15" x14ac:dyDescent="0.25">
      <c r="A46" s="15" t="s">
        <v>52</v>
      </c>
      <c r="B46" s="6"/>
      <c r="C46" s="5"/>
      <c r="D46" s="5"/>
      <c r="E46" s="5"/>
    </row>
    <row r="47" spans="1:15" x14ac:dyDescent="0.25">
      <c r="A47" s="33" t="s">
        <v>53</v>
      </c>
      <c r="B47" s="45">
        <f>SUM(B38:B45)</f>
        <v>421619388</v>
      </c>
      <c r="C47" s="45">
        <f>SUM(C38:C45)</f>
        <v>480949218</v>
      </c>
      <c r="D47" s="45">
        <f>SUM(D38:D45)</f>
        <v>3944327</v>
      </c>
      <c r="E47" s="45">
        <f>SUM(C47:D47)</f>
        <v>484893545</v>
      </c>
    </row>
    <row r="48" spans="1:15" ht="26.25" x14ac:dyDescent="0.25">
      <c r="A48" s="34" t="s">
        <v>12</v>
      </c>
      <c r="B48" s="45"/>
      <c r="C48" s="46"/>
      <c r="D48" s="46"/>
      <c r="E48" s="46"/>
      <c r="K48" s="47"/>
      <c r="L48" s="47"/>
      <c r="M48" s="47"/>
      <c r="N48" s="47"/>
      <c r="O48" s="47"/>
    </row>
    <row r="49" spans="1:15" ht="15.75" thickBot="1" x14ac:dyDescent="0.3">
      <c r="A49" s="11" t="s">
        <v>54</v>
      </c>
      <c r="B49" s="19">
        <v>0</v>
      </c>
      <c r="C49" s="48"/>
      <c r="D49" s="48"/>
      <c r="E49" s="48"/>
      <c r="K49" s="47"/>
      <c r="L49" s="47"/>
      <c r="M49" s="47"/>
      <c r="N49" s="47"/>
      <c r="O49" s="47"/>
    </row>
    <row r="50" spans="1:15" ht="15.75" thickBot="1" x14ac:dyDescent="0.3">
      <c r="A50" s="8" t="s">
        <v>55</v>
      </c>
      <c r="B50" s="2">
        <f>SUM(B37,B47,B49)</f>
        <v>612551758</v>
      </c>
      <c r="C50" s="2">
        <f>SUM(C37,C47,C49)</f>
        <v>736748369</v>
      </c>
      <c r="D50" s="2">
        <f>SUM(D37,D47,D49)</f>
        <v>28442032</v>
      </c>
      <c r="E50" s="2">
        <f t="shared" ref="E50" si="5">SUM(E37,E47,E49)</f>
        <v>765190401</v>
      </c>
      <c r="H50" s="10"/>
      <c r="K50" s="47"/>
      <c r="L50" s="47"/>
      <c r="M50" s="47"/>
      <c r="N50" s="47"/>
      <c r="O50" s="47"/>
    </row>
    <row r="51" spans="1:15" x14ac:dyDescent="0.25">
      <c r="A51" s="35"/>
      <c r="K51" s="47"/>
      <c r="L51" s="47"/>
      <c r="M51" s="47"/>
      <c r="N51" s="47"/>
      <c r="O51" s="47"/>
    </row>
    <row r="52" spans="1:15" x14ac:dyDescent="0.25">
      <c r="A52" s="35"/>
      <c r="K52" s="47"/>
      <c r="L52" s="47"/>
      <c r="M52" s="47"/>
      <c r="N52" s="47"/>
      <c r="O52" s="47"/>
    </row>
    <row r="53" spans="1:15" x14ac:dyDescent="0.25">
      <c r="A53" s="37" t="s">
        <v>56</v>
      </c>
      <c r="B53" s="37"/>
      <c r="C53" s="37"/>
      <c r="D53" s="37"/>
      <c r="E53" s="37"/>
      <c r="K53" s="47"/>
      <c r="L53" s="47"/>
      <c r="M53" s="47"/>
      <c r="N53" s="47"/>
      <c r="O53" s="47"/>
    </row>
    <row r="54" spans="1:15" ht="15.75" thickBot="1" x14ac:dyDescent="0.3">
      <c r="A54" s="49"/>
      <c r="K54" s="47"/>
      <c r="L54" s="47"/>
      <c r="M54" s="47"/>
      <c r="N54" s="47"/>
      <c r="O54" s="47"/>
    </row>
    <row r="55" spans="1:15" s="4" customFormat="1" ht="39" thickBot="1" x14ac:dyDescent="0.3">
      <c r="A55" s="27" t="s">
        <v>20</v>
      </c>
      <c r="B55" s="20" t="s">
        <v>0</v>
      </c>
      <c r="C55" s="38" t="s">
        <v>16</v>
      </c>
      <c r="D55" s="28" t="s">
        <v>1</v>
      </c>
      <c r="E55" s="38" t="s">
        <v>17</v>
      </c>
      <c r="K55" s="21"/>
      <c r="L55" s="21"/>
      <c r="M55" s="21"/>
      <c r="N55" s="21"/>
      <c r="O55" s="21"/>
    </row>
    <row r="56" spans="1:15" x14ac:dyDescent="0.25">
      <c r="A56" s="16" t="s">
        <v>57</v>
      </c>
      <c r="B56" s="30">
        <f>'[1]7.1.mell'!E65</f>
        <v>21364806</v>
      </c>
      <c r="C56" s="30">
        <f>'[1]7.1.mell'!F65</f>
        <v>22926757</v>
      </c>
      <c r="D56" s="30">
        <f>'[1]7.1.mell'!G65</f>
        <v>5425194</v>
      </c>
      <c r="E56" s="40">
        <f>SUM(C56:D56)</f>
        <v>28351951</v>
      </c>
      <c r="K56" s="47"/>
      <c r="L56" s="47"/>
      <c r="M56" s="47"/>
      <c r="N56" s="47"/>
      <c r="O56" s="47"/>
    </row>
    <row r="57" spans="1:15" x14ac:dyDescent="0.25">
      <c r="A57" s="13" t="s">
        <v>58</v>
      </c>
      <c r="B57" s="7">
        <f>'[1]7.2.mell'!E64</f>
        <v>4679509</v>
      </c>
      <c r="C57" s="7">
        <f>'[1]7.2.mell'!F64</f>
        <v>5161059</v>
      </c>
      <c r="D57" s="7">
        <f>'[1]7.2.mell'!G64</f>
        <v>681682</v>
      </c>
      <c r="E57" s="40">
        <f t="shared" ref="E57:E66" si="6">SUM(C57:D57)</f>
        <v>5842741</v>
      </c>
      <c r="K57" s="47"/>
      <c r="L57" s="47"/>
      <c r="M57" s="47"/>
      <c r="N57" s="47"/>
      <c r="O57" s="47"/>
    </row>
    <row r="58" spans="1:15" x14ac:dyDescent="0.25">
      <c r="A58" s="15" t="s">
        <v>8</v>
      </c>
      <c r="B58" s="7">
        <f>'[1]7.3.mell'!E64</f>
        <v>73459846</v>
      </c>
      <c r="C58" s="7">
        <f>'[1]7.3.mell'!F64</f>
        <v>85803024</v>
      </c>
      <c r="D58" s="7">
        <f>'[1]7.3.mell'!G64</f>
        <v>9488585</v>
      </c>
      <c r="E58" s="40">
        <f t="shared" si="6"/>
        <v>95291609</v>
      </c>
      <c r="K58" s="47"/>
      <c r="L58" s="47"/>
      <c r="M58" s="47"/>
      <c r="N58" s="47"/>
      <c r="O58" s="47"/>
    </row>
    <row r="59" spans="1:15" x14ac:dyDescent="0.25">
      <c r="A59" s="15" t="s">
        <v>59</v>
      </c>
      <c r="B59" s="7">
        <f>'[1]7.4.mell'!E64</f>
        <v>3650000</v>
      </c>
      <c r="C59" s="7">
        <f>'[1]7.4.mell'!F64</f>
        <v>2566372</v>
      </c>
      <c r="D59" s="7">
        <f>'[1]7.4.mell'!G64</f>
        <v>-70777</v>
      </c>
      <c r="E59" s="40">
        <f t="shared" si="6"/>
        <v>2495595</v>
      </c>
      <c r="K59" s="47"/>
      <c r="L59" s="47"/>
      <c r="M59" s="47"/>
      <c r="N59" s="47"/>
      <c r="O59" s="47"/>
    </row>
    <row r="60" spans="1:15" x14ac:dyDescent="0.25">
      <c r="A60" s="15" t="s">
        <v>3</v>
      </c>
      <c r="B60" s="7"/>
      <c r="C60" s="42">
        <f>'[1]7.5.mell'!F80</f>
        <v>3432048</v>
      </c>
      <c r="D60" s="42">
        <f>'[1]7.5.mell'!G80</f>
        <v>0</v>
      </c>
      <c r="E60" s="40">
        <f t="shared" si="6"/>
        <v>3432048</v>
      </c>
      <c r="K60" s="47"/>
      <c r="L60" s="47"/>
      <c r="M60" s="47"/>
      <c r="N60" s="47"/>
      <c r="O60" s="47"/>
    </row>
    <row r="61" spans="1:15" x14ac:dyDescent="0.25">
      <c r="A61" s="15" t="s">
        <v>60</v>
      </c>
      <c r="B61" s="7"/>
      <c r="C61" s="42"/>
      <c r="D61" s="42"/>
      <c r="E61" s="40"/>
      <c r="K61" s="47"/>
      <c r="L61" s="47"/>
      <c r="M61" s="47"/>
      <c r="N61" s="47"/>
      <c r="O61" s="47"/>
    </row>
    <row r="62" spans="1:15" x14ac:dyDescent="0.25">
      <c r="A62" s="15" t="s">
        <v>61</v>
      </c>
      <c r="B62" s="7">
        <f>'[1]8.mell'!B22</f>
        <v>15398404</v>
      </c>
      <c r="C62" s="7">
        <f>'[1]8.mell'!C22</f>
        <v>15613361</v>
      </c>
      <c r="D62" s="42">
        <f>'[1]7.5.mell'!G81</f>
        <v>0</v>
      </c>
      <c r="E62" s="40">
        <f t="shared" si="6"/>
        <v>15613361</v>
      </c>
      <c r="K62" s="47"/>
      <c r="L62" s="47"/>
      <c r="M62" s="47"/>
      <c r="N62" s="47"/>
      <c r="O62" s="47"/>
    </row>
    <row r="63" spans="1:15" x14ac:dyDescent="0.25">
      <c r="A63" s="15" t="s">
        <v>62</v>
      </c>
      <c r="B63" s="7"/>
      <c r="C63" s="42"/>
      <c r="D63" s="42"/>
      <c r="E63" s="40"/>
      <c r="K63" s="47"/>
      <c r="L63" s="47"/>
      <c r="M63" s="47"/>
      <c r="N63" s="47"/>
      <c r="O63" s="47"/>
    </row>
    <row r="64" spans="1:15" x14ac:dyDescent="0.25">
      <c r="A64" s="15" t="s">
        <v>63</v>
      </c>
      <c r="B64" s="7">
        <f>'[1]8.mell'!B52</f>
        <v>4249500</v>
      </c>
      <c r="C64" s="7">
        <f>'[1]8.mell'!C52</f>
        <v>16525400</v>
      </c>
      <c r="D64" s="42">
        <f>'[1]7.5.mell'!G82</f>
        <v>0</v>
      </c>
      <c r="E64" s="40">
        <f t="shared" si="6"/>
        <v>16525400</v>
      </c>
      <c r="K64" s="47"/>
      <c r="L64" s="47"/>
      <c r="M64" s="47"/>
      <c r="N64" s="47"/>
      <c r="O64" s="47"/>
    </row>
    <row r="65" spans="1:15" x14ac:dyDescent="0.25">
      <c r="A65" s="15" t="s">
        <v>5</v>
      </c>
      <c r="B65" s="7">
        <f>'[1]9.mell'!D73</f>
        <v>131560040</v>
      </c>
      <c r="C65" s="7">
        <f>'[1]9.mell'!E73</f>
        <v>178974701</v>
      </c>
      <c r="D65" s="42">
        <f>'[1]9.mell'!F73</f>
        <v>6437663</v>
      </c>
      <c r="E65" s="40">
        <f t="shared" si="6"/>
        <v>185412364</v>
      </c>
      <c r="K65" s="47"/>
      <c r="L65" s="47"/>
      <c r="M65" s="47"/>
      <c r="N65" s="47"/>
      <c r="O65" s="47"/>
    </row>
    <row r="66" spans="1:15" x14ac:dyDescent="0.25">
      <c r="A66" s="15" t="s">
        <v>4</v>
      </c>
      <c r="B66" s="7">
        <f>'[1]9.mell'!D52-'[1]9.mell'!D11</f>
        <v>93749361</v>
      </c>
      <c r="C66" s="7">
        <f>'[1]9.mell'!E52-'[1]9.mell'!E11</f>
        <v>119516260</v>
      </c>
      <c r="D66" s="42">
        <f>'[1]9.mell'!F52-'[1]9.mell'!F11</f>
        <v>2255054</v>
      </c>
      <c r="E66" s="40">
        <f t="shared" si="6"/>
        <v>121771314</v>
      </c>
    </row>
    <row r="67" spans="1:15" x14ac:dyDescent="0.25">
      <c r="A67" s="15" t="s">
        <v>64</v>
      </c>
      <c r="B67" s="7"/>
      <c r="C67" s="42"/>
      <c r="D67" s="42">
        <f>'[1]7.5.mell'!G87</f>
        <v>0</v>
      </c>
      <c r="E67" s="40"/>
    </row>
    <row r="68" spans="1:15" x14ac:dyDescent="0.25">
      <c r="A68" s="15" t="s">
        <v>65</v>
      </c>
      <c r="B68" s="7"/>
      <c r="C68" s="42"/>
      <c r="D68" s="42"/>
      <c r="E68" s="40"/>
    </row>
    <row r="69" spans="1:15" s="17" customFormat="1" ht="12.75" x14ac:dyDescent="0.2">
      <c r="A69" s="15" t="s">
        <v>13</v>
      </c>
      <c r="B69" s="7"/>
      <c r="C69" s="42"/>
      <c r="D69" s="42"/>
      <c r="E69" s="40"/>
    </row>
    <row r="70" spans="1:15" s="17" customFormat="1" ht="12.75" x14ac:dyDescent="0.2">
      <c r="A70" s="32" t="s">
        <v>66</v>
      </c>
      <c r="B70" s="7"/>
      <c r="C70" s="42"/>
      <c r="D70" s="42"/>
      <c r="E70" s="40"/>
    </row>
    <row r="71" spans="1:15" x14ac:dyDescent="0.25">
      <c r="A71" s="32" t="s">
        <v>67</v>
      </c>
      <c r="B71" s="6"/>
      <c r="C71" s="42"/>
      <c r="D71" s="50"/>
      <c r="E71" s="40"/>
    </row>
    <row r="72" spans="1:15" x14ac:dyDescent="0.25">
      <c r="A72" s="32" t="s">
        <v>14</v>
      </c>
      <c r="B72" s="7">
        <f>'[1]9.mell'!D83</f>
        <v>452640</v>
      </c>
      <c r="C72" s="7">
        <f>'[1]9.mell'!E86</f>
        <v>1295000</v>
      </c>
      <c r="D72" s="7">
        <f>'[1]9.mell'!F86</f>
        <v>0</v>
      </c>
      <c r="E72" s="40">
        <f>SUM(C72:D72)</f>
        <v>1295000</v>
      </c>
    </row>
    <row r="73" spans="1:15" x14ac:dyDescent="0.25">
      <c r="A73" s="13" t="s">
        <v>9</v>
      </c>
      <c r="B73" s="7">
        <f>'[1]10.mell'!B9</f>
        <v>1613602</v>
      </c>
      <c r="C73" s="42">
        <f>'[1]10.mell'!C15</f>
        <v>3057368</v>
      </c>
      <c r="D73" s="42">
        <f>'[1]10.mell'!D15</f>
        <v>280304</v>
      </c>
      <c r="E73" s="40">
        <f>SUM(C73:D73)</f>
        <v>3337672</v>
      </c>
    </row>
    <row r="74" spans="1:15" x14ac:dyDescent="0.25">
      <c r="A74" s="33" t="s">
        <v>6</v>
      </c>
      <c r="B74" s="12">
        <f>SUM(B56:B73)</f>
        <v>350177708</v>
      </c>
      <c r="C74" s="22">
        <f>SUM(C56:C73)</f>
        <v>454871350</v>
      </c>
      <c r="D74" s="22">
        <f>SUM(D56:D73)</f>
        <v>24497705</v>
      </c>
      <c r="E74" s="51">
        <f>SUM(C74:D74)</f>
        <v>479369055</v>
      </c>
    </row>
    <row r="75" spans="1:15" x14ac:dyDescent="0.25">
      <c r="A75" s="15" t="s">
        <v>68</v>
      </c>
      <c r="B75" s="14">
        <f>'[1]9.mell'!D92</f>
        <v>200000000</v>
      </c>
      <c r="C75" s="14">
        <f>'[1]9.mell'!E92</f>
        <v>218318000</v>
      </c>
      <c r="D75" s="14">
        <f>'[1]9.mell'!F92</f>
        <v>0</v>
      </c>
      <c r="E75" s="40">
        <f>SUM(C75:D75)</f>
        <v>218318000</v>
      </c>
    </row>
    <row r="76" spans="1:15" x14ac:dyDescent="0.25">
      <c r="A76" s="13" t="s">
        <v>69</v>
      </c>
      <c r="B76" s="7"/>
      <c r="C76" s="42"/>
      <c r="D76" s="42"/>
      <c r="E76" s="40"/>
    </row>
    <row r="77" spans="1:15" x14ac:dyDescent="0.25">
      <c r="A77" s="15" t="s">
        <v>70</v>
      </c>
      <c r="B77" s="7">
        <v>58524795</v>
      </c>
      <c r="C77" s="7">
        <v>58360817</v>
      </c>
      <c r="D77" s="7">
        <v>-155748</v>
      </c>
      <c r="E77" s="40">
        <f>SUM(C77:D77)</f>
        <v>58205069</v>
      </c>
    </row>
    <row r="78" spans="1:15" x14ac:dyDescent="0.25">
      <c r="A78" s="15" t="s">
        <v>71</v>
      </c>
      <c r="B78" s="7">
        <v>427990</v>
      </c>
      <c r="C78" s="42">
        <v>716528</v>
      </c>
      <c r="D78" s="42">
        <v>155748</v>
      </c>
      <c r="E78" s="40">
        <f t="shared" ref="E78:E79" si="7">SUM(C78:D78)</f>
        <v>872276</v>
      </c>
    </row>
    <row r="79" spans="1:15" x14ac:dyDescent="0.25">
      <c r="A79" s="15" t="s">
        <v>48</v>
      </c>
      <c r="B79" s="7">
        <f>'[1]9.mell'!D106</f>
        <v>3421265</v>
      </c>
      <c r="C79" s="7">
        <f>'[1]9.mell'!E106</f>
        <v>4481674</v>
      </c>
      <c r="D79" s="7">
        <f>'[1]9.mell'!F106</f>
        <v>3944327</v>
      </c>
      <c r="E79" s="40">
        <f t="shared" si="7"/>
        <v>8426001</v>
      </c>
    </row>
    <row r="80" spans="1:15" x14ac:dyDescent="0.25">
      <c r="A80" s="15" t="s">
        <v>72</v>
      </c>
      <c r="B80" s="7"/>
      <c r="C80" s="42"/>
      <c r="D80" s="42"/>
      <c r="E80" s="40">
        <f>SUM(B80:D80)</f>
        <v>0</v>
      </c>
    </row>
    <row r="81" spans="1:7" x14ac:dyDescent="0.25">
      <c r="A81" s="33" t="s">
        <v>18</v>
      </c>
      <c r="B81" s="18">
        <f>SUM(B75:B79)</f>
        <v>262374050</v>
      </c>
      <c r="C81" s="18">
        <f t="shared" ref="C81:E81" si="8">SUM(C75:C79)</f>
        <v>281877019</v>
      </c>
      <c r="D81" s="18">
        <f t="shared" si="8"/>
        <v>3944327</v>
      </c>
      <c r="E81" s="18">
        <f t="shared" si="8"/>
        <v>285821346</v>
      </c>
    </row>
    <row r="82" spans="1:7" ht="26.25" x14ac:dyDescent="0.25">
      <c r="A82" s="34" t="s">
        <v>15</v>
      </c>
      <c r="B82" s="18"/>
      <c r="C82" s="52"/>
      <c r="D82" s="52"/>
      <c r="E82" s="52"/>
    </row>
    <row r="83" spans="1:7" ht="15.75" thickBot="1" x14ac:dyDescent="0.3">
      <c r="A83" s="11" t="s">
        <v>73</v>
      </c>
      <c r="B83" s="19"/>
      <c r="C83" s="48"/>
      <c r="D83" s="48"/>
      <c r="E83" s="48"/>
    </row>
    <row r="84" spans="1:7" ht="15.75" thickBot="1" x14ac:dyDescent="0.3">
      <c r="A84" s="9" t="s">
        <v>74</v>
      </c>
      <c r="B84" s="24">
        <f>SUM(B81,B74,B83)</f>
        <v>612551758</v>
      </c>
      <c r="C84" s="24">
        <f t="shared" ref="C84:E84" si="9">SUM(C81,C74,C83)</f>
        <v>736748369</v>
      </c>
      <c r="D84" s="24">
        <f t="shared" si="9"/>
        <v>28442032</v>
      </c>
      <c r="E84" s="24">
        <f t="shared" si="9"/>
        <v>765190401</v>
      </c>
      <c r="G84" s="10"/>
    </row>
  </sheetData>
  <mergeCells count="5">
    <mergeCell ref="A53:E53"/>
    <mergeCell ref="A1:E1"/>
    <mergeCell ref="A2:E2"/>
    <mergeCell ref="A3:E3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11.1.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2018-02-27T13:14:25Z</dcterms:modified>
</cp:coreProperties>
</file>