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Önkormányzati és Szervezési Iroda\Nagy Ágnes\"/>
    </mc:Choice>
  </mc:AlternateContent>
  <bookViews>
    <workbookView xWindow="0" yWindow="0" windowWidth="19200" windowHeight="11595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definedNames>
    <definedName name="_xlnm._FilterDatabase" localSheetId="0" hidden="1">Munka1!$A$4:$N$53</definedName>
    <definedName name="_xlnm.Print_Area" localSheetId="0">Munka1!$A$1:$N$68</definedName>
  </definedNames>
  <calcPr calcId="152511"/>
</workbook>
</file>

<file path=xl/calcChain.xml><?xml version="1.0" encoding="utf-8"?>
<calcChain xmlns="http://schemas.openxmlformats.org/spreadsheetml/2006/main">
  <c r="N25" i="1" l="1"/>
  <c r="N26" i="1"/>
  <c r="N27" i="1"/>
  <c r="L28" i="1"/>
  <c r="N28" i="1" s="1"/>
  <c r="M66" i="1" l="1"/>
  <c r="N65" i="1"/>
  <c r="N64" i="1" l="1"/>
  <c r="L14" i="1" l="1"/>
  <c r="N14" i="1" l="1"/>
  <c r="L13" i="1"/>
  <c r="N13" i="1" s="1"/>
  <c r="N12" i="1" l="1"/>
  <c r="N63" i="1"/>
  <c r="H34" i="1"/>
  <c r="N24" i="1"/>
  <c r="L66" i="1"/>
  <c r="N62" i="1"/>
  <c r="L36" i="1"/>
  <c r="L34" i="1" s="1"/>
  <c r="L45" i="1" s="1"/>
  <c r="N35" i="1"/>
  <c r="N61" i="1"/>
  <c r="M22" i="1"/>
  <c r="L22" i="1"/>
  <c r="N21" i="1"/>
  <c r="N19" i="1"/>
  <c r="N59" i="1"/>
  <c r="N43" i="1"/>
  <c r="N60" i="1"/>
  <c r="M34" i="1"/>
  <c r="M45" i="1" s="1"/>
  <c r="N37" i="1"/>
  <c r="N38" i="1"/>
  <c r="N39" i="1"/>
  <c r="N40" i="1"/>
  <c r="N41" i="1"/>
  <c r="N42" i="1"/>
  <c r="K17" i="1"/>
  <c r="N17" i="1"/>
  <c r="K18" i="1"/>
  <c r="N18" i="1"/>
  <c r="H30" i="1"/>
  <c r="K30" i="1"/>
  <c r="N30" i="1"/>
  <c r="H24" i="1"/>
  <c r="K24" i="1"/>
  <c r="N58" i="1"/>
  <c r="N57" i="1"/>
  <c r="M52" i="1"/>
  <c r="L52" i="1"/>
  <c r="N51" i="1"/>
  <c r="N50" i="1"/>
  <c r="N49" i="1"/>
  <c r="N48" i="1"/>
  <c r="N47" i="1"/>
  <c r="N29" i="1"/>
  <c r="N16" i="1"/>
  <c r="N11" i="1"/>
  <c r="N10" i="1"/>
  <c r="N9" i="1"/>
  <c r="N8" i="1"/>
  <c r="N7" i="1"/>
  <c r="N6" i="1"/>
  <c r="J22" i="1"/>
  <c r="J45" i="1"/>
  <c r="K5" i="1"/>
  <c r="K6" i="1"/>
  <c r="K7" i="1"/>
  <c r="K8" i="1"/>
  <c r="K9" i="1"/>
  <c r="K10" i="1"/>
  <c r="K11" i="1"/>
  <c r="K12" i="1"/>
  <c r="K16" i="1"/>
  <c r="K47" i="1"/>
  <c r="K48" i="1"/>
  <c r="K49" i="1"/>
  <c r="K50" i="1"/>
  <c r="K51" i="1"/>
  <c r="J52" i="1"/>
  <c r="K58" i="1"/>
  <c r="K57" i="1"/>
  <c r="K59" i="1"/>
  <c r="K29" i="1"/>
  <c r="J66" i="1"/>
  <c r="I52" i="1"/>
  <c r="I45" i="1"/>
  <c r="F45" i="1"/>
  <c r="G45" i="1"/>
  <c r="H58" i="1"/>
  <c r="H59" i="1"/>
  <c r="H57" i="1"/>
  <c r="H29" i="1"/>
  <c r="H8" i="1"/>
  <c r="H9" i="1"/>
  <c r="H10" i="1"/>
  <c r="H11" i="1"/>
  <c r="H12" i="1"/>
  <c r="F66" i="1"/>
  <c r="G66" i="1"/>
  <c r="I66" i="1"/>
  <c r="I22" i="1"/>
  <c r="F52" i="1"/>
  <c r="G52" i="1"/>
  <c r="H50" i="1"/>
  <c r="H49" i="1"/>
  <c r="H48" i="1"/>
  <c r="H47" i="1"/>
  <c r="G22" i="1"/>
  <c r="H6" i="1"/>
  <c r="H7" i="1"/>
  <c r="H5" i="1"/>
  <c r="F22" i="1"/>
  <c r="E57" i="1"/>
  <c r="H52" i="1" l="1"/>
  <c r="H66" i="1"/>
  <c r="K52" i="1"/>
  <c r="N36" i="1"/>
  <c r="N34" i="1" s="1"/>
  <c r="N45" i="1" s="1"/>
  <c r="N66" i="1"/>
  <c r="N22" i="1"/>
  <c r="G53" i="1"/>
  <c r="G68" i="1" s="1"/>
  <c r="I53" i="1"/>
  <c r="I68" i="1" s="1"/>
  <c r="F53" i="1"/>
  <c r="F68" i="1" s="1"/>
  <c r="K45" i="1"/>
  <c r="K66" i="1"/>
  <c r="J53" i="1"/>
  <c r="J68" i="1" s="1"/>
  <c r="N52" i="1"/>
  <c r="H45" i="1"/>
  <c r="M53" i="1"/>
  <c r="M68" i="1" s="1"/>
  <c r="L53" i="1"/>
  <c r="L68" i="1" s="1"/>
  <c r="H22" i="1"/>
  <c r="K22" i="1"/>
  <c r="K53" i="1" s="1"/>
  <c r="K68" i="1" l="1"/>
  <c r="N53" i="1"/>
  <c r="N68" i="1" s="1"/>
  <c r="H53" i="1"/>
  <c r="H68" i="1" s="1"/>
</calcChain>
</file>

<file path=xl/sharedStrings.xml><?xml version="1.0" encoding="utf-8"?>
<sst xmlns="http://schemas.openxmlformats.org/spreadsheetml/2006/main" count="170" uniqueCount="99">
  <si>
    <t>Megnevezés</t>
  </si>
  <si>
    <t>Működési célú támogatások, pénzeszköz átadások</t>
  </si>
  <si>
    <t>Általános támogatások</t>
  </si>
  <si>
    <t>Aquapalace Úszásoktatás</t>
  </si>
  <si>
    <t>Dunakanyar Csatorna Társulás működési hozzájárulás</t>
  </si>
  <si>
    <t>Működési támogatás összesen</t>
  </si>
  <si>
    <t>Társaságok működési támogatása összesen</t>
  </si>
  <si>
    <t xml:space="preserve">II. </t>
  </si>
  <si>
    <t>Fejlesztési célú támogatások, pénzeszköz átadások</t>
  </si>
  <si>
    <t>Városi sportrendezvények támogatása</t>
  </si>
  <si>
    <t>Családsegítő állami támogatása</t>
  </si>
  <si>
    <t>Kötelező</t>
  </si>
  <si>
    <t>Nem kötelező</t>
  </si>
  <si>
    <t>Összesen</t>
  </si>
  <si>
    <t>2014. évi előirányzat</t>
  </si>
  <si>
    <t>I /a</t>
  </si>
  <si>
    <t>I/b</t>
  </si>
  <si>
    <t>Mindösszesen</t>
  </si>
  <si>
    <r>
      <t>Polgárőrség</t>
    </r>
    <r>
      <rPr>
        <i/>
        <sz val="9"/>
        <rFont val="Times New Roman"/>
        <family val="1"/>
        <charset val="238"/>
      </rPr>
      <t xml:space="preserve"> (302/2013.(X.10.) Kt.sz.hat.)</t>
    </r>
  </si>
  <si>
    <r>
      <t>Bursa Hungarica (</t>
    </r>
    <r>
      <rPr>
        <i/>
        <sz val="9"/>
        <rFont val="Times New Roman"/>
        <family val="1"/>
        <charset val="238"/>
      </rPr>
      <t>317/2013.(X.10.) Kt.sz.hat.)</t>
    </r>
  </si>
  <si>
    <t>Célfeladatok</t>
  </si>
  <si>
    <t>Oktatás</t>
  </si>
  <si>
    <t>Egészségügy</t>
  </si>
  <si>
    <t>Szociális ellátás</t>
  </si>
  <si>
    <t>Célfeladatok összesen</t>
  </si>
  <si>
    <t>Hamvas Béla CONCERTO terhére</t>
  </si>
  <si>
    <t>Dunyha program - fejlesztési támogatás</t>
  </si>
  <si>
    <t>Vigyázók Egyesület</t>
  </si>
  <si>
    <t>Közösség Lámpásai</t>
  </si>
  <si>
    <t>K8-   Fejlesztési támogatás összesen</t>
  </si>
  <si>
    <t>2015. évi 
előirányzat</t>
  </si>
  <si>
    <t xml:space="preserve">Kultúra </t>
  </si>
  <si>
    <t>Ifjúság</t>
  </si>
  <si>
    <t>Közbiztonsági feladatok (Tűzoltóság, Rendőrség)</t>
  </si>
  <si>
    <t>szakfeladat</t>
  </si>
  <si>
    <t>KTK kód</t>
  </si>
  <si>
    <t>0810451K</t>
  </si>
  <si>
    <t>0660201K</t>
  </si>
  <si>
    <t>K51203</t>
  </si>
  <si>
    <t>K50608</t>
  </si>
  <si>
    <t>K51208</t>
  </si>
  <si>
    <t>095040K</t>
  </si>
  <si>
    <t>K51204</t>
  </si>
  <si>
    <t>0111301K</t>
  </si>
  <si>
    <t>0180301K</t>
  </si>
  <si>
    <t>K50607</t>
  </si>
  <si>
    <t>K51202</t>
  </si>
  <si>
    <t>9105011K</t>
  </si>
  <si>
    <t>K51207</t>
  </si>
  <si>
    <t>ügyletkód</t>
  </si>
  <si>
    <t>Működési támogatások mindösszesen</t>
  </si>
  <si>
    <t>2016. évi 
előirányzat</t>
  </si>
  <si>
    <t>Társaságok működési támogatása, Közszolgáltatási szerződések</t>
  </si>
  <si>
    <t>Városi Szolgáltató Nonprofit Zrt. Összesen</t>
  </si>
  <si>
    <t>Közutak fenntartása, Téli útüzem</t>
  </si>
  <si>
    <t>Közterület fenntartás</t>
  </si>
  <si>
    <t>Parkfenntartás</t>
  </si>
  <si>
    <t>Köztisztaság, Gyepmester</t>
  </si>
  <si>
    <t>Gondnokság</t>
  </si>
  <si>
    <t>Épületfenntartás</t>
  </si>
  <si>
    <t>Hulladék gazdálkodás</t>
  </si>
  <si>
    <t>051030K</t>
  </si>
  <si>
    <t>0660101K</t>
  </si>
  <si>
    <t>0474101K</t>
  </si>
  <si>
    <t>0451201K</t>
  </si>
  <si>
    <t xml:space="preserve">Likviditás javítás - pótbefizetés </t>
  </si>
  <si>
    <t>Söndörgő Fesztivál támogatás</t>
  </si>
  <si>
    <t>1+1 út, és járdaépítés fejlesztési program</t>
  </si>
  <si>
    <t>Magyar Vöröskereszt támogatás</t>
  </si>
  <si>
    <t xml:space="preserve">Polgármesteri keret </t>
  </si>
  <si>
    <t>Kulturális Kft. fejlesztési támogatás</t>
  </si>
  <si>
    <t>Védműfenntartás, Árvízi védekezés</t>
  </si>
  <si>
    <t xml:space="preserve">Városi Szolgáltató NZrt. fejlesztési támogatás </t>
  </si>
  <si>
    <t>Talentum ösztöndíj</t>
  </si>
  <si>
    <t>Szentendrei Kulturális Központ NKft.</t>
  </si>
  <si>
    <t>Szentendre és Térsége TDM NKft.</t>
  </si>
  <si>
    <t>Sportcélú Kft. Műfüves pálya lízingdíja</t>
  </si>
  <si>
    <t>K8904</t>
  </si>
  <si>
    <t>K8907</t>
  </si>
  <si>
    <t>Söndörgő Fesztivál tám. átcsoportosítás Polgármesteri kezdeményezés</t>
  </si>
  <si>
    <t>K50807</t>
  </si>
  <si>
    <t>Családsegítő 2015 évi maradék támogatás</t>
  </si>
  <si>
    <t>K8609</t>
  </si>
  <si>
    <t>Többfunakciós úszómú</t>
  </si>
  <si>
    <t>2. mód</t>
  </si>
  <si>
    <t>Családsegítő bérkopmpenzáció 1 mód + 2 mód</t>
  </si>
  <si>
    <t>Családsegítő szoc ágazati pótlék 1 mód + 2 mód</t>
  </si>
  <si>
    <t>3. mód</t>
  </si>
  <si>
    <t>Szentendrei Kulturális Központ fejl támogatása</t>
  </si>
  <si>
    <t>Sportcélú Kft. Műfüves pálya lízingdíj maradványa</t>
  </si>
  <si>
    <t>Sportcélú Kft. Oberbank AG hiteltörlesztés</t>
  </si>
  <si>
    <t>Sportcélú Kft. Oberbank AG hiteltörlesztés tartalékból</t>
  </si>
  <si>
    <t>1+1 programra befolyt lakossági beifzetések</t>
  </si>
  <si>
    <t>1. mód.</t>
  </si>
  <si>
    <t>210/2016.(IX.8.) Kt.sz.hat. Közművelődési érd. növ. Pályázat önrész</t>
  </si>
  <si>
    <t>Szentendrei Kulturális Központ NKft. Összesen:</t>
  </si>
  <si>
    <t>205/2016.(IX.8.) Kt.sz.hat. Aquapalace támogatása</t>
  </si>
  <si>
    <t xml:space="preserve">Párterápia előadás jegyek vásárlása Kult NKft. </t>
  </si>
  <si>
    <t>Telitalálat előadás jegyek vásárlása Kult. NKft.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</si>
</sst>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3" fontId="6" fillId="0" borderId="0" xfId="0" applyNumberFormat="1" applyFont="1" applyBorder="1"/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7" fillId="0" borderId="0" xfId="1" applyNumberFormat="1" applyFont="1" applyFill="1" applyBorder="1"/>
    <xf numFmtId="3" fontId="6" fillId="0" borderId="5" xfId="0" applyNumberFormat="1" applyFont="1" applyBorder="1"/>
    <xf numFmtId="3" fontId="6" fillId="0" borderId="6" xfId="0" applyNumberFormat="1" applyFont="1" applyBorder="1"/>
    <xf numFmtId="3" fontId="9" fillId="0" borderId="7" xfId="0" applyNumberFormat="1" applyFont="1" applyBorder="1"/>
    <xf numFmtId="3" fontId="9" fillId="0" borderId="8" xfId="0" applyNumberFormat="1" applyFont="1" applyBorder="1"/>
    <xf numFmtId="3" fontId="9" fillId="0" borderId="0" xfId="0" applyNumberFormat="1" applyFont="1" applyBorder="1"/>
    <xf numFmtId="3" fontId="4" fillId="0" borderId="9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/>
    <xf numFmtId="3" fontId="9" fillId="0" borderId="10" xfId="0" applyNumberFormat="1" applyFont="1" applyBorder="1"/>
    <xf numFmtId="3" fontId="6" fillId="0" borderId="11" xfId="0" applyNumberFormat="1" applyFont="1" applyBorder="1"/>
    <xf numFmtId="3" fontId="6" fillId="0" borderId="12" xfId="0" applyNumberFormat="1" applyFont="1" applyBorder="1"/>
    <xf numFmtId="3" fontId="9" fillId="0" borderId="6" xfId="0" applyNumberFormat="1" applyFont="1" applyBorder="1"/>
    <xf numFmtId="3" fontId="9" fillId="0" borderId="5" xfId="0" applyNumberFormat="1" applyFont="1" applyBorder="1"/>
    <xf numFmtId="3" fontId="9" fillId="0" borderId="10" xfId="0" applyNumberFormat="1" applyFont="1" applyBorder="1" applyAlignment="1">
      <alignment horizontal="center"/>
    </xf>
    <xf numFmtId="3" fontId="7" fillId="0" borderId="6" xfId="0" applyNumberFormat="1" applyFont="1" applyBorder="1"/>
    <xf numFmtId="3" fontId="9" fillId="0" borderId="13" xfId="0" applyNumberFormat="1" applyFont="1" applyBorder="1"/>
    <xf numFmtId="3" fontId="4" fillId="0" borderId="14" xfId="1" applyNumberFormat="1" applyFont="1" applyFill="1" applyBorder="1" applyAlignment="1">
      <alignment horizontal="right"/>
    </xf>
    <xf numFmtId="3" fontId="9" fillId="0" borderId="15" xfId="0" applyNumberFormat="1" applyFont="1" applyBorder="1"/>
    <xf numFmtId="3" fontId="9" fillId="0" borderId="15" xfId="0" applyNumberFormat="1" applyFont="1" applyBorder="1" applyAlignment="1">
      <alignment horizontal="center"/>
    </xf>
    <xf numFmtId="3" fontId="9" fillId="0" borderId="1" xfId="0" applyNumberFormat="1" applyFont="1" applyBorder="1"/>
    <xf numFmtId="3" fontId="9" fillId="0" borderId="2" xfId="0" applyNumberFormat="1" applyFont="1" applyBorder="1"/>
    <xf numFmtId="1" fontId="4" fillId="0" borderId="6" xfId="1" applyNumberFormat="1" applyFont="1" applyFill="1" applyBorder="1" applyAlignment="1">
      <alignment horizontal="center"/>
    </xf>
    <xf numFmtId="1" fontId="7" fillId="0" borderId="6" xfId="1" applyNumberFormat="1" applyFont="1" applyFill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" fontId="7" fillId="0" borderId="6" xfId="1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" fontId="4" fillId="0" borderId="6" xfId="1" applyNumberFormat="1" applyFont="1" applyFill="1" applyBorder="1" applyAlignment="1">
      <alignment horizontal="left"/>
    </xf>
    <xf numFmtId="1" fontId="9" fillId="0" borderId="6" xfId="0" applyNumberFormat="1" applyFont="1" applyBorder="1" applyAlignment="1">
      <alignment horizontal="left"/>
    </xf>
    <xf numFmtId="3" fontId="6" fillId="0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/>
    <xf numFmtId="3" fontId="6" fillId="0" borderId="6" xfId="0" applyNumberFormat="1" applyFont="1" applyFill="1" applyBorder="1"/>
    <xf numFmtId="1" fontId="4" fillId="0" borderId="0" xfId="1" applyNumberFormat="1" applyFont="1" applyFill="1" applyBorder="1" applyAlignment="1">
      <alignment horizontal="left"/>
    </xf>
    <xf numFmtId="1" fontId="7" fillId="0" borderId="0" xfId="1" applyNumberFormat="1" applyFont="1" applyFill="1" applyBorder="1" applyAlignment="1">
      <alignment horizontal="center"/>
    </xf>
    <xf numFmtId="1" fontId="9" fillId="0" borderId="0" xfId="0" applyNumberFormat="1" applyFont="1" applyBorder="1" applyAlignment="1">
      <alignment horizontal="left"/>
    </xf>
    <xf numFmtId="1" fontId="9" fillId="0" borderId="10" xfId="0" applyNumberFormat="1" applyFont="1" applyBorder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1" fontId="7" fillId="0" borderId="0" xfId="1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1" fontId="7" fillId="0" borderId="6" xfId="1" applyNumberFormat="1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vertical="center"/>
    </xf>
    <xf numFmtId="3" fontId="7" fillId="0" borderId="0" xfId="1" applyNumberFormat="1" applyFont="1" applyFill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7" fillId="0" borderId="0" xfId="1" applyNumberFormat="1" applyFont="1" applyFill="1" applyBorder="1" applyAlignment="1">
      <alignment horizontal="left"/>
    </xf>
    <xf numFmtId="3" fontId="5" fillId="0" borderId="5" xfId="0" applyNumberFormat="1" applyFont="1" applyFill="1" applyBorder="1"/>
    <xf numFmtId="3" fontId="5" fillId="0" borderId="6" xfId="0" applyNumberFormat="1" applyFont="1" applyFill="1" applyBorder="1"/>
    <xf numFmtId="3" fontId="5" fillId="0" borderId="5" xfId="0" applyNumberFormat="1" applyFont="1" applyBorder="1"/>
    <xf numFmtId="3" fontId="5" fillId="0" borderId="0" xfId="0" applyNumberFormat="1" applyFont="1" applyBorder="1"/>
    <xf numFmtId="3" fontId="7" fillId="0" borderId="5" xfId="1" applyNumberFormat="1" applyFont="1" applyFill="1" applyBorder="1"/>
    <xf numFmtId="3" fontId="3" fillId="0" borderId="5" xfId="1" applyNumberFormat="1" applyFont="1" applyFill="1" applyBorder="1"/>
    <xf numFmtId="3" fontId="7" fillId="0" borderId="5" xfId="1" applyNumberFormat="1" applyFont="1" applyFill="1" applyBorder="1" applyAlignment="1">
      <alignment vertical="center" wrapText="1"/>
    </xf>
    <xf numFmtId="3" fontId="7" fillId="0" borderId="24" xfId="1" applyNumberFormat="1" applyFont="1" applyFill="1" applyBorder="1"/>
    <xf numFmtId="1" fontId="7" fillId="0" borderId="5" xfId="1" applyNumberFormat="1" applyFont="1" applyFill="1" applyBorder="1" applyAlignment="1">
      <alignment horizontal="center"/>
    </xf>
    <xf numFmtId="1" fontId="7" fillId="0" borderId="24" xfId="1" applyNumberFormat="1" applyFont="1" applyFill="1" applyBorder="1" applyAlignment="1">
      <alignment horizontal="center"/>
    </xf>
    <xf numFmtId="1" fontId="7" fillId="0" borderId="19" xfId="1" applyNumberFormat="1" applyFont="1" applyFill="1" applyBorder="1" applyAlignment="1">
      <alignment horizontal="center"/>
    </xf>
    <xf numFmtId="1" fontId="7" fillId="0" borderId="20" xfId="1" applyNumberFormat="1" applyFont="1" applyFill="1" applyBorder="1" applyAlignment="1">
      <alignment horizontal="center"/>
    </xf>
    <xf numFmtId="3" fontId="6" fillId="0" borderId="19" xfId="0" applyNumberFormat="1" applyFont="1" applyBorder="1"/>
    <xf numFmtId="3" fontId="6" fillId="0" borderId="24" xfId="0" applyNumberFormat="1" applyFont="1" applyBorder="1"/>
    <xf numFmtId="3" fontId="7" fillId="0" borderId="3" xfId="1" applyNumberFormat="1" applyFont="1" applyFill="1" applyBorder="1"/>
    <xf numFmtId="3" fontId="7" fillId="0" borderId="5" xfId="1" applyNumberFormat="1" applyFont="1" applyFill="1" applyBorder="1" applyAlignment="1"/>
    <xf numFmtId="3" fontId="4" fillId="0" borderId="5" xfId="1" applyNumberFormat="1" applyFont="1" applyFill="1" applyBorder="1"/>
    <xf numFmtId="3" fontId="7" fillId="0" borderId="5" xfId="1" applyNumberFormat="1" applyFont="1" applyFill="1" applyBorder="1" applyAlignment="1">
      <alignment horizontal="left" indent="2"/>
    </xf>
    <xf numFmtId="3" fontId="7" fillId="0" borderId="24" xfId="1" applyNumberFormat="1" applyFont="1" applyFill="1" applyBorder="1" applyAlignment="1"/>
    <xf numFmtId="1" fontId="7" fillId="0" borderId="3" xfId="1" applyNumberFormat="1" applyFont="1" applyFill="1" applyBorder="1" applyAlignment="1">
      <alignment horizontal="center"/>
    </xf>
    <xf numFmtId="1" fontId="4" fillId="0" borderId="5" xfId="1" applyNumberFormat="1" applyFont="1" applyFill="1" applyBorder="1" applyAlignment="1">
      <alignment horizontal="center"/>
    </xf>
    <xf numFmtId="1" fontId="7" fillId="0" borderId="4" xfId="1" applyNumberFormat="1" applyFont="1" applyFill="1" applyBorder="1" applyAlignment="1">
      <alignment horizontal="center"/>
    </xf>
    <xf numFmtId="1" fontId="7" fillId="0" borderId="16" xfId="1" applyNumberFormat="1" applyFont="1" applyFill="1" applyBorder="1" applyAlignment="1">
      <alignment horizontal="center"/>
    </xf>
    <xf numFmtId="3" fontId="7" fillId="0" borderId="24" xfId="0" applyNumberFormat="1" applyFont="1" applyBorder="1" applyAlignment="1">
      <alignment wrapText="1"/>
    </xf>
    <xf numFmtId="1" fontId="7" fillId="0" borderId="24" xfId="1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 vertical="center" wrapText="1"/>
    </xf>
    <xf numFmtId="3" fontId="5" fillId="0" borderId="16" xfId="1" applyNumberFormat="1" applyFont="1" applyBorder="1" applyAlignment="1">
      <alignment horizontal="center" vertical="center" wrapText="1"/>
    </xf>
    <xf numFmtId="3" fontId="5" fillId="0" borderId="17" xfId="1" applyNumberFormat="1" applyFont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center"/>
    </xf>
    <xf numFmtId="3" fontId="4" fillId="0" borderId="18" xfId="1" applyNumberFormat="1" applyFont="1" applyFill="1" applyBorder="1" applyAlignment="1">
      <alignment horizontal="center"/>
    </xf>
    <xf numFmtId="3" fontId="4" fillId="0" borderId="4" xfId="11" applyNumberFormat="1" applyFont="1" applyFill="1" applyBorder="1" applyAlignment="1">
      <alignment horizontal="center" vertical="center" wrapText="1"/>
    </xf>
    <xf numFmtId="3" fontId="4" fillId="0" borderId="16" xfId="11" applyNumberFormat="1" applyFont="1" applyFill="1" applyBorder="1" applyAlignment="1">
      <alignment horizontal="center" vertical="center" wrapText="1"/>
    </xf>
    <xf numFmtId="3" fontId="4" fillId="0" borderId="19" xfId="11" applyNumberFormat="1" applyFont="1" applyFill="1" applyBorder="1" applyAlignment="1">
      <alignment horizontal="center" vertical="center" wrapText="1"/>
    </xf>
    <xf numFmtId="3" fontId="4" fillId="0" borderId="20" xfId="11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center"/>
    </xf>
    <xf numFmtId="3" fontId="4" fillId="0" borderId="22" xfId="1" applyNumberFormat="1" applyFont="1" applyFill="1" applyBorder="1" applyAlignment="1">
      <alignment horizontal="center"/>
    </xf>
    <xf numFmtId="3" fontId="4" fillId="0" borderId="23" xfId="1" applyNumberFormat="1" applyFont="1" applyFill="1" applyBorder="1" applyAlignment="1">
      <alignment horizontal="center"/>
    </xf>
    <xf numFmtId="3" fontId="9" fillId="0" borderId="0" xfId="0" applyNumberFormat="1" applyFont="1" applyBorder="1" applyAlignment="1"/>
    <xf numFmtId="3" fontId="10" fillId="0" borderId="0" xfId="0" applyNumberFormat="1" applyFont="1" applyBorder="1" applyAlignment="1"/>
  </cellXfs>
  <cellStyles count="12">
    <cellStyle name="Normál" xfId="0" builtinId="0"/>
    <cellStyle name="Normál 10" xfId="1"/>
    <cellStyle name="Normal 13" xfId="2"/>
    <cellStyle name="Normál 2" xfId="3"/>
    <cellStyle name="Normál 3" xfId="4"/>
    <cellStyle name="Normál 4" xfId="5"/>
    <cellStyle name="Normál 5" xfId="6"/>
    <cellStyle name="Normál 6" xfId="7"/>
    <cellStyle name="Normál 7" xfId="8"/>
    <cellStyle name="Normál 8" xfId="9"/>
    <cellStyle name="Normál 9" xfId="10"/>
    <cellStyle name="Normál_terv200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ntrolling\Tervez&#233;s%202013\K&#246;lts&#233;ghelyi%20f&#225;jlok\&#214;nkorm&#225;nyzat\T&#225;mogat&#225;sok_2013%20Terv_jan_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mogatások"/>
      <sheetName val="Munka1"/>
    </sheetNames>
    <sheetDataSet>
      <sheetData sheetId="0">
        <row r="57">
          <cell r="B57" t="str">
            <v>Evangélikus Óvoda 2012. évi fejlesztési támogatása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pane xSplit="5" ySplit="2" topLeftCell="I21" activePane="bottomRight" state="frozen"/>
      <selection pane="topRight" activeCell="D1" sqref="D1"/>
      <selection pane="bottomLeft" activeCell="A4" sqref="A4"/>
      <selection pane="bottomRight" activeCell="E28" sqref="E28"/>
    </sheetView>
  </sheetViews>
  <sheetFormatPr defaultColWidth="8.7109375" defaultRowHeight="12" x14ac:dyDescent="0.2"/>
  <cols>
    <col min="1" max="1" width="7.42578125" style="35" customWidth="1"/>
    <col min="2" max="2" width="8.7109375" style="35" hidden="1" customWidth="1"/>
    <col min="3" max="3" width="7" style="35" customWidth="1"/>
    <col min="4" max="4" width="5.85546875" style="1" customWidth="1"/>
    <col min="5" max="5" width="37.28515625" style="1" customWidth="1"/>
    <col min="6" max="7" width="8.7109375" style="1" hidden="1" customWidth="1"/>
    <col min="8" max="8" width="9.85546875" style="1" hidden="1" customWidth="1"/>
    <col min="9" max="10" width="8.7109375" style="1" customWidth="1"/>
    <col min="11" max="11" width="9.85546875" style="1" customWidth="1"/>
    <col min="12" max="13" width="8.7109375" style="1" customWidth="1"/>
    <col min="14" max="14" width="9.85546875" style="1" customWidth="1"/>
    <col min="15" max="16384" width="8.7109375" style="1"/>
  </cols>
  <sheetData>
    <row r="1" spans="1:14" ht="27" customHeight="1" x14ac:dyDescent="0.2">
      <c r="A1" s="91" t="s">
        <v>0</v>
      </c>
      <c r="B1" s="92"/>
      <c r="C1" s="92"/>
      <c r="D1" s="92"/>
      <c r="E1" s="92"/>
      <c r="F1" s="85" t="s">
        <v>14</v>
      </c>
      <c r="G1" s="86"/>
      <c r="H1" s="87"/>
      <c r="I1" s="85" t="s">
        <v>30</v>
      </c>
      <c r="J1" s="86"/>
      <c r="K1" s="87"/>
      <c r="L1" s="85" t="s">
        <v>51</v>
      </c>
      <c r="M1" s="86"/>
      <c r="N1" s="87"/>
    </row>
    <row r="2" spans="1:14" ht="24" x14ac:dyDescent="0.2">
      <c r="A2" s="93"/>
      <c r="B2" s="94"/>
      <c r="C2" s="94"/>
      <c r="D2" s="94"/>
      <c r="E2" s="94"/>
      <c r="F2" s="3" t="s">
        <v>11</v>
      </c>
      <c r="G2" s="2" t="s">
        <v>12</v>
      </c>
      <c r="H2" s="3" t="s">
        <v>13</v>
      </c>
      <c r="I2" s="3" t="s">
        <v>11</v>
      </c>
      <c r="J2" s="2" t="s">
        <v>12</v>
      </c>
      <c r="K2" s="3" t="s">
        <v>13</v>
      </c>
      <c r="L2" s="3" t="s">
        <v>11</v>
      </c>
      <c r="M2" s="2" t="s">
        <v>12</v>
      </c>
      <c r="N2" s="3" t="s">
        <v>13</v>
      </c>
    </row>
    <row r="3" spans="1:14" ht="14.25" customHeight="1" x14ac:dyDescent="0.2">
      <c r="A3" s="36" t="s">
        <v>15</v>
      </c>
      <c r="B3" s="41"/>
      <c r="C3" s="41"/>
      <c r="D3" s="4" t="s">
        <v>1</v>
      </c>
      <c r="E3" s="4"/>
      <c r="F3" s="8"/>
      <c r="G3" s="6"/>
      <c r="H3" s="5"/>
      <c r="I3" s="8"/>
      <c r="J3" s="6"/>
      <c r="K3" s="5"/>
      <c r="L3" s="8"/>
      <c r="M3" s="6"/>
      <c r="N3" s="5"/>
    </row>
    <row r="4" spans="1:14" s="54" customFormat="1" ht="14.25" customHeight="1" x14ac:dyDescent="0.25">
      <c r="A4" s="48" t="s">
        <v>49</v>
      </c>
      <c r="B4" s="49" t="s">
        <v>34</v>
      </c>
      <c r="C4" s="49" t="s">
        <v>35</v>
      </c>
      <c r="D4" s="50" t="s">
        <v>2</v>
      </c>
      <c r="E4" s="51"/>
      <c r="F4" s="52"/>
      <c r="G4" s="53"/>
      <c r="H4" s="52"/>
      <c r="I4" s="52"/>
      <c r="J4" s="53"/>
      <c r="K4" s="52"/>
      <c r="L4" s="52"/>
      <c r="M4" s="53"/>
      <c r="N4" s="52"/>
    </row>
    <row r="5" spans="1:14" ht="14.25" customHeight="1" x14ac:dyDescent="0.2">
      <c r="A5" s="77">
        <v>10301</v>
      </c>
      <c r="B5" s="78" t="s">
        <v>36</v>
      </c>
      <c r="C5" s="75" t="s">
        <v>48</v>
      </c>
      <c r="D5" s="70">
        <v>1</v>
      </c>
      <c r="E5" s="70" t="s">
        <v>3</v>
      </c>
      <c r="F5" s="8"/>
      <c r="G5" s="9">
        <v>32500</v>
      </c>
      <c r="H5" s="8">
        <f t="shared" ref="H5:H12" si="0">F5+G5</f>
        <v>32500</v>
      </c>
      <c r="I5" s="8"/>
      <c r="J5" s="8">
        <v>32500</v>
      </c>
      <c r="K5" s="8">
        <f>I5+J5</f>
        <v>32500</v>
      </c>
      <c r="L5" s="8"/>
      <c r="M5" s="8">
        <v>40000</v>
      </c>
      <c r="N5" s="8">
        <v>40000</v>
      </c>
    </row>
    <row r="6" spans="1:14" ht="14.25" customHeight="1" x14ac:dyDescent="0.2">
      <c r="A6" s="30">
        <v>10303</v>
      </c>
      <c r="B6" s="42" t="s">
        <v>37</v>
      </c>
      <c r="C6" s="64" t="s">
        <v>38</v>
      </c>
      <c r="D6" s="60">
        <v>2</v>
      </c>
      <c r="E6" s="60" t="s">
        <v>18</v>
      </c>
      <c r="F6" s="8"/>
      <c r="G6" s="9">
        <v>1500</v>
      </c>
      <c r="H6" s="8">
        <f t="shared" si="0"/>
        <v>1500</v>
      </c>
      <c r="I6" s="8"/>
      <c r="J6" s="8">
        <v>1500</v>
      </c>
      <c r="K6" s="8">
        <f>I6+J6</f>
        <v>1500</v>
      </c>
      <c r="L6" s="8"/>
      <c r="M6" s="8">
        <v>1500</v>
      </c>
      <c r="N6" s="8">
        <f>L6+M6</f>
        <v>1500</v>
      </c>
    </row>
    <row r="7" spans="1:14" ht="14.25" customHeight="1" x14ac:dyDescent="0.2">
      <c r="A7" s="30">
        <v>10304</v>
      </c>
      <c r="B7" s="42" t="s">
        <v>37</v>
      </c>
      <c r="C7" s="64" t="s">
        <v>39</v>
      </c>
      <c r="D7" s="60">
        <v>3</v>
      </c>
      <c r="E7" s="61" t="s">
        <v>4</v>
      </c>
      <c r="F7" s="8"/>
      <c r="G7" s="9">
        <v>2800</v>
      </c>
      <c r="H7" s="8">
        <f t="shared" si="0"/>
        <v>2800</v>
      </c>
      <c r="I7" s="8"/>
      <c r="J7" s="8">
        <v>2800</v>
      </c>
      <c r="K7" s="8">
        <f>I7+J7</f>
        <v>2800</v>
      </c>
      <c r="L7" s="8"/>
      <c r="M7" s="8">
        <v>824</v>
      </c>
      <c r="N7" s="8">
        <f>L7+M7</f>
        <v>824</v>
      </c>
    </row>
    <row r="8" spans="1:14" ht="14.25" customHeight="1" x14ac:dyDescent="0.2">
      <c r="A8" s="30">
        <v>10305</v>
      </c>
      <c r="B8" s="42" t="s">
        <v>37</v>
      </c>
      <c r="C8" s="64" t="s">
        <v>42</v>
      </c>
      <c r="D8" s="60">
        <v>4</v>
      </c>
      <c r="E8" s="60" t="s">
        <v>19</v>
      </c>
      <c r="F8" s="8"/>
      <c r="G8" s="9">
        <v>400</v>
      </c>
      <c r="H8" s="8">
        <f t="shared" si="0"/>
        <v>400</v>
      </c>
      <c r="I8" s="8"/>
      <c r="J8" s="8">
        <v>400</v>
      </c>
      <c r="K8" s="8">
        <f t="shared" ref="K8:K18" si="1">I8+J8</f>
        <v>400</v>
      </c>
      <c r="L8" s="8"/>
      <c r="M8" s="8">
        <v>400</v>
      </c>
      <c r="N8" s="8">
        <f t="shared" ref="N8:N21" si="2">L8+M8</f>
        <v>400</v>
      </c>
    </row>
    <row r="9" spans="1:14" ht="14.25" customHeight="1" x14ac:dyDescent="0.2">
      <c r="A9" s="30">
        <v>10306</v>
      </c>
      <c r="B9" s="42" t="s">
        <v>41</v>
      </c>
      <c r="C9" s="64" t="s">
        <v>42</v>
      </c>
      <c r="D9" s="60">
        <v>5</v>
      </c>
      <c r="E9" s="60" t="s">
        <v>73</v>
      </c>
      <c r="F9" s="8"/>
      <c r="G9" s="9">
        <v>500</v>
      </c>
      <c r="H9" s="8">
        <f t="shared" si="0"/>
        <v>500</v>
      </c>
      <c r="I9" s="8"/>
      <c r="J9" s="8">
        <v>500</v>
      </c>
      <c r="K9" s="8">
        <f t="shared" si="1"/>
        <v>500</v>
      </c>
      <c r="L9" s="8"/>
      <c r="M9" s="8">
        <v>500</v>
      </c>
      <c r="N9" s="8">
        <f t="shared" si="2"/>
        <v>500</v>
      </c>
    </row>
    <row r="10" spans="1:14" ht="14.25" customHeight="1" x14ac:dyDescent="0.2">
      <c r="A10" s="30">
        <v>10307</v>
      </c>
      <c r="B10" s="42" t="s">
        <v>43</v>
      </c>
      <c r="C10" s="64" t="s">
        <v>38</v>
      </c>
      <c r="D10" s="60">
        <v>6</v>
      </c>
      <c r="E10" s="60" t="s">
        <v>69</v>
      </c>
      <c r="F10" s="8"/>
      <c r="G10" s="9">
        <v>5000</v>
      </c>
      <c r="H10" s="8">
        <f t="shared" si="0"/>
        <v>5000</v>
      </c>
      <c r="I10" s="8"/>
      <c r="J10" s="8">
        <v>5000</v>
      </c>
      <c r="K10" s="8">
        <f t="shared" si="1"/>
        <v>5000</v>
      </c>
      <c r="L10" s="8"/>
      <c r="M10" s="8">
        <v>8500</v>
      </c>
      <c r="N10" s="8">
        <f t="shared" si="2"/>
        <v>8500</v>
      </c>
    </row>
    <row r="11" spans="1:14" ht="14.25" customHeight="1" x14ac:dyDescent="0.2">
      <c r="A11" s="30">
        <v>10308</v>
      </c>
      <c r="B11" s="42" t="s">
        <v>36</v>
      </c>
      <c r="C11" s="64" t="s">
        <v>40</v>
      </c>
      <c r="D11" s="60">
        <v>7</v>
      </c>
      <c r="E11" s="60" t="s">
        <v>9</v>
      </c>
      <c r="F11" s="8"/>
      <c r="G11" s="9">
        <v>7800</v>
      </c>
      <c r="H11" s="8">
        <f t="shared" si="0"/>
        <v>7800</v>
      </c>
      <c r="I11" s="8"/>
      <c r="J11" s="8">
        <v>4000</v>
      </c>
      <c r="K11" s="8">
        <f t="shared" si="1"/>
        <v>4000</v>
      </c>
      <c r="L11" s="8"/>
      <c r="M11" s="8">
        <v>4000</v>
      </c>
      <c r="N11" s="8">
        <f t="shared" si="2"/>
        <v>4000</v>
      </c>
    </row>
    <row r="12" spans="1:14" ht="14.25" customHeight="1" x14ac:dyDescent="0.2">
      <c r="A12" s="30">
        <v>10312</v>
      </c>
      <c r="B12" s="42" t="s">
        <v>44</v>
      </c>
      <c r="C12" s="64" t="s">
        <v>45</v>
      </c>
      <c r="D12" s="60">
        <v>8</v>
      </c>
      <c r="E12" s="60" t="s">
        <v>10</v>
      </c>
      <c r="F12" s="8">
        <v>77841</v>
      </c>
      <c r="G12" s="9"/>
      <c r="H12" s="8">
        <f t="shared" si="0"/>
        <v>77841</v>
      </c>
      <c r="I12" s="8"/>
      <c r="J12" s="8">
        <v>80978</v>
      </c>
      <c r="K12" s="8">
        <f t="shared" si="1"/>
        <v>80978</v>
      </c>
      <c r="L12" s="8">
        <v>70800</v>
      </c>
      <c r="M12" s="8"/>
      <c r="N12" s="8">
        <f>L12+N13+N14+N15</f>
        <v>79533</v>
      </c>
    </row>
    <row r="13" spans="1:14" ht="14.25" customHeight="1" x14ac:dyDescent="0.2">
      <c r="A13" s="30">
        <v>10312</v>
      </c>
      <c r="B13" s="42" t="s">
        <v>44</v>
      </c>
      <c r="C13" s="64" t="s">
        <v>45</v>
      </c>
      <c r="D13" s="60">
        <v>8</v>
      </c>
      <c r="E13" s="60" t="s">
        <v>85</v>
      </c>
      <c r="F13" s="8"/>
      <c r="G13" s="9"/>
      <c r="H13" s="8"/>
      <c r="I13" s="8"/>
      <c r="J13" s="8"/>
      <c r="K13" s="8"/>
      <c r="L13" s="8">
        <f>903+296</f>
        <v>1199</v>
      </c>
      <c r="M13" s="8"/>
      <c r="N13" s="8">
        <f t="shared" si="2"/>
        <v>1199</v>
      </c>
    </row>
    <row r="14" spans="1:14" ht="14.25" customHeight="1" x14ac:dyDescent="0.2">
      <c r="A14" s="30">
        <v>10312</v>
      </c>
      <c r="B14" s="42" t="s">
        <v>44</v>
      </c>
      <c r="C14" s="64" t="s">
        <v>45</v>
      </c>
      <c r="D14" s="60">
        <v>8</v>
      </c>
      <c r="E14" s="60" t="s">
        <v>86</v>
      </c>
      <c r="F14" s="8"/>
      <c r="G14" s="9"/>
      <c r="H14" s="8"/>
      <c r="I14" s="8"/>
      <c r="J14" s="8"/>
      <c r="K14" s="8"/>
      <c r="L14" s="8">
        <f>3208+2035+1158</f>
        <v>6401</v>
      </c>
      <c r="M14" s="8"/>
      <c r="N14" s="8">
        <f t="shared" si="2"/>
        <v>6401</v>
      </c>
    </row>
    <row r="15" spans="1:14" ht="14.25" customHeight="1" x14ac:dyDescent="0.2">
      <c r="A15" s="30">
        <v>10312</v>
      </c>
      <c r="B15" s="42" t="s">
        <v>44</v>
      </c>
      <c r="C15" s="64" t="s">
        <v>45</v>
      </c>
      <c r="D15" s="60">
        <v>8</v>
      </c>
      <c r="E15" s="60" t="s">
        <v>81</v>
      </c>
      <c r="F15" s="8"/>
      <c r="G15" s="9"/>
      <c r="H15" s="8"/>
      <c r="I15" s="8"/>
      <c r="J15" s="8"/>
      <c r="K15" s="8"/>
      <c r="L15" s="8">
        <v>1133</v>
      </c>
      <c r="M15" s="8"/>
      <c r="N15" s="8">
        <v>1133</v>
      </c>
    </row>
    <row r="16" spans="1:14" ht="14.25" customHeight="1" x14ac:dyDescent="0.2">
      <c r="A16" s="30">
        <v>10323</v>
      </c>
      <c r="B16" s="42" t="s">
        <v>37</v>
      </c>
      <c r="C16" s="64" t="s">
        <v>45</v>
      </c>
      <c r="D16" s="60">
        <v>9</v>
      </c>
      <c r="E16" s="60" t="s">
        <v>33</v>
      </c>
      <c r="F16" s="8"/>
      <c r="G16" s="9"/>
      <c r="H16" s="8"/>
      <c r="I16" s="8"/>
      <c r="J16" s="8">
        <v>3000</v>
      </c>
      <c r="K16" s="8">
        <f t="shared" si="1"/>
        <v>3000</v>
      </c>
      <c r="L16" s="8"/>
      <c r="M16" s="8">
        <v>3000</v>
      </c>
      <c r="N16" s="8">
        <f t="shared" si="2"/>
        <v>3000</v>
      </c>
    </row>
    <row r="17" spans="1:14" ht="14.25" customHeight="1" x14ac:dyDescent="0.2">
      <c r="A17" s="30">
        <v>10324</v>
      </c>
      <c r="B17" s="42" t="s">
        <v>37</v>
      </c>
      <c r="C17" s="64"/>
      <c r="D17" s="60">
        <v>10</v>
      </c>
      <c r="E17" s="60" t="s">
        <v>27</v>
      </c>
      <c r="F17" s="8"/>
      <c r="G17" s="9"/>
      <c r="H17" s="8"/>
      <c r="I17" s="8"/>
      <c r="J17" s="8">
        <v>300</v>
      </c>
      <c r="K17" s="8">
        <f t="shared" si="1"/>
        <v>300</v>
      </c>
      <c r="L17" s="8"/>
      <c r="M17" s="8"/>
      <c r="N17" s="8">
        <f t="shared" si="2"/>
        <v>0</v>
      </c>
    </row>
    <row r="18" spans="1:14" ht="14.25" customHeight="1" x14ac:dyDescent="0.2">
      <c r="A18" s="30">
        <v>10322</v>
      </c>
      <c r="B18" s="42" t="s">
        <v>37</v>
      </c>
      <c r="C18" s="64"/>
      <c r="D18" s="60">
        <v>11</v>
      </c>
      <c r="E18" s="60" t="s">
        <v>28</v>
      </c>
      <c r="F18" s="8"/>
      <c r="G18" s="9"/>
      <c r="H18" s="8"/>
      <c r="I18" s="8"/>
      <c r="J18" s="8">
        <v>500</v>
      </c>
      <c r="K18" s="8">
        <f t="shared" si="1"/>
        <v>500</v>
      </c>
      <c r="L18" s="8"/>
      <c r="M18" s="8"/>
      <c r="N18" s="8">
        <f t="shared" si="2"/>
        <v>0</v>
      </c>
    </row>
    <row r="19" spans="1:14" ht="14.25" customHeight="1" x14ac:dyDescent="0.2">
      <c r="A19" s="30">
        <v>10323</v>
      </c>
      <c r="B19" s="42"/>
      <c r="C19" s="64" t="s">
        <v>40</v>
      </c>
      <c r="D19" s="60">
        <v>12</v>
      </c>
      <c r="E19" s="60" t="s">
        <v>66</v>
      </c>
      <c r="F19" s="8"/>
      <c r="G19" s="9"/>
      <c r="H19" s="8"/>
      <c r="I19" s="8"/>
      <c r="J19" s="8"/>
      <c r="K19" s="8"/>
      <c r="L19" s="8"/>
      <c r="M19" s="8">
        <v>10000</v>
      </c>
      <c r="N19" s="8">
        <f t="shared" si="2"/>
        <v>10000</v>
      </c>
    </row>
    <row r="20" spans="1:14" ht="27.75" customHeight="1" x14ac:dyDescent="0.2">
      <c r="A20" s="30">
        <v>10323</v>
      </c>
      <c r="B20" s="42"/>
      <c r="C20" s="64" t="s">
        <v>40</v>
      </c>
      <c r="D20" s="60" t="s">
        <v>93</v>
      </c>
      <c r="E20" s="62" t="s">
        <v>79</v>
      </c>
      <c r="F20" s="8"/>
      <c r="G20" s="9"/>
      <c r="H20" s="8"/>
      <c r="I20" s="8"/>
      <c r="J20" s="8"/>
      <c r="K20" s="8"/>
      <c r="L20" s="8"/>
      <c r="M20" s="8">
        <v>-10000</v>
      </c>
      <c r="N20" s="8">
        <v>-10000</v>
      </c>
    </row>
    <row r="21" spans="1:14" ht="14.25" customHeight="1" x14ac:dyDescent="0.2">
      <c r="A21" s="66">
        <v>10324</v>
      </c>
      <c r="B21" s="67"/>
      <c r="C21" s="65" t="s">
        <v>46</v>
      </c>
      <c r="D21" s="63">
        <v>13</v>
      </c>
      <c r="E21" s="63" t="s">
        <v>68</v>
      </c>
      <c r="F21" s="8"/>
      <c r="G21" s="9"/>
      <c r="H21" s="8"/>
      <c r="I21" s="8"/>
      <c r="J21" s="8"/>
      <c r="K21" s="8"/>
      <c r="L21" s="8"/>
      <c r="M21" s="8">
        <v>10000</v>
      </c>
      <c r="N21" s="8">
        <f t="shared" si="2"/>
        <v>10000</v>
      </c>
    </row>
    <row r="22" spans="1:14" ht="14.25" customHeight="1" thickBot="1" x14ac:dyDescent="0.25">
      <c r="A22" s="88" t="s">
        <v>5</v>
      </c>
      <c r="B22" s="89"/>
      <c r="C22" s="89"/>
      <c r="D22" s="89"/>
      <c r="E22" s="89"/>
      <c r="F22" s="11">
        <f>SUM(F5:F12)</f>
        <v>77841</v>
      </c>
      <c r="G22" s="10">
        <f>SUM(G5:G12)</f>
        <v>50500</v>
      </c>
      <c r="H22" s="11">
        <f>SUM(H5:H18)</f>
        <v>128341</v>
      </c>
      <c r="I22" s="11">
        <f>SUM(I5:I18)</f>
        <v>0</v>
      </c>
      <c r="J22" s="11">
        <f>SUM(J5:J18)</f>
        <v>131478</v>
      </c>
      <c r="K22" s="11">
        <f>SUM(K5:K18)</f>
        <v>131478</v>
      </c>
      <c r="L22" s="11">
        <f>SUM(L5:L21)</f>
        <v>79533</v>
      </c>
      <c r="M22" s="11">
        <f>SUM(M5:M21)</f>
        <v>68724</v>
      </c>
      <c r="N22" s="11">
        <f>SUM(N5:N21)</f>
        <v>156990</v>
      </c>
    </row>
    <row r="23" spans="1:14" ht="14.25" customHeight="1" x14ac:dyDescent="0.2">
      <c r="A23" s="36" t="s">
        <v>16</v>
      </c>
      <c r="B23" s="41"/>
      <c r="C23" s="4" t="s">
        <v>52</v>
      </c>
      <c r="E23" s="7"/>
      <c r="F23" s="8"/>
      <c r="G23" s="9"/>
      <c r="H23" s="8"/>
      <c r="I23" s="8"/>
      <c r="J23" s="9"/>
      <c r="K23" s="8"/>
      <c r="L23" s="8"/>
      <c r="M23" s="9"/>
      <c r="N23" s="8"/>
    </row>
    <row r="24" spans="1:14" ht="14.25" customHeight="1" x14ac:dyDescent="0.2">
      <c r="A24" s="75">
        <v>10392</v>
      </c>
      <c r="B24" s="42" t="s">
        <v>47</v>
      </c>
      <c r="C24" s="75" t="s">
        <v>48</v>
      </c>
      <c r="D24" s="70">
        <v>1</v>
      </c>
      <c r="E24" s="70" t="s">
        <v>74</v>
      </c>
      <c r="F24" s="8">
        <v>100000</v>
      </c>
      <c r="G24" s="9"/>
      <c r="H24" s="8">
        <f>F24+G24</f>
        <v>100000</v>
      </c>
      <c r="I24" s="8">
        <v>110000</v>
      </c>
      <c r="J24" s="8"/>
      <c r="K24" s="8">
        <f>I24+J24</f>
        <v>110000</v>
      </c>
      <c r="L24" s="8">
        <v>120000</v>
      </c>
      <c r="M24" s="8"/>
      <c r="N24" s="8">
        <f>L24+M24</f>
        <v>120000</v>
      </c>
    </row>
    <row r="25" spans="1:14" ht="14.25" customHeight="1" x14ac:dyDescent="0.2">
      <c r="A25" s="64">
        <v>10392</v>
      </c>
      <c r="B25" s="42"/>
      <c r="C25" s="64" t="s">
        <v>48</v>
      </c>
      <c r="D25" s="60" t="s">
        <v>87</v>
      </c>
      <c r="E25" s="71" t="s">
        <v>94</v>
      </c>
      <c r="F25" s="39"/>
      <c r="G25" s="40"/>
      <c r="H25" s="8"/>
      <c r="I25" s="39"/>
      <c r="J25" s="39"/>
      <c r="K25" s="8"/>
      <c r="L25" s="8">
        <v>-5000</v>
      </c>
      <c r="M25" s="39"/>
      <c r="N25" s="8">
        <f t="shared" ref="N25:N28" si="3">L25+M25</f>
        <v>-5000</v>
      </c>
    </row>
    <row r="26" spans="1:14" ht="14.25" customHeight="1" x14ac:dyDescent="0.2">
      <c r="A26" s="64">
        <v>10392</v>
      </c>
      <c r="B26" s="42"/>
      <c r="C26" s="64" t="s">
        <v>48</v>
      </c>
      <c r="D26" s="60" t="s">
        <v>87</v>
      </c>
      <c r="E26" s="71" t="s">
        <v>97</v>
      </c>
      <c r="F26" s="39"/>
      <c r="G26" s="40"/>
      <c r="H26" s="8"/>
      <c r="I26" s="39"/>
      <c r="J26" s="39"/>
      <c r="K26" s="8"/>
      <c r="L26" s="8">
        <v>-950</v>
      </c>
      <c r="M26" s="39"/>
      <c r="N26" s="8">
        <f t="shared" si="3"/>
        <v>-950</v>
      </c>
    </row>
    <row r="27" spans="1:14" ht="14.25" customHeight="1" x14ac:dyDescent="0.2">
      <c r="A27" s="64">
        <v>10392</v>
      </c>
      <c r="B27" s="42"/>
      <c r="C27" s="64" t="s">
        <v>48</v>
      </c>
      <c r="D27" s="60" t="s">
        <v>87</v>
      </c>
      <c r="E27" s="71" t="s">
        <v>98</v>
      </c>
      <c r="F27" s="39"/>
      <c r="G27" s="40"/>
      <c r="H27" s="8"/>
      <c r="I27" s="39"/>
      <c r="J27" s="39"/>
      <c r="K27" s="8"/>
      <c r="L27" s="8">
        <v>-950</v>
      </c>
      <c r="M27" s="39"/>
      <c r="N27" s="8">
        <f t="shared" si="3"/>
        <v>-950</v>
      </c>
    </row>
    <row r="28" spans="1:14" s="59" customFormat="1" ht="14.25" customHeight="1" x14ac:dyDescent="0.2">
      <c r="A28" s="76"/>
      <c r="B28" s="45"/>
      <c r="C28" s="76"/>
      <c r="D28" s="72"/>
      <c r="E28" s="72" t="s">
        <v>95</v>
      </c>
      <c r="F28" s="56"/>
      <c r="G28" s="57"/>
      <c r="H28" s="58"/>
      <c r="I28" s="56"/>
      <c r="J28" s="56"/>
      <c r="K28" s="58"/>
      <c r="L28" s="58">
        <f>SUM(L24:L27)</f>
        <v>113100</v>
      </c>
      <c r="M28" s="56"/>
      <c r="N28" s="58">
        <f t="shared" si="3"/>
        <v>113100</v>
      </c>
    </row>
    <row r="29" spans="1:14" ht="14.25" customHeight="1" x14ac:dyDescent="0.2">
      <c r="A29" s="64">
        <v>10393</v>
      </c>
      <c r="B29" s="42" t="s">
        <v>47</v>
      </c>
      <c r="C29" s="64" t="s">
        <v>48</v>
      </c>
      <c r="D29" s="60">
        <v>2</v>
      </c>
      <c r="E29" s="60" t="s">
        <v>75</v>
      </c>
      <c r="F29" s="8"/>
      <c r="G29" s="22">
        <v>11700</v>
      </c>
      <c r="H29" s="8">
        <f>F29+G29</f>
        <v>11700</v>
      </c>
      <c r="I29" s="8"/>
      <c r="J29" s="8">
        <v>26000</v>
      </c>
      <c r="K29" s="8">
        <f>I29+J29</f>
        <v>26000</v>
      </c>
      <c r="L29" s="8"/>
      <c r="M29" s="8">
        <v>26890</v>
      </c>
      <c r="N29" s="8">
        <f>L29+M29</f>
        <v>26890</v>
      </c>
    </row>
    <row r="30" spans="1:14" ht="14.25" customHeight="1" x14ac:dyDescent="0.2">
      <c r="A30" s="64">
        <v>10395</v>
      </c>
      <c r="B30" s="42" t="s">
        <v>36</v>
      </c>
      <c r="C30" s="64" t="s">
        <v>48</v>
      </c>
      <c r="D30" s="60">
        <v>3</v>
      </c>
      <c r="E30" s="60" t="s">
        <v>76</v>
      </c>
      <c r="F30" s="39"/>
      <c r="G30" s="40">
        <v>3324</v>
      </c>
      <c r="H30" s="8">
        <f>F30+G30</f>
        <v>3324</v>
      </c>
      <c r="I30" s="39"/>
      <c r="J30" s="39">
        <v>2700</v>
      </c>
      <c r="K30" s="8">
        <f>I30+J30</f>
        <v>2700</v>
      </c>
      <c r="L30" s="39">
        <v>2500</v>
      </c>
      <c r="M30" s="39"/>
      <c r="N30" s="8">
        <f>L30+M30</f>
        <v>2500</v>
      </c>
    </row>
    <row r="31" spans="1:14" ht="14.25" customHeight="1" x14ac:dyDescent="0.2">
      <c r="A31" s="64">
        <v>10395</v>
      </c>
      <c r="B31" s="42"/>
      <c r="C31" s="64" t="s">
        <v>48</v>
      </c>
      <c r="D31" s="60" t="s">
        <v>87</v>
      </c>
      <c r="E31" s="60" t="s">
        <v>89</v>
      </c>
      <c r="F31" s="39"/>
      <c r="G31" s="40"/>
      <c r="H31" s="8"/>
      <c r="I31" s="39"/>
      <c r="J31" s="39"/>
      <c r="K31" s="8"/>
      <c r="L31" s="39">
        <v>-486</v>
      </c>
      <c r="M31" s="39"/>
      <c r="N31" s="8">
        <v>-486</v>
      </c>
    </row>
    <row r="32" spans="1:14" ht="14.25" customHeight="1" x14ac:dyDescent="0.2">
      <c r="A32" s="64">
        <v>10395</v>
      </c>
      <c r="B32" s="42"/>
      <c r="C32" s="64" t="s">
        <v>48</v>
      </c>
      <c r="D32" s="60" t="s">
        <v>87</v>
      </c>
      <c r="E32" s="60" t="s">
        <v>90</v>
      </c>
      <c r="F32" s="39"/>
      <c r="G32" s="40"/>
      <c r="H32" s="8"/>
      <c r="I32" s="39"/>
      <c r="J32" s="39"/>
      <c r="K32" s="8"/>
      <c r="L32" s="39">
        <v>486</v>
      </c>
      <c r="M32" s="39"/>
      <c r="N32" s="8">
        <v>486</v>
      </c>
    </row>
    <row r="33" spans="1:14" ht="14.25" customHeight="1" x14ac:dyDescent="0.2">
      <c r="A33" s="64">
        <v>10395</v>
      </c>
      <c r="B33" s="42"/>
      <c r="C33" s="64" t="s">
        <v>48</v>
      </c>
      <c r="D33" s="60" t="s">
        <v>87</v>
      </c>
      <c r="E33" s="60" t="s">
        <v>91</v>
      </c>
      <c r="F33" s="39"/>
      <c r="G33" s="40"/>
      <c r="H33" s="8"/>
      <c r="I33" s="39"/>
      <c r="J33" s="39"/>
      <c r="K33" s="8"/>
      <c r="L33" s="39">
        <v>1441</v>
      </c>
      <c r="M33" s="39"/>
      <c r="N33" s="8">
        <v>1441</v>
      </c>
    </row>
    <row r="34" spans="1:14" ht="14.25" customHeight="1" x14ac:dyDescent="0.2">
      <c r="A34" s="64">
        <v>10391</v>
      </c>
      <c r="B34" s="42"/>
      <c r="C34" s="64" t="s">
        <v>48</v>
      </c>
      <c r="D34" s="60">
        <v>4</v>
      </c>
      <c r="E34" s="60" t="s">
        <v>53</v>
      </c>
      <c r="F34" s="39">
        <v>211000</v>
      </c>
      <c r="G34" s="40"/>
      <c r="H34" s="8">
        <f>F34+G34</f>
        <v>211000</v>
      </c>
      <c r="I34" s="39"/>
      <c r="J34" s="39"/>
      <c r="K34" s="8"/>
      <c r="L34" s="39">
        <f>SUM(L35:L43)</f>
        <v>684030</v>
      </c>
      <c r="M34" s="39">
        <f>SUM(M35:M43)</f>
        <v>110000</v>
      </c>
      <c r="N34" s="8">
        <f>SUM(N35:N43)</f>
        <v>794030</v>
      </c>
    </row>
    <row r="35" spans="1:14" ht="14.25" customHeight="1" x14ac:dyDescent="0.2">
      <c r="A35" s="64">
        <v>10391</v>
      </c>
      <c r="B35" s="42" t="s">
        <v>63</v>
      </c>
      <c r="C35" s="64" t="s">
        <v>48</v>
      </c>
      <c r="D35" s="60"/>
      <c r="E35" s="73" t="s">
        <v>71</v>
      </c>
      <c r="F35" s="39"/>
      <c r="G35" s="40"/>
      <c r="H35" s="8"/>
      <c r="I35" s="39"/>
      <c r="J35" s="39"/>
      <c r="K35" s="8"/>
      <c r="L35" s="8">
        <v>30000</v>
      </c>
      <c r="M35" s="39"/>
      <c r="N35" s="8">
        <f t="shared" ref="N35:N43" si="4">L35+M35</f>
        <v>30000</v>
      </c>
    </row>
    <row r="36" spans="1:14" ht="14.25" customHeight="1" x14ac:dyDescent="0.2">
      <c r="A36" s="64">
        <v>10391</v>
      </c>
      <c r="B36" s="42" t="s">
        <v>64</v>
      </c>
      <c r="C36" s="64" t="s">
        <v>48</v>
      </c>
      <c r="D36" s="60"/>
      <c r="E36" s="73" t="s">
        <v>54</v>
      </c>
      <c r="F36" s="39"/>
      <c r="G36" s="40"/>
      <c r="H36" s="8"/>
      <c r="I36" s="39"/>
      <c r="J36" s="39"/>
      <c r="K36" s="8"/>
      <c r="L36" s="8">
        <f>116000+35000</f>
        <v>151000</v>
      </c>
      <c r="M36" s="39"/>
      <c r="N36" s="8">
        <f t="shared" si="4"/>
        <v>151000</v>
      </c>
    </row>
    <row r="37" spans="1:14" ht="14.25" customHeight="1" x14ac:dyDescent="0.2">
      <c r="A37" s="64">
        <v>10391</v>
      </c>
      <c r="B37" s="42" t="s">
        <v>37</v>
      </c>
      <c r="C37" s="64" t="s">
        <v>48</v>
      </c>
      <c r="D37" s="60"/>
      <c r="E37" s="73" t="s">
        <v>55</v>
      </c>
      <c r="F37" s="39"/>
      <c r="G37" s="40"/>
      <c r="H37" s="8"/>
      <c r="I37" s="39"/>
      <c r="J37" s="39"/>
      <c r="K37" s="8"/>
      <c r="L37" s="8">
        <v>23600</v>
      </c>
      <c r="M37" s="39"/>
      <c r="N37" s="8">
        <f t="shared" si="4"/>
        <v>23600</v>
      </c>
    </row>
    <row r="38" spans="1:14" ht="14.25" customHeight="1" x14ac:dyDescent="0.2">
      <c r="A38" s="64">
        <v>10391</v>
      </c>
      <c r="B38" s="42" t="s">
        <v>62</v>
      </c>
      <c r="C38" s="64" t="s">
        <v>48</v>
      </c>
      <c r="D38" s="60"/>
      <c r="E38" s="73" t="s">
        <v>56</v>
      </c>
      <c r="F38" s="39"/>
      <c r="G38" s="40"/>
      <c r="H38" s="8"/>
      <c r="I38" s="39"/>
      <c r="J38" s="39"/>
      <c r="K38" s="8"/>
      <c r="L38" s="8">
        <v>94000</v>
      </c>
      <c r="M38" s="39"/>
      <c r="N38" s="8">
        <f t="shared" si="4"/>
        <v>94000</v>
      </c>
    </row>
    <row r="39" spans="1:14" ht="14.25" customHeight="1" x14ac:dyDescent="0.2">
      <c r="A39" s="64">
        <v>10391</v>
      </c>
      <c r="B39" s="42" t="s">
        <v>61</v>
      </c>
      <c r="C39" s="64" t="s">
        <v>48</v>
      </c>
      <c r="D39" s="60"/>
      <c r="E39" s="73" t="s">
        <v>57</v>
      </c>
      <c r="F39" s="39"/>
      <c r="G39" s="40"/>
      <c r="H39" s="8"/>
      <c r="I39" s="39"/>
      <c r="J39" s="39"/>
      <c r="K39" s="8"/>
      <c r="L39" s="8">
        <v>53150</v>
      </c>
      <c r="M39" s="39"/>
      <c r="N39" s="8">
        <f t="shared" si="4"/>
        <v>53150</v>
      </c>
    </row>
    <row r="40" spans="1:14" ht="14.25" customHeight="1" x14ac:dyDescent="0.2">
      <c r="A40" s="64">
        <v>10391</v>
      </c>
      <c r="B40" s="42" t="s">
        <v>37</v>
      </c>
      <c r="C40" s="64" t="s">
        <v>48</v>
      </c>
      <c r="D40" s="60"/>
      <c r="E40" s="73" t="s">
        <v>58</v>
      </c>
      <c r="F40" s="39"/>
      <c r="G40" s="40"/>
      <c r="H40" s="8"/>
      <c r="I40" s="39"/>
      <c r="J40" s="39"/>
      <c r="K40" s="8"/>
      <c r="L40" s="8">
        <v>185300</v>
      </c>
      <c r="M40" s="39"/>
      <c r="N40" s="8">
        <f t="shared" si="4"/>
        <v>185300</v>
      </c>
    </row>
    <row r="41" spans="1:14" ht="14.25" customHeight="1" x14ac:dyDescent="0.2">
      <c r="A41" s="64">
        <v>10391</v>
      </c>
      <c r="B41" s="42" t="s">
        <v>37</v>
      </c>
      <c r="C41" s="64" t="s">
        <v>48</v>
      </c>
      <c r="D41" s="60"/>
      <c r="E41" s="73" t="s">
        <v>59</v>
      </c>
      <c r="F41" s="39"/>
      <c r="G41" s="40"/>
      <c r="H41" s="8"/>
      <c r="I41" s="39"/>
      <c r="J41" s="39"/>
      <c r="K41" s="8"/>
      <c r="L41" s="8">
        <v>124300</v>
      </c>
      <c r="M41" s="39"/>
      <c r="N41" s="8">
        <f t="shared" si="4"/>
        <v>124300</v>
      </c>
    </row>
    <row r="42" spans="1:14" ht="14.25" customHeight="1" x14ac:dyDescent="0.2">
      <c r="A42" s="64">
        <v>10391</v>
      </c>
      <c r="B42" s="42" t="s">
        <v>61</v>
      </c>
      <c r="C42" s="64" t="s">
        <v>48</v>
      </c>
      <c r="D42" s="60"/>
      <c r="E42" s="73" t="s">
        <v>60</v>
      </c>
      <c r="F42" s="39"/>
      <c r="G42" s="40"/>
      <c r="H42" s="8"/>
      <c r="I42" s="39"/>
      <c r="J42" s="39"/>
      <c r="K42" s="8"/>
      <c r="L42" s="8">
        <v>22680</v>
      </c>
      <c r="M42" s="39"/>
      <c r="N42" s="8">
        <f t="shared" si="4"/>
        <v>22680</v>
      </c>
    </row>
    <row r="43" spans="1:14" ht="14.25" customHeight="1" x14ac:dyDescent="0.2">
      <c r="A43" s="64">
        <v>10391</v>
      </c>
      <c r="B43" s="42" t="s">
        <v>37</v>
      </c>
      <c r="C43" s="64" t="s">
        <v>80</v>
      </c>
      <c r="D43" s="60"/>
      <c r="E43" s="73" t="s">
        <v>65</v>
      </c>
      <c r="F43" s="39"/>
      <c r="G43" s="40"/>
      <c r="H43" s="8"/>
      <c r="I43" s="39"/>
      <c r="J43" s="39"/>
      <c r="K43" s="8"/>
      <c r="L43" s="8"/>
      <c r="M43" s="39">
        <v>110000</v>
      </c>
      <c r="N43" s="8">
        <f t="shared" si="4"/>
        <v>110000</v>
      </c>
    </row>
    <row r="44" spans="1:14" ht="14.25" customHeight="1" x14ac:dyDescent="0.2">
      <c r="A44" s="65"/>
      <c r="B44" s="42"/>
      <c r="C44" s="65" t="s">
        <v>48</v>
      </c>
      <c r="D44" s="63" t="s">
        <v>87</v>
      </c>
      <c r="E44" s="74" t="s">
        <v>96</v>
      </c>
      <c r="F44" s="39"/>
      <c r="G44" s="40"/>
      <c r="H44" s="8"/>
      <c r="I44" s="39"/>
      <c r="J44" s="39"/>
      <c r="K44" s="8"/>
      <c r="L44" s="8"/>
      <c r="M44" s="39">
        <v>50000</v>
      </c>
      <c r="N44" s="8">
        <v>50000</v>
      </c>
    </row>
    <row r="45" spans="1:14" s="12" customFormat="1" ht="14.25" customHeight="1" thickBot="1" x14ac:dyDescent="0.25">
      <c r="A45" s="97" t="s">
        <v>6</v>
      </c>
      <c r="B45" s="98"/>
      <c r="C45" s="98"/>
      <c r="D45" s="98"/>
      <c r="E45" s="98"/>
      <c r="F45" s="23">
        <f t="shared" ref="F45:K45" si="5">SUM(F24:F30)</f>
        <v>100000</v>
      </c>
      <c r="G45" s="23">
        <f t="shared" si="5"/>
        <v>15024</v>
      </c>
      <c r="H45" s="23">
        <f t="shared" si="5"/>
        <v>115024</v>
      </c>
      <c r="I45" s="23">
        <f t="shared" si="5"/>
        <v>110000</v>
      </c>
      <c r="J45" s="23">
        <f t="shared" si="5"/>
        <v>28700</v>
      </c>
      <c r="K45" s="23">
        <f t="shared" si="5"/>
        <v>138700</v>
      </c>
      <c r="L45" s="23">
        <f>SUM(L24:L34)+L44+L25+L26+L27</f>
        <v>907271</v>
      </c>
      <c r="M45" s="23">
        <f>SUM(M24:M34)+M44+M25</f>
        <v>186890</v>
      </c>
      <c r="N45" s="23">
        <f>SUM(N28:N34)+N44</f>
        <v>987961</v>
      </c>
    </row>
    <row r="46" spans="1:14" s="12" customFormat="1" ht="14.25" customHeight="1" thickTop="1" x14ac:dyDescent="0.2">
      <c r="A46" s="37" t="s">
        <v>7</v>
      </c>
      <c r="B46" s="43"/>
      <c r="C46" s="43"/>
      <c r="D46" s="99" t="s">
        <v>20</v>
      </c>
      <c r="E46" s="100"/>
      <c r="F46" s="20"/>
      <c r="G46" s="19"/>
      <c r="H46" s="20"/>
      <c r="I46" s="20"/>
      <c r="J46" s="19"/>
      <c r="K46" s="20"/>
      <c r="L46" s="20"/>
      <c r="M46" s="19"/>
      <c r="N46" s="20"/>
    </row>
    <row r="47" spans="1:14" ht="14.25" customHeight="1" x14ac:dyDescent="0.2">
      <c r="A47" s="83">
        <v>10313</v>
      </c>
      <c r="B47" s="84" t="s">
        <v>37</v>
      </c>
      <c r="C47" s="81" t="s">
        <v>40</v>
      </c>
      <c r="D47" s="5">
        <v>1</v>
      </c>
      <c r="E47" s="5" t="s">
        <v>21</v>
      </c>
      <c r="F47" s="8"/>
      <c r="G47" s="9">
        <v>2000</v>
      </c>
      <c r="H47" s="8">
        <f>F47+G47</f>
        <v>2000</v>
      </c>
      <c r="I47" s="8"/>
      <c r="J47" s="8">
        <v>2000</v>
      </c>
      <c r="K47" s="8">
        <f>I47+J47</f>
        <v>2000</v>
      </c>
      <c r="L47" s="8"/>
      <c r="M47" s="8">
        <v>2000</v>
      </c>
      <c r="N47" s="8">
        <f>L47+M47</f>
        <v>2000</v>
      </c>
    </row>
    <row r="48" spans="1:14" ht="14.25" customHeight="1" x14ac:dyDescent="0.2">
      <c r="A48" s="31">
        <v>10318</v>
      </c>
      <c r="B48" s="35" t="s">
        <v>37</v>
      </c>
      <c r="C48" s="82" t="s">
        <v>46</v>
      </c>
      <c r="D48" s="8">
        <v>2</v>
      </c>
      <c r="E48" s="8" t="s">
        <v>22</v>
      </c>
      <c r="F48" s="8"/>
      <c r="G48" s="9">
        <v>2000</v>
      </c>
      <c r="H48" s="8">
        <f>F48+G48</f>
        <v>2000</v>
      </c>
      <c r="I48" s="8"/>
      <c r="J48" s="8">
        <v>2000</v>
      </c>
      <c r="K48" s="8">
        <f>I48+J48</f>
        <v>2000</v>
      </c>
      <c r="L48" s="8"/>
      <c r="M48" s="8">
        <v>2000</v>
      </c>
      <c r="N48" s="8">
        <f>L48+M48</f>
        <v>2000</v>
      </c>
    </row>
    <row r="49" spans="1:14" ht="14.25" customHeight="1" x14ac:dyDescent="0.2">
      <c r="A49" s="31">
        <v>10319</v>
      </c>
      <c r="B49" s="35" t="s">
        <v>37</v>
      </c>
      <c r="C49" s="82" t="s">
        <v>46</v>
      </c>
      <c r="D49" s="8">
        <v>3</v>
      </c>
      <c r="E49" s="8" t="s">
        <v>23</v>
      </c>
      <c r="F49" s="8"/>
      <c r="G49" s="9">
        <v>1500</v>
      </c>
      <c r="H49" s="8">
        <f>F49+G49</f>
        <v>1500</v>
      </c>
      <c r="I49" s="8"/>
      <c r="J49" s="8">
        <v>1500</v>
      </c>
      <c r="K49" s="8">
        <f>I49+J49</f>
        <v>1500</v>
      </c>
      <c r="L49" s="8"/>
      <c r="M49" s="8">
        <v>1300</v>
      </c>
      <c r="N49" s="8">
        <f>L49+M49</f>
        <v>1300</v>
      </c>
    </row>
    <row r="50" spans="1:14" ht="14.25" customHeight="1" x14ac:dyDescent="0.2">
      <c r="A50" s="31">
        <v>10316</v>
      </c>
      <c r="C50" s="82" t="s">
        <v>40</v>
      </c>
      <c r="D50" s="8">
        <v>4</v>
      </c>
      <c r="E50" s="8" t="s">
        <v>31</v>
      </c>
      <c r="F50" s="8"/>
      <c r="G50" s="9">
        <v>4000</v>
      </c>
      <c r="H50" s="8">
        <f>F50+G50</f>
        <v>4000</v>
      </c>
      <c r="I50" s="8"/>
      <c r="J50" s="8">
        <v>7000</v>
      </c>
      <c r="K50" s="8">
        <f>I50+J50</f>
        <v>7000</v>
      </c>
      <c r="L50" s="8"/>
      <c r="M50" s="8">
        <v>3000</v>
      </c>
      <c r="N50" s="8">
        <f>L50+M50</f>
        <v>3000</v>
      </c>
    </row>
    <row r="51" spans="1:14" ht="14.25" customHeight="1" x14ac:dyDescent="0.2">
      <c r="A51" s="66">
        <v>10325</v>
      </c>
      <c r="B51" s="67"/>
      <c r="C51" s="63" t="s">
        <v>40</v>
      </c>
      <c r="D51" s="80">
        <v>5</v>
      </c>
      <c r="E51" s="79" t="s">
        <v>32</v>
      </c>
      <c r="F51" s="68"/>
      <c r="G51" s="68"/>
      <c r="H51" s="69"/>
      <c r="I51" s="68"/>
      <c r="J51" s="68">
        <v>2000</v>
      </c>
      <c r="K51" s="69">
        <f>I51+J51</f>
        <v>2000</v>
      </c>
      <c r="L51" s="68"/>
      <c r="M51" s="68">
        <v>3000</v>
      </c>
      <c r="N51" s="69">
        <f>L51+M51</f>
        <v>3000</v>
      </c>
    </row>
    <row r="52" spans="1:14" s="12" customFormat="1" ht="14.25" customHeight="1" thickBot="1" x14ac:dyDescent="0.25">
      <c r="A52" s="32"/>
      <c r="B52" s="44"/>
      <c r="C52" s="44"/>
      <c r="D52" s="16"/>
      <c r="E52" s="21" t="s">
        <v>24</v>
      </c>
      <c r="F52" s="10">
        <f>SUM(F47:F50)</f>
        <v>0</v>
      </c>
      <c r="G52" s="10">
        <f>SUM(G47:G50)</f>
        <v>9500</v>
      </c>
      <c r="H52" s="11">
        <f>SUM(H47:H50)</f>
        <v>9500</v>
      </c>
      <c r="I52" s="11">
        <f>SUM(I47:I50)</f>
        <v>0</v>
      </c>
      <c r="J52" s="11">
        <f>SUM(J47:J51)</f>
        <v>14500</v>
      </c>
      <c r="K52" s="11">
        <f>SUM(K47:K51)</f>
        <v>14500</v>
      </c>
      <c r="L52" s="11">
        <f>SUM(L47:L50)</f>
        <v>0</v>
      </c>
      <c r="M52" s="11">
        <f>SUM(M47:M51)</f>
        <v>11300</v>
      </c>
      <c r="N52" s="11">
        <f>SUM(N47:N51)</f>
        <v>11300</v>
      </c>
    </row>
    <row r="53" spans="1:14" s="12" customFormat="1" ht="14.25" customHeight="1" thickBot="1" x14ac:dyDescent="0.25">
      <c r="A53" s="95" t="s">
        <v>50</v>
      </c>
      <c r="B53" s="96"/>
      <c r="C53" s="96"/>
      <c r="D53" s="96"/>
      <c r="E53" s="96"/>
      <c r="F53" s="24">
        <f t="shared" ref="F53:N53" si="6">F22+F45+F52</f>
        <v>177841</v>
      </c>
      <c r="G53" s="13">
        <f t="shared" si="6"/>
        <v>75024</v>
      </c>
      <c r="H53" s="24">
        <f t="shared" si="6"/>
        <v>252865</v>
      </c>
      <c r="I53" s="24">
        <f t="shared" si="6"/>
        <v>110000</v>
      </c>
      <c r="J53" s="24">
        <f t="shared" si="6"/>
        <v>174678</v>
      </c>
      <c r="K53" s="24">
        <f t="shared" si="6"/>
        <v>284678</v>
      </c>
      <c r="L53" s="24">
        <f t="shared" si="6"/>
        <v>986804</v>
      </c>
      <c r="M53" s="24">
        <f t="shared" si="6"/>
        <v>266914</v>
      </c>
      <c r="N53" s="24">
        <f t="shared" si="6"/>
        <v>1156251</v>
      </c>
    </row>
    <row r="54" spans="1:14" ht="14.25" customHeight="1" x14ac:dyDescent="0.25">
      <c r="A54" s="29"/>
      <c r="B54" s="45"/>
      <c r="C54" s="45"/>
      <c r="D54" s="4"/>
      <c r="E54" s="14"/>
      <c r="F54" s="8"/>
      <c r="G54" s="9"/>
      <c r="H54" s="8"/>
      <c r="I54" s="8"/>
      <c r="J54" s="9"/>
      <c r="K54" s="8"/>
      <c r="L54" s="8"/>
      <c r="M54" s="9"/>
      <c r="N54" s="8"/>
    </row>
    <row r="55" spans="1:14" ht="14.25" customHeight="1" x14ac:dyDescent="0.2">
      <c r="A55" s="36" t="s">
        <v>7</v>
      </c>
      <c r="B55" s="41"/>
      <c r="C55" s="41"/>
      <c r="D55" s="4" t="s">
        <v>8</v>
      </c>
      <c r="E55" s="15"/>
      <c r="F55" s="8"/>
      <c r="G55" s="9"/>
      <c r="H55" s="8"/>
      <c r="I55" s="8"/>
      <c r="J55" s="9"/>
      <c r="K55" s="8"/>
      <c r="L55" s="8"/>
      <c r="M55" s="9"/>
      <c r="N55" s="8"/>
    </row>
    <row r="56" spans="1:14" ht="14.25" customHeight="1" x14ac:dyDescent="0.2">
      <c r="A56" s="30"/>
      <c r="B56" s="42"/>
      <c r="C56" s="42"/>
      <c r="D56" s="4" t="s">
        <v>2</v>
      </c>
      <c r="E56" s="4"/>
      <c r="F56" s="8"/>
      <c r="G56" s="9"/>
      <c r="H56" s="8"/>
      <c r="I56" s="8"/>
      <c r="J56" s="9"/>
      <c r="K56" s="8"/>
      <c r="L56" s="8"/>
      <c r="M56" s="9"/>
      <c r="N56" s="8"/>
    </row>
    <row r="57" spans="1:14" ht="14.25" customHeight="1" x14ac:dyDescent="0.25">
      <c r="A57" s="30"/>
      <c r="B57" s="42"/>
      <c r="C57" s="42"/>
      <c r="D57" s="7">
        <v>1</v>
      </c>
      <c r="E57" s="7" t="str">
        <f>[1]támogatások!$B$57</f>
        <v>Evangélikus Óvoda 2012. évi fejlesztési támogatása</v>
      </c>
      <c r="F57" s="8"/>
      <c r="G57" s="9">
        <v>5122</v>
      </c>
      <c r="H57" s="38">
        <f>F57+G57</f>
        <v>5122</v>
      </c>
      <c r="I57" s="8"/>
      <c r="J57" s="8">
        <v>5122</v>
      </c>
      <c r="K57" s="8">
        <f>I57+J57</f>
        <v>5122</v>
      </c>
      <c r="L57" s="8"/>
      <c r="M57" s="8"/>
      <c r="N57" s="8">
        <f t="shared" ref="N57:N65" si="7">L57+M57</f>
        <v>0</v>
      </c>
    </row>
    <row r="58" spans="1:14" ht="14.25" customHeight="1" x14ac:dyDescent="0.2">
      <c r="A58" s="30"/>
      <c r="B58" s="42"/>
      <c r="C58" s="42"/>
      <c r="D58" s="7">
        <v>2</v>
      </c>
      <c r="E58" s="7" t="s">
        <v>25</v>
      </c>
      <c r="F58" s="8"/>
      <c r="G58" s="9"/>
      <c r="H58" s="38">
        <f>F58+G58</f>
        <v>0</v>
      </c>
      <c r="I58" s="8">
        <v>6921</v>
      </c>
      <c r="J58" s="9"/>
      <c r="K58" s="8">
        <f>I58+J58</f>
        <v>6921</v>
      </c>
      <c r="L58" s="8"/>
      <c r="M58" s="9"/>
      <c r="N58" s="8">
        <f t="shared" si="7"/>
        <v>0</v>
      </c>
    </row>
    <row r="59" spans="1:14" ht="14.25" customHeight="1" x14ac:dyDescent="0.2">
      <c r="A59" s="30">
        <v>10201</v>
      </c>
      <c r="B59" s="42"/>
      <c r="C59" s="42" t="s">
        <v>77</v>
      </c>
      <c r="D59" s="7">
        <v>3</v>
      </c>
      <c r="E59" s="7" t="s">
        <v>26</v>
      </c>
      <c r="F59" s="8">
        <v>10000</v>
      </c>
      <c r="G59" s="9"/>
      <c r="H59" s="38">
        <f>F59+G59</f>
        <v>10000</v>
      </c>
      <c r="I59" s="8">
        <v>10000</v>
      </c>
      <c r="J59" s="9"/>
      <c r="K59" s="8">
        <f>I59+J59</f>
        <v>10000</v>
      </c>
      <c r="L59" s="8">
        <v>25000</v>
      </c>
      <c r="M59" s="9"/>
      <c r="N59" s="8">
        <f t="shared" si="7"/>
        <v>25000</v>
      </c>
    </row>
    <row r="60" spans="1:14" ht="14.25" customHeight="1" x14ac:dyDescent="0.2">
      <c r="A60" s="30">
        <v>10139</v>
      </c>
      <c r="B60" s="42"/>
      <c r="C60" s="42" t="s">
        <v>77</v>
      </c>
      <c r="D60" s="7">
        <v>4</v>
      </c>
      <c r="E60" s="7" t="s">
        <v>67</v>
      </c>
      <c r="F60" s="8"/>
      <c r="G60" s="9"/>
      <c r="H60" s="38"/>
      <c r="I60" s="8"/>
      <c r="J60" s="9"/>
      <c r="K60" s="8"/>
      <c r="L60" s="8"/>
      <c r="M60" s="9">
        <v>19000</v>
      </c>
      <c r="N60" s="8">
        <f t="shared" si="7"/>
        <v>19000</v>
      </c>
    </row>
    <row r="61" spans="1:14" ht="14.25" customHeight="1" x14ac:dyDescent="0.2">
      <c r="A61" s="30">
        <v>10392</v>
      </c>
      <c r="B61" s="42"/>
      <c r="C61" s="42" t="s">
        <v>78</v>
      </c>
      <c r="D61" s="7">
        <v>5</v>
      </c>
      <c r="E61" s="7" t="s">
        <v>70</v>
      </c>
      <c r="F61" s="8"/>
      <c r="G61" s="9"/>
      <c r="H61" s="38"/>
      <c r="I61" s="8"/>
      <c r="J61" s="9"/>
      <c r="K61" s="8"/>
      <c r="L61" s="8"/>
      <c r="M61" s="9">
        <v>15000</v>
      </c>
      <c r="N61" s="8">
        <f t="shared" si="7"/>
        <v>15000</v>
      </c>
    </row>
    <row r="62" spans="1:14" ht="14.25" customHeight="1" x14ac:dyDescent="0.2">
      <c r="A62" s="30">
        <v>10391</v>
      </c>
      <c r="B62" s="42"/>
      <c r="C62" s="42" t="s">
        <v>78</v>
      </c>
      <c r="D62" s="7">
        <v>6</v>
      </c>
      <c r="E62" s="7" t="s">
        <v>72</v>
      </c>
      <c r="F62" s="8"/>
      <c r="G62" s="9"/>
      <c r="H62" s="38"/>
      <c r="I62" s="8"/>
      <c r="J62" s="9"/>
      <c r="K62" s="8"/>
      <c r="L62" s="8"/>
      <c r="M62" s="9">
        <v>33160</v>
      </c>
      <c r="N62" s="8">
        <f t="shared" si="7"/>
        <v>33160</v>
      </c>
    </row>
    <row r="63" spans="1:14" ht="14.25" customHeight="1" x14ac:dyDescent="0.2">
      <c r="A63" s="30">
        <v>10041</v>
      </c>
      <c r="B63" s="42"/>
      <c r="C63" s="42" t="s">
        <v>82</v>
      </c>
      <c r="D63" s="7" t="s">
        <v>84</v>
      </c>
      <c r="E63" s="7" t="s">
        <v>83</v>
      </c>
      <c r="F63" s="8"/>
      <c r="G63" s="9"/>
      <c r="H63" s="38"/>
      <c r="I63" s="8"/>
      <c r="J63" s="9"/>
      <c r="K63" s="8"/>
      <c r="L63" s="8"/>
      <c r="M63" s="9">
        <v>2540</v>
      </c>
      <c r="N63" s="8">
        <f t="shared" si="7"/>
        <v>2540</v>
      </c>
    </row>
    <row r="64" spans="1:14" ht="14.25" customHeight="1" x14ac:dyDescent="0.2">
      <c r="A64" s="30">
        <v>10392</v>
      </c>
      <c r="B64" s="42"/>
      <c r="C64" s="42" t="s">
        <v>78</v>
      </c>
      <c r="D64" s="7" t="s">
        <v>87</v>
      </c>
      <c r="E64" s="55" t="s">
        <v>88</v>
      </c>
      <c r="F64" s="8"/>
      <c r="G64" s="9"/>
      <c r="H64" s="38"/>
      <c r="I64" s="8"/>
      <c r="J64" s="9"/>
      <c r="K64" s="8"/>
      <c r="L64" s="8"/>
      <c r="M64" s="9">
        <v>400</v>
      </c>
      <c r="N64" s="8">
        <f t="shared" si="7"/>
        <v>400</v>
      </c>
    </row>
    <row r="65" spans="1:14" ht="14.25" customHeight="1" x14ac:dyDescent="0.2">
      <c r="A65" s="30">
        <v>10139</v>
      </c>
      <c r="B65" s="42"/>
      <c r="C65" s="42" t="s">
        <v>77</v>
      </c>
      <c r="D65" s="7" t="s">
        <v>87</v>
      </c>
      <c r="E65" s="55" t="s">
        <v>92</v>
      </c>
      <c r="F65" s="8"/>
      <c r="G65" s="9"/>
      <c r="H65" s="38"/>
      <c r="I65" s="8"/>
      <c r="J65" s="9"/>
      <c r="K65" s="8"/>
      <c r="L65" s="8"/>
      <c r="M65" s="9">
        <v>4782</v>
      </c>
      <c r="N65" s="8">
        <f t="shared" si="7"/>
        <v>4782</v>
      </c>
    </row>
    <row r="66" spans="1:14" s="12" customFormat="1" ht="14.25" customHeight="1" thickBot="1" x14ac:dyDescent="0.25">
      <c r="A66" s="88" t="s">
        <v>29</v>
      </c>
      <c r="B66" s="89"/>
      <c r="C66" s="89"/>
      <c r="D66" s="89"/>
      <c r="E66" s="90"/>
      <c r="F66" s="11">
        <f>SUM(F57:F59)</f>
        <v>10000</v>
      </c>
      <c r="G66" s="11">
        <f>SUM(G57:G59)</f>
        <v>5122</v>
      </c>
      <c r="H66" s="11">
        <f>SUM(H57:H59)</f>
        <v>15122</v>
      </c>
      <c r="I66" s="11">
        <f>SUM(I57:I59)</f>
        <v>16921</v>
      </c>
      <c r="J66" s="11">
        <f>SUM(J57:J59)</f>
        <v>5122</v>
      </c>
      <c r="K66" s="11">
        <f>SUM(K57:K62)</f>
        <v>22043</v>
      </c>
      <c r="L66" s="11">
        <f>SUM(L57:L62)</f>
        <v>25000</v>
      </c>
      <c r="M66" s="11">
        <f>SUM(M57:M65)</f>
        <v>74882</v>
      </c>
      <c r="N66" s="11">
        <f>SUM(N57:N65)</f>
        <v>99882</v>
      </c>
    </row>
    <row r="67" spans="1:14" ht="14.25" customHeight="1" x14ac:dyDescent="0.2">
      <c r="A67" s="33"/>
      <c r="B67" s="46"/>
      <c r="C67" s="46"/>
      <c r="D67" s="15"/>
      <c r="E67" s="7"/>
      <c r="F67" s="17"/>
      <c r="G67" s="17"/>
      <c r="H67" s="18"/>
      <c r="I67" s="17"/>
      <c r="J67" s="17"/>
      <c r="K67" s="18"/>
      <c r="L67" s="17"/>
      <c r="M67" s="17"/>
      <c r="N67" s="18"/>
    </row>
    <row r="68" spans="1:14" s="12" customFormat="1" ht="14.25" customHeight="1" x14ac:dyDescent="0.2">
      <c r="A68" s="34"/>
      <c r="B68" s="47"/>
      <c r="C68" s="47"/>
      <c r="D68" s="25"/>
      <c r="E68" s="26" t="s">
        <v>17</v>
      </c>
      <c r="F68" s="27">
        <f t="shared" ref="F68:M68" si="8">F53+F66</f>
        <v>187841</v>
      </c>
      <c r="G68" s="27">
        <f t="shared" si="8"/>
        <v>80146</v>
      </c>
      <c r="H68" s="28">
        <f t="shared" si="8"/>
        <v>267987</v>
      </c>
      <c r="I68" s="27">
        <f t="shared" si="8"/>
        <v>126921</v>
      </c>
      <c r="J68" s="27">
        <f t="shared" si="8"/>
        <v>179800</v>
      </c>
      <c r="K68" s="28">
        <f t="shared" si="8"/>
        <v>306721</v>
      </c>
      <c r="L68" s="27">
        <f>L53+L66</f>
        <v>1011804</v>
      </c>
      <c r="M68" s="27">
        <f t="shared" si="8"/>
        <v>341796</v>
      </c>
      <c r="N68" s="28">
        <f>N53+N66</f>
        <v>1256133</v>
      </c>
    </row>
    <row r="69" spans="1:14" x14ac:dyDescent="0.2">
      <c r="B69" s="1"/>
    </row>
  </sheetData>
  <autoFilter ref="A4:N53"/>
  <mergeCells count="9">
    <mergeCell ref="L1:N1"/>
    <mergeCell ref="I1:K1"/>
    <mergeCell ref="A66:E66"/>
    <mergeCell ref="A1:E2"/>
    <mergeCell ref="F1:H1"/>
    <mergeCell ref="A53:E53"/>
    <mergeCell ref="A22:E22"/>
    <mergeCell ref="A45:E45"/>
    <mergeCell ref="D46:E46"/>
  </mergeCells>
  <phoneticPr fontId="0" type="noConversion"/>
  <printOptions horizontalCentered="1" gridLines="1"/>
  <pageMargins left="0.23622047244094491" right="0.23622047244094491" top="0.74803149606299213" bottom="0.55118110236220474" header="0.31496062992125984" footer="0.31496062992125984"/>
  <pageSetup paperSize="9" scale="74" orientation="portrait" r:id="rId1"/>
  <headerFooter>
    <oddHeader>&amp;C&amp;"Times New Roman,Félkövér"&amp;10Pénzeszköz átadások/Támogatások
2016. év&amp;"-,Normál"&amp;11
&amp;R&amp;"Times New Roman,Normál"&amp;10 4.sz.melléklet
EFt</oddHeader>
    <oddFooter>&amp;R&amp;"Times New Roman,Normál"&amp;D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Zsófia</dc:creator>
  <cp:lastModifiedBy>Kondacsné Nagy Ágnes</cp:lastModifiedBy>
  <cp:lastPrinted>2016-11-10T17:15:47Z</cp:lastPrinted>
  <dcterms:created xsi:type="dcterms:W3CDTF">2013-01-16T14:21:17Z</dcterms:created>
  <dcterms:modified xsi:type="dcterms:W3CDTF">2016-11-21T10:00:38Z</dcterms:modified>
</cp:coreProperties>
</file>