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20730" windowHeight="9495" firstSheet="22" activeTab="37"/>
  </bookViews>
  <sheets>
    <sheet name="1 mell" sheetId="61" r:id="rId1"/>
    <sheet name="1.a" sheetId="56" r:id="rId2"/>
    <sheet name="1b" sheetId="57" r:id="rId3"/>
    <sheet name="1c" sheetId="63" r:id="rId4"/>
    <sheet name="2 mell" sheetId="62" r:id="rId5"/>
    <sheet name="2a" sheetId="70" r:id="rId6"/>
    <sheet name="2b" sheetId="71" r:id="rId7"/>
    <sheet name="2d" sheetId="60" r:id="rId8"/>
    <sheet name="2e" sheetId="64" r:id="rId9"/>
    <sheet name="3.a" sheetId="65" r:id="rId10"/>
    <sheet name="3 b" sheetId="66" r:id="rId11"/>
    <sheet name="4.a" sheetId="67" r:id="rId12"/>
    <sheet name="4.b" sheetId="27" r:id="rId13"/>
    <sheet name="5.mell" sheetId="68" r:id="rId14"/>
    <sheet name="6.mell." sheetId="69" r:id="rId15"/>
    <sheet name="7 mell" sheetId="72" r:id="rId16"/>
    <sheet name="8 mell" sheetId="73" r:id="rId17"/>
    <sheet name="9" sheetId="74" r:id="rId18"/>
    <sheet name="10" sheetId="75" r:id="rId19"/>
    <sheet name="11" sheetId="45" r:id="rId20"/>
    <sheet name="12. mell" sheetId="23" r:id="rId21"/>
    <sheet name="13" sheetId="43" r:id="rId22"/>
    <sheet name="14" sheetId="44" r:id="rId23"/>
    <sheet name="15" sheetId="76" r:id="rId24"/>
    <sheet name="16" sheetId="77" r:id="rId25"/>
    <sheet name="17" sheetId="78" r:id="rId26"/>
    <sheet name="18" sheetId="79" r:id="rId27"/>
    <sheet name="18a" sheetId="80" r:id="rId28"/>
    <sheet name="18b" sheetId="81" r:id="rId29"/>
    <sheet name="19a" sheetId="84" r:id="rId30"/>
    <sheet name="19b mell" sheetId="82" r:id="rId31"/>
    <sheet name="19c mell" sheetId="83" r:id="rId32"/>
    <sheet name="20" sheetId="85" r:id="rId33"/>
    <sheet name="21" sheetId="86" r:id="rId34"/>
    <sheet name="22" sheetId="55" r:id="rId35"/>
    <sheet name="23a" sheetId="87" r:id="rId36"/>
    <sheet name="23b" sheetId="88" r:id="rId37"/>
    <sheet name="23c" sheetId="90" r:id="rId38"/>
    <sheet name="Munka1" sheetId="91" r:id="rId39"/>
  </sheets>
  <calcPr calcId="124519"/>
</workbook>
</file>

<file path=xl/calcChain.xml><?xml version="1.0" encoding="utf-8"?>
<calcChain xmlns="http://schemas.openxmlformats.org/spreadsheetml/2006/main">
  <c r="I92" i="87"/>
  <c r="I93"/>
  <c r="I94"/>
  <c r="I95"/>
  <c r="I96"/>
  <c r="I97"/>
  <c r="I98"/>
  <c r="I99"/>
  <c r="I100"/>
  <c r="I102"/>
  <c r="I103"/>
  <c r="I104"/>
  <c r="I105"/>
  <c r="I106"/>
  <c r="I108"/>
  <c r="I109"/>
  <c r="I110"/>
  <c r="I111"/>
  <c r="I112"/>
  <c r="I113"/>
  <c r="I114"/>
  <c r="I115"/>
  <c r="I116"/>
  <c r="I117"/>
  <c r="I118"/>
  <c r="I119"/>
  <c r="I120"/>
  <c r="I121"/>
  <c r="I122"/>
  <c r="I124"/>
  <c r="I125"/>
  <c r="I126"/>
  <c r="I127"/>
  <c r="I128"/>
  <c r="I129"/>
  <c r="I130"/>
  <c r="I132"/>
  <c r="I133"/>
  <c r="I134"/>
  <c r="I135"/>
  <c r="I137"/>
  <c r="I138"/>
  <c r="I139"/>
  <c r="I140"/>
  <c r="I141"/>
  <c r="I142"/>
  <c r="I143"/>
  <c r="I144"/>
  <c r="I147"/>
  <c r="I148"/>
  <c r="I149"/>
  <c r="I150"/>
  <c r="I151"/>
  <c r="I152"/>
  <c r="I153"/>
  <c r="I154"/>
  <c r="I156"/>
  <c r="H92"/>
  <c r="H93"/>
  <c r="H94"/>
  <c r="H95"/>
  <c r="H96"/>
  <c r="H97"/>
  <c r="H98"/>
  <c r="H99"/>
  <c r="H100"/>
  <c r="H102"/>
  <c r="H103"/>
  <c r="H104"/>
  <c r="H105"/>
  <c r="H106"/>
  <c r="H108"/>
  <c r="H109"/>
  <c r="H110"/>
  <c r="H111"/>
  <c r="H112"/>
  <c r="H113"/>
  <c r="H114"/>
  <c r="H115"/>
  <c r="H116"/>
  <c r="H117"/>
  <c r="H118"/>
  <c r="H119"/>
  <c r="H120"/>
  <c r="H121"/>
  <c r="H122"/>
  <c r="H124"/>
  <c r="H125"/>
  <c r="H126"/>
  <c r="H127"/>
  <c r="H128"/>
  <c r="H129"/>
  <c r="H130"/>
  <c r="H132"/>
  <c r="H133"/>
  <c r="H134"/>
  <c r="H135"/>
  <c r="H137"/>
  <c r="H138"/>
  <c r="H139"/>
  <c r="H140"/>
  <c r="H141"/>
  <c r="H142"/>
  <c r="H143"/>
  <c r="H144"/>
  <c r="H147"/>
  <c r="H148"/>
  <c r="H149"/>
  <c r="H150"/>
  <c r="H151"/>
  <c r="H152"/>
  <c r="H153"/>
  <c r="H154"/>
  <c r="H156"/>
  <c r="G92"/>
  <c r="G93"/>
  <c r="G94"/>
  <c r="G95"/>
  <c r="G96"/>
  <c r="G97"/>
  <c r="G98"/>
  <c r="G99"/>
  <c r="G100"/>
  <c r="G102"/>
  <c r="G103"/>
  <c r="G104"/>
  <c r="G105"/>
  <c r="G106"/>
  <c r="G108"/>
  <c r="G109"/>
  <c r="G110"/>
  <c r="G111"/>
  <c r="G112"/>
  <c r="G113"/>
  <c r="G114"/>
  <c r="G115"/>
  <c r="G116"/>
  <c r="G117"/>
  <c r="G118"/>
  <c r="G119"/>
  <c r="G120"/>
  <c r="G121"/>
  <c r="G122"/>
  <c r="G124"/>
  <c r="G125"/>
  <c r="G126"/>
  <c r="G127"/>
  <c r="G128"/>
  <c r="G129"/>
  <c r="G130"/>
  <c r="G132"/>
  <c r="G133"/>
  <c r="G134"/>
  <c r="G135"/>
  <c r="G137"/>
  <c r="G138"/>
  <c r="G139"/>
  <c r="G140"/>
  <c r="G141"/>
  <c r="G142"/>
  <c r="G143"/>
  <c r="G144"/>
  <c r="G147"/>
  <c r="G148"/>
  <c r="G149"/>
  <c r="G150"/>
  <c r="G151"/>
  <c r="G152"/>
  <c r="G153"/>
  <c r="G154"/>
  <c r="G156"/>
  <c r="F92"/>
  <c r="F93"/>
  <c r="F94"/>
  <c r="F95"/>
  <c r="F96"/>
  <c r="F97"/>
  <c r="F98"/>
  <c r="F99"/>
  <c r="F100"/>
  <c r="F102"/>
  <c r="F103"/>
  <c r="F104"/>
  <c r="F105"/>
  <c r="F106"/>
  <c r="F108"/>
  <c r="F109"/>
  <c r="F110"/>
  <c r="F111"/>
  <c r="F112"/>
  <c r="F113"/>
  <c r="F114"/>
  <c r="F115"/>
  <c r="F116"/>
  <c r="F117"/>
  <c r="F118"/>
  <c r="F119"/>
  <c r="F120"/>
  <c r="F121"/>
  <c r="F122"/>
  <c r="F124"/>
  <c r="F125"/>
  <c r="F126"/>
  <c r="F127"/>
  <c r="F128"/>
  <c r="F129"/>
  <c r="F130"/>
  <c r="F132"/>
  <c r="F133"/>
  <c r="F134"/>
  <c r="F135"/>
  <c r="F137"/>
  <c r="F138"/>
  <c r="F139"/>
  <c r="F140"/>
  <c r="F141"/>
  <c r="F142"/>
  <c r="F143"/>
  <c r="F144"/>
  <c r="F147"/>
  <c r="F148"/>
  <c r="F149"/>
  <c r="F150"/>
  <c r="F151"/>
  <c r="F152"/>
  <c r="F153"/>
  <c r="F154"/>
  <c r="F156"/>
  <c r="E92"/>
  <c r="E93"/>
  <c r="E94"/>
  <c r="E95"/>
  <c r="E96"/>
  <c r="E97"/>
  <c r="E98"/>
  <c r="E99"/>
  <c r="E100"/>
  <c r="E102"/>
  <c r="E103"/>
  <c r="E104"/>
  <c r="E105"/>
  <c r="E106"/>
  <c r="E108"/>
  <c r="E109"/>
  <c r="E110"/>
  <c r="E111"/>
  <c r="E112"/>
  <c r="E113"/>
  <c r="E114"/>
  <c r="E115"/>
  <c r="E116"/>
  <c r="E117"/>
  <c r="E118"/>
  <c r="E119"/>
  <c r="E120"/>
  <c r="E121"/>
  <c r="E122"/>
  <c r="E124"/>
  <c r="E125"/>
  <c r="E126"/>
  <c r="E127"/>
  <c r="E128"/>
  <c r="E129"/>
  <c r="E130"/>
  <c r="E132"/>
  <c r="E133"/>
  <c r="E134"/>
  <c r="E135"/>
  <c r="E137"/>
  <c r="E138"/>
  <c r="E139"/>
  <c r="E140"/>
  <c r="E141"/>
  <c r="E142"/>
  <c r="E143"/>
  <c r="E144"/>
  <c r="E147"/>
  <c r="E148"/>
  <c r="E149"/>
  <c r="E150"/>
  <c r="E151"/>
  <c r="E152"/>
  <c r="E153"/>
  <c r="E154"/>
  <c r="E156"/>
  <c r="I91"/>
  <c r="H91"/>
  <c r="G91"/>
  <c r="F91"/>
  <c r="E91"/>
  <c r="D111"/>
  <c r="E90"/>
  <c r="F90"/>
  <c r="G90"/>
  <c r="H90"/>
  <c r="I90"/>
  <c r="I9"/>
  <c r="I10"/>
  <c r="I11"/>
  <c r="I12"/>
  <c r="I13"/>
  <c r="I15"/>
  <c r="I16"/>
  <c r="I17"/>
  <c r="I18"/>
  <c r="I20"/>
  <c r="I21"/>
  <c r="I22"/>
  <c r="I23"/>
  <c r="I24"/>
  <c r="I25"/>
  <c r="I26"/>
  <c r="I28"/>
  <c r="I29"/>
  <c r="I30"/>
  <c r="I31"/>
  <c r="I32"/>
  <c r="I34"/>
  <c r="I35"/>
  <c r="I37"/>
  <c r="I38"/>
  <c r="I39"/>
  <c r="I40"/>
  <c r="I41"/>
  <c r="I42"/>
  <c r="I43"/>
  <c r="I44"/>
  <c r="I46"/>
  <c r="I48"/>
  <c r="I49"/>
  <c r="I51"/>
  <c r="I52"/>
  <c r="I53"/>
  <c r="I54"/>
  <c r="I55"/>
  <c r="I56"/>
  <c r="I57"/>
  <c r="I58"/>
  <c r="I59"/>
  <c r="I61"/>
  <c r="I62"/>
  <c r="I63"/>
  <c r="I64"/>
  <c r="I65"/>
  <c r="I67"/>
  <c r="I68"/>
  <c r="I69"/>
  <c r="I71"/>
  <c r="I72"/>
  <c r="I73"/>
  <c r="I76"/>
  <c r="I77"/>
  <c r="I78"/>
  <c r="I79"/>
  <c r="I81"/>
  <c r="I82"/>
  <c r="I83"/>
  <c r="I84"/>
  <c r="I85"/>
  <c r="I87"/>
  <c r="H9"/>
  <c r="H10"/>
  <c r="H11"/>
  <c r="H12"/>
  <c r="H13"/>
  <c r="H15"/>
  <c r="H16"/>
  <c r="H17"/>
  <c r="H18"/>
  <c r="H20"/>
  <c r="H21"/>
  <c r="H22"/>
  <c r="H23"/>
  <c r="H24"/>
  <c r="H25"/>
  <c r="H26"/>
  <c r="H28"/>
  <c r="H29"/>
  <c r="H30"/>
  <c r="H31"/>
  <c r="H32"/>
  <c r="H34"/>
  <c r="H35"/>
  <c r="H37"/>
  <c r="H38"/>
  <c r="H39"/>
  <c r="H40"/>
  <c r="H41"/>
  <c r="H42"/>
  <c r="H43"/>
  <c r="H44"/>
  <c r="H46"/>
  <c r="H48"/>
  <c r="H49"/>
  <c r="H51"/>
  <c r="H52"/>
  <c r="H53"/>
  <c r="H54"/>
  <c r="H55"/>
  <c r="H56"/>
  <c r="H57"/>
  <c r="H58"/>
  <c r="H59"/>
  <c r="H61"/>
  <c r="H62"/>
  <c r="H63"/>
  <c r="H64"/>
  <c r="H65"/>
  <c r="H67"/>
  <c r="H68"/>
  <c r="H69"/>
  <c r="H71"/>
  <c r="H72"/>
  <c r="H73"/>
  <c r="H76"/>
  <c r="H77"/>
  <c r="H78"/>
  <c r="H79"/>
  <c r="H81"/>
  <c r="H82"/>
  <c r="H83"/>
  <c r="H84"/>
  <c r="H85"/>
  <c r="H87"/>
  <c r="E76"/>
  <c r="E77"/>
  <c r="E78"/>
  <c r="E79"/>
  <c r="E81"/>
  <c r="E82"/>
  <c r="E83"/>
  <c r="E84"/>
  <c r="E85"/>
  <c r="E87"/>
  <c r="F76"/>
  <c r="F77"/>
  <c r="F78"/>
  <c r="F79"/>
  <c r="F81"/>
  <c r="F82"/>
  <c r="F83"/>
  <c r="F84"/>
  <c r="F85"/>
  <c r="F87"/>
  <c r="G9"/>
  <c r="G10"/>
  <c r="G11"/>
  <c r="G12"/>
  <c r="G13"/>
  <c r="G15"/>
  <c r="G16"/>
  <c r="G17"/>
  <c r="G18"/>
  <c r="G20"/>
  <c r="G21"/>
  <c r="G22"/>
  <c r="G23"/>
  <c r="G24"/>
  <c r="G25"/>
  <c r="G26"/>
  <c r="G28"/>
  <c r="G29"/>
  <c r="G30"/>
  <c r="G31"/>
  <c r="G32"/>
  <c r="G34"/>
  <c r="G35"/>
  <c r="G37"/>
  <c r="G38"/>
  <c r="G39"/>
  <c r="G40"/>
  <c r="G41"/>
  <c r="G42"/>
  <c r="G43"/>
  <c r="G44"/>
  <c r="G46"/>
  <c r="G48"/>
  <c r="G49"/>
  <c r="G51"/>
  <c r="G52"/>
  <c r="G53"/>
  <c r="G54"/>
  <c r="G55"/>
  <c r="G56"/>
  <c r="G57"/>
  <c r="G58"/>
  <c r="G59"/>
  <c r="G61"/>
  <c r="G62"/>
  <c r="G63"/>
  <c r="G64"/>
  <c r="G65"/>
  <c r="G67"/>
  <c r="G68"/>
  <c r="G69"/>
  <c r="G71"/>
  <c r="G72"/>
  <c r="G73"/>
  <c r="G76"/>
  <c r="G77"/>
  <c r="G78"/>
  <c r="G79"/>
  <c r="G81"/>
  <c r="G82"/>
  <c r="G83"/>
  <c r="G84"/>
  <c r="G85"/>
  <c r="G87"/>
  <c r="F9"/>
  <c r="F10"/>
  <c r="F11"/>
  <c r="F12"/>
  <c r="F13"/>
  <c r="F15"/>
  <c r="F16"/>
  <c r="F17"/>
  <c r="F18"/>
  <c r="F20"/>
  <c r="F21"/>
  <c r="F22"/>
  <c r="F23"/>
  <c r="F24"/>
  <c r="F25"/>
  <c r="F26"/>
  <c r="F28"/>
  <c r="F29"/>
  <c r="F30"/>
  <c r="F31"/>
  <c r="F32"/>
  <c r="F34"/>
  <c r="F35"/>
  <c r="F37"/>
  <c r="F38"/>
  <c r="F39"/>
  <c r="F40"/>
  <c r="F41"/>
  <c r="F42"/>
  <c r="F43"/>
  <c r="F44"/>
  <c r="F46"/>
  <c r="F48"/>
  <c r="F49"/>
  <c r="F51"/>
  <c r="F52"/>
  <c r="F53"/>
  <c r="F54"/>
  <c r="F55"/>
  <c r="F56"/>
  <c r="F57"/>
  <c r="F58"/>
  <c r="F59"/>
  <c r="F61"/>
  <c r="F62"/>
  <c r="F63"/>
  <c r="F64"/>
  <c r="F65"/>
  <c r="F67"/>
  <c r="F68"/>
  <c r="F69"/>
  <c r="F71"/>
  <c r="F72"/>
  <c r="F73"/>
  <c r="E9"/>
  <c r="E10"/>
  <c r="E11"/>
  <c r="E12"/>
  <c r="E13"/>
  <c r="E15"/>
  <c r="E16"/>
  <c r="E17"/>
  <c r="E18"/>
  <c r="E20"/>
  <c r="E21"/>
  <c r="E22"/>
  <c r="E23"/>
  <c r="E24"/>
  <c r="E25"/>
  <c r="E26"/>
  <c r="E28"/>
  <c r="E29"/>
  <c r="E30"/>
  <c r="E31"/>
  <c r="E32"/>
  <c r="E34"/>
  <c r="E35"/>
  <c r="E37"/>
  <c r="E38"/>
  <c r="E39"/>
  <c r="E40"/>
  <c r="E41"/>
  <c r="E42"/>
  <c r="E43"/>
  <c r="E44"/>
  <c r="E46"/>
  <c r="E48"/>
  <c r="E49"/>
  <c r="E51"/>
  <c r="E52"/>
  <c r="E53"/>
  <c r="E54"/>
  <c r="E55"/>
  <c r="E56"/>
  <c r="E57"/>
  <c r="E58"/>
  <c r="E59"/>
  <c r="E61"/>
  <c r="E62"/>
  <c r="E63"/>
  <c r="E64"/>
  <c r="E65"/>
  <c r="E67"/>
  <c r="E68"/>
  <c r="E69"/>
  <c r="E71"/>
  <c r="E72"/>
  <c r="E73"/>
  <c r="E8"/>
  <c r="F8"/>
  <c r="G8"/>
  <c r="H8"/>
  <c r="I8"/>
  <c r="F86" i="90"/>
  <c r="G86"/>
  <c r="G88"/>
  <c r="H86"/>
  <c r="I86"/>
  <c r="I88"/>
  <c r="F86" i="88"/>
  <c r="G86"/>
  <c r="H86"/>
  <c r="H88"/>
  <c r="I86"/>
  <c r="D156" i="90"/>
  <c r="I155"/>
  <c r="I157"/>
  <c r="H155"/>
  <c r="H157"/>
  <c r="G155"/>
  <c r="G157"/>
  <c r="F155"/>
  <c r="F157"/>
  <c r="D157"/>
  <c r="E155"/>
  <c r="E157"/>
  <c r="D154"/>
  <c r="D153"/>
  <c r="D152"/>
  <c r="D151"/>
  <c r="D150"/>
  <c r="D149"/>
  <c r="D148"/>
  <c r="D147"/>
  <c r="I145"/>
  <c r="H145"/>
  <c r="G145"/>
  <c r="F145"/>
  <c r="E145"/>
  <c r="D145"/>
  <c r="D144"/>
  <c r="D143"/>
  <c r="D142"/>
  <c r="D141"/>
  <c r="D140"/>
  <c r="D139"/>
  <c r="D138"/>
  <c r="D137"/>
  <c r="I136"/>
  <c r="H136"/>
  <c r="G136"/>
  <c r="D136"/>
  <c r="F136"/>
  <c r="E136"/>
  <c r="D135"/>
  <c r="D134"/>
  <c r="D133"/>
  <c r="D132"/>
  <c r="I131"/>
  <c r="H131"/>
  <c r="G131"/>
  <c r="F131"/>
  <c r="E131"/>
  <c r="D131"/>
  <c r="D130"/>
  <c r="D129"/>
  <c r="D128"/>
  <c r="D127"/>
  <c r="D126"/>
  <c r="D125"/>
  <c r="D124"/>
  <c r="D122"/>
  <c r="D121"/>
  <c r="D120"/>
  <c r="D119"/>
  <c r="D118"/>
  <c r="D117"/>
  <c r="D116"/>
  <c r="D115"/>
  <c r="D114"/>
  <c r="D113"/>
  <c r="D112"/>
  <c r="D110"/>
  <c r="D109"/>
  <c r="D108"/>
  <c r="I107"/>
  <c r="I123"/>
  <c r="H107"/>
  <c r="H123"/>
  <c r="H146"/>
  <c r="H158"/>
  <c r="G107"/>
  <c r="G123"/>
  <c r="F107"/>
  <c r="F123"/>
  <c r="E107"/>
  <c r="D107"/>
  <c r="D106"/>
  <c r="D105"/>
  <c r="D104"/>
  <c r="D103"/>
  <c r="D102"/>
  <c r="I101"/>
  <c r="I146"/>
  <c r="H101"/>
  <c r="G101"/>
  <c r="F101"/>
  <c r="F146"/>
  <c r="F158"/>
  <c r="E101"/>
  <c r="D101"/>
  <c r="D100"/>
  <c r="D99"/>
  <c r="D98"/>
  <c r="D97"/>
  <c r="D96"/>
  <c r="D95"/>
  <c r="D94"/>
  <c r="D93"/>
  <c r="D92"/>
  <c r="D91"/>
  <c r="D90"/>
  <c r="H88"/>
  <c r="F88"/>
  <c r="D87"/>
  <c r="E86"/>
  <c r="E88"/>
  <c r="D85"/>
  <c r="D84"/>
  <c r="D83"/>
  <c r="D82"/>
  <c r="D81"/>
  <c r="D80"/>
  <c r="D79"/>
  <c r="D78"/>
  <c r="D77"/>
  <c r="D76"/>
  <c r="I74"/>
  <c r="H74"/>
  <c r="G74"/>
  <c r="D74"/>
  <c r="F74"/>
  <c r="E74"/>
  <c r="D73"/>
  <c r="D72"/>
  <c r="D71"/>
  <c r="I70"/>
  <c r="H70"/>
  <c r="G70"/>
  <c r="F70"/>
  <c r="E70"/>
  <c r="D70"/>
  <c r="D69"/>
  <c r="D68"/>
  <c r="D67"/>
  <c r="I66"/>
  <c r="H66"/>
  <c r="G66"/>
  <c r="F66"/>
  <c r="E66"/>
  <c r="D66"/>
  <c r="D65"/>
  <c r="D64"/>
  <c r="D63"/>
  <c r="D62"/>
  <c r="D61"/>
  <c r="D59"/>
  <c r="D58"/>
  <c r="D57"/>
  <c r="D56"/>
  <c r="D55"/>
  <c r="D54"/>
  <c r="D53"/>
  <c r="D52"/>
  <c r="D51"/>
  <c r="I50"/>
  <c r="I60"/>
  <c r="H50"/>
  <c r="H60"/>
  <c r="H75"/>
  <c r="H89"/>
  <c r="G50"/>
  <c r="F50"/>
  <c r="F60"/>
  <c r="E50"/>
  <c r="D50"/>
  <c r="D49"/>
  <c r="D48"/>
  <c r="D46"/>
  <c r="I45"/>
  <c r="H45"/>
  <c r="G45"/>
  <c r="F45"/>
  <c r="D45"/>
  <c r="E45"/>
  <c r="D44"/>
  <c r="D43"/>
  <c r="D42"/>
  <c r="D41"/>
  <c r="D40"/>
  <c r="D39"/>
  <c r="D38"/>
  <c r="D37"/>
  <c r="I36"/>
  <c r="I47"/>
  <c r="H36"/>
  <c r="H47"/>
  <c r="G36"/>
  <c r="G47"/>
  <c r="F36"/>
  <c r="E36"/>
  <c r="D36"/>
  <c r="E47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H19"/>
  <c r="G19"/>
  <c r="D19"/>
  <c r="F19"/>
  <c r="E19"/>
  <c r="D18"/>
  <c r="D17"/>
  <c r="D16"/>
  <c r="D15"/>
  <c r="I14"/>
  <c r="I27"/>
  <c r="H14"/>
  <c r="H27"/>
  <c r="G14"/>
  <c r="F14"/>
  <c r="E14"/>
  <c r="D14"/>
  <c r="E27"/>
  <c r="D13"/>
  <c r="D12"/>
  <c r="D11"/>
  <c r="D10"/>
  <c r="D9"/>
  <c r="D8"/>
  <c r="D156" i="88"/>
  <c r="I155"/>
  <c r="I157"/>
  <c r="H155"/>
  <c r="H157"/>
  <c r="G155"/>
  <c r="G157"/>
  <c r="F155"/>
  <c r="F157"/>
  <c r="E155"/>
  <c r="E157"/>
  <c r="D154"/>
  <c r="D153"/>
  <c r="D152"/>
  <c r="D151"/>
  <c r="D150"/>
  <c r="D149"/>
  <c r="D148"/>
  <c r="D147"/>
  <c r="I145"/>
  <c r="H145"/>
  <c r="G145"/>
  <c r="F145"/>
  <c r="E145"/>
  <c r="D145"/>
  <c r="D144"/>
  <c r="D143"/>
  <c r="D142"/>
  <c r="D141"/>
  <c r="D140"/>
  <c r="D139"/>
  <c r="D138"/>
  <c r="D137"/>
  <c r="I136"/>
  <c r="H136"/>
  <c r="G136"/>
  <c r="F136"/>
  <c r="E136"/>
  <c r="D136"/>
  <c r="D135"/>
  <c r="D134"/>
  <c r="D133"/>
  <c r="D132"/>
  <c r="I131"/>
  <c r="I146"/>
  <c r="I158"/>
  <c r="H131"/>
  <c r="G131"/>
  <c r="F131"/>
  <c r="D131"/>
  <c r="E131"/>
  <c r="D130"/>
  <c r="D129"/>
  <c r="D128"/>
  <c r="D127"/>
  <c r="D126"/>
  <c r="D125"/>
  <c r="D124"/>
  <c r="D122"/>
  <c r="D121"/>
  <c r="D120"/>
  <c r="D119"/>
  <c r="D118"/>
  <c r="D117"/>
  <c r="D116"/>
  <c r="D115"/>
  <c r="D114"/>
  <c r="D113"/>
  <c r="D112"/>
  <c r="D110"/>
  <c r="D109"/>
  <c r="D108"/>
  <c r="I107"/>
  <c r="I123"/>
  <c r="H107"/>
  <c r="H123"/>
  <c r="H146"/>
  <c r="H158"/>
  <c r="G107"/>
  <c r="G123"/>
  <c r="F107"/>
  <c r="F123"/>
  <c r="E107"/>
  <c r="D107"/>
  <c r="D106"/>
  <c r="D105"/>
  <c r="D104"/>
  <c r="D103"/>
  <c r="D102"/>
  <c r="I101"/>
  <c r="H101"/>
  <c r="G101"/>
  <c r="F101"/>
  <c r="F146"/>
  <c r="F158"/>
  <c r="E101"/>
  <c r="D100"/>
  <c r="D99"/>
  <c r="D98"/>
  <c r="D97"/>
  <c r="D96"/>
  <c r="D95"/>
  <c r="D94"/>
  <c r="D93"/>
  <c r="D92"/>
  <c r="D91"/>
  <c r="D90"/>
  <c r="D87"/>
  <c r="G88"/>
  <c r="D85"/>
  <c r="D84"/>
  <c r="D83"/>
  <c r="D82"/>
  <c r="D81"/>
  <c r="D80"/>
  <c r="E86"/>
  <c r="D79"/>
  <c r="D78"/>
  <c r="D77"/>
  <c r="D76"/>
  <c r="I74"/>
  <c r="H74"/>
  <c r="G74"/>
  <c r="F74"/>
  <c r="E74"/>
  <c r="D73"/>
  <c r="D72"/>
  <c r="D71"/>
  <c r="I70"/>
  <c r="H70"/>
  <c r="G70"/>
  <c r="F70"/>
  <c r="D70"/>
  <c r="E70"/>
  <c r="D69"/>
  <c r="D68"/>
  <c r="D67"/>
  <c r="I66"/>
  <c r="H66"/>
  <c r="G66"/>
  <c r="F66"/>
  <c r="E66"/>
  <c r="D66"/>
  <c r="D65"/>
  <c r="D64"/>
  <c r="D63"/>
  <c r="D62"/>
  <c r="D61"/>
  <c r="D59"/>
  <c r="D58"/>
  <c r="D57"/>
  <c r="D56"/>
  <c r="D55"/>
  <c r="D54"/>
  <c r="D53"/>
  <c r="D52"/>
  <c r="D51"/>
  <c r="I50"/>
  <c r="I60"/>
  <c r="H50"/>
  <c r="H60"/>
  <c r="H75"/>
  <c r="G50"/>
  <c r="G60"/>
  <c r="F50"/>
  <c r="E50"/>
  <c r="E60"/>
  <c r="D49"/>
  <c r="D48"/>
  <c r="D46"/>
  <c r="I45"/>
  <c r="H45"/>
  <c r="H47"/>
  <c r="G45"/>
  <c r="D45"/>
  <c r="F45"/>
  <c r="E45"/>
  <c r="D44"/>
  <c r="D43"/>
  <c r="D42"/>
  <c r="D41"/>
  <c r="D40"/>
  <c r="D39"/>
  <c r="D38"/>
  <c r="D37"/>
  <c r="I36"/>
  <c r="I47"/>
  <c r="H36"/>
  <c r="G36"/>
  <c r="G47"/>
  <c r="F36"/>
  <c r="F47"/>
  <c r="E36"/>
  <c r="D35"/>
  <c r="D34"/>
  <c r="I33"/>
  <c r="H33"/>
  <c r="G33"/>
  <c r="D33"/>
  <c r="F33"/>
  <c r="E33"/>
  <c r="D32"/>
  <c r="D31"/>
  <c r="D30"/>
  <c r="D29"/>
  <c r="D28"/>
  <c r="D26"/>
  <c r="D25"/>
  <c r="D24"/>
  <c r="D23"/>
  <c r="D22"/>
  <c r="D21"/>
  <c r="D20"/>
  <c r="I19"/>
  <c r="H19"/>
  <c r="G19"/>
  <c r="F19"/>
  <c r="D19"/>
  <c r="E19"/>
  <c r="D18"/>
  <c r="D17"/>
  <c r="D16"/>
  <c r="D15"/>
  <c r="I14"/>
  <c r="I27"/>
  <c r="I75"/>
  <c r="H14"/>
  <c r="H27"/>
  <c r="G14"/>
  <c r="F14"/>
  <c r="F27"/>
  <c r="E14"/>
  <c r="D13"/>
  <c r="D12"/>
  <c r="D11"/>
  <c r="D10"/>
  <c r="D9"/>
  <c r="D8"/>
  <c r="D87" i="87"/>
  <c r="D85"/>
  <c r="D84"/>
  <c r="D82"/>
  <c r="D81"/>
  <c r="D79"/>
  <c r="D78"/>
  <c r="D77"/>
  <c r="D76"/>
  <c r="E42" i="81"/>
  <c r="C111" i="27"/>
  <c r="N111"/>
  <c r="D109"/>
  <c r="G109"/>
  <c r="H109"/>
  <c r="L109"/>
  <c r="M109"/>
  <c r="K109"/>
  <c r="J109"/>
  <c r="I109"/>
  <c r="F109"/>
  <c r="E109"/>
  <c r="D22" i="45"/>
  <c r="C22"/>
  <c r="E7" i="80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6"/>
  <c r="E36"/>
  <c r="D44" i="81"/>
  <c r="D36" i="80"/>
  <c r="E40" i="81"/>
  <c r="E39"/>
  <c r="E35"/>
  <c r="E36"/>
  <c r="E37"/>
  <c r="E33"/>
  <c r="E25"/>
  <c r="E32"/>
  <c r="E31"/>
  <c r="E30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6"/>
  <c r="E27"/>
  <c r="E28"/>
  <c r="E29"/>
  <c r="E34"/>
  <c r="E38"/>
  <c r="E41"/>
  <c r="E43"/>
  <c r="E6"/>
  <c r="E44"/>
  <c r="C93" i="27"/>
  <c r="N93"/>
  <c r="C92"/>
  <c r="N92"/>
  <c r="C91"/>
  <c r="N91"/>
  <c r="I91" i="84"/>
  <c r="I92"/>
  <c r="I93"/>
  <c r="I94"/>
  <c r="I95"/>
  <c r="I96"/>
  <c r="I97"/>
  <c r="I98"/>
  <c r="I99"/>
  <c r="I100"/>
  <c r="I102"/>
  <c r="I103"/>
  <c r="I104"/>
  <c r="I105"/>
  <c r="I106"/>
  <c r="I108"/>
  <c r="I109"/>
  <c r="I110"/>
  <c r="I111"/>
  <c r="I112"/>
  <c r="I113"/>
  <c r="I114"/>
  <c r="I115"/>
  <c r="I116"/>
  <c r="I117"/>
  <c r="I118"/>
  <c r="I119"/>
  <c r="I120"/>
  <c r="I121"/>
  <c r="I123"/>
  <c r="I124"/>
  <c r="I125"/>
  <c r="I126"/>
  <c r="I127"/>
  <c r="I128"/>
  <c r="I129"/>
  <c r="I131"/>
  <c r="I132"/>
  <c r="I133"/>
  <c r="I134"/>
  <c r="I136"/>
  <c r="I137"/>
  <c r="I138"/>
  <c r="I139"/>
  <c r="I140"/>
  <c r="I141"/>
  <c r="I142"/>
  <c r="I143"/>
  <c r="I146"/>
  <c r="I147"/>
  <c r="I148"/>
  <c r="I149"/>
  <c r="I150"/>
  <c r="I151"/>
  <c r="I152"/>
  <c r="I153"/>
  <c r="I155"/>
  <c r="H91"/>
  <c r="H92"/>
  <c r="H93"/>
  <c r="H94"/>
  <c r="H95"/>
  <c r="H96"/>
  <c r="H97"/>
  <c r="H98"/>
  <c r="H99"/>
  <c r="H100"/>
  <c r="H102"/>
  <c r="H103"/>
  <c r="H104"/>
  <c r="H105"/>
  <c r="H106"/>
  <c r="H108"/>
  <c r="H109"/>
  <c r="H110"/>
  <c r="H111"/>
  <c r="H112"/>
  <c r="H113"/>
  <c r="H114"/>
  <c r="H115"/>
  <c r="H116"/>
  <c r="H117"/>
  <c r="H118"/>
  <c r="H119"/>
  <c r="H120"/>
  <c r="H121"/>
  <c r="H123"/>
  <c r="H124"/>
  <c r="H125"/>
  <c r="H126"/>
  <c r="H127"/>
  <c r="H128"/>
  <c r="H129"/>
  <c r="H131"/>
  <c r="H132"/>
  <c r="H133"/>
  <c r="H134"/>
  <c r="H136"/>
  <c r="H137"/>
  <c r="H138"/>
  <c r="H139"/>
  <c r="H140"/>
  <c r="H141"/>
  <c r="H142"/>
  <c r="H143"/>
  <c r="H146"/>
  <c r="H147"/>
  <c r="H148"/>
  <c r="H149"/>
  <c r="H150"/>
  <c r="H151"/>
  <c r="H152"/>
  <c r="H153"/>
  <c r="H155"/>
  <c r="G91"/>
  <c r="G92"/>
  <c r="G93"/>
  <c r="G94"/>
  <c r="G95"/>
  <c r="G96"/>
  <c r="G97"/>
  <c r="G98"/>
  <c r="G99"/>
  <c r="G100"/>
  <c r="G102"/>
  <c r="G103"/>
  <c r="G104"/>
  <c r="G105"/>
  <c r="G106"/>
  <c r="G108"/>
  <c r="G109"/>
  <c r="G110"/>
  <c r="G111"/>
  <c r="G112"/>
  <c r="G113"/>
  <c r="G114"/>
  <c r="G115"/>
  <c r="G116"/>
  <c r="G117"/>
  <c r="G118"/>
  <c r="G119"/>
  <c r="G120"/>
  <c r="G121"/>
  <c r="G123"/>
  <c r="G124"/>
  <c r="G125"/>
  <c r="G126"/>
  <c r="G127"/>
  <c r="G128"/>
  <c r="G129"/>
  <c r="G131"/>
  <c r="G132"/>
  <c r="G133"/>
  <c r="G134"/>
  <c r="G136"/>
  <c r="G137"/>
  <c r="G138"/>
  <c r="G139"/>
  <c r="G140"/>
  <c r="G141"/>
  <c r="G142"/>
  <c r="G143"/>
  <c r="G146"/>
  <c r="G147"/>
  <c r="G148"/>
  <c r="G149"/>
  <c r="G150"/>
  <c r="G151"/>
  <c r="G152"/>
  <c r="G153"/>
  <c r="G155"/>
  <c r="F91"/>
  <c r="F92"/>
  <c r="F93"/>
  <c r="F94"/>
  <c r="F95"/>
  <c r="F96"/>
  <c r="F97"/>
  <c r="F98"/>
  <c r="F99"/>
  <c r="F100"/>
  <c r="F102"/>
  <c r="F103"/>
  <c r="F104"/>
  <c r="F105"/>
  <c r="F106"/>
  <c r="F108"/>
  <c r="F109"/>
  <c r="F110"/>
  <c r="F111"/>
  <c r="F112"/>
  <c r="F113"/>
  <c r="F114"/>
  <c r="F115"/>
  <c r="F116"/>
  <c r="F117"/>
  <c r="F118"/>
  <c r="F119"/>
  <c r="F120"/>
  <c r="F121"/>
  <c r="F123"/>
  <c r="F124"/>
  <c r="F125"/>
  <c r="F126"/>
  <c r="F127"/>
  <c r="F128"/>
  <c r="F129"/>
  <c r="F131"/>
  <c r="F132"/>
  <c r="F133"/>
  <c r="F134"/>
  <c r="F136"/>
  <c r="F137"/>
  <c r="F138"/>
  <c r="F139"/>
  <c r="F140"/>
  <c r="F141"/>
  <c r="F142"/>
  <c r="F143"/>
  <c r="F146"/>
  <c r="F147"/>
  <c r="F148"/>
  <c r="F149"/>
  <c r="F150"/>
  <c r="F151"/>
  <c r="F152"/>
  <c r="F153"/>
  <c r="F155"/>
  <c r="E91"/>
  <c r="E92"/>
  <c r="E93"/>
  <c r="E94"/>
  <c r="E95"/>
  <c r="E96"/>
  <c r="E97"/>
  <c r="E98"/>
  <c r="E99"/>
  <c r="E100"/>
  <c r="E102"/>
  <c r="E103"/>
  <c r="E104"/>
  <c r="E105"/>
  <c r="E106"/>
  <c r="E108"/>
  <c r="E109"/>
  <c r="E110"/>
  <c r="E111"/>
  <c r="E112"/>
  <c r="E113"/>
  <c r="E114"/>
  <c r="E115"/>
  <c r="E116"/>
  <c r="E117"/>
  <c r="E118"/>
  <c r="E119"/>
  <c r="E120"/>
  <c r="E121"/>
  <c r="E123"/>
  <c r="E124"/>
  <c r="E125"/>
  <c r="E126"/>
  <c r="E127"/>
  <c r="E128"/>
  <c r="E129"/>
  <c r="E131"/>
  <c r="E132"/>
  <c r="E133"/>
  <c r="E134"/>
  <c r="E136"/>
  <c r="E137"/>
  <c r="E138"/>
  <c r="E139"/>
  <c r="E140"/>
  <c r="E141"/>
  <c r="E142"/>
  <c r="E143"/>
  <c r="E146"/>
  <c r="E147"/>
  <c r="E148"/>
  <c r="E149"/>
  <c r="E150"/>
  <c r="E151"/>
  <c r="E152"/>
  <c r="E153"/>
  <c r="E155"/>
  <c r="E90"/>
  <c r="F90"/>
  <c r="G90"/>
  <c r="H90"/>
  <c r="I90"/>
  <c r="I9"/>
  <c r="I10"/>
  <c r="I11"/>
  <c r="I12"/>
  <c r="I13"/>
  <c r="I15"/>
  <c r="I16"/>
  <c r="I17"/>
  <c r="I18"/>
  <c r="I20"/>
  <c r="I21"/>
  <c r="I22"/>
  <c r="I23"/>
  <c r="I24"/>
  <c r="I25"/>
  <c r="I26"/>
  <c r="I28"/>
  <c r="I29"/>
  <c r="I30"/>
  <c r="I31"/>
  <c r="I32"/>
  <c r="I34"/>
  <c r="I35"/>
  <c r="I37"/>
  <c r="I38"/>
  <c r="I39"/>
  <c r="I40"/>
  <c r="I41"/>
  <c r="I42"/>
  <c r="I43"/>
  <c r="I44"/>
  <c r="I46"/>
  <c r="I48"/>
  <c r="I49"/>
  <c r="I51"/>
  <c r="I52"/>
  <c r="I53"/>
  <c r="I54"/>
  <c r="I55"/>
  <c r="I56"/>
  <c r="I57"/>
  <c r="I58"/>
  <c r="I59"/>
  <c r="I61"/>
  <c r="I62"/>
  <c r="I63"/>
  <c r="I64"/>
  <c r="I65"/>
  <c r="I67"/>
  <c r="I68"/>
  <c r="I69"/>
  <c r="I71"/>
  <c r="I72"/>
  <c r="I73"/>
  <c r="I76"/>
  <c r="I77"/>
  <c r="I78"/>
  <c r="I79"/>
  <c r="I81"/>
  <c r="I82"/>
  <c r="I83"/>
  <c r="I84"/>
  <c r="I85"/>
  <c r="I87"/>
  <c r="H31"/>
  <c r="H32"/>
  <c r="H34"/>
  <c r="H35"/>
  <c r="H37"/>
  <c r="H38"/>
  <c r="H39"/>
  <c r="H40"/>
  <c r="H41"/>
  <c r="H42"/>
  <c r="H43"/>
  <c r="H44"/>
  <c r="H46"/>
  <c r="H48"/>
  <c r="H49"/>
  <c r="H51"/>
  <c r="H52"/>
  <c r="H53"/>
  <c r="H54"/>
  <c r="H55"/>
  <c r="H56"/>
  <c r="H57"/>
  <c r="H58"/>
  <c r="H59"/>
  <c r="H61"/>
  <c r="H62"/>
  <c r="H63"/>
  <c r="H64"/>
  <c r="H65"/>
  <c r="H67"/>
  <c r="H68"/>
  <c r="H69"/>
  <c r="H71"/>
  <c r="H72"/>
  <c r="H73"/>
  <c r="H76"/>
  <c r="H77"/>
  <c r="H78"/>
  <c r="H79"/>
  <c r="H81"/>
  <c r="H82"/>
  <c r="H83"/>
  <c r="H84"/>
  <c r="H85"/>
  <c r="H87"/>
  <c r="H9"/>
  <c r="H10"/>
  <c r="H11"/>
  <c r="H12"/>
  <c r="H13"/>
  <c r="H15"/>
  <c r="H16"/>
  <c r="H17"/>
  <c r="H18"/>
  <c r="H20"/>
  <c r="H21"/>
  <c r="H22"/>
  <c r="H23"/>
  <c r="H24"/>
  <c r="H25"/>
  <c r="H26"/>
  <c r="H28"/>
  <c r="H29"/>
  <c r="H30"/>
  <c r="G9"/>
  <c r="G10"/>
  <c r="G11"/>
  <c r="G12"/>
  <c r="G13"/>
  <c r="G15"/>
  <c r="G16"/>
  <c r="G17"/>
  <c r="G18"/>
  <c r="G20"/>
  <c r="G21"/>
  <c r="G22"/>
  <c r="G23"/>
  <c r="G24"/>
  <c r="G25"/>
  <c r="G26"/>
  <c r="G28"/>
  <c r="G29"/>
  <c r="G30"/>
  <c r="G31"/>
  <c r="G32"/>
  <c r="G34"/>
  <c r="G35"/>
  <c r="G37"/>
  <c r="G38"/>
  <c r="G39"/>
  <c r="G40"/>
  <c r="G41"/>
  <c r="G42"/>
  <c r="G43"/>
  <c r="G44"/>
  <c r="G46"/>
  <c r="G48"/>
  <c r="G49"/>
  <c r="G51"/>
  <c r="G52"/>
  <c r="G53"/>
  <c r="G54"/>
  <c r="G55"/>
  <c r="G56"/>
  <c r="G57"/>
  <c r="G58"/>
  <c r="G59"/>
  <c r="G61"/>
  <c r="G62"/>
  <c r="G63"/>
  <c r="G64"/>
  <c r="G65"/>
  <c r="G67"/>
  <c r="G68"/>
  <c r="G69"/>
  <c r="G71"/>
  <c r="G72"/>
  <c r="G73"/>
  <c r="G76"/>
  <c r="G77"/>
  <c r="G78"/>
  <c r="G79"/>
  <c r="G81"/>
  <c r="G82"/>
  <c r="G83"/>
  <c r="G84"/>
  <c r="G85"/>
  <c r="G87"/>
  <c r="E9"/>
  <c r="E10"/>
  <c r="E11"/>
  <c r="E12"/>
  <c r="E13"/>
  <c r="E15"/>
  <c r="E16"/>
  <c r="E17"/>
  <c r="E18"/>
  <c r="E20"/>
  <c r="E21"/>
  <c r="E22"/>
  <c r="E23"/>
  <c r="E24"/>
  <c r="E25"/>
  <c r="E26"/>
  <c r="E28"/>
  <c r="E29"/>
  <c r="E30"/>
  <c r="E31"/>
  <c r="E32"/>
  <c r="E34"/>
  <c r="E35"/>
  <c r="E37"/>
  <c r="E38"/>
  <c r="E39"/>
  <c r="E40"/>
  <c r="E41"/>
  <c r="E42"/>
  <c r="E43"/>
  <c r="E44"/>
  <c r="E46"/>
  <c r="E48"/>
  <c r="E49"/>
  <c r="E51"/>
  <c r="E52"/>
  <c r="E53"/>
  <c r="E54"/>
  <c r="E55"/>
  <c r="E56"/>
  <c r="E57"/>
  <c r="E58"/>
  <c r="E59"/>
  <c r="E61"/>
  <c r="E62"/>
  <c r="E63"/>
  <c r="E64"/>
  <c r="E65"/>
  <c r="E67"/>
  <c r="E68"/>
  <c r="E69"/>
  <c r="E71"/>
  <c r="E72"/>
  <c r="E73"/>
  <c r="E76"/>
  <c r="E77"/>
  <c r="E78"/>
  <c r="E79"/>
  <c r="E81"/>
  <c r="E82"/>
  <c r="E83"/>
  <c r="E84"/>
  <c r="E85"/>
  <c r="E87"/>
  <c r="F9"/>
  <c r="F10"/>
  <c r="F11"/>
  <c r="F12"/>
  <c r="F13"/>
  <c r="F15"/>
  <c r="F16"/>
  <c r="F17"/>
  <c r="F18"/>
  <c r="F20"/>
  <c r="F21"/>
  <c r="F22"/>
  <c r="F23"/>
  <c r="F24"/>
  <c r="F25"/>
  <c r="F26"/>
  <c r="F28"/>
  <c r="F29"/>
  <c r="F30"/>
  <c r="F31"/>
  <c r="F32"/>
  <c r="F34"/>
  <c r="F35"/>
  <c r="F37"/>
  <c r="F38"/>
  <c r="F39"/>
  <c r="F40"/>
  <c r="F41"/>
  <c r="F42"/>
  <c r="F43"/>
  <c r="F44"/>
  <c r="F46"/>
  <c r="F48"/>
  <c r="F49"/>
  <c r="F51"/>
  <c r="F52"/>
  <c r="F53"/>
  <c r="F54"/>
  <c r="F55"/>
  <c r="F56"/>
  <c r="F57"/>
  <c r="F58"/>
  <c r="F59"/>
  <c r="F61"/>
  <c r="F62"/>
  <c r="F63"/>
  <c r="F64"/>
  <c r="F65"/>
  <c r="F67"/>
  <c r="F68"/>
  <c r="F69"/>
  <c r="F71"/>
  <c r="F72"/>
  <c r="F73"/>
  <c r="F76"/>
  <c r="F77"/>
  <c r="F78"/>
  <c r="F79"/>
  <c r="F81"/>
  <c r="F82"/>
  <c r="F83"/>
  <c r="F84"/>
  <c r="F85"/>
  <c r="F87"/>
  <c r="E8"/>
  <c r="F8"/>
  <c r="G8"/>
  <c r="H8"/>
  <c r="I8"/>
  <c r="D155" i="83"/>
  <c r="I154"/>
  <c r="I156"/>
  <c r="H154"/>
  <c r="H156"/>
  <c r="G154"/>
  <c r="G156"/>
  <c r="F154"/>
  <c r="F156"/>
  <c r="E154"/>
  <c r="E156"/>
  <c r="D153"/>
  <c r="D152"/>
  <c r="D151"/>
  <c r="D150"/>
  <c r="D149"/>
  <c r="D148"/>
  <c r="D147"/>
  <c r="D146"/>
  <c r="I144"/>
  <c r="H144"/>
  <c r="G144"/>
  <c r="D144"/>
  <c r="F144"/>
  <c r="E144"/>
  <c r="D143"/>
  <c r="D142"/>
  <c r="D141"/>
  <c r="D140"/>
  <c r="D139"/>
  <c r="D138"/>
  <c r="D137"/>
  <c r="D136"/>
  <c r="I135"/>
  <c r="H135"/>
  <c r="G135"/>
  <c r="F135"/>
  <c r="D135"/>
  <c r="E135"/>
  <c r="D134"/>
  <c r="D133"/>
  <c r="D132"/>
  <c r="D131"/>
  <c r="I130"/>
  <c r="H130"/>
  <c r="G130"/>
  <c r="D130"/>
  <c r="F130"/>
  <c r="E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I145"/>
  <c r="H107"/>
  <c r="H122"/>
  <c r="G107"/>
  <c r="G122"/>
  <c r="F107"/>
  <c r="F122"/>
  <c r="E107"/>
  <c r="D107"/>
  <c r="D106"/>
  <c r="D105"/>
  <c r="D104"/>
  <c r="D103"/>
  <c r="D102"/>
  <c r="I101"/>
  <c r="H101"/>
  <c r="H145"/>
  <c r="H157"/>
  <c r="G101"/>
  <c r="F101"/>
  <c r="E101"/>
  <c r="D100"/>
  <c r="D99"/>
  <c r="D98"/>
  <c r="D97"/>
  <c r="D96"/>
  <c r="D95"/>
  <c r="D94"/>
  <c r="D93"/>
  <c r="D92"/>
  <c r="D91"/>
  <c r="D90"/>
  <c r="D87"/>
  <c r="D85"/>
  <c r="D84"/>
  <c r="D83"/>
  <c r="D82"/>
  <c r="D81"/>
  <c r="I80"/>
  <c r="I86"/>
  <c r="I88"/>
  <c r="H80"/>
  <c r="H86"/>
  <c r="H88"/>
  <c r="G80"/>
  <c r="G86"/>
  <c r="G88"/>
  <c r="F80"/>
  <c r="F86"/>
  <c r="F88"/>
  <c r="E80"/>
  <c r="E86"/>
  <c r="D79"/>
  <c r="D78"/>
  <c r="D77"/>
  <c r="D76"/>
  <c r="I74"/>
  <c r="H74"/>
  <c r="G74"/>
  <c r="D74"/>
  <c r="F74"/>
  <c r="E74"/>
  <c r="D73"/>
  <c r="D72"/>
  <c r="D71"/>
  <c r="I70"/>
  <c r="H70"/>
  <c r="G70"/>
  <c r="F70"/>
  <c r="E70"/>
  <c r="D70"/>
  <c r="D69"/>
  <c r="D68"/>
  <c r="D67"/>
  <c r="I66"/>
  <c r="H66"/>
  <c r="G66"/>
  <c r="F66"/>
  <c r="E66"/>
  <c r="D66"/>
  <c r="D65"/>
  <c r="D64"/>
  <c r="D63"/>
  <c r="D62"/>
  <c r="D61"/>
  <c r="G60"/>
  <c r="D59"/>
  <c r="D58"/>
  <c r="D57"/>
  <c r="D56"/>
  <c r="D55"/>
  <c r="D54"/>
  <c r="D53"/>
  <c r="D52"/>
  <c r="D51"/>
  <c r="I50"/>
  <c r="I60"/>
  <c r="H50"/>
  <c r="H60"/>
  <c r="G50"/>
  <c r="F50"/>
  <c r="F60"/>
  <c r="E50"/>
  <c r="E60"/>
  <c r="D60"/>
  <c r="D49"/>
  <c r="D48"/>
  <c r="D46"/>
  <c r="I45"/>
  <c r="I47"/>
  <c r="H45"/>
  <c r="G45"/>
  <c r="F45"/>
  <c r="E45"/>
  <c r="D44"/>
  <c r="D43"/>
  <c r="D42"/>
  <c r="D41"/>
  <c r="D40"/>
  <c r="D39"/>
  <c r="D38"/>
  <c r="D37"/>
  <c r="I36"/>
  <c r="H36"/>
  <c r="H47"/>
  <c r="G36"/>
  <c r="G47"/>
  <c r="F36"/>
  <c r="F47"/>
  <c r="D36"/>
  <c r="E36"/>
  <c r="E47"/>
  <c r="D35"/>
  <c r="D34"/>
  <c r="I33"/>
  <c r="H33"/>
  <c r="G33"/>
  <c r="F33"/>
  <c r="D33"/>
  <c r="E33"/>
  <c r="D32"/>
  <c r="D31"/>
  <c r="D30"/>
  <c r="D29"/>
  <c r="D28"/>
  <c r="D26"/>
  <c r="D25"/>
  <c r="D24"/>
  <c r="D23"/>
  <c r="D22"/>
  <c r="D21"/>
  <c r="D20"/>
  <c r="I19"/>
  <c r="H19"/>
  <c r="G19"/>
  <c r="F19"/>
  <c r="E19"/>
  <c r="D19"/>
  <c r="D18"/>
  <c r="D17"/>
  <c r="D16"/>
  <c r="D15"/>
  <c r="I14"/>
  <c r="I27"/>
  <c r="I75"/>
  <c r="I89"/>
  <c r="H14"/>
  <c r="H27"/>
  <c r="G14"/>
  <c r="G27"/>
  <c r="F14"/>
  <c r="F27"/>
  <c r="F75"/>
  <c r="F89"/>
  <c r="E14"/>
  <c r="E27"/>
  <c r="D13"/>
  <c r="D12"/>
  <c r="D11"/>
  <c r="D10"/>
  <c r="D9"/>
  <c r="D8"/>
  <c r="I156" i="82"/>
  <c r="H156"/>
  <c r="E156"/>
  <c r="D155"/>
  <c r="I154"/>
  <c r="H154"/>
  <c r="G154"/>
  <c r="D154"/>
  <c r="F154"/>
  <c r="F156"/>
  <c r="E154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/>
  <c r="I145"/>
  <c r="I157"/>
  <c r="H107"/>
  <c r="H122"/>
  <c r="G107"/>
  <c r="G122"/>
  <c r="F107"/>
  <c r="F122"/>
  <c r="E107"/>
  <c r="E122"/>
  <c r="D107"/>
  <c r="D106"/>
  <c r="D105"/>
  <c r="D104"/>
  <c r="D103"/>
  <c r="D102"/>
  <c r="I101"/>
  <c r="H101"/>
  <c r="H145"/>
  <c r="H157"/>
  <c r="G101"/>
  <c r="F101"/>
  <c r="F145"/>
  <c r="F157"/>
  <c r="E101"/>
  <c r="D100"/>
  <c r="D99"/>
  <c r="D98"/>
  <c r="D97"/>
  <c r="D96"/>
  <c r="D95"/>
  <c r="D94"/>
  <c r="D93"/>
  <c r="D92"/>
  <c r="D91"/>
  <c r="D90"/>
  <c r="D87"/>
  <c r="I86"/>
  <c r="I88"/>
  <c r="E86"/>
  <c r="E88"/>
  <c r="D85"/>
  <c r="D84"/>
  <c r="D83"/>
  <c r="D82"/>
  <c r="D81"/>
  <c r="I80"/>
  <c r="H80"/>
  <c r="H86"/>
  <c r="H88"/>
  <c r="G80"/>
  <c r="G86"/>
  <c r="G88"/>
  <c r="F80"/>
  <c r="F86"/>
  <c r="F88"/>
  <c r="E80"/>
  <c r="D80"/>
  <c r="D79"/>
  <c r="D78"/>
  <c r="D77"/>
  <c r="D76"/>
  <c r="I74"/>
  <c r="H74"/>
  <c r="G74"/>
  <c r="F74"/>
  <c r="E74"/>
  <c r="D74"/>
  <c r="D73"/>
  <c r="D72"/>
  <c r="D71"/>
  <c r="I70"/>
  <c r="H70"/>
  <c r="G70"/>
  <c r="F70"/>
  <c r="E70"/>
  <c r="D70"/>
  <c r="D69"/>
  <c r="D68"/>
  <c r="D67"/>
  <c r="I66"/>
  <c r="H66"/>
  <c r="G66"/>
  <c r="F66"/>
  <c r="D66"/>
  <c r="E66"/>
  <c r="D65"/>
  <c r="D64"/>
  <c r="D63"/>
  <c r="D62"/>
  <c r="D61"/>
  <c r="I60"/>
  <c r="D59"/>
  <c r="D58"/>
  <c r="D57"/>
  <c r="D56"/>
  <c r="D55"/>
  <c r="D54"/>
  <c r="D53"/>
  <c r="D52"/>
  <c r="D51"/>
  <c r="I50"/>
  <c r="H50"/>
  <c r="H60"/>
  <c r="G50"/>
  <c r="G60"/>
  <c r="F50"/>
  <c r="F60"/>
  <c r="E50"/>
  <c r="E60"/>
  <c r="D60"/>
  <c r="D50"/>
  <c r="D49"/>
  <c r="D48"/>
  <c r="D46"/>
  <c r="I45"/>
  <c r="H45"/>
  <c r="G45"/>
  <c r="F45"/>
  <c r="E45"/>
  <c r="D45"/>
  <c r="D44"/>
  <c r="D43"/>
  <c r="D42"/>
  <c r="D41"/>
  <c r="D40"/>
  <c r="D39"/>
  <c r="D38"/>
  <c r="D37"/>
  <c r="I36"/>
  <c r="I47"/>
  <c r="H36"/>
  <c r="H47"/>
  <c r="H75"/>
  <c r="H89"/>
  <c r="G36"/>
  <c r="G47"/>
  <c r="F36"/>
  <c r="D36"/>
  <c r="F47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H19"/>
  <c r="H27"/>
  <c r="G19"/>
  <c r="F19"/>
  <c r="E19"/>
  <c r="D19"/>
  <c r="D18"/>
  <c r="D17"/>
  <c r="D16"/>
  <c r="D15"/>
  <c r="I14"/>
  <c r="I27"/>
  <c r="I75"/>
  <c r="I89"/>
  <c r="H14"/>
  <c r="G14"/>
  <c r="G27"/>
  <c r="G75"/>
  <c r="G89"/>
  <c r="F14"/>
  <c r="D14"/>
  <c r="E14"/>
  <c r="D13"/>
  <c r="D12"/>
  <c r="D11"/>
  <c r="D10"/>
  <c r="D9"/>
  <c r="D8"/>
  <c r="C44" i="81"/>
  <c r="C36" i="80"/>
  <c r="D73" i="79"/>
  <c r="D155" i="84"/>
  <c r="I72" i="79"/>
  <c r="I154" i="84"/>
  <c r="I74" i="79"/>
  <c r="I156" i="84"/>
  <c r="H72" i="79"/>
  <c r="H74"/>
  <c r="H156" i="84"/>
  <c r="G72" i="79"/>
  <c r="G154" i="84"/>
  <c r="G74" i="79"/>
  <c r="F72"/>
  <c r="F154" i="84"/>
  <c r="E72" i="79"/>
  <c r="E154" i="84"/>
  <c r="D71" i="79"/>
  <c r="D153" i="84"/>
  <c r="D70" i="79"/>
  <c r="D152" i="84"/>
  <c r="D69" i="79"/>
  <c r="D151" i="84"/>
  <c r="D68" i="79"/>
  <c r="D150" i="84"/>
  <c r="D67" i="79"/>
  <c r="D149" i="84"/>
  <c r="D66" i="79"/>
  <c r="D148" i="84"/>
  <c r="D65" i="79"/>
  <c r="D147" i="84"/>
  <c r="D64" i="79"/>
  <c r="D146" i="84"/>
  <c r="I62" i="79"/>
  <c r="I144" i="84"/>
  <c r="H62" i="79"/>
  <c r="H144" i="84"/>
  <c r="G62" i="79"/>
  <c r="G144" i="84"/>
  <c r="F62" i="79"/>
  <c r="F144" i="84"/>
  <c r="E62" i="79"/>
  <c r="D62"/>
  <c r="D144" i="84"/>
  <c r="D61" i="79"/>
  <c r="D143" i="84"/>
  <c r="D60" i="79"/>
  <c r="D142" i="84"/>
  <c r="D59" i="79"/>
  <c r="D141" i="84"/>
  <c r="D58" i="79"/>
  <c r="D140" i="84"/>
  <c r="D57" i="79"/>
  <c r="D139" i="84"/>
  <c r="D56" i="79"/>
  <c r="D138" i="84"/>
  <c r="D55" i="79"/>
  <c r="D137" i="84"/>
  <c r="D54" i="79"/>
  <c r="D136" i="84"/>
  <c r="I53" i="79"/>
  <c r="I135" i="84"/>
  <c r="H53" i="79"/>
  <c r="H135" i="84"/>
  <c r="G53" i="79"/>
  <c r="G135" i="84"/>
  <c r="F53" i="79"/>
  <c r="F135" i="84"/>
  <c r="E53" i="79"/>
  <c r="D52"/>
  <c r="D134" i="84"/>
  <c r="D51" i="79"/>
  <c r="D133" i="84"/>
  <c r="D50" i="79"/>
  <c r="D132" i="84"/>
  <c r="D49" i="79"/>
  <c r="D131" i="84"/>
  <c r="I48" i="79"/>
  <c r="I130" i="84"/>
  <c r="H48" i="79"/>
  <c r="H130" i="84"/>
  <c r="G48" i="79"/>
  <c r="F48"/>
  <c r="E48"/>
  <c r="E130" i="84"/>
  <c r="D47" i="79"/>
  <c r="D129" i="84"/>
  <c r="D46" i="79"/>
  <c r="D128" i="84"/>
  <c r="D45" i="79"/>
  <c r="D127" i="84"/>
  <c r="D44" i="79"/>
  <c r="D126" i="84"/>
  <c r="D43" i="79"/>
  <c r="D125" i="84"/>
  <c r="D42" i="79"/>
  <c r="D124" i="84"/>
  <c r="D41" i="79"/>
  <c r="D123" i="84"/>
  <c r="D39" i="79"/>
  <c r="D121" i="84"/>
  <c r="D38" i="79"/>
  <c r="D120" i="84"/>
  <c r="D37" i="79"/>
  <c r="D119" i="84"/>
  <c r="D36" i="79"/>
  <c r="D118" i="84"/>
  <c r="D35" i="79"/>
  <c r="D117" i="84"/>
  <c r="D34" i="79"/>
  <c r="D116" i="84"/>
  <c r="D33" i="79"/>
  <c r="D115" i="84"/>
  <c r="D32" i="79"/>
  <c r="D114" i="84"/>
  <c r="D31" i="79"/>
  <c r="D113" i="84"/>
  <c r="D30" i="79"/>
  <c r="D112" i="84"/>
  <c r="D29" i="79"/>
  <c r="D111" i="84"/>
  <c r="D28" i="79"/>
  <c r="D110" i="84"/>
  <c r="D27" i="79"/>
  <c r="D109" i="84"/>
  <c r="D26" i="79"/>
  <c r="D108" i="84"/>
  <c r="I25" i="79"/>
  <c r="I40"/>
  <c r="I122" i="84"/>
  <c r="H25" i="79"/>
  <c r="H107" i="84"/>
  <c r="H40" i="79"/>
  <c r="H122" i="84"/>
  <c r="G25" i="79"/>
  <c r="G40"/>
  <c r="G122" i="84"/>
  <c r="F25" i="79"/>
  <c r="F107" i="84"/>
  <c r="F40" i="79"/>
  <c r="F122" i="84"/>
  <c r="E25" i="79"/>
  <c r="E107" i="84"/>
  <c r="D24" i="79"/>
  <c r="D106" i="84"/>
  <c r="D23" i="79"/>
  <c r="D105" i="84"/>
  <c r="D22" i="79"/>
  <c r="D104" i="84"/>
  <c r="D21" i="79"/>
  <c r="D103" i="84"/>
  <c r="D20" i="79"/>
  <c r="D102" i="84"/>
  <c r="I19" i="79"/>
  <c r="I101" i="84"/>
  <c r="H19" i="79"/>
  <c r="H101" i="84"/>
  <c r="G19" i="79"/>
  <c r="G101" i="84"/>
  <c r="F19" i="79"/>
  <c r="F101" i="84"/>
  <c r="E19" i="79"/>
  <c r="E101" i="84"/>
  <c r="D18" i="79"/>
  <c r="D100" i="84"/>
  <c r="D17" i="79"/>
  <c r="D99" i="84"/>
  <c r="D16" i="79"/>
  <c r="D98" i="84"/>
  <c r="D15" i="79"/>
  <c r="D97" i="84"/>
  <c r="D14" i="79"/>
  <c r="D96" i="84"/>
  <c r="D13" i="79"/>
  <c r="D95" i="84"/>
  <c r="D12" i="79"/>
  <c r="D94" i="84"/>
  <c r="D11" i="79"/>
  <c r="D93" i="84"/>
  <c r="D10" i="79"/>
  <c r="D92" i="84"/>
  <c r="D9" i="79"/>
  <c r="D91" i="84"/>
  <c r="D8" i="79"/>
  <c r="D90" i="84"/>
  <c r="D87" i="78"/>
  <c r="D87" i="84"/>
  <c r="D85" i="78"/>
  <c r="D85" i="84"/>
  <c r="D84" i="78"/>
  <c r="D84" i="84"/>
  <c r="D83" i="78"/>
  <c r="D83" i="84"/>
  <c r="D82" i="78"/>
  <c r="D82" i="84"/>
  <c r="D81" i="78"/>
  <c r="D81" i="84"/>
  <c r="I80" i="78"/>
  <c r="I80" i="84"/>
  <c r="H80" i="78"/>
  <c r="H80" i="84"/>
  <c r="H86" i="78"/>
  <c r="H88"/>
  <c r="G80"/>
  <c r="G80" i="84"/>
  <c r="F80" i="78"/>
  <c r="F80" i="84"/>
  <c r="E80" i="78"/>
  <c r="E80" i="84"/>
  <c r="D79" i="78"/>
  <c r="D79" i="84"/>
  <c r="D78" i="78"/>
  <c r="D78" i="84"/>
  <c r="D77" i="78"/>
  <c r="D77" i="84"/>
  <c r="D76" i="78"/>
  <c r="D76" i="84"/>
  <c r="I74" i="78"/>
  <c r="I74" i="84"/>
  <c r="H74" i="78"/>
  <c r="H74" i="84"/>
  <c r="G74" i="78"/>
  <c r="G74" i="84"/>
  <c r="F74" i="78"/>
  <c r="F74" i="84"/>
  <c r="E74" i="78"/>
  <c r="E74" i="84"/>
  <c r="D73" i="78"/>
  <c r="D73" i="84"/>
  <c r="D72" i="78"/>
  <c r="D72" i="84"/>
  <c r="D71" i="78"/>
  <c r="D71" i="84"/>
  <c r="I70" i="78"/>
  <c r="I70" i="84"/>
  <c r="H70" i="78"/>
  <c r="H70" i="84"/>
  <c r="G70" i="78"/>
  <c r="G70" i="84"/>
  <c r="F70" i="78"/>
  <c r="F70" i="84"/>
  <c r="E70" i="78"/>
  <c r="E70" i="84"/>
  <c r="D69" i="78"/>
  <c r="D69" i="84"/>
  <c r="D68" i="78"/>
  <c r="D68" i="84"/>
  <c r="D67" i="78"/>
  <c r="D67" i="84"/>
  <c r="I66" i="78"/>
  <c r="I66" i="84"/>
  <c r="H66" i="78"/>
  <c r="H66" i="84"/>
  <c r="G66" i="78"/>
  <c r="G66" i="84"/>
  <c r="F66" i="78"/>
  <c r="F66" i="84"/>
  <c r="E66" i="78"/>
  <c r="E66" i="84"/>
  <c r="D65" i="78"/>
  <c r="D65" i="84"/>
  <c r="D64" i="78"/>
  <c r="D64" i="84"/>
  <c r="D63" i="78"/>
  <c r="D63" i="84"/>
  <c r="D62" i="78"/>
  <c r="D62" i="84"/>
  <c r="D61" i="78"/>
  <c r="D61" i="84"/>
  <c r="D59" i="78"/>
  <c r="D59" i="84"/>
  <c r="D58" i="78"/>
  <c r="D58" i="84"/>
  <c r="D57" i="78"/>
  <c r="D57" i="84"/>
  <c r="D56" i="78"/>
  <c r="D56" i="84"/>
  <c r="D55" i="78"/>
  <c r="D55" i="84"/>
  <c r="D54" i="78"/>
  <c r="D54" i="84"/>
  <c r="D53" i="78"/>
  <c r="D53" i="84"/>
  <c r="D52" i="78"/>
  <c r="D52" i="84"/>
  <c r="D51" i="78"/>
  <c r="D51" i="84"/>
  <c r="I50" i="78"/>
  <c r="I50" i="84"/>
  <c r="H50" i="78"/>
  <c r="H50" i="84"/>
  <c r="H60" i="78"/>
  <c r="H60" i="84"/>
  <c r="G50" i="78"/>
  <c r="G50" i="84"/>
  <c r="F50" i="78"/>
  <c r="F50" i="84"/>
  <c r="F60" i="78"/>
  <c r="F60" i="84"/>
  <c r="E50" i="78"/>
  <c r="E50" i="84"/>
  <c r="D49" i="78"/>
  <c r="D49" i="84"/>
  <c r="D48" i="78"/>
  <c r="D48" i="84"/>
  <c r="D46" i="78"/>
  <c r="D46" i="84"/>
  <c r="I45" i="78"/>
  <c r="I45" i="84"/>
  <c r="H45" i="78"/>
  <c r="H45" i="84"/>
  <c r="G45" i="78"/>
  <c r="G45" i="84"/>
  <c r="F45" i="78"/>
  <c r="F45" i="84"/>
  <c r="E45" i="78"/>
  <c r="E45" i="84"/>
  <c r="D44" i="78"/>
  <c r="D44" i="84"/>
  <c r="D43" i="78"/>
  <c r="D43" i="84"/>
  <c r="D42" i="78"/>
  <c r="D42" i="84"/>
  <c r="D41" i="78"/>
  <c r="D41" i="84"/>
  <c r="D40" i="78"/>
  <c r="D40" i="84"/>
  <c r="D39" i="78"/>
  <c r="D39" i="84"/>
  <c r="D38" i="78"/>
  <c r="D38" i="84"/>
  <c r="D37" i="78"/>
  <c r="D37" i="84"/>
  <c r="I36" i="78"/>
  <c r="I36" i="84"/>
  <c r="H36" i="78"/>
  <c r="H36" i="84"/>
  <c r="G36" i="78"/>
  <c r="G47"/>
  <c r="G47" i="84"/>
  <c r="F36" i="78"/>
  <c r="F47"/>
  <c r="F47" i="84"/>
  <c r="E36" i="78"/>
  <c r="E36" i="84"/>
  <c r="D35" i="78"/>
  <c r="D35" i="84"/>
  <c r="D34" i="78"/>
  <c r="D34" i="84"/>
  <c r="I33" i="78"/>
  <c r="I33" i="84"/>
  <c r="H33" i="78"/>
  <c r="H33" i="84"/>
  <c r="G33" i="78"/>
  <c r="G33" i="84"/>
  <c r="F33" i="78"/>
  <c r="F33" i="84"/>
  <c r="E33" i="78"/>
  <c r="E33" i="84"/>
  <c r="D32" i="78"/>
  <c r="D32" i="84"/>
  <c r="D31" i="78"/>
  <c r="D31" i="84"/>
  <c r="D30" i="78"/>
  <c r="D30" i="84"/>
  <c r="D29" i="78"/>
  <c r="D29" i="84"/>
  <c r="D28" i="78"/>
  <c r="D28" i="84"/>
  <c r="H27" i="78"/>
  <c r="H27" i="84"/>
  <c r="D26" i="78"/>
  <c r="D26" i="84"/>
  <c r="D25" i="78"/>
  <c r="D25" i="84"/>
  <c r="D24" i="78"/>
  <c r="D24" i="84"/>
  <c r="D23" i="78"/>
  <c r="D23" i="84"/>
  <c r="D22" i="78"/>
  <c r="D22" i="84"/>
  <c r="D21" i="78"/>
  <c r="D21" i="84"/>
  <c r="D20" i="78"/>
  <c r="D20" i="84"/>
  <c r="I19" i="78"/>
  <c r="I19" i="84"/>
  <c r="H19" i="78"/>
  <c r="H19" i="84"/>
  <c r="G19" i="78"/>
  <c r="G19" i="84"/>
  <c r="F19" i="78"/>
  <c r="F19" i="84"/>
  <c r="E19" i="78"/>
  <c r="D19"/>
  <c r="D19" i="84"/>
  <c r="D18" i="78"/>
  <c r="D18" i="84"/>
  <c r="D17" i="78"/>
  <c r="D17" i="84"/>
  <c r="D16" i="78"/>
  <c r="D16" i="84"/>
  <c r="D15" i="78"/>
  <c r="D15" i="84"/>
  <c r="I14" i="78"/>
  <c r="I14" i="84"/>
  <c r="H14" i="78"/>
  <c r="H14" i="84"/>
  <c r="G14" i="78"/>
  <c r="G14" i="84"/>
  <c r="G27" i="78"/>
  <c r="G27" i="84"/>
  <c r="F14" i="78"/>
  <c r="F14" i="84"/>
  <c r="E14" i="78"/>
  <c r="E27"/>
  <c r="D13"/>
  <c r="D13" i="84"/>
  <c r="D12" i="78"/>
  <c r="D12" i="84"/>
  <c r="D11" i="78"/>
  <c r="D11" i="84"/>
  <c r="D10" i="78"/>
  <c r="D10" i="84"/>
  <c r="D9" i="78"/>
  <c r="D9" i="84"/>
  <c r="D8" i="78"/>
  <c r="D8" i="84"/>
  <c r="I76" i="77"/>
  <c r="D75"/>
  <c r="I74"/>
  <c r="H74"/>
  <c r="H76"/>
  <c r="G74"/>
  <c r="G76"/>
  <c r="F74"/>
  <c r="F76"/>
  <c r="E74"/>
  <c r="E76"/>
  <c r="D74"/>
  <c r="D73"/>
  <c r="D72"/>
  <c r="D71"/>
  <c r="D70"/>
  <c r="D69"/>
  <c r="D68"/>
  <c r="D67"/>
  <c r="D66"/>
  <c r="I64"/>
  <c r="H64"/>
  <c r="G64"/>
  <c r="F64"/>
  <c r="E64"/>
  <c r="D64"/>
  <c r="D63"/>
  <c r="D62"/>
  <c r="D61"/>
  <c r="D60"/>
  <c r="D59"/>
  <c r="D58"/>
  <c r="D57"/>
  <c r="D56"/>
  <c r="I55"/>
  <c r="H55"/>
  <c r="G55"/>
  <c r="F55"/>
  <c r="E55"/>
  <c r="D55"/>
  <c r="D54"/>
  <c r="D53"/>
  <c r="D52"/>
  <c r="D51"/>
  <c r="I50"/>
  <c r="H50"/>
  <c r="G50"/>
  <c r="F50"/>
  <c r="E50"/>
  <c r="D50"/>
  <c r="D49"/>
  <c r="D48"/>
  <c r="D47"/>
  <c r="D46"/>
  <c r="D45"/>
  <c r="D44"/>
  <c r="D43"/>
  <c r="D41"/>
  <c r="D40"/>
  <c r="D39"/>
  <c r="D38"/>
  <c r="D37"/>
  <c r="D36"/>
  <c r="D35"/>
  <c r="D34"/>
  <c r="D33"/>
  <c r="D32"/>
  <c r="D31"/>
  <c r="D30"/>
  <c r="D29"/>
  <c r="D28"/>
  <c r="D27"/>
  <c r="D26"/>
  <c r="I25"/>
  <c r="I42"/>
  <c r="I65"/>
  <c r="I77"/>
  <c r="H25"/>
  <c r="H42"/>
  <c r="G25"/>
  <c r="G42"/>
  <c r="F25"/>
  <c r="F42"/>
  <c r="F65"/>
  <c r="E25"/>
  <c r="E42"/>
  <c r="E65"/>
  <c r="D25"/>
  <c r="D24"/>
  <c r="D23"/>
  <c r="D22"/>
  <c r="D21"/>
  <c r="D20"/>
  <c r="I19"/>
  <c r="H19"/>
  <c r="G19"/>
  <c r="F19"/>
  <c r="E19"/>
  <c r="D18"/>
  <c r="D17"/>
  <c r="D16"/>
  <c r="D15"/>
  <c r="D14"/>
  <c r="D13"/>
  <c r="D12"/>
  <c r="D11"/>
  <c r="D10"/>
  <c r="D9"/>
  <c r="D8"/>
  <c r="D88" i="76"/>
  <c r="D86"/>
  <c r="D85"/>
  <c r="D84"/>
  <c r="D83"/>
  <c r="D82"/>
  <c r="I81"/>
  <c r="I87"/>
  <c r="I89"/>
  <c r="H81"/>
  <c r="H87"/>
  <c r="H89"/>
  <c r="G81"/>
  <c r="G87"/>
  <c r="G89"/>
  <c r="F81"/>
  <c r="E81"/>
  <c r="E87"/>
  <c r="E89"/>
  <c r="D80"/>
  <c r="D79"/>
  <c r="D78"/>
  <c r="D77"/>
  <c r="I75"/>
  <c r="H75"/>
  <c r="G75"/>
  <c r="F75"/>
  <c r="E75"/>
  <c r="D75"/>
  <c r="D74"/>
  <c r="D73"/>
  <c r="D72"/>
  <c r="I71"/>
  <c r="H71"/>
  <c r="G71"/>
  <c r="F71"/>
  <c r="D71"/>
  <c r="E71"/>
  <c r="D70"/>
  <c r="D69"/>
  <c r="D68"/>
  <c r="I67"/>
  <c r="H67"/>
  <c r="G67"/>
  <c r="F67"/>
  <c r="D67"/>
  <c r="E67"/>
  <c r="D66"/>
  <c r="D65"/>
  <c r="D64"/>
  <c r="D63"/>
  <c r="D62"/>
  <c r="D60"/>
  <c r="D59"/>
  <c r="D58"/>
  <c r="D57"/>
  <c r="D56"/>
  <c r="D55"/>
  <c r="D54"/>
  <c r="D53"/>
  <c r="D52"/>
  <c r="I51"/>
  <c r="I61"/>
  <c r="H51"/>
  <c r="H61"/>
  <c r="G51"/>
  <c r="G61"/>
  <c r="F51"/>
  <c r="E51"/>
  <c r="E61"/>
  <c r="D50"/>
  <c r="D49"/>
  <c r="D47"/>
  <c r="I46"/>
  <c r="H46"/>
  <c r="G46"/>
  <c r="F46"/>
  <c r="E46"/>
  <c r="D46"/>
  <c r="D45"/>
  <c r="D44"/>
  <c r="D43"/>
  <c r="D42"/>
  <c r="D41"/>
  <c r="D40"/>
  <c r="D39"/>
  <c r="D38"/>
  <c r="I37"/>
  <c r="I48"/>
  <c r="H37"/>
  <c r="H48"/>
  <c r="G37"/>
  <c r="G48"/>
  <c r="G76"/>
  <c r="G90"/>
  <c r="F37"/>
  <c r="F48"/>
  <c r="E37"/>
  <c r="E48"/>
  <c r="D36"/>
  <c r="D35"/>
  <c r="I34"/>
  <c r="H34"/>
  <c r="G34"/>
  <c r="F34"/>
  <c r="D34"/>
  <c r="E34"/>
  <c r="D33"/>
  <c r="D32"/>
  <c r="D31"/>
  <c r="D30"/>
  <c r="D29"/>
  <c r="D27"/>
  <c r="D26"/>
  <c r="D25"/>
  <c r="D24"/>
  <c r="D23"/>
  <c r="D22"/>
  <c r="D21"/>
  <c r="D20"/>
  <c r="I19"/>
  <c r="I28"/>
  <c r="H19"/>
  <c r="G19"/>
  <c r="F19"/>
  <c r="E19"/>
  <c r="D19"/>
  <c r="D18"/>
  <c r="D17"/>
  <c r="D16"/>
  <c r="D15"/>
  <c r="I14"/>
  <c r="H14"/>
  <c r="H28"/>
  <c r="G14"/>
  <c r="G28"/>
  <c r="F14"/>
  <c r="F28"/>
  <c r="E14"/>
  <c r="E28"/>
  <c r="D13"/>
  <c r="D12"/>
  <c r="D11"/>
  <c r="D10"/>
  <c r="D9"/>
  <c r="D8"/>
  <c r="E49" i="71"/>
  <c r="G49"/>
  <c r="F49"/>
  <c r="D49"/>
  <c r="C49"/>
  <c r="F27" i="70"/>
  <c r="E27"/>
  <c r="D27"/>
  <c r="C27"/>
  <c r="H8" i="69"/>
  <c r="G21"/>
  <c r="G20"/>
  <c r="G19"/>
  <c r="G18"/>
  <c r="G17"/>
  <c r="G16"/>
  <c r="G15"/>
  <c r="G13"/>
  <c r="G12"/>
  <c r="G11"/>
  <c r="G10"/>
  <c r="G9"/>
  <c r="G8"/>
  <c r="F8"/>
  <c r="E8"/>
  <c r="D8"/>
  <c r="C8"/>
  <c r="E44" i="68"/>
  <c r="E27"/>
  <c r="E18"/>
  <c r="D44"/>
  <c r="D27"/>
  <c r="D18"/>
  <c r="D45"/>
  <c r="D47"/>
  <c r="D15"/>
  <c r="E15"/>
  <c r="H15" i="66"/>
  <c r="C65" i="27"/>
  <c r="N65"/>
  <c r="C115"/>
  <c r="N115"/>
  <c r="C114"/>
  <c r="N114"/>
  <c r="C57"/>
  <c r="N57"/>
  <c r="C110"/>
  <c r="N110"/>
  <c r="C104"/>
  <c r="N104"/>
  <c r="C90"/>
  <c r="N90"/>
  <c r="C37"/>
  <c r="N37"/>
  <c r="C132"/>
  <c r="N132"/>
  <c r="C10"/>
  <c r="N10"/>
  <c r="E54"/>
  <c r="F54"/>
  <c r="G54"/>
  <c r="H54"/>
  <c r="I54"/>
  <c r="J54"/>
  <c r="K54"/>
  <c r="L54"/>
  <c r="M54"/>
  <c r="D54"/>
  <c r="E50"/>
  <c r="F50"/>
  <c r="G50"/>
  <c r="H50"/>
  <c r="I50"/>
  <c r="J50"/>
  <c r="K50"/>
  <c r="L50"/>
  <c r="M50"/>
  <c r="D50"/>
  <c r="C56"/>
  <c r="N56"/>
  <c r="C58"/>
  <c r="N58"/>
  <c r="C59"/>
  <c r="N59"/>
  <c r="C118"/>
  <c r="N118"/>
  <c r="C113"/>
  <c r="N113"/>
  <c r="E112"/>
  <c r="F112"/>
  <c r="G112"/>
  <c r="H112"/>
  <c r="I112"/>
  <c r="J112"/>
  <c r="K112"/>
  <c r="L112"/>
  <c r="M112"/>
  <c r="D112"/>
  <c r="C112"/>
  <c r="E105"/>
  <c r="F105"/>
  <c r="G105"/>
  <c r="H105"/>
  <c r="I105"/>
  <c r="J105"/>
  <c r="K105"/>
  <c r="L105"/>
  <c r="M105"/>
  <c r="D105"/>
  <c r="E107"/>
  <c r="F107"/>
  <c r="G107"/>
  <c r="H107"/>
  <c r="I107"/>
  <c r="J107"/>
  <c r="K107"/>
  <c r="L107"/>
  <c r="M107"/>
  <c r="D107"/>
  <c r="C108"/>
  <c r="N108"/>
  <c r="N107"/>
  <c r="C44"/>
  <c r="N44"/>
  <c r="C45"/>
  <c r="N45"/>
  <c r="C46"/>
  <c r="N46"/>
  <c r="C47"/>
  <c r="N47"/>
  <c r="C48"/>
  <c r="N48"/>
  <c r="N29"/>
  <c r="D98"/>
  <c r="E98"/>
  <c r="F98"/>
  <c r="G98"/>
  <c r="H98"/>
  <c r="I98"/>
  <c r="J98"/>
  <c r="K98"/>
  <c r="L98"/>
  <c r="M98"/>
  <c r="C101"/>
  <c r="N101"/>
  <c r="C106"/>
  <c r="C126"/>
  <c r="N126"/>
  <c r="C21"/>
  <c r="N21"/>
  <c r="C22"/>
  <c r="N22"/>
  <c r="C23"/>
  <c r="N23"/>
  <c r="C16"/>
  <c r="N16"/>
  <c r="C53"/>
  <c r="N53"/>
  <c r="C40"/>
  <c r="N40"/>
  <c r="C103"/>
  <c r="N103"/>
  <c r="C102"/>
  <c r="N102"/>
  <c r="C88"/>
  <c r="N88"/>
  <c r="C89"/>
  <c r="N89"/>
  <c r="C94"/>
  <c r="N94"/>
  <c r="C86"/>
  <c r="N86"/>
  <c r="C87"/>
  <c r="N87"/>
  <c r="C100"/>
  <c r="N100"/>
  <c r="C78"/>
  <c r="N78"/>
  <c r="C79"/>
  <c r="N79"/>
  <c r="C38"/>
  <c r="N38"/>
  <c r="C39"/>
  <c r="N39"/>
  <c r="C41"/>
  <c r="N41"/>
  <c r="C36"/>
  <c r="N36"/>
  <c r="C35"/>
  <c r="N35"/>
  <c r="C34"/>
  <c r="N34"/>
  <c r="C124"/>
  <c r="N124"/>
  <c r="C125"/>
  <c r="N125"/>
  <c r="C14"/>
  <c r="N14"/>
  <c r="C15"/>
  <c r="N15"/>
  <c r="C20"/>
  <c r="N20"/>
  <c r="C24"/>
  <c r="N24"/>
  <c r="K164"/>
  <c r="C139"/>
  <c r="N139"/>
  <c r="C140"/>
  <c r="N140"/>
  <c r="C141"/>
  <c r="N141"/>
  <c r="C142"/>
  <c r="N142"/>
  <c r="C143"/>
  <c r="N143"/>
  <c r="C144"/>
  <c r="N144"/>
  <c r="C145"/>
  <c r="N145"/>
  <c r="C146"/>
  <c r="N146"/>
  <c r="C147"/>
  <c r="N147"/>
  <c r="C148"/>
  <c r="N148"/>
  <c r="I75" i="64"/>
  <c r="I157" i="87"/>
  <c r="D74" i="64"/>
  <c r="D156" i="87"/>
  <c r="I73" i="64"/>
  <c r="I155" i="87"/>
  <c r="H73" i="64"/>
  <c r="H155" i="87"/>
  <c r="H75" i="64"/>
  <c r="H157" i="87"/>
  <c r="G73" i="64"/>
  <c r="G155" i="87"/>
  <c r="G75" i="64"/>
  <c r="G157" i="87"/>
  <c r="F73" i="64"/>
  <c r="D73"/>
  <c r="F75"/>
  <c r="F157" i="87"/>
  <c r="E73" i="64"/>
  <c r="D72"/>
  <c r="D154" i="87"/>
  <c r="D71" i="64"/>
  <c r="D153" i="87"/>
  <c r="D70" i="64"/>
  <c r="D152" i="87"/>
  <c r="D69" i="64"/>
  <c r="D68"/>
  <c r="D150" i="87"/>
  <c r="D67" i="64"/>
  <c r="D149" i="87"/>
  <c r="D66" i="64"/>
  <c r="D148" i="87"/>
  <c r="D65" i="64"/>
  <c r="D147" i="87"/>
  <c r="I63" i="64"/>
  <c r="I145" i="87"/>
  <c r="H63" i="64"/>
  <c r="H145" i="87"/>
  <c r="G63" i="64"/>
  <c r="G145" i="87"/>
  <c r="F63" i="64"/>
  <c r="F145" i="87"/>
  <c r="E63" i="64"/>
  <c r="D63"/>
  <c r="D145" i="87"/>
  <c r="D62" i="64"/>
  <c r="D144" i="87"/>
  <c r="D61" i="64"/>
  <c r="D143" i="87"/>
  <c r="D60" i="64"/>
  <c r="D142" i="87"/>
  <c r="D59" i="64"/>
  <c r="D141" i="87"/>
  <c r="D58" i="64"/>
  <c r="D140" i="87"/>
  <c r="D57" i="64"/>
  <c r="D139" i="87"/>
  <c r="D56" i="64"/>
  <c r="D138" i="87"/>
  <c r="D55" i="64"/>
  <c r="D137" i="87"/>
  <c r="I54" i="64"/>
  <c r="I136" i="87"/>
  <c r="H54" i="64"/>
  <c r="H136" i="87"/>
  <c r="G54" i="64"/>
  <c r="G136" i="87"/>
  <c r="F54" i="64"/>
  <c r="F136" i="87"/>
  <c r="E54" i="64"/>
  <c r="D53"/>
  <c r="D135" i="87"/>
  <c r="D52" i="64"/>
  <c r="D134" i="87"/>
  <c r="D51" i="64"/>
  <c r="D133" i="87"/>
  <c r="D50" i="64"/>
  <c r="D132" i="87"/>
  <c r="I49" i="64"/>
  <c r="I131" i="87"/>
  <c r="H49" i="64"/>
  <c r="H131" i="87"/>
  <c r="G49" i="64"/>
  <c r="G131" i="87"/>
  <c r="F49" i="64"/>
  <c r="F131" i="87"/>
  <c r="E49" i="64"/>
  <c r="D48"/>
  <c r="D130" i="87"/>
  <c r="D47" i="64"/>
  <c r="D129" i="87"/>
  <c r="D46" i="64"/>
  <c r="D128" i="87"/>
  <c r="D45" i="64"/>
  <c r="D127" i="87"/>
  <c r="D44" i="64"/>
  <c r="D126" i="87"/>
  <c r="D43" i="64"/>
  <c r="D125" i="87"/>
  <c r="D42" i="64"/>
  <c r="D124" i="87"/>
  <c r="D40" i="64"/>
  <c r="D122" i="87"/>
  <c r="D39" i="64"/>
  <c r="D121" i="87"/>
  <c r="D38" i="64"/>
  <c r="D120" i="87"/>
  <c r="D37" i="64"/>
  <c r="D119" i="87"/>
  <c r="D36" i="64"/>
  <c r="D118" i="87"/>
  <c r="D35" i="64"/>
  <c r="D117" i="87"/>
  <c r="D34" i="64"/>
  <c r="D116" i="87"/>
  <c r="D33" i="64"/>
  <c r="D115" i="87"/>
  <c r="D32" i="64"/>
  <c r="D114" i="87"/>
  <c r="D31" i="64"/>
  <c r="D113" i="87"/>
  <c r="D30" i="64"/>
  <c r="D112" i="87"/>
  <c r="D28" i="64"/>
  <c r="D110" i="87"/>
  <c r="D27" i="64"/>
  <c r="D109" i="87"/>
  <c r="D26" i="64"/>
  <c r="D108" i="87"/>
  <c r="I25" i="64"/>
  <c r="I107" i="87"/>
  <c r="H25" i="64"/>
  <c r="H107" i="87"/>
  <c r="H41" i="64"/>
  <c r="H123" i="87"/>
  <c r="G25" i="64"/>
  <c r="G107" i="87"/>
  <c r="F25" i="64"/>
  <c r="F107" i="87"/>
  <c r="F41" i="64"/>
  <c r="F123" i="87"/>
  <c r="E25" i="64"/>
  <c r="D25"/>
  <c r="D107" i="87"/>
  <c r="D24" i="64"/>
  <c r="D106" i="87"/>
  <c r="D23" i="64"/>
  <c r="D105" i="87"/>
  <c r="D22" i="64"/>
  <c r="D104" i="87"/>
  <c r="D21" i="64"/>
  <c r="D103" i="87"/>
  <c r="D20" i="64"/>
  <c r="D102" i="87"/>
  <c r="I19" i="64"/>
  <c r="I101" i="87"/>
  <c r="H19" i="64"/>
  <c r="H101" i="87"/>
  <c r="G19" i="64"/>
  <c r="G101" i="87"/>
  <c r="F19" i="64"/>
  <c r="F101" i="87"/>
  <c r="E19" i="64"/>
  <c r="E101" i="87"/>
  <c r="D19" i="64"/>
  <c r="D18"/>
  <c r="D100" i="87"/>
  <c r="D17" i="64"/>
  <c r="D99" i="87"/>
  <c r="D16" i="64"/>
  <c r="D98" i="87"/>
  <c r="D15" i="64"/>
  <c r="D97" i="87"/>
  <c r="D14" i="64"/>
  <c r="D96" i="87"/>
  <c r="D13" i="64"/>
  <c r="D95" i="87"/>
  <c r="D12" i="64"/>
  <c r="D94" i="87"/>
  <c r="D11" i="64"/>
  <c r="D93" i="87"/>
  <c r="D10" i="64"/>
  <c r="D9"/>
  <c r="D8"/>
  <c r="D87" i="63"/>
  <c r="G86"/>
  <c r="G86" i="87"/>
  <c r="G88" i="63"/>
  <c r="G88" i="87"/>
  <c r="D85" i="63"/>
  <c r="D84"/>
  <c r="D83"/>
  <c r="D82"/>
  <c r="D81"/>
  <c r="I80"/>
  <c r="I80" i="87"/>
  <c r="I86" i="63"/>
  <c r="I86" i="87"/>
  <c r="I88" i="63"/>
  <c r="H80"/>
  <c r="H80" i="87"/>
  <c r="G80" i="63"/>
  <c r="G80" i="87"/>
  <c r="F80" i="63"/>
  <c r="F80" i="87"/>
  <c r="D80" i="63"/>
  <c r="E80"/>
  <c r="E80" i="87"/>
  <c r="E86" i="63"/>
  <c r="E86" i="87"/>
  <c r="D79" i="63"/>
  <c r="D78"/>
  <c r="D77"/>
  <c r="D76"/>
  <c r="I74"/>
  <c r="I74" i="87"/>
  <c r="H74" i="63"/>
  <c r="H74" i="87"/>
  <c r="G74" i="63"/>
  <c r="G74" i="87"/>
  <c r="F74" i="63"/>
  <c r="F74" i="87"/>
  <c r="E74" i="63"/>
  <c r="E74" i="87"/>
  <c r="D73" i="63"/>
  <c r="D73" i="87"/>
  <c r="D72" i="63"/>
  <c r="D72" i="87"/>
  <c r="D71" i="63"/>
  <c r="D71" i="87"/>
  <c r="I70" i="63"/>
  <c r="I70" i="87"/>
  <c r="H70" i="63"/>
  <c r="H70" i="87"/>
  <c r="G70" i="63"/>
  <c r="G70" i="87"/>
  <c r="F70" i="63"/>
  <c r="F70" i="87"/>
  <c r="E70" i="63"/>
  <c r="E70" i="87"/>
  <c r="D69" i="63"/>
  <c r="D69" i="87"/>
  <c r="D68" i="63"/>
  <c r="D68" i="87"/>
  <c r="D67" i="63"/>
  <c r="D67" i="87"/>
  <c r="I66" i="63"/>
  <c r="I66" i="87"/>
  <c r="H66" i="63"/>
  <c r="H66" i="87"/>
  <c r="G66" i="63"/>
  <c r="G66" i="87"/>
  <c r="F66" i="63"/>
  <c r="F66" i="87"/>
  <c r="E66" i="63"/>
  <c r="D65"/>
  <c r="D65" i="87"/>
  <c r="D64" i="63"/>
  <c r="D64" i="87"/>
  <c r="D63" i="63"/>
  <c r="D63" i="87"/>
  <c r="D62" i="63"/>
  <c r="D62" i="87"/>
  <c r="D61" i="63"/>
  <c r="D61" i="87"/>
  <c r="D59" i="63"/>
  <c r="D59" i="87"/>
  <c r="D58" i="63"/>
  <c r="D58" i="87"/>
  <c r="D57" i="63"/>
  <c r="D57" i="87"/>
  <c r="D56" i="63"/>
  <c r="D56" i="87"/>
  <c r="D55" i="63"/>
  <c r="D55" i="87"/>
  <c r="D54" i="63"/>
  <c r="D54" i="87"/>
  <c r="D53" i="63"/>
  <c r="D53" i="87"/>
  <c r="D52" i="63"/>
  <c r="D52" i="87"/>
  <c r="D51" i="63"/>
  <c r="D51" i="87"/>
  <c r="I50" i="63"/>
  <c r="I50" i="87"/>
  <c r="I60" i="63"/>
  <c r="I60" i="87"/>
  <c r="H50" i="63"/>
  <c r="H50" i="87"/>
  <c r="H60" i="63"/>
  <c r="H60" i="87"/>
  <c r="G50" i="63"/>
  <c r="G60"/>
  <c r="F50"/>
  <c r="F50" i="87"/>
  <c r="E50" i="63"/>
  <c r="D50"/>
  <c r="E60"/>
  <c r="D49"/>
  <c r="D49" i="87"/>
  <c r="D48" i="63"/>
  <c r="D48" i="87"/>
  <c r="D46" i="63"/>
  <c r="D46" i="87"/>
  <c r="I45" i="63"/>
  <c r="I45" i="87"/>
  <c r="H45" i="63"/>
  <c r="H45" i="87"/>
  <c r="G45" i="63"/>
  <c r="G45" i="87"/>
  <c r="F45" i="63"/>
  <c r="F45" i="87"/>
  <c r="E45" i="63"/>
  <c r="E45" i="87"/>
  <c r="D44" i="63"/>
  <c r="D44" i="87"/>
  <c r="D43" i="63"/>
  <c r="D43" i="87"/>
  <c r="D42" i="63"/>
  <c r="D42" i="87"/>
  <c r="D41" i="63"/>
  <c r="D41" i="87"/>
  <c r="D40" i="63"/>
  <c r="D40" i="87"/>
  <c r="D39" i="63"/>
  <c r="D38"/>
  <c r="D38" i="87"/>
  <c r="D37" i="63"/>
  <c r="D37" i="87"/>
  <c r="I36" i="63"/>
  <c r="I36" i="87"/>
  <c r="H36" i="63"/>
  <c r="H36" i="87"/>
  <c r="H47" i="63"/>
  <c r="H47" i="87"/>
  <c r="G36" i="63"/>
  <c r="G47"/>
  <c r="G47" i="87"/>
  <c r="F36" i="63"/>
  <c r="F36" i="87"/>
  <c r="E36" i="63"/>
  <c r="E47"/>
  <c r="D35"/>
  <c r="D35" i="87"/>
  <c r="D34" i="63"/>
  <c r="D34" i="87"/>
  <c r="I33" i="63"/>
  <c r="I33" i="87"/>
  <c r="H33" i="63"/>
  <c r="H33" i="87"/>
  <c r="G33" i="63"/>
  <c r="G33" i="87"/>
  <c r="F33" i="63"/>
  <c r="F33" i="87"/>
  <c r="E33" i="63"/>
  <c r="D33"/>
  <c r="D33" i="87"/>
  <c r="D32" i="63"/>
  <c r="D32" i="87"/>
  <c r="D31" i="63"/>
  <c r="D31" i="87"/>
  <c r="D30" i="63"/>
  <c r="D30" i="87"/>
  <c r="D29" i="63"/>
  <c r="D29" i="87"/>
  <c r="D28" i="63"/>
  <c r="D28" i="87"/>
  <c r="D26" i="63"/>
  <c r="D26" i="87"/>
  <c r="D25" i="63"/>
  <c r="D25" i="87"/>
  <c r="D24" i="63"/>
  <c r="D24" i="87"/>
  <c r="D23" i="63"/>
  <c r="D23" i="87"/>
  <c r="D22" i="63"/>
  <c r="D22" i="87"/>
  <c r="D21" i="63"/>
  <c r="D21" i="87"/>
  <c r="D20" i="63"/>
  <c r="D20" i="87"/>
  <c r="I19" i="63"/>
  <c r="I19" i="87"/>
  <c r="H19" i="63"/>
  <c r="H19" i="87"/>
  <c r="G19" i="63"/>
  <c r="G19" i="87"/>
  <c r="G27" i="63"/>
  <c r="F19"/>
  <c r="F19" i="87"/>
  <c r="E19" i="63"/>
  <c r="E19" i="87"/>
  <c r="D18" i="63"/>
  <c r="D18" i="87"/>
  <c r="D17" i="63"/>
  <c r="D17" i="87"/>
  <c r="D16" i="63"/>
  <c r="D16" i="87"/>
  <c r="D15" i="63"/>
  <c r="D15" i="87"/>
  <c r="I14" i="63"/>
  <c r="I14" i="87"/>
  <c r="I27" i="63"/>
  <c r="I27" i="87"/>
  <c r="H14" i="63"/>
  <c r="H14" i="87"/>
  <c r="G14" i="63"/>
  <c r="G14" i="87"/>
  <c r="F14" i="63"/>
  <c r="F27"/>
  <c r="E14"/>
  <c r="E14" i="87"/>
  <c r="D13" i="63"/>
  <c r="D13" i="87"/>
  <c r="D12" i="63"/>
  <c r="D12" i="87"/>
  <c r="D11" i="63"/>
  <c r="D11" i="87"/>
  <c r="D10" i="63"/>
  <c r="D10" i="87"/>
  <c r="D9" i="63"/>
  <c r="D9" i="87"/>
  <c r="D8" i="63"/>
  <c r="D8" i="87"/>
  <c r="D73" i="62"/>
  <c r="I72"/>
  <c r="I74"/>
  <c r="H72"/>
  <c r="H74"/>
  <c r="G72"/>
  <c r="G74"/>
  <c r="F72"/>
  <c r="D72"/>
  <c r="E72"/>
  <c r="E74"/>
  <c r="D71"/>
  <c r="D70"/>
  <c r="D69"/>
  <c r="D68"/>
  <c r="D67"/>
  <c r="D66"/>
  <c r="D65"/>
  <c r="D64"/>
  <c r="I62"/>
  <c r="H62"/>
  <c r="H63"/>
  <c r="H75"/>
  <c r="G62"/>
  <c r="F62"/>
  <c r="E62"/>
  <c r="D62"/>
  <c r="D61"/>
  <c r="D60"/>
  <c r="D59"/>
  <c r="D58"/>
  <c r="D57"/>
  <c r="D56"/>
  <c r="D55"/>
  <c r="D54"/>
  <c r="I53"/>
  <c r="H53"/>
  <c r="G53"/>
  <c r="F53"/>
  <c r="E52"/>
  <c r="E53"/>
  <c r="D53"/>
  <c r="D52"/>
  <c r="D51"/>
  <c r="D50"/>
  <c r="D49"/>
  <c r="I48"/>
  <c r="H48"/>
  <c r="G48"/>
  <c r="F48"/>
  <c r="E48"/>
  <c r="D48"/>
  <c r="E47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/>
  <c r="I63"/>
  <c r="I75"/>
  <c r="H25"/>
  <c r="H40"/>
  <c r="G25"/>
  <c r="G40"/>
  <c r="F25"/>
  <c r="F40"/>
  <c r="E25"/>
  <c r="E40"/>
  <c r="D24"/>
  <c r="D23"/>
  <c r="D22"/>
  <c r="D21"/>
  <c r="D20"/>
  <c r="I19"/>
  <c r="H19"/>
  <c r="G19"/>
  <c r="F19"/>
  <c r="E19"/>
  <c r="D18"/>
  <c r="D17"/>
  <c r="D16"/>
  <c r="D15"/>
  <c r="D14"/>
  <c r="D13"/>
  <c r="D12"/>
  <c r="D11"/>
  <c r="D10"/>
  <c r="D9"/>
  <c r="D8"/>
  <c r="D87" i="61"/>
  <c r="D85"/>
  <c r="D84"/>
  <c r="D83"/>
  <c r="D82"/>
  <c r="D81"/>
  <c r="I80"/>
  <c r="I86"/>
  <c r="I88"/>
  <c r="H80"/>
  <c r="H86"/>
  <c r="H88"/>
  <c r="G80"/>
  <c r="G86"/>
  <c r="G88"/>
  <c r="F80"/>
  <c r="E80"/>
  <c r="D80"/>
  <c r="D79"/>
  <c r="D78"/>
  <c r="D77"/>
  <c r="D76"/>
  <c r="I74"/>
  <c r="H74"/>
  <c r="G74"/>
  <c r="F74"/>
  <c r="D74"/>
  <c r="E74"/>
  <c r="D73"/>
  <c r="D72"/>
  <c r="D71"/>
  <c r="I70"/>
  <c r="H70"/>
  <c r="G70"/>
  <c r="F70"/>
  <c r="E70"/>
  <c r="D70"/>
  <c r="D69"/>
  <c r="D68"/>
  <c r="D67"/>
  <c r="I66"/>
  <c r="H66"/>
  <c r="G66"/>
  <c r="D66"/>
  <c r="F66"/>
  <c r="E66"/>
  <c r="D65"/>
  <c r="D64"/>
  <c r="D63"/>
  <c r="D62"/>
  <c r="D61"/>
  <c r="E60"/>
  <c r="D59"/>
  <c r="D58"/>
  <c r="D57"/>
  <c r="D56"/>
  <c r="D55"/>
  <c r="D54"/>
  <c r="D53"/>
  <c r="D52"/>
  <c r="D51"/>
  <c r="I50"/>
  <c r="I60"/>
  <c r="H50"/>
  <c r="H60"/>
  <c r="G50"/>
  <c r="G60"/>
  <c r="F50"/>
  <c r="D50"/>
  <c r="E50"/>
  <c r="D49"/>
  <c r="D48"/>
  <c r="D46"/>
  <c r="I45"/>
  <c r="I47"/>
  <c r="H45"/>
  <c r="H47"/>
  <c r="G45"/>
  <c r="F45"/>
  <c r="E45"/>
  <c r="D45"/>
  <c r="D44"/>
  <c r="D43"/>
  <c r="D42"/>
  <c r="D41"/>
  <c r="D40"/>
  <c r="D39"/>
  <c r="D38"/>
  <c r="D37"/>
  <c r="I36"/>
  <c r="H36"/>
  <c r="G36"/>
  <c r="G47"/>
  <c r="F36"/>
  <c r="F47"/>
  <c r="E36"/>
  <c r="D36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I27"/>
  <c r="H19"/>
  <c r="G19"/>
  <c r="F19"/>
  <c r="E19"/>
  <c r="D19"/>
  <c r="D18"/>
  <c r="D17"/>
  <c r="D16"/>
  <c r="D15"/>
  <c r="I14"/>
  <c r="H14"/>
  <c r="H27"/>
  <c r="G14"/>
  <c r="G27"/>
  <c r="F14"/>
  <c r="F27"/>
  <c r="E14"/>
  <c r="E27"/>
  <c r="D13"/>
  <c r="D12"/>
  <c r="D11"/>
  <c r="D10"/>
  <c r="D9"/>
  <c r="D8"/>
  <c r="D74" i="60"/>
  <c r="I73"/>
  <c r="I75"/>
  <c r="H73"/>
  <c r="H75"/>
  <c r="G73"/>
  <c r="G75"/>
  <c r="F73"/>
  <c r="F75"/>
  <c r="E73"/>
  <c r="E75"/>
  <c r="D72"/>
  <c r="D71"/>
  <c r="D70"/>
  <c r="D69"/>
  <c r="D68"/>
  <c r="D67"/>
  <c r="D66"/>
  <c r="D65"/>
  <c r="I63"/>
  <c r="H63"/>
  <c r="G63"/>
  <c r="F63"/>
  <c r="E63"/>
  <c r="D63"/>
  <c r="D62"/>
  <c r="D61"/>
  <c r="D60"/>
  <c r="D59"/>
  <c r="D58"/>
  <c r="D57"/>
  <c r="D56"/>
  <c r="D55"/>
  <c r="I54"/>
  <c r="H54"/>
  <c r="G54"/>
  <c r="D54"/>
  <c r="F54"/>
  <c r="E54"/>
  <c r="D53"/>
  <c r="D52"/>
  <c r="D51"/>
  <c r="D50"/>
  <c r="I49"/>
  <c r="H49"/>
  <c r="G49"/>
  <c r="F49"/>
  <c r="E49"/>
  <c r="D49"/>
  <c r="D48"/>
  <c r="D47"/>
  <c r="D46"/>
  <c r="D45"/>
  <c r="D44"/>
  <c r="D43"/>
  <c r="D42"/>
  <c r="D40"/>
  <c r="D39"/>
  <c r="D38"/>
  <c r="D37"/>
  <c r="D36"/>
  <c r="D35"/>
  <c r="D34"/>
  <c r="D33"/>
  <c r="D32"/>
  <c r="D31"/>
  <c r="D30"/>
  <c r="D28"/>
  <c r="D27"/>
  <c r="D26"/>
  <c r="I25"/>
  <c r="I41"/>
  <c r="H25"/>
  <c r="H41"/>
  <c r="G25"/>
  <c r="G41"/>
  <c r="F25"/>
  <c r="F41"/>
  <c r="D41"/>
  <c r="E25"/>
  <c r="E41"/>
  <c r="D24"/>
  <c r="D23"/>
  <c r="D22"/>
  <c r="D21"/>
  <c r="D20"/>
  <c r="I19"/>
  <c r="H19"/>
  <c r="H64"/>
  <c r="G19"/>
  <c r="G64"/>
  <c r="G76"/>
  <c r="F19"/>
  <c r="E19"/>
  <c r="D18"/>
  <c r="D17"/>
  <c r="D16"/>
  <c r="D15"/>
  <c r="D14"/>
  <c r="D13"/>
  <c r="D12"/>
  <c r="D11"/>
  <c r="D10"/>
  <c r="D9"/>
  <c r="D8"/>
  <c r="D87" i="57"/>
  <c r="I86"/>
  <c r="I88"/>
  <c r="D85"/>
  <c r="D84"/>
  <c r="D83"/>
  <c r="D82"/>
  <c r="D81"/>
  <c r="I80"/>
  <c r="H80"/>
  <c r="H86"/>
  <c r="H88"/>
  <c r="G80"/>
  <c r="G86"/>
  <c r="G88"/>
  <c r="F80"/>
  <c r="F86"/>
  <c r="F88"/>
  <c r="E80"/>
  <c r="E86"/>
  <c r="E88"/>
  <c r="D80"/>
  <c r="D79"/>
  <c r="D78"/>
  <c r="D77"/>
  <c r="D76"/>
  <c r="I74"/>
  <c r="H74"/>
  <c r="G74"/>
  <c r="F74"/>
  <c r="D74"/>
  <c r="E74"/>
  <c r="D73"/>
  <c r="D72"/>
  <c r="D71"/>
  <c r="I70"/>
  <c r="H70"/>
  <c r="G70"/>
  <c r="D70"/>
  <c r="F70"/>
  <c r="E70"/>
  <c r="D69"/>
  <c r="D68"/>
  <c r="D67"/>
  <c r="I66"/>
  <c r="H66"/>
  <c r="G66"/>
  <c r="F66"/>
  <c r="E66"/>
  <c r="D66"/>
  <c r="D65"/>
  <c r="D64"/>
  <c r="D63"/>
  <c r="D62"/>
  <c r="D61"/>
  <c r="D59"/>
  <c r="D58"/>
  <c r="D57"/>
  <c r="D56"/>
  <c r="D55"/>
  <c r="D54"/>
  <c r="D53"/>
  <c r="D52"/>
  <c r="D51"/>
  <c r="I50"/>
  <c r="I60"/>
  <c r="H50"/>
  <c r="H60"/>
  <c r="G50"/>
  <c r="G60"/>
  <c r="F50"/>
  <c r="F60"/>
  <c r="E50"/>
  <c r="D50"/>
  <c r="D49"/>
  <c r="D48"/>
  <c r="D46"/>
  <c r="I45"/>
  <c r="H45"/>
  <c r="G45"/>
  <c r="F45"/>
  <c r="E45"/>
  <c r="D45"/>
  <c r="D44"/>
  <c r="D43"/>
  <c r="D42"/>
  <c r="D41"/>
  <c r="D40"/>
  <c r="D39"/>
  <c r="D38"/>
  <c r="D37"/>
  <c r="I36"/>
  <c r="I47"/>
  <c r="H36"/>
  <c r="H47"/>
  <c r="G36"/>
  <c r="G47"/>
  <c r="F36"/>
  <c r="F47"/>
  <c r="E36"/>
  <c r="D36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H19"/>
  <c r="G19"/>
  <c r="D19"/>
  <c r="F19"/>
  <c r="E19"/>
  <c r="D18"/>
  <c r="D17"/>
  <c r="D16"/>
  <c r="D15"/>
  <c r="I14"/>
  <c r="I27"/>
  <c r="I75"/>
  <c r="I89"/>
  <c r="H14"/>
  <c r="H27"/>
  <c r="G14"/>
  <c r="G27"/>
  <c r="G75"/>
  <c r="G89"/>
  <c r="F14"/>
  <c r="F27"/>
  <c r="E14"/>
  <c r="E27"/>
  <c r="D13"/>
  <c r="D12"/>
  <c r="D11"/>
  <c r="D10"/>
  <c r="D9"/>
  <c r="D8"/>
  <c r="K53" i="56"/>
  <c r="J53"/>
  <c r="I53"/>
  <c r="H53"/>
  <c r="G53"/>
  <c r="F53"/>
  <c r="E53"/>
  <c r="K50"/>
  <c r="H50"/>
  <c r="E50"/>
  <c r="K48"/>
  <c r="K47"/>
  <c r="K6"/>
  <c r="K61"/>
  <c r="H48"/>
  <c r="H47"/>
  <c r="E48"/>
  <c r="E47"/>
  <c r="E46"/>
  <c r="E40"/>
  <c r="E39"/>
  <c r="E38"/>
  <c r="E37"/>
  <c r="E36"/>
  <c r="E35"/>
  <c r="E34"/>
  <c r="E33"/>
  <c r="E32"/>
  <c r="E29"/>
  <c r="E27"/>
  <c r="K27"/>
  <c r="H27"/>
  <c r="E26"/>
  <c r="E23"/>
  <c r="E22"/>
  <c r="E21"/>
  <c r="E16"/>
  <c r="E20"/>
  <c r="E19"/>
  <c r="E18"/>
  <c r="E17"/>
  <c r="K16"/>
  <c r="H16"/>
  <c r="E8"/>
  <c r="K7"/>
  <c r="H7"/>
  <c r="H6"/>
  <c r="E7"/>
  <c r="C19" i="55"/>
  <c r="C13"/>
  <c r="C55" i="27"/>
  <c r="N55"/>
  <c r="K72"/>
  <c r="L72"/>
  <c r="M72"/>
  <c r="E72"/>
  <c r="F72"/>
  <c r="G72"/>
  <c r="H72"/>
  <c r="I72"/>
  <c r="J72"/>
  <c r="C117"/>
  <c r="N117"/>
  <c r="C82"/>
  <c r="N82"/>
  <c r="M133" i="44"/>
  <c r="I133"/>
  <c r="E133"/>
  <c r="M131"/>
  <c r="I131"/>
  <c r="E131"/>
  <c r="M130"/>
  <c r="I130"/>
  <c r="E130"/>
  <c r="M129"/>
  <c r="I129"/>
  <c r="E129"/>
  <c r="P128"/>
  <c r="M128"/>
  <c r="L128"/>
  <c r="I128"/>
  <c r="H128"/>
  <c r="E128"/>
  <c r="M127"/>
  <c r="I127"/>
  <c r="E127"/>
  <c r="M126"/>
  <c r="I126"/>
  <c r="E126"/>
  <c r="M125"/>
  <c r="I125"/>
  <c r="E125"/>
  <c r="M124"/>
  <c r="I124"/>
  <c r="E124"/>
  <c r="M123"/>
  <c r="I123"/>
  <c r="M122"/>
  <c r="I122"/>
  <c r="E122"/>
  <c r="M121"/>
  <c r="I121"/>
  <c r="E121"/>
  <c r="P120"/>
  <c r="O120"/>
  <c r="N120"/>
  <c r="M120"/>
  <c r="L120"/>
  <c r="K120"/>
  <c r="J120"/>
  <c r="I120"/>
  <c r="H120"/>
  <c r="G120"/>
  <c r="E120"/>
  <c r="F120"/>
  <c r="P119"/>
  <c r="O119"/>
  <c r="M119"/>
  <c r="N119"/>
  <c r="L119"/>
  <c r="K119"/>
  <c r="I119"/>
  <c r="J119"/>
  <c r="H119"/>
  <c r="G119"/>
  <c r="E119"/>
  <c r="F119"/>
  <c r="M118"/>
  <c r="I118"/>
  <c r="E118"/>
  <c r="M117"/>
  <c r="I117"/>
  <c r="E117"/>
  <c r="M116"/>
  <c r="I116"/>
  <c r="E116"/>
  <c r="M115"/>
  <c r="I115"/>
  <c r="E115"/>
  <c r="M114"/>
  <c r="I114"/>
  <c r="E114"/>
  <c r="M113"/>
  <c r="I113"/>
  <c r="E113"/>
  <c r="M110"/>
  <c r="I110"/>
  <c r="E110"/>
  <c r="P109"/>
  <c r="P111"/>
  <c r="L109"/>
  <c r="I109"/>
  <c r="H109"/>
  <c r="E109"/>
  <c r="P108"/>
  <c r="O108"/>
  <c r="N108"/>
  <c r="N111"/>
  <c r="L108"/>
  <c r="K108"/>
  <c r="J108"/>
  <c r="I108"/>
  <c r="H108"/>
  <c r="G108"/>
  <c r="F108"/>
  <c r="E108"/>
  <c r="M107"/>
  <c r="I107"/>
  <c r="E107"/>
  <c r="M106"/>
  <c r="I106"/>
  <c r="M105"/>
  <c r="I105"/>
  <c r="E105"/>
  <c r="M104"/>
  <c r="I104"/>
  <c r="E104"/>
  <c r="M103"/>
  <c r="I103"/>
  <c r="E103"/>
  <c r="M102"/>
  <c r="I102"/>
  <c r="E102"/>
  <c r="M101"/>
  <c r="I101"/>
  <c r="E101"/>
  <c r="M100"/>
  <c r="I100"/>
  <c r="E100"/>
  <c r="P99"/>
  <c r="O99"/>
  <c r="M99"/>
  <c r="N99"/>
  <c r="L99"/>
  <c r="L111"/>
  <c r="K99"/>
  <c r="J99"/>
  <c r="I99"/>
  <c r="J111"/>
  <c r="H99"/>
  <c r="H111"/>
  <c r="G99"/>
  <c r="E99"/>
  <c r="F99"/>
  <c r="F111"/>
  <c r="M98"/>
  <c r="I98"/>
  <c r="M97"/>
  <c r="I97"/>
  <c r="M96"/>
  <c r="I96"/>
  <c r="E96"/>
  <c r="M95"/>
  <c r="I95"/>
  <c r="E95"/>
  <c r="M94"/>
  <c r="I94"/>
  <c r="E94"/>
  <c r="M93"/>
  <c r="I93"/>
  <c r="E93"/>
  <c r="M92"/>
  <c r="I92"/>
  <c r="E92"/>
  <c r="M91"/>
  <c r="I91"/>
  <c r="E91"/>
  <c r="M90"/>
  <c r="I90"/>
  <c r="E90"/>
  <c r="M89"/>
  <c r="I89"/>
  <c r="E89"/>
  <c r="M88"/>
  <c r="I88"/>
  <c r="E88"/>
  <c r="M87"/>
  <c r="I87"/>
  <c r="E87"/>
  <c r="M86"/>
  <c r="I86"/>
  <c r="E86"/>
  <c r="M85"/>
  <c r="I85"/>
  <c r="E85"/>
  <c r="M84"/>
  <c r="I84"/>
  <c r="E84"/>
  <c r="M83"/>
  <c r="I83"/>
  <c r="E83"/>
  <c r="M82"/>
  <c r="I82"/>
  <c r="E82"/>
  <c r="P81"/>
  <c r="O81"/>
  <c r="N81"/>
  <c r="M81"/>
  <c r="L81"/>
  <c r="K81"/>
  <c r="J81"/>
  <c r="I81"/>
  <c r="H81"/>
  <c r="G81"/>
  <c r="F81"/>
  <c r="E81"/>
  <c r="M80"/>
  <c r="I80"/>
  <c r="E80"/>
  <c r="M78"/>
  <c r="I78"/>
  <c r="E78"/>
  <c r="M77"/>
  <c r="I77"/>
  <c r="E77"/>
  <c r="M76"/>
  <c r="I76"/>
  <c r="E76"/>
  <c r="M75"/>
  <c r="I75"/>
  <c r="E75"/>
  <c r="M74"/>
  <c r="I74"/>
  <c r="E74"/>
  <c r="M73"/>
  <c r="I73"/>
  <c r="E73"/>
  <c r="M72"/>
  <c r="I72"/>
  <c r="E72"/>
  <c r="M71"/>
  <c r="I71"/>
  <c r="E71"/>
  <c r="M70"/>
  <c r="I70"/>
  <c r="E70"/>
  <c r="M69"/>
  <c r="I69"/>
  <c r="E69"/>
  <c r="M68"/>
  <c r="I68"/>
  <c r="E68"/>
  <c r="M67"/>
  <c r="I67"/>
  <c r="E67"/>
  <c r="M66"/>
  <c r="I66"/>
  <c r="E66"/>
  <c r="M65"/>
  <c r="I65"/>
  <c r="E65"/>
  <c r="M64"/>
  <c r="I64"/>
  <c r="E64"/>
  <c r="P63"/>
  <c r="O63"/>
  <c r="N63"/>
  <c r="M63"/>
  <c r="L63"/>
  <c r="K63"/>
  <c r="J63"/>
  <c r="I63"/>
  <c r="H63"/>
  <c r="G63"/>
  <c r="F63"/>
  <c r="E63"/>
  <c r="M62"/>
  <c r="I62"/>
  <c r="M61"/>
  <c r="I61"/>
  <c r="E61"/>
  <c r="M60"/>
  <c r="I60"/>
  <c r="E60"/>
  <c r="M59"/>
  <c r="I59"/>
  <c r="E59"/>
  <c r="P58"/>
  <c r="O58"/>
  <c r="N58"/>
  <c r="M58"/>
  <c r="L58"/>
  <c r="K58"/>
  <c r="J58"/>
  <c r="I58"/>
  <c r="H58"/>
  <c r="G58"/>
  <c r="F58"/>
  <c r="E58"/>
  <c r="M57"/>
  <c r="I57"/>
  <c r="E57"/>
  <c r="M56"/>
  <c r="I56"/>
  <c r="E56"/>
  <c r="P55"/>
  <c r="O55"/>
  <c r="N55"/>
  <c r="M55"/>
  <c r="L55"/>
  <c r="K55"/>
  <c r="J55"/>
  <c r="I55"/>
  <c r="H55"/>
  <c r="G55"/>
  <c r="F55"/>
  <c r="E55"/>
  <c r="M54"/>
  <c r="I54"/>
  <c r="E54"/>
  <c r="M53"/>
  <c r="I53"/>
  <c r="E53"/>
  <c r="M52"/>
  <c r="I52"/>
  <c r="E52"/>
  <c r="M51"/>
  <c r="I51"/>
  <c r="E51"/>
  <c r="M50"/>
  <c r="I50"/>
  <c r="E50"/>
  <c r="M49"/>
  <c r="I49"/>
  <c r="E49"/>
  <c r="P48"/>
  <c r="O48"/>
  <c r="N48"/>
  <c r="M48"/>
  <c r="L48"/>
  <c r="K48"/>
  <c r="J48"/>
  <c r="I48"/>
  <c r="H48"/>
  <c r="G48"/>
  <c r="F48"/>
  <c r="E48"/>
  <c r="M47"/>
  <c r="I47"/>
  <c r="E47"/>
  <c r="M46"/>
  <c r="I46"/>
  <c r="E46"/>
  <c r="P45"/>
  <c r="O45"/>
  <c r="N45"/>
  <c r="M45"/>
  <c r="L45"/>
  <c r="K45"/>
  <c r="J45"/>
  <c r="I45"/>
  <c r="H45"/>
  <c r="G45"/>
  <c r="F45"/>
  <c r="E45"/>
  <c r="M44"/>
  <c r="I44"/>
  <c r="E44"/>
  <c r="M43"/>
  <c r="I43"/>
  <c r="E43"/>
  <c r="M42"/>
  <c r="I42"/>
  <c r="E42"/>
  <c r="M41"/>
  <c r="I41"/>
  <c r="E41"/>
  <c r="M40"/>
  <c r="I40"/>
  <c r="E40"/>
  <c r="M39"/>
  <c r="I39"/>
  <c r="E39"/>
  <c r="M38"/>
  <c r="I38"/>
  <c r="E38"/>
  <c r="M37"/>
  <c r="I37"/>
  <c r="E37"/>
  <c r="M36"/>
  <c r="I36"/>
  <c r="E36"/>
  <c r="M35"/>
  <c r="I35"/>
  <c r="M34"/>
  <c r="I34"/>
  <c r="E34"/>
  <c r="P33"/>
  <c r="O33"/>
  <c r="N33"/>
  <c r="M33"/>
  <c r="L33"/>
  <c r="K33"/>
  <c r="J33"/>
  <c r="I33"/>
  <c r="H33"/>
  <c r="G33"/>
  <c r="F33"/>
  <c r="E33"/>
  <c r="P32"/>
  <c r="O32"/>
  <c r="M32"/>
  <c r="N32"/>
  <c r="L32"/>
  <c r="K32"/>
  <c r="I32"/>
  <c r="J32"/>
  <c r="H32"/>
  <c r="G32"/>
  <c r="E32"/>
  <c r="F32"/>
  <c r="M31"/>
  <c r="I31"/>
  <c r="E31"/>
  <c r="M30"/>
  <c r="I30"/>
  <c r="E30"/>
  <c r="P29"/>
  <c r="O29"/>
  <c r="M29"/>
  <c r="N29"/>
  <c r="L29"/>
  <c r="K29"/>
  <c r="I29"/>
  <c r="J29"/>
  <c r="H29"/>
  <c r="G29"/>
  <c r="E29"/>
  <c r="F29"/>
  <c r="M28"/>
  <c r="I28"/>
  <c r="E28"/>
  <c r="M27"/>
  <c r="I27"/>
  <c r="E27"/>
  <c r="M26"/>
  <c r="I26"/>
  <c r="E26"/>
  <c r="M25"/>
  <c r="I25"/>
  <c r="E25"/>
  <c r="M24"/>
  <c r="I24"/>
  <c r="E24"/>
  <c r="P23"/>
  <c r="O23"/>
  <c r="N23"/>
  <c r="M23"/>
  <c r="L23"/>
  <c r="K23"/>
  <c r="J23"/>
  <c r="I23"/>
  <c r="H23"/>
  <c r="G23"/>
  <c r="F23"/>
  <c r="E23"/>
  <c r="P22"/>
  <c r="N22"/>
  <c r="L22"/>
  <c r="J22"/>
  <c r="H22"/>
  <c r="F22"/>
  <c r="M21"/>
  <c r="I21"/>
  <c r="E21"/>
  <c r="M20"/>
  <c r="I20"/>
  <c r="E20"/>
  <c r="M19"/>
  <c r="I19"/>
  <c r="E19"/>
  <c r="M18"/>
  <c r="I18"/>
  <c r="E18"/>
  <c r="M17"/>
  <c r="I17"/>
  <c r="E17"/>
  <c r="P16"/>
  <c r="O16"/>
  <c r="N16"/>
  <c r="M16"/>
  <c r="L16"/>
  <c r="K16"/>
  <c r="J16"/>
  <c r="I16"/>
  <c r="H16"/>
  <c r="G16"/>
  <c r="F16"/>
  <c r="E16"/>
  <c r="P15"/>
  <c r="O15"/>
  <c r="N15"/>
  <c r="M15"/>
  <c r="L15"/>
  <c r="K15"/>
  <c r="J15"/>
  <c r="I15"/>
  <c r="H15"/>
  <c r="G15"/>
  <c r="F15"/>
  <c r="E15"/>
  <c r="M13"/>
  <c r="I13"/>
  <c r="E13"/>
  <c r="M12"/>
  <c r="I12"/>
  <c r="E12"/>
  <c r="M11"/>
  <c r="I11"/>
  <c r="E11"/>
  <c r="P10"/>
  <c r="P14"/>
  <c r="P79"/>
  <c r="O10"/>
  <c r="O14"/>
  <c r="N10"/>
  <c r="M10"/>
  <c r="L10"/>
  <c r="L14"/>
  <c r="L79"/>
  <c r="K10"/>
  <c r="K14"/>
  <c r="J10"/>
  <c r="I10"/>
  <c r="H10"/>
  <c r="H14"/>
  <c r="H79"/>
  <c r="H112"/>
  <c r="H132"/>
  <c r="H134"/>
  <c r="G10"/>
  <c r="G14"/>
  <c r="F10"/>
  <c r="E10"/>
  <c r="M9"/>
  <c r="I9"/>
  <c r="E9"/>
  <c r="H111" i="43"/>
  <c r="G111"/>
  <c r="F111"/>
  <c r="H108"/>
  <c r="G108"/>
  <c r="F108"/>
  <c r="H105"/>
  <c r="H103"/>
  <c r="G105"/>
  <c r="G103"/>
  <c r="F103"/>
  <c r="H93"/>
  <c r="G93"/>
  <c r="F93"/>
  <c r="H90"/>
  <c r="H89"/>
  <c r="G90"/>
  <c r="G89"/>
  <c r="F89"/>
  <c r="H83"/>
  <c r="H82"/>
  <c r="G83"/>
  <c r="F83"/>
  <c r="F82"/>
  <c r="G82"/>
  <c r="H78"/>
  <c r="G78"/>
  <c r="F78"/>
  <c r="H58"/>
  <c r="G58"/>
  <c r="F58"/>
  <c r="H52"/>
  <c r="G52"/>
  <c r="H49"/>
  <c r="G49"/>
  <c r="H44"/>
  <c r="G44"/>
  <c r="F44"/>
  <c r="H37"/>
  <c r="H35"/>
  <c r="H34"/>
  <c r="G37"/>
  <c r="G35"/>
  <c r="G34"/>
  <c r="F37"/>
  <c r="F35"/>
  <c r="F34"/>
  <c r="H30"/>
  <c r="G30"/>
  <c r="F30"/>
  <c r="H24"/>
  <c r="G24"/>
  <c r="F24"/>
  <c r="H21"/>
  <c r="H19"/>
  <c r="G21"/>
  <c r="G19"/>
  <c r="F21"/>
  <c r="F19"/>
  <c r="H7"/>
  <c r="G7"/>
  <c r="F7"/>
  <c r="C84" i="27"/>
  <c r="N84"/>
  <c r="C83"/>
  <c r="N83"/>
  <c r="C85"/>
  <c r="N85"/>
  <c r="C129"/>
  <c r="N129"/>
  <c r="C130"/>
  <c r="N130"/>
  <c r="C131"/>
  <c r="N131"/>
  <c r="C133"/>
  <c r="N133"/>
  <c r="C134"/>
  <c r="N134"/>
  <c r="C135"/>
  <c r="N135"/>
  <c r="C71"/>
  <c r="N71"/>
  <c r="C116"/>
  <c r="N116"/>
  <c r="E121"/>
  <c r="F121"/>
  <c r="G121"/>
  <c r="H121"/>
  <c r="I121"/>
  <c r="J121"/>
  <c r="K121"/>
  <c r="L121"/>
  <c r="M121"/>
  <c r="D121"/>
  <c r="C121"/>
  <c r="C120"/>
  <c r="N120"/>
  <c r="E60"/>
  <c r="F60"/>
  <c r="G60"/>
  <c r="H60"/>
  <c r="I60"/>
  <c r="J60"/>
  <c r="K60"/>
  <c r="L60"/>
  <c r="M60"/>
  <c r="D60"/>
  <c r="C61"/>
  <c r="N61"/>
  <c r="C127"/>
  <c r="N127"/>
  <c r="C128"/>
  <c r="N128"/>
  <c r="C122"/>
  <c r="N122"/>
  <c r="C123"/>
  <c r="N123"/>
  <c r="C28"/>
  <c r="N28"/>
  <c r="C30"/>
  <c r="N30"/>
  <c r="C32"/>
  <c r="N32"/>
  <c r="C33"/>
  <c r="N33"/>
  <c r="C17"/>
  <c r="N17"/>
  <c r="C96"/>
  <c r="N96"/>
  <c r="D8"/>
  <c r="E8"/>
  <c r="F8"/>
  <c r="G8"/>
  <c r="H8"/>
  <c r="I8"/>
  <c r="J8"/>
  <c r="K8"/>
  <c r="L8"/>
  <c r="M8"/>
  <c r="C9"/>
  <c r="N9"/>
  <c r="C11"/>
  <c r="N11"/>
  <c r="C13"/>
  <c r="N13"/>
  <c r="D18"/>
  <c r="D12"/>
  <c r="E18"/>
  <c r="F18"/>
  <c r="F12"/>
  <c r="G18"/>
  <c r="G12"/>
  <c r="H18"/>
  <c r="H12"/>
  <c r="I18"/>
  <c r="I12"/>
  <c r="I137"/>
  <c r="I165"/>
  <c r="J18"/>
  <c r="J12"/>
  <c r="K18"/>
  <c r="K12"/>
  <c r="K137"/>
  <c r="K165"/>
  <c r="L18"/>
  <c r="L12"/>
  <c r="M18"/>
  <c r="M12"/>
  <c r="M137"/>
  <c r="M165"/>
  <c r="C19"/>
  <c r="N19"/>
  <c r="C25"/>
  <c r="N25"/>
  <c r="D26"/>
  <c r="E26"/>
  <c r="F26"/>
  <c r="G26"/>
  <c r="H26"/>
  <c r="I26"/>
  <c r="J26"/>
  <c r="K26"/>
  <c r="L26"/>
  <c r="M26"/>
  <c r="C27"/>
  <c r="N27"/>
  <c r="C31"/>
  <c r="N31"/>
  <c r="D42"/>
  <c r="E42"/>
  <c r="F42"/>
  <c r="G42"/>
  <c r="H42"/>
  <c r="I42"/>
  <c r="J42"/>
  <c r="K42"/>
  <c r="L42"/>
  <c r="M42"/>
  <c r="C43"/>
  <c r="N43"/>
  <c r="C51"/>
  <c r="N51"/>
  <c r="C52"/>
  <c r="N52"/>
  <c r="C62"/>
  <c r="N62"/>
  <c r="D63"/>
  <c r="E63"/>
  <c r="F63"/>
  <c r="G63"/>
  <c r="H63"/>
  <c r="I63"/>
  <c r="J63"/>
  <c r="K63"/>
  <c r="L63"/>
  <c r="M63"/>
  <c r="C64"/>
  <c r="N64"/>
  <c r="C66"/>
  <c r="N66"/>
  <c r="D67"/>
  <c r="C67"/>
  <c r="N67"/>
  <c r="E67"/>
  <c r="F67"/>
  <c r="G67"/>
  <c r="H67"/>
  <c r="I67"/>
  <c r="J67"/>
  <c r="K67"/>
  <c r="L67"/>
  <c r="M67"/>
  <c r="C68"/>
  <c r="N68"/>
  <c r="C69"/>
  <c r="N69"/>
  <c r="D70"/>
  <c r="E70"/>
  <c r="C70"/>
  <c r="N70"/>
  <c r="F70"/>
  <c r="G70"/>
  <c r="H70"/>
  <c r="I70"/>
  <c r="J70"/>
  <c r="K70"/>
  <c r="L70"/>
  <c r="M70"/>
  <c r="D72"/>
  <c r="C73"/>
  <c r="N73"/>
  <c r="C74"/>
  <c r="N74"/>
  <c r="C75"/>
  <c r="N75"/>
  <c r="C76"/>
  <c r="N76"/>
  <c r="C77"/>
  <c r="N77"/>
  <c r="C80"/>
  <c r="N80"/>
  <c r="C81"/>
  <c r="N81"/>
  <c r="D95"/>
  <c r="E95"/>
  <c r="F95"/>
  <c r="G95"/>
  <c r="H95"/>
  <c r="I95"/>
  <c r="J95"/>
  <c r="K95"/>
  <c r="L95"/>
  <c r="M95"/>
  <c r="C97"/>
  <c r="N97"/>
  <c r="C99"/>
  <c r="C98"/>
  <c r="C119"/>
  <c r="N119"/>
  <c r="C136"/>
  <c r="N136"/>
  <c r="C138"/>
  <c r="N138"/>
  <c r="C149"/>
  <c r="N149"/>
  <c r="C150"/>
  <c r="N150"/>
  <c r="C151"/>
  <c r="N151"/>
  <c r="C152"/>
  <c r="N152"/>
  <c r="C153"/>
  <c r="N153"/>
  <c r="C154"/>
  <c r="N154"/>
  <c r="C155"/>
  <c r="N155"/>
  <c r="C156"/>
  <c r="N156"/>
  <c r="C157"/>
  <c r="N157"/>
  <c r="C158"/>
  <c r="N158"/>
  <c r="C159"/>
  <c r="N159"/>
  <c r="C160"/>
  <c r="N160"/>
  <c r="C161"/>
  <c r="N161"/>
  <c r="C162"/>
  <c r="N162"/>
  <c r="C163"/>
  <c r="N163"/>
  <c r="D164"/>
  <c r="E164"/>
  <c r="F164"/>
  <c r="G164"/>
  <c r="H164"/>
  <c r="I164"/>
  <c r="J164"/>
  <c r="L164"/>
  <c r="M164"/>
  <c r="L19" i="23"/>
  <c r="L20"/>
  <c r="L21"/>
  <c r="L22"/>
  <c r="E23"/>
  <c r="L23"/>
  <c r="F23"/>
  <c r="G23"/>
  <c r="H23"/>
  <c r="I23"/>
  <c r="J23"/>
  <c r="K23"/>
  <c r="L112" i="44"/>
  <c r="L132"/>
  <c r="L134"/>
  <c r="P112"/>
  <c r="P132"/>
  <c r="P134"/>
  <c r="K79"/>
  <c r="K112"/>
  <c r="I22"/>
  <c r="F14"/>
  <c r="J14"/>
  <c r="N14"/>
  <c r="N79"/>
  <c r="G22"/>
  <c r="E22"/>
  <c r="K22"/>
  <c r="O22"/>
  <c r="O79"/>
  <c r="O112"/>
  <c r="O132"/>
  <c r="O134"/>
  <c r="G111"/>
  <c r="E111"/>
  <c r="K111"/>
  <c r="I111"/>
  <c r="O111"/>
  <c r="M111"/>
  <c r="H6" i="43"/>
  <c r="H107"/>
  <c r="H115"/>
  <c r="J79" i="44"/>
  <c r="I14"/>
  <c r="M14"/>
  <c r="F79"/>
  <c r="E14"/>
  <c r="I79"/>
  <c r="J112"/>
  <c r="J132"/>
  <c r="J134"/>
  <c r="E75" i="64"/>
  <c r="D75"/>
  <c r="F64"/>
  <c r="F76"/>
  <c r="F158" i="87"/>
  <c r="D74" i="63"/>
  <c r="H27"/>
  <c r="H27" i="87"/>
  <c r="E41" i="64"/>
  <c r="E88" i="63"/>
  <c r="D14"/>
  <c r="F60"/>
  <c r="F86"/>
  <c r="F86" i="87"/>
  <c r="D19" i="63"/>
  <c r="D19" i="87"/>
  <c r="D36" i="63"/>
  <c r="G63" i="62"/>
  <c r="G75"/>
  <c r="D40"/>
  <c r="F63"/>
  <c r="D19"/>
  <c r="D25"/>
  <c r="G75" i="61"/>
  <c r="G89"/>
  <c r="D27"/>
  <c r="D14"/>
  <c r="E47"/>
  <c r="E75"/>
  <c r="F60"/>
  <c r="F75"/>
  <c r="F86"/>
  <c r="F88"/>
  <c r="F64" i="60"/>
  <c r="F76"/>
  <c r="E64"/>
  <c r="I64"/>
  <c r="I76"/>
  <c r="D75"/>
  <c r="D19"/>
  <c r="D73"/>
  <c r="D27" i="57"/>
  <c r="H75"/>
  <c r="H89"/>
  <c r="D88"/>
  <c r="F75"/>
  <c r="F89"/>
  <c r="D14"/>
  <c r="E47"/>
  <c r="D47"/>
  <c r="D86"/>
  <c r="E76" i="60"/>
  <c r="D64"/>
  <c r="D45" i="63"/>
  <c r="D45" i="87"/>
  <c r="E27" i="63"/>
  <c r="E64" i="64"/>
  <c r="D54"/>
  <c r="D136" i="87"/>
  <c r="G75" i="63"/>
  <c r="G89"/>
  <c r="D49" i="64"/>
  <c r="D131" i="87"/>
  <c r="H64" i="64"/>
  <c r="H146" i="87"/>
  <c r="C50" i="27"/>
  <c r="N106"/>
  <c r="N105"/>
  <c r="C107"/>
  <c r="E12"/>
  <c r="E88" i="83"/>
  <c r="D88"/>
  <c r="D86"/>
  <c r="G75"/>
  <c r="G89"/>
  <c r="I157"/>
  <c r="D27"/>
  <c r="E75"/>
  <c r="H75"/>
  <c r="D75"/>
  <c r="D47"/>
  <c r="D14"/>
  <c r="D45"/>
  <c r="D101"/>
  <c r="E122"/>
  <c r="D122"/>
  <c r="D122" i="84"/>
  <c r="D154" i="83"/>
  <c r="D50"/>
  <c r="D80"/>
  <c r="E145" i="82"/>
  <c r="D122"/>
  <c r="D88"/>
  <c r="F27"/>
  <c r="F75"/>
  <c r="F89"/>
  <c r="D86"/>
  <c r="G156"/>
  <c r="D156"/>
  <c r="G145"/>
  <c r="G157"/>
  <c r="D19" i="79"/>
  <c r="E40"/>
  <c r="E122" i="84"/>
  <c r="D72" i="79"/>
  <c r="D154" i="84"/>
  <c r="D14" i="78"/>
  <c r="D14" i="84"/>
  <c r="E47" i="78"/>
  <c r="G65" i="77"/>
  <c r="G77"/>
  <c r="E77"/>
  <c r="H65"/>
  <c r="H77"/>
  <c r="D42"/>
  <c r="D19"/>
  <c r="E76" i="76"/>
  <c r="D28"/>
  <c r="I76"/>
  <c r="I90"/>
  <c r="H76"/>
  <c r="H90"/>
  <c r="D48"/>
  <c r="F61"/>
  <c r="D61"/>
  <c r="F87"/>
  <c r="D14"/>
  <c r="D37"/>
  <c r="E45" i="68"/>
  <c r="E47"/>
  <c r="E51"/>
  <c r="E89" i="83"/>
  <c r="E145"/>
  <c r="E157" i="82"/>
  <c r="D157"/>
  <c r="D145"/>
  <c r="D65" i="77"/>
  <c r="D87" i="76"/>
  <c r="F89"/>
  <c r="D89"/>
  <c r="E90"/>
  <c r="E157" i="83"/>
  <c r="E76" i="64"/>
  <c r="C63" i="27"/>
  <c r="N63"/>
  <c r="C42"/>
  <c r="C60"/>
  <c r="N60"/>
  <c r="E135" i="84"/>
  <c r="D25" i="79"/>
  <c r="D107" i="84"/>
  <c r="I63" i="79"/>
  <c r="I145" i="84"/>
  <c r="G130"/>
  <c r="H63" i="79"/>
  <c r="D48"/>
  <c r="D130" i="84"/>
  <c r="F130"/>
  <c r="E74" i="79"/>
  <c r="E86" i="78"/>
  <c r="E86" i="84"/>
  <c r="F86" i="78"/>
  <c r="G86"/>
  <c r="G86" i="84"/>
  <c r="H88"/>
  <c r="H86"/>
  <c r="D80" i="78"/>
  <c r="D80" i="84"/>
  <c r="I86" i="78"/>
  <c r="N99" i="27"/>
  <c r="N98"/>
  <c r="H145" i="84"/>
  <c r="H75" i="79"/>
  <c r="H157" i="84"/>
  <c r="E156"/>
  <c r="E88" i="78"/>
  <c r="E88" i="84"/>
  <c r="F86"/>
  <c r="F88" i="78"/>
  <c r="G88"/>
  <c r="I86" i="84"/>
  <c r="I88" i="78"/>
  <c r="I88" i="84"/>
  <c r="F88"/>
  <c r="G88"/>
  <c r="D40" i="79"/>
  <c r="E63"/>
  <c r="N121" i="27"/>
  <c r="C54"/>
  <c r="C26"/>
  <c r="N26"/>
  <c r="C8"/>
  <c r="N8"/>
  <c r="C18"/>
  <c r="N18"/>
  <c r="C72"/>
  <c r="N72"/>
  <c r="H49"/>
  <c r="H137"/>
  <c r="H165"/>
  <c r="C164"/>
  <c r="N42"/>
  <c r="C95"/>
  <c r="M49"/>
  <c r="E49"/>
  <c r="E137"/>
  <c r="E165"/>
  <c r="N95"/>
  <c r="G49"/>
  <c r="G137"/>
  <c r="G165"/>
  <c r="D49"/>
  <c r="D137"/>
  <c r="D165"/>
  <c r="J49"/>
  <c r="J137"/>
  <c r="J165"/>
  <c r="F49"/>
  <c r="L49"/>
  <c r="L137"/>
  <c r="L165"/>
  <c r="I49"/>
  <c r="N54"/>
  <c r="K49"/>
  <c r="N109"/>
  <c r="N112"/>
  <c r="C109"/>
  <c r="E145" i="84"/>
  <c r="C105" i="27"/>
  <c r="C49"/>
  <c r="D66" i="63"/>
  <c r="D66" i="87"/>
  <c r="E66"/>
  <c r="D39"/>
  <c r="E145"/>
  <c r="E136"/>
  <c r="E131"/>
  <c r="E155"/>
  <c r="D151"/>
  <c r="D83"/>
  <c r="G50"/>
  <c r="D92"/>
  <c r="I88" i="88"/>
  <c r="I88" i="87"/>
  <c r="I89" i="88"/>
  <c r="D91" i="87"/>
  <c r="D90"/>
  <c r="E157"/>
  <c r="F146"/>
  <c r="D88" i="90"/>
  <c r="I75"/>
  <c r="I89"/>
  <c r="I158"/>
  <c r="F27"/>
  <c r="G60"/>
  <c r="D86"/>
  <c r="G146"/>
  <c r="G158"/>
  <c r="D155"/>
  <c r="H89" i="88"/>
  <c r="D74"/>
  <c r="D74" i="87"/>
  <c r="D50" i="88"/>
  <c r="D50" i="87"/>
  <c r="E47" i="88"/>
  <c r="D47"/>
  <c r="G27"/>
  <c r="G75"/>
  <c r="G89"/>
  <c r="E27"/>
  <c r="E75"/>
  <c r="E88"/>
  <c r="D27"/>
  <c r="G146"/>
  <c r="G158"/>
  <c r="D36"/>
  <c r="D14"/>
  <c r="F60"/>
  <c r="D60"/>
  <c r="F88"/>
  <c r="D101"/>
  <c r="E123"/>
  <c r="D155"/>
  <c r="D80" i="87"/>
  <c r="D123" i="88"/>
  <c r="E146"/>
  <c r="D146"/>
  <c r="D155" i="87"/>
  <c r="D86" i="88"/>
  <c r="D88"/>
  <c r="E158"/>
  <c r="D158"/>
  <c r="D76" i="60"/>
  <c r="M79" i="44"/>
  <c r="N112"/>
  <c r="D101" i="84"/>
  <c r="F89" i="61"/>
  <c r="N50" i="27"/>
  <c r="N49"/>
  <c r="K132" i="44"/>
  <c r="K134"/>
  <c r="I112"/>
  <c r="F137" i="27"/>
  <c r="F165"/>
  <c r="C12"/>
  <c r="E89" i="88"/>
  <c r="D75"/>
  <c r="F75" i="62"/>
  <c r="I132" i="44"/>
  <c r="N164" i="27"/>
  <c r="I134" i="44"/>
  <c r="F75" i="88"/>
  <c r="F89"/>
  <c r="E75" i="79"/>
  <c r="D86" i="78"/>
  <c r="D86" i="84"/>
  <c r="I75" i="79"/>
  <c r="I157" i="84"/>
  <c r="F76" i="76"/>
  <c r="E47" i="84"/>
  <c r="H76" i="64"/>
  <c r="H158" i="87"/>
  <c r="D47" i="61"/>
  <c r="F88" i="63"/>
  <c r="E88" i="87"/>
  <c r="F112" i="44"/>
  <c r="G79"/>
  <c r="G112"/>
  <c r="G132"/>
  <c r="G134"/>
  <c r="M22"/>
  <c r="F6" i="43"/>
  <c r="F107"/>
  <c r="F115"/>
  <c r="I75" i="61"/>
  <c r="I89"/>
  <c r="E63" i="62"/>
  <c r="F77" i="77"/>
  <c r="D77"/>
  <c r="F145" i="83"/>
  <c r="D156"/>
  <c r="D14" i="87"/>
  <c r="F27"/>
  <c r="E60"/>
  <c r="D157" i="88"/>
  <c r="D157" i="87"/>
  <c r="D88" i="78"/>
  <c r="D88" i="84"/>
  <c r="H89" i="83"/>
  <c r="D89"/>
  <c r="E27" i="87"/>
  <c r="D60" i="61"/>
  <c r="D36" i="87"/>
  <c r="F60"/>
  <c r="H75" i="63"/>
  <c r="E6" i="56"/>
  <c r="G60" i="87"/>
  <c r="E47"/>
  <c r="D27" i="63"/>
  <c r="D60"/>
  <c r="E75"/>
  <c r="G6" i="43"/>
  <c r="G107"/>
  <c r="G115"/>
  <c r="H76" i="60"/>
  <c r="H75" i="61"/>
  <c r="H89"/>
  <c r="D101" i="87"/>
  <c r="D76" i="77"/>
  <c r="G156" i="84"/>
  <c r="G145" i="83"/>
  <c r="G157"/>
  <c r="E60" i="57"/>
  <c r="F47" i="63"/>
  <c r="I27" i="78"/>
  <c r="I47"/>
  <c r="I47" i="84"/>
  <c r="E60" i="78"/>
  <c r="D53" i="79"/>
  <c r="D135" i="84"/>
  <c r="E27" i="82"/>
  <c r="D101"/>
  <c r="E14" i="84"/>
  <c r="E144"/>
  <c r="G107"/>
  <c r="I107"/>
  <c r="G27" i="90"/>
  <c r="E36" i="87"/>
  <c r="E107"/>
  <c r="F74" i="62"/>
  <c r="D74"/>
  <c r="F74" i="79"/>
  <c r="E47" i="82"/>
  <c r="D47"/>
  <c r="F36" i="84"/>
  <c r="E19"/>
  <c r="G36"/>
  <c r="H154"/>
  <c r="E50" i="87"/>
  <c r="E33"/>
  <c r="F14"/>
  <c r="G36"/>
  <c r="M108" i="44"/>
  <c r="M109"/>
  <c r="D25" i="60"/>
  <c r="E86" i="61"/>
  <c r="I47" i="63"/>
  <c r="H86"/>
  <c r="G41" i="64"/>
  <c r="I41"/>
  <c r="D51" i="76"/>
  <c r="D81"/>
  <c r="D33" i="78"/>
  <c r="D33" i="84"/>
  <c r="D36" i="78"/>
  <c r="D36" i="84"/>
  <c r="D45" i="78"/>
  <c r="D45" i="84"/>
  <c r="H47" i="78"/>
  <c r="D50"/>
  <c r="D50" i="84"/>
  <c r="G60" i="78"/>
  <c r="I60"/>
  <c r="I60" i="84"/>
  <c r="D74" i="78"/>
  <c r="D74" i="84"/>
  <c r="F63" i="79"/>
  <c r="G63"/>
  <c r="E60" i="90"/>
  <c r="E123"/>
  <c r="F155" i="87"/>
  <c r="D70" i="63"/>
  <c r="D70" i="87"/>
  <c r="F27" i="78"/>
  <c r="D66"/>
  <c r="D66" i="84"/>
  <c r="D70" i="78"/>
  <c r="D70" i="84"/>
  <c r="F47" i="90"/>
  <c r="D47"/>
  <c r="F157" i="83"/>
  <c r="D157"/>
  <c r="D145"/>
  <c r="G60" i="84"/>
  <c r="G75" i="78"/>
  <c r="E88" i="61"/>
  <c r="D86"/>
  <c r="F47" i="87"/>
  <c r="F75" i="63"/>
  <c r="F27" i="84"/>
  <c r="F75" i="78"/>
  <c r="D27"/>
  <c r="E146" i="90"/>
  <c r="D123"/>
  <c r="H47" i="84"/>
  <c r="H75" i="78"/>
  <c r="D47"/>
  <c r="D47" i="84"/>
  <c r="H88" i="63"/>
  <c r="H88" i="87"/>
  <c r="H86"/>
  <c r="D86" s="1"/>
  <c r="D86" i="63"/>
  <c r="E89"/>
  <c r="D75"/>
  <c r="F88" i="87"/>
  <c r="D88" i="63"/>
  <c r="D76" i="76"/>
  <c r="F90"/>
  <c r="D90"/>
  <c r="F75" i="90"/>
  <c r="F89"/>
  <c r="D47" i="63"/>
  <c r="D47" i="87"/>
  <c r="E79" i="44"/>
  <c r="D89" i="88"/>
  <c r="D75" i="61"/>
  <c r="F156" i="84"/>
  <c r="D74" i="79"/>
  <c r="D156" i="84"/>
  <c r="G123" i="87"/>
  <c r="G64" i="64"/>
  <c r="D41"/>
  <c r="D123" i="87"/>
  <c r="G75" i="90"/>
  <c r="D27"/>
  <c r="D27" i="87"/>
  <c r="E75" i="57"/>
  <c r="D60"/>
  <c r="H75" i="87"/>
  <c r="H89" i="63"/>
  <c r="H89" i="87"/>
  <c r="I123"/>
  <c r="I64" i="64"/>
  <c r="E112" i="44"/>
  <c r="F132"/>
  <c r="F145" i="84"/>
  <c r="F75" i="79"/>
  <c r="F157" i="84"/>
  <c r="E60"/>
  <c r="D60" i="78"/>
  <c r="D60" i="84"/>
  <c r="E75" i="78"/>
  <c r="E157" i="84"/>
  <c r="G75" i="79"/>
  <c r="G157" i="84"/>
  <c r="G145"/>
  <c r="E75" i="90"/>
  <c r="D60"/>
  <c r="I47" i="87"/>
  <c r="I75" i="63"/>
  <c r="E75" i="82"/>
  <c r="D27"/>
  <c r="I75" i="78"/>
  <c r="I27" i="84"/>
  <c r="D63" i="62"/>
  <c r="E75"/>
  <c r="D75"/>
  <c r="C137" i="27"/>
  <c r="C165"/>
  <c r="N12"/>
  <c r="N137"/>
  <c r="N165"/>
  <c r="N168"/>
  <c r="N132" i="44"/>
  <c r="M112"/>
  <c r="D88" i="87"/>
  <c r="D60"/>
  <c r="G27"/>
  <c r="E27" i="84"/>
  <c r="D63" i="79"/>
  <c r="E123" i="87"/>
  <c r="F134" i="44"/>
  <c r="E134"/>
  <c r="E132"/>
  <c r="D75" i="82"/>
  <c r="E89"/>
  <c r="D89"/>
  <c r="I146" i="87"/>
  <c r="I76" i="64"/>
  <c r="I158" i="87"/>
  <c r="G75"/>
  <c r="G89" i="90"/>
  <c r="G89" i="87"/>
  <c r="E89"/>
  <c r="D89" s="1"/>
  <c r="D88" i="61"/>
  <c r="E89"/>
  <c r="D89"/>
  <c r="D75" i="87"/>
  <c r="D75" i="79"/>
  <c r="D157" i="84"/>
  <c r="F75"/>
  <c r="F89" i="78"/>
  <c r="F89" i="84"/>
  <c r="I89" i="63"/>
  <c r="I89" i="87"/>
  <c r="I75"/>
  <c r="E75" i="84"/>
  <c r="D75" i="78"/>
  <c r="D75" i="84"/>
  <c r="E89" i="78"/>
  <c r="E89" i="57"/>
  <c r="D89"/>
  <c r="D75"/>
  <c r="G76" i="64"/>
  <c r="G146" i="87"/>
  <c r="D64" i="64"/>
  <c r="H75" i="84"/>
  <c r="H89" i="78"/>
  <c r="H89" i="84"/>
  <c r="D145"/>
  <c r="D27"/>
  <c r="I75"/>
  <c r="I89" i="78"/>
  <c r="I89" i="84"/>
  <c r="N134" i="44"/>
  <c r="M134"/>
  <c r="M132"/>
  <c r="D75" i="90"/>
  <c r="E89"/>
  <c r="D89"/>
  <c r="D146"/>
  <c r="E158"/>
  <c r="E146" i="87"/>
  <c r="F89" i="63"/>
  <c r="F89" i="87"/>
  <c r="F75"/>
  <c r="G75" i="84"/>
  <c r="G89" i="78"/>
  <c r="G89" i="84"/>
  <c r="E75" i="87"/>
  <c r="D89" i="78"/>
  <c r="D89" i="84"/>
  <c r="E89"/>
  <c r="D89" i="63"/>
  <c r="D158" i="90"/>
  <c r="E158" i="87"/>
  <c r="G158"/>
  <c r="D76" i="64"/>
  <c r="D158" i="87"/>
  <c r="D146"/>
</calcChain>
</file>

<file path=xl/sharedStrings.xml><?xml version="1.0" encoding="utf-8"?>
<sst xmlns="http://schemas.openxmlformats.org/spreadsheetml/2006/main" count="5731" uniqueCount="1484">
  <si>
    <t>Közösségi támogatások</t>
  </si>
  <si>
    <r>
      <t xml:space="preserve">Berhida Öregfiúk </t>
    </r>
    <r>
      <rPr>
        <sz val="8"/>
        <rFont val="Arial"/>
        <family val="2"/>
        <charset val="238"/>
      </rPr>
      <t>(PSCB- keresztül)</t>
    </r>
  </si>
  <si>
    <t>Berhida Lovasok KSE</t>
  </si>
  <si>
    <t xml:space="preserve"> Pearl Dance R.S.E.</t>
  </si>
  <si>
    <t xml:space="preserve"> Tartalék</t>
  </si>
  <si>
    <t>1.) Kultúrház keretében</t>
  </si>
  <si>
    <t xml:space="preserve">      Nyugdíjas Klub Berhida</t>
  </si>
  <si>
    <t>Nyugd Klub tiszt díj</t>
  </si>
  <si>
    <t xml:space="preserve">      Nyugdíjas Klub Berhida Népt. és Mazs.cs.</t>
  </si>
  <si>
    <t xml:space="preserve">      Búzavirág Népdalkör</t>
  </si>
  <si>
    <t xml:space="preserve">      Kertbarát Kör</t>
  </si>
  <si>
    <t xml:space="preserve">   Berhida Táncegyüttes</t>
  </si>
  <si>
    <t>2.) Műv.Ház keretében</t>
  </si>
  <si>
    <t xml:space="preserve">     Őszi Napfény Nyugdíjas Klub   </t>
  </si>
  <si>
    <t xml:space="preserve">     Őszi Napfény Néptánc Csoport </t>
  </si>
  <si>
    <t xml:space="preserve">      PERSZE színjátszó</t>
  </si>
  <si>
    <t xml:space="preserve">     Őszi Napfény Népdalkör</t>
  </si>
  <si>
    <t>3.) Peremartonért Egyesület</t>
  </si>
  <si>
    <t xml:space="preserve"> 4.) Mozgássérültek Veszprém Megyei    Egyesülete Berhidai Csoportja</t>
  </si>
  <si>
    <t>5.) Összefogással Berhidáért Egyesület</t>
  </si>
  <si>
    <t>8.) Berhida Városi Polgárőrség Egyesület</t>
  </si>
  <si>
    <t>Összes közösségi</t>
  </si>
  <si>
    <t>ellátottak pénzbeli juttatásai</t>
  </si>
  <si>
    <t>6. melléklet</t>
  </si>
  <si>
    <t>D</t>
  </si>
  <si>
    <t>E</t>
  </si>
  <si>
    <t>G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</si>
  <si>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</si>
  <si>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</si>
  <si>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</si>
  <si>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</si>
  <si>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</si>
  <si>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</si>
  <si>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</si>
  <si>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</si>
  <si>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</si>
  <si>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 xml:space="preserve">Átmeneti segély </t>
  </si>
  <si>
    <t>Bursa Hung. (ösztöndíj tám)</t>
  </si>
  <si>
    <t>Gyermekvéd.támog.</t>
  </si>
  <si>
    <t>Temetési segély</t>
  </si>
  <si>
    <t>Köztemetés</t>
  </si>
  <si>
    <t>Berhida Város Önkormányzatának</t>
  </si>
  <si>
    <t>13. melléklet</t>
  </si>
  <si>
    <t>1.a melléklet</t>
  </si>
  <si>
    <t xml:space="preserve">állami támogatások részletezése </t>
  </si>
  <si>
    <t>Süni Óvoda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</si>
  <si>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</si>
  <si>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</si>
  <si>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</si>
  <si>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</si>
  <si>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MUTATÓ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</si>
  <si>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</si>
  <si>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</si>
  <si>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</si>
  <si>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</si>
  <si>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</si>
  <si>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</si>
  <si>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</si>
  <si>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</si>
  <si>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</si>
  <si>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</si>
  <si>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</si>
  <si>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</si>
  <si>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</si>
  <si>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</si>
  <si>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</si>
  <si>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</si>
  <si>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</si>
  <si>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Bölcsődei ellátás</t>
  </si>
  <si>
    <t>bölcsődei ellátás hátrányos helyzetű gyermek</t>
  </si>
  <si>
    <t>gyermekjóléti szolgálat</t>
  </si>
  <si>
    <t>Családsegítés  Kiegészítő  támog.</t>
  </si>
  <si>
    <t xml:space="preserve">gyermekjóléti szolg. Kiegészítő  támog. 0-17 B: 1292   Vi: 128 </t>
  </si>
  <si>
    <t>szociális étkeztetés</t>
  </si>
  <si>
    <t>házi segítségnyújtás</t>
  </si>
  <si>
    <t>időskorúak nappali ellátása</t>
  </si>
  <si>
    <t>4.) Tel önk kulturális feladatainak támogatása</t>
  </si>
  <si>
    <t>könyvtári és közművelődési feladat tám Berhida: 6118 fő</t>
  </si>
  <si>
    <t xml:space="preserve"> ebből külterületi lakos</t>
  </si>
  <si>
    <t xml:space="preserve"> ebből szerkezetátalakítási önk-ok köznevelési feladat tám.</t>
  </si>
  <si>
    <t>ÖNK tervek(Hétszín, Műv Ház, Ady felúj, járda)</t>
  </si>
  <si>
    <t xml:space="preserve">     Őszi Napfény Nyugdíjas Klub    tiszt díj</t>
  </si>
  <si>
    <t>Teljesítés</t>
  </si>
  <si>
    <t>Teljesítés 12.31</t>
  </si>
  <si>
    <t>7. melléklet</t>
  </si>
  <si>
    <t>#</t>
  </si>
  <si>
    <t>Megnevezés</t>
  </si>
  <si>
    <t>A</t>
  </si>
  <si>
    <t>11. melléklet</t>
  </si>
  <si>
    <t>Lejárat és eszközök szerinti bontásban (e/Ft-ban)</t>
  </si>
  <si>
    <t xml:space="preserve">Lejárat </t>
  </si>
  <si>
    <t xml:space="preserve">Hitel jellege </t>
  </si>
  <si>
    <t>éve</t>
  </si>
  <si>
    <t>2015.</t>
  </si>
  <si>
    <t>Működési célú</t>
  </si>
  <si>
    <t>5.</t>
  </si>
  <si>
    <t>6.</t>
  </si>
  <si>
    <t>Felhalmozási célú hitel áll.</t>
  </si>
  <si>
    <t>7.</t>
  </si>
  <si>
    <t>8.</t>
  </si>
  <si>
    <t>9.</t>
  </si>
  <si>
    <t>10.</t>
  </si>
  <si>
    <t>11.</t>
  </si>
  <si>
    <t>Összesen: (1+6)</t>
  </si>
  <si>
    <t>12. melléklet</t>
  </si>
  <si>
    <t>Több éves kihatással járó döntésekből származó kötelezettségek célok szerint, évenkénti bontásban</t>
  </si>
  <si>
    <t>H</t>
  </si>
  <si>
    <t>I</t>
  </si>
  <si>
    <t>J</t>
  </si>
  <si>
    <t>K</t>
  </si>
  <si>
    <t>Kötelezett-</t>
  </si>
  <si>
    <t>ségváll.</t>
  </si>
  <si>
    <t xml:space="preserve">előtti </t>
  </si>
  <si>
    <t>2016.</t>
  </si>
  <si>
    <t>2017.</t>
  </si>
  <si>
    <t>kifizetés</t>
  </si>
  <si>
    <t>*7.</t>
  </si>
  <si>
    <t>Terv szerinti értékcsökkenés nyitó állománya</t>
  </si>
  <si>
    <t>Teljesen (0-ig) leírt eszközök bruttó értéke</t>
  </si>
  <si>
    <t>Tartós részesedések</t>
  </si>
  <si>
    <t>Készletek</t>
  </si>
  <si>
    <t xml:space="preserve">H </t>
  </si>
  <si>
    <t>L</t>
  </si>
  <si>
    <t xml:space="preserve">M   </t>
  </si>
  <si>
    <t>Működési</t>
  </si>
  <si>
    <t>SZJ</t>
  </si>
  <si>
    <t>Járulék</t>
  </si>
  <si>
    <t>Dologi</t>
  </si>
  <si>
    <t xml:space="preserve">áht kív pe </t>
  </si>
  <si>
    <t>Felújítás</t>
  </si>
  <si>
    <t>Beruházás</t>
  </si>
  <si>
    <t>Tartalék</t>
  </si>
  <si>
    <t xml:space="preserve">Kultúrház és könyvtár  </t>
  </si>
  <si>
    <t>Kultúrház és kt tagint. Művelődési  ház és kt</t>
  </si>
  <si>
    <t>Tesz  összesen</t>
  </si>
  <si>
    <t>Berhidai Közös Önkormányzati Hivatal</t>
  </si>
  <si>
    <t>ÖNKORMÁNYZAT</t>
  </si>
  <si>
    <t>Város és községgazdálkodási feladat</t>
  </si>
  <si>
    <t>Közbiztonsági feladatokra Rendőrségnek</t>
  </si>
  <si>
    <t>vagyongazdálkodás</t>
  </si>
  <si>
    <t>Út-híd építési feladat</t>
  </si>
  <si>
    <t>intézményi kieg tartalék</t>
  </si>
  <si>
    <t>Költségvetési maradvány végrehajtási rend</t>
  </si>
  <si>
    <t>Költségvetési maradvány együttesen:</t>
  </si>
  <si>
    <t>ÖNK Ady internet hálózat bővítés</t>
  </si>
  <si>
    <t>ÖNK urnahely beszerzés köztemető</t>
  </si>
  <si>
    <t>ÖNK köznevelési int. Tárgyi eszköz beszerzés</t>
  </si>
  <si>
    <t>TESZ informatikai eszköz beszerzés</t>
  </si>
  <si>
    <t xml:space="preserve">TESZ egyéb gép, berendezés, eszköz beszerz </t>
  </si>
  <si>
    <t>TESZ egyéb gép, berend, eszköz Hoszú közf</t>
  </si>
  <si>
    <t>TESZ egyéb gép, berend, eszköz Út-híd</t>
  </si>
  <si>
    <t>ÖH informatikai eszköz beszerz</t>
  </si>
  <si>
    <t>Süni informatikai eszköz besz</t>
  </si>
  <si>
    <t>Süni egyéb gép,berend, eszköz besz</t>
  </si>
  <si>
    <t>ÖNK "Autósbolt" temetkezési iroda tetőfelúj</t>
  </si>
  <si>
    <t xml:space="preserve">ÖNK Pgytp sportöltöző felújítás </t>
  </si>
  <si>
    <t xml:space="preserve">ÖNK KEOP napelemes pályázat (Süni, Városháza) </t>
  </si>
  <si>
    <t>finanszírozási kiad</t>
  </si>
  <si>
    <t>bérkeret</t>
  </si>
  <si>
    <t>karbantartás + áfa</t>
  </si>
  <si>
    <t>ingatlan beruh, karbant havaria céltart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</si>
  <si>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</si>
  <si>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</si>
  <si>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</si>
  <si>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</si>
  <si>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</si>
  <si>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</si>
  <si>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</si>
  <si>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</si>
  <si>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</si>
  <si>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D)        Alaptevékenység kötelezettségvállalással terhelt maradványa</t>
  </si>
  <si>
    <t>E)        Alaptevékenység szabad maradványa (=A-D)</t>
  </si>
  <si>
    <t>Költségvetési törvény alapján feladatátvétellel/feladatát-adással korrigált támogatás</t>
  </si>
  <si>
    <t>Tényleges támogatás</t>
  </si>
  <si>
    <t>Évvégi eltérés  (+,-) mutatószám szerint támogatás (=6-(3+4+5))</t>
  </si>
  <si>
    <t>Eltérés (támogatásban és felhasználás szerint) (=7-(6-8))</t>
  </si>
  <si>
    <t>A központi költségvetésből támogatásként rendelkezésre bocsátott összeg</t>
  </si>
  <si>
    <t>Az önkormányzat  által az adott célra ténylegesen felhasznált összeg</t>
  </si>
  <si>
    <t>Az önkormányzat  által fel nem használt, de a következő évben jogszerűen felhasználható összeg</t>
  </si>
  <si>
    <t>Gyermekszegénység elleni program keretében nyári étkeztetés biztosítása</t>
  </si>
  <si>
    <t>Települési önkormányzatok nyilvános könyvtári és közművelődési feladatainak támogatása</t>
  </si>
  <si>
    <t>45</t>
  </si>
  <si>
    <t>46</t>
  </si>
  <si>
    <t>47</t>
  </si>
  <si>
    <t>50</t>
  </si>
  <si>
    <t>51</t>
  </si>
  <si>
    <t>53</t>
  </si>
  <si>
    <t>56</t>
  </si>
  <si>
    <t>57</t>
  </si>
  <si>
    <t>62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</si>
  <si>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</si>
  <si>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</si>
  <si>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</si>
  <si>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</si>
  <si>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</si>
  <si>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</si>
  <si>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</si>
  <si>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</si>
  <si>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</si>
  <si>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78</t>
  </si>
  <si>
    <t>79</t>
  </si>
  <si>
    <t>80</t>
  </si>
  <si>
    <t>81</t>
  </si>
  <si>
    <t>Előző időszak</t>
  </si>
  <si>
    <t>Tárgyi időszak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</si>
  <si>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</si>
  <si>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</si>
  <si>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</si>
  <si>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</si>
  <si>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</si>
  <si>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</si>
  <si>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</si>
  <si>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</si>
  <si>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</si>
  <si>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</si>
  <si>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</si>
  <si>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</si>
  <si>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</si>
  <si>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</si>
  <si>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</si>
  <si>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</si>
  <si>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</si>
  <si>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</si>
  <si>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</si>
  <si>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17        Kapott (járó) kamatok és kamatjellegű eredményszemléletű bevételek</t>
  </si>
  <si>
    <t>18        Pénzügyi műveletek egyéb eredményszemléletű bevételei (&gt;=18a) (26&gt;=27)</t>
  </si>
  <si>
    <t>VIII        Pénzügyi műveletek eredményszemléletű bevételei (=16+17+18) (28=24+...+26)</t>
  </si>
  <si>
    <t>20        Részesedések, értékpapírok, pénzeszközök értékvesztése</t>
  </si>
  <si>
    <t>21        Pénzügyi műveletek egyéb ráfordításai (&gt;=21a) (31&gt;=32)</t>
  </si>
  <si>
    <t>IX        Pénzügyi műveletek ráfordításai (=19+20+21) (33=29+...+31)</t>
  </si>
  <si>
    <t>B)        PÉNZÜGYI MŰVELETEK EREDMÉNYE (=VIII-IX) (34=28-33)</t>
  </si>
  <si>
    <t>C)        SZOKÁSOS EREDMÉNY (=±A±B) (35=±23±34)</t>
  </si>
  <si>
    <t>22        Felhalmozási célú támogatások eredményszemléletű bevételei</t>
  </si>
  <si>
    <t>23        Különféle rendkívüli eredményszemléletű bevételek</t>
  </si>
  <si>
    <t>X        Rendkívüli eredményszemléletű bevételek (=22+23) (=36+37)</t>
  </si>
  <si>
    <t>XI        Rendkívüli ráfordítások</t>
  </si>
  <si>
    <t>D)        RENDKÍVÜLI EREDMÉNY(=X-XI) (40=38-39)</t>
  </si>
  <si>
    <t>E)        MÉRLEG SZERINTI EREDMÉNY (=±C±D) (41=±35±40)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</si>
  <si>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</si>
  <si>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</si>
  <si>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</si>
  <si>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</si>
  <si>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</si>
  <si>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</si>
  <si>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</si>
  <si>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</si>
  <si>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</si>
  <si>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</si>
  <si>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</si>
  <si>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Térítésmentes átvétel</t>
  </si>
  <si>
    <t>Egyéb növekedés</t>
  </si>
  <si>
    <t>Összes növekedés  (=02+…+07)</t>
  </si>
  <si>
    <t>Hiány, selejtezés, megsemmisülés</t>
  </si>
  <si>
    <t>Térítésmentes átadás</t>
  </si>
  <si>
    <t>Egyéb csökkenés</t>
  </si>
  <si>
    <t>Összes csökkenés (=09+…+13)</t>
  </si>
  <si>
    <t>Bruttó érték összesen (=01+08-14)</t>
  </si>
  <si>
    <t>Terv szerinti értékcsökkenés növekedése</t>
  </si>
  <si>
    <t>Terv szerinti értékcsökkenés csökkenése</t>
  </si>
  <si>
    <t>Terv szerinti értékcsökkenés záró állománya  (=16+17-18)</t>
  </si>
  <si>
    <t>Értékcsökkenés összesen (=19+23)</t>
  </si>
  <si>
    <t>Eszközök nettó értéke (=15-24)</t>
  </si>
  <si>
    <t>Nyitó adatok, bekerülési érték</t>
  </si>
  <si>
    <t>Nyitó adatok, értékvesztés</t>
  </si>
  <si>
    <t>Tárgyidőszakban elszámolt értékvesztés</t>
  </si>
  <si>
    <t>Tárgyidőszakban visszaírt értékvesztés</t>
  </si>
  <si>
    <t>Záró adatok, bekerülési érték</t>
  </si>
  <si>
    <t>Záró adatok, értékvesztés</t>
  </si>
  <si>
    <t>Kincstáron kívüli forintszámlák</t>
  </si>
  <si>
    <t>Közép-Duna Vidéke Hulladékgazd Társ tagdíj</t>
  </si>
  <si>
    <t>Hulladékgazdálkodás szolg. Áfa</t>
  </si>
  <si>
    <t>Közösségi  támogatás</t>
  </si>
  <si>
    <t>Sporttámogatás</t>
  </si>
  <si>
    <t>programok, rendezvények szervezése</t>
  </si>
  <si>
    <t>reprezentáció</t>
  </si>
  <si>
    <t>finanszírozási feladat összesen</t>
  </si>
  <si>
    <t>Pénzbeli ellátások</t>
  </si>
  <si>
    <t>szociális támogatás kiegészítés</t>
  </si>
  <si>
    <t>1. melléklet</t>
  </si>
  <si>
    <t>Eredeti ei</t>
  </si>
  <si>
    <t>2. melléklet</t>
  </si>
  <si>
    <t>adatok  Ft-ban</t>
  </si>
  <si>
    <t>Maradványból történő feladatok finanszírozása</t>
  </si>
  <si>
    <t>3.a. melléklet</t>
  </si>
  <si>
    <t>3.b. melléklet</t>
  </si>
  <si>
    <t>4.b melléklet</t>
  </si>
  <si>
    <t>8. melléklet</t>
  </si>
  <si>
    <t>8 - Kimutatás az immateriális javak, tárgyi eszközök koncesszióba, vagyonkezelésbe adott eszközök állományának alakulásáról</t>
  </si>
  <si>
    <t>89</t>
  </si>
  <si>
    <t>92</t>
  </si>
  <si>
    <t>101</t>
  </si>
  <si>
    <t>123</t>
  </si>
  <si>
    <t>125</t>
  </si>
  <si>
    <t>129</t>
  </si>
  <si>
    <t>132</t>
  </si>
  <si>
    <t>133</t>
  </si>
  <si>
    <t>136</t>
  </si>
  <si>
    <t>141</t>
  </si>
  <si>
    <t>142</t>
  </si>
  <si>
    <t>148</t>
  </si>
  <si>
    <t>151</t>
  </si>
  <si>
    <t>9. melléklet</t>
  </si>
  <si>
    <t>2018.</t>
  </si>
  <si>
    <t>BEVÉTELI JOGCÍMEK</t>
  </si>
  <si>
    <t>teljesítés 12.31</t>
  </si>
  <si>
    <t>I.) Működési bevételek</t>
  </si>
  <si>
    <t xml:space="preserve">  a.) szoc. Étkeztetés, térítési díj</t>
  </si>
  <si>
    <t xml:space="preserve">  b.) idősek klubja térítési díj</t>
  </si>
  <si>
    <t xml:space="preserve">  c.) házi gondozás térítési díj</t>
  </si>
  <si>
    <t xml:space="preserve">  d.) lakó ingatlanok bérbeadása</t>
  </si>
  <si>
    <t xml:space="preserve">  e.) nem lakó ingatlan bérleti díjak</t>
  </si>
  <si>
    <t xml:space="preserve">  f.) közmű bérleti díjak</t>
  </si>
  <si>
    <t xml:space="preserve">  g.) szolgáltatási díj (továbbszámlázott..)</t>
  </si>
  <si>
    <t xml:space="preserve">  i.) egyéb bevételek</t>
  </si>
  <si>
    <t xml:space="preserve">  j.) kamatbevételek</t>
  </si>
  <si>
    <t xml:space="preserve">  k.) élelmezési bevételek</t>
  </si>
  <si>
    <t xml:space="preserve">  l.) áfa bevételek</t>
  </si>
  <si>
    <t xml:space="preserve">  a.) építmény adó</t>
  </si>
  <si>
    <t xml:space="preserve">  b.) kommunális adó</t>
  </si>
  <si>
    <t xml:space="preserve">  c.) iparűzési adó</t>
  </si>
  <si>
    <t xml:space="preserve">  a.) Eü.pénztártól átvett pénzeszköz</t>
  </si>
  <si>
    <t>II. Felhalmozási  bevételek</t>
  </si>
  <si>
    <t xml:space="preserve">  b.) Önk-i lakások értékesítése, részlet</t>
  </si>
  <si>
    <t xml:space="preserve">I-IV) Költségvetési bevételek összesen </t>
  </si>
  <si>
    <r>
      <t>2.</t>
    </r>
    <r>
      <rPr>
        <sz val="10"/>
        <rFont val="Times New Roman"/>
        <family val="1"/>
        <charset val="238"/>
      </rPr>
      <t xml:space="preserve"> Felhalmozási célra pénzmaradvány igénybevétel</t>
    </r>
  </si>
  <si>
    <t xml:space="preserve">Kiadások  </t>
  </si>
  <si>
    <t>Kiadási jogcímek</t>
  </si>
  <si>
    <t>Kiadásból</t>
  </si>
  <si>
    <t>terv</t>
  </si>
  <si>
    <t xml:space="preserve"> szem.jut.    Járulékok    Dologi     </t>
  </si>
  <si>
    <t>teljesítés</t>
  </si>
  <si>
    <t>előirányz</t>
  </si>
  <si>
    <t xml:space="preserve">a.) Süni Óvoda  </t>
  </si>
  <si>
    <t>b.) Hétszínvirág Óvoda és Bölcsöde</t>
  </si>
  <si>
    <t>ebből: közösségi tám.kapcs.</t>
  </si>
  <si>
    <t>A: Oktatás Összesen</t>
  </si>
  <si>
    <t xml:space="preserve">B: Kultúra összesen </t>
  </si>
  <si>
    <t>a.) Kultúrház és könyvtár BN.: 4.800</t>
  </si>
  <si>
    <t>b.)  Művelődési Ház és könyvtár tagint.</t>
  </si>
  <si>
    <t>ebből közösségi tám.kapcs.</t>
  </si>
  <si>
    <t xml:space="preserve">C: Családsegítő Központ </t>
  </si>
  <si>
    <t>házi szoc.gond.</t>
  </si>
  <si>
    <t xml:space="preserve">          házigond.Vilonya</t>
  </si>
  <si>
    <t xml:space="preserve">          házigond. Berhida</t>
  </si>
  <si>
    <t>Idősek Klubja</t>
  </si>
  <si>
    <t>szociális étkeztetés Vilonya</t>
  </si>
  <si>
    <t>szociális étkeztetés Berhida</t>
  </si>
  <si>
    <t xml:space="preserve">gyermekjóléti szolg., családsegítés </t>
  </si>
  <si>
    <t>Ebből: Vilonya társulás családs.gyerj.</t>
  </si>
  <si>
    <t xml:space="preserve">          Berhida Csal.gyer.jól.</t>
  </si>
  <si>
    <t>D.) TESZ feladatok együtt</t>
  </si>
  <si>
    <t>a.) TESZ feladatok:</t>
  </si>
  <si>
    <t>Tesz igazg.együtt:</t>
  </si>
  <si>
    <t xml:space="preserve">Zöldterület kezelés (park) </t>
  </si>
  <si>
    <t>Köztemető fenntart.</t>
  </si>
  <si>
    <t>Utak,hidak,közl.</t>
  </si>
  <si>
    <t>Települési hulladék</t>
  </si>
  <si>
    <t xml:space="preserve">Síkosság,hóeltak. </t>
  </si>
  <si>
    <t>Lakás,ingatlan kez.</t>
  </si>
  <si>
    <t xml:space="preserve">Közvilágítás </t>
  </si>
  <si>
    <t>Települési vízellátás, belvíz</t>
  </si>
  <si>
    <t>sportlétesítmények</t>
  </si>
  <si>
    <t xml:space="preserve">I. körzet </t>
  </si>
  <si>
    <t xml:space="preserve">II. körzet </t>
  </si>
  <si>
    <t xml:space="preserve">III. körzet </t>
  </si>
  <si>
    <t xml:space="preserve">gyermekorvosi szolg. Pgytp. </t>
  </si>
  <si>
    <t>gyógyszertár</t>
  </si>
  <si>
    <t>fogorvosi szolg.</t>
  </si>
  <si>
    <t xml:space="preserve">6-8 órás közfoglalkoztatás </t>
  </si>
  <si>
    <t>E) Polgármesteri Hivatal össz.</t>
  </si>
  <si>
    <t>önkorm. igazgatási tev. 84112611</t>
  </si>
  <si>
    <t>F.) Önkormányzati feladatok össz</t>
  </si>
  <si>
    <t>nemzeti ünnepek 841191</t>
  </si>
  <si>
    <t>állami és önkorm ünnep 841192</t>
  </si>
  <si>
    <t>város és községgazdálkodás 841403</t>
  </si>
  <si>
    <t>védőnői szolgálat 869041</t>
  </si>
  <si>
    <t>Folyó kiadások együtt:</t>
  </si>
  <si>
    <t>a.) Szoc.tám.össz    ÖNK.:</t>
  </si>
  <si>
    <t>a.) Többcélú tagdíj, megyei FT. hj.  ÖNK</t>
  </si>
  <si>
    <t xml:space="preserve">             ÖNK</t>
  </si>
  <si>
    <t>H.)Támogatásértékű műk. Kiad.</t>
  </si>
  <si>
    <t>a.) Sporttámogatás                        ÖNK</t>
  </si>
  <si>
    <t>b.) Közösségi tám.                         ÖNK</t>
  </si>
  <si>
    <t>c.) Iskola eü.(MEP) átad.                ÖNK</t>
  </si>
  <si>
    <t xml:space="preserve">d.) Hulladék Társ.Polgárdi </t>
  </si>
  <si>
    <t>f.) Bakony és balaton KKKE tagdíj     ÖNK</t>
  </si>
  <si>
    <t>I.)Működési c. pe.átad.áht.kív össz</t>
  </si>
  <si>
    <t>Működési kiad. Össz.</t>
  </si>
  <si>
    <t>a.) Felújítás össz.  2/a táblázat</t>
  </si>
  <si>
    <t>b.) Felhalm.össz. 2/b táblázat</t>
  </si>
  <si>
    <t>Kiadások összesen:</t>
  </si>
  <si>
    <t>N.) Függő,kiegy.kiad:</t>
  </si>
  <si>
    <t xml:space="preserve">Kiadások mindösszesen: </t>
  </si>
  <si>
    <t xml:space="preserve"> </t>
  </si>
  <si>
    <t xml:space="preserve">2013. évi költségvetés </t>
  </si>
  <si>
    <t xml:space="preserve">2013. Évi eredeti előirányzat </t>
  </si>
  <si>
    <t>2013 mód előir</t>
  </si>
  <si>
    <r>
      <t xml:space="preserve"> 1.)</t>
    </r>
    <r>
      <rPr>
        <sz val="10"/>
        <rFont val="Times New Roman"/>
        <family val="1"/>
        <charset val="238"/>
      </rPr>
      <t xml:space="preserve"> Intézményi működési bevételek</t>
    </r>
  </si>
  <si>
    <t>2. Közhatalmi bevételek</t>
  </si>
  <si>
    <r>
      <rPr>
        <b/>
        <sz val="10"/>
        <rFont val="Times New Roman"/>
        <family val="1"/>
        <charset val="238"/>
      </rPr>
      <t xml:space="preserve"> 2.1.)</t>
    </r>
    <r>
      <rPr>
        <sz val="10"/>
        <rFont val="Times New Roman"/>
        <family val="1"/>
        <charset val="238"/>
      </rPr>
      <t xml:space="preserve"> Igazgatási szolgáltatási díj</t>
    </r>
  </si>
  <si>
    <r>
      <t xml:space="preserve"> </t>
    </r>
    <r>
      <rPr>
        <b/>
        <sz val="10"/>
        <rFont val="Times New Roman"/>
        <family val="1"/>
        <charset val="238"/>
      </rPr>
      <t>2.2.</t>
    </r>
    <r>
      <rPr>
        <sz val="10"/>
        <rFont val="Times New Roman"/>
        <family val="1"/>
        <charset val="238"/>
      </rPr>
      <t>) Önkorm-nak átengedett közhatalmi bevételek</t>
    </r>
  </si>
  <si>
    <t xml:space="preserve">  a.) Gépjárműadó</t>
  </si>
  <si>
    <t xml:space="preserve">  b) Termőföld bérbead.szárm.jöv.adó</t>
  </si>
  <si>
    <r>
      <rPr>
        <b/>
        <sz val="10"/>
        <rFont val="Times New Roman"/>
        <family val="1"/>
        <charset val="238"/>
      </rPr>
      <t xml:space="preserve"> 2.3)</t>
    </r>
    <r>
      <rPr>
        <sz val="10"/>
        <rFont val="Times New Roman"/>
        <family val="1"/>
        <charset val="238"/>
      </rPr>
      <t xml:space="preserve"> Helyi adók és adójellegű bevételek</t>
    </r>
  </si>
  <si>
    <t xml:space="preserve"> d.) Talajterhelési díj</t>
  </si>
  <si>
    <r>
      <rPr>
        <b/>
        <sz val="10"/>
        <rFont val="Times New Roman"/>
        <family val="1"/>
        <charset val="238"/>
      </rPr>
      <t xml:space="preserve"> 2.4)</t>
    </r>
    <r>
      <rPr>
        <sz val="10"/>
        <rFont val="Times New Roman"/>
        <family val="1"/>
        <charset val="238"/>
      </rPr>
      <t xml:space="preserve"> Adópótlék, adóbírság </t>
    </r>
  </si>
  <si>
    <r>
      <rPr>
        <b/>
        <sz val="10"/>
        <rFont val="Times New Roman"/>
        <family val="1"/>
        <charset val="238"/>
      </rPr>
      <t xml:space="preserve"> 2.5)</t>
    </r>
    <r>
      <rPr>
        <sz val="10"/>
        <rFont val="Times New Roman"/>
        <family val="1"/>
        <charset val="238"/>
      </rPr>
      <t xml:space="preserve"> Bírság bevételek</t>
    </r>
  </si>
  <si>
    <t xml:space="preserve">a.) Környezetvédelmi bírság </t>
  </si>
  <si>
    <t xml:space="preserve">b.) Építésügyi bírság </t>
  </si>
  <si>
    <r>
      <rPr>
        <b/>
        <sz val="9"/>
        <rFont val="Times New Roman"/>
        <family val="1"/>
        <charset val="238"/>
      </rPr>
      <t xml:space="preserve"> 2.6.</t>
    </r>
    <r>
      <rPr>
        <sz val="9"/>
        <rFont val="Times New Roman"/>
        <family val="1"/>
        <charset val="238"/>
      </rPr>
      <t>)Egyéb közhatalmi bevételek (szabálysért bírs, eljár.bírs stb)</t>
    </r>
  </si>
  <si>
    <t>3.) Működési célú támogatások államháztartáson belülről</t>
  </si>
  <si>
    <t>3.1) Önkormányzatok működési célú költségvetési támogatása</t>
  </si>
  <si>
    <r>
      <t>3.1.1</t>
    </r>
    <r>
      <rPr>
        <sz val="10"/>
        <rFont val="Times New Roman"/>
        <family val="1"/>
        <charset val="238"/>
      </rPr>
      <t>) Állami támogatások kv-i tv. 2. melléklet működési c</t>
    </r>
  </si>
  <si>
    <r>
      <rPr>
        <b/>
        <sz val="10"/>
        <rFont val="Times New Roman"/>
        <family val="1"/>
        <charset val="238"/>
      </rPr>
      <t>3.1.2)</t>
    </r>
    <r>
      <rPr>
        <sz val="10"/>
        <rFont val="Times New Roman"/>
        <family val="1"/>
        <charset val="238"/>
      </rPr>
      <t xml:space="preserve"> Egyes jövedelempótló támogatások kiegészítése</t>
    </r>
  </si>
  <si>
    <t xml:space="preserve">  a.) Rendszeres szociális segély</t>
  </si>
  <si>
    <t xml:space="preserve">  b.) Időskorúak járadéka 2012 december</t>
  </si>
  <si>
    <t xml:space="preserve">  c.) ápolási díj  2012 december</t>
  </si>
  <si>
    <t xml:space="preserve">  d.) lakásfenntartási támogatás</t>
  </si>
  <si>
    <t xml:space="preserve">  e.) foglalkoztat. helyettesítő támogatás</t>
  </si>
  <si>
    <t xml:space="preserve">  f.) Óvodáztatási támogatás</t>
  </si>
  <si>
    <r>
      <t xml:space="preserve"> 3.1.3) </t>
    </r>
    <r>
      <rPr>
        <sz val="10"/>
        <rFont val="Times New Roman"/>
        <family val="1"/>
        <charset val="238"/>
      </rPr>
      <t>Központosított előirányzatokból működési célúak</t>
    </r>
  </si>
  <si>
    <t>a.) Lakott külterülettel kapcsolatos támogatás</t>
  </si>
  <si>
    <t xml:space="preserve">b.) Közművelődési érdekeltségnövelő támogatás </t>
  </si>
  <si>
    <t>c.) Nyári gyermekétkeztetési pályázat tám.</t>
  </si>
  <si>
    <t>d.) közszféra bérkompenzációjára támogatás 2012 december</t>
  </si>
  <si>
    <r>
      <rPr>
        <b/>
        <sz val="10"/>
        <rFont val="Times New Roman"/>
        <family val="1"/>
        <charset val="238"/>
      </rPr>
      <t>3.1.4)</t>
    </r>
    <r>
      <rPr>
        <sz val="10"/>
        <rFont val="Times New Roman"/>
        <family val="1"/>
        <charset val="238"/>
      </rPr>
      <t xml:space="preserve"> Egyéb működési célú állami </t>
    </r>
  </si>
  <si>
    <t xml:space="preserve">  a.) Bérkompenzáció</t>
  </si>
  <si>
    <t xml:space="preserve">  b.) Természetbeni gyermekvédelmi támogatás</t>
  </si>
  <si>
    <t>3.1.5) Szerkezetátalakítási tartalék</t>
  </si>
  <si>
    <t>a.) Gyermek étkeztetés kiegészítő támogatás</t>
  </si>
  <si>
    <t>b.) Település üzemeltetési feladatok beszámítás visszapótlása</t>
  </si>
  <si>
    <t>c.) Szoc. És gyermekjóléti alapell tám kiegészítés</t>
  </si>
  <si>
    <t>d.) Önk. Tul. Oktatási intézmények működtetésének tám.</t>
  </si>
  <si>
    <r>
      <rPr>
        <b/>
        <sz val="10"/>
        <rFont val="Times New Roman"/>
        <family val="1"/>
        <charset val="238"/>
      </rPr>
      <t>3.2)</t>
    </r>
    <r>
      <rPr>
        <sz val="10"/>
        <rFont val="Times New Roman"/>
        <family val="1"/>
        <charset val="238"/>
      </rPr>
      <t xml:space="preserve"> Előző évi költségvetési kiegészítések, visszatérülések</t>
    </r>
  </si>
  <si>
    <r>
      <rPr>
        <b/>
        <sz val="10"/>
        <rFont val="Times New Roman"/>
        <family val="1"/>
        <charset val="238"/>
      </rPr>
      <t xml:space="preserve">3.3) </t>
    </r>
    <r>
      <rPr>
        <sz val="10"/>
        <rFont val="Times New Roman"/>
        <family val="1"/>
        <charset val="238"/>
      </rPr>
      <t>Támogatásértékű működési bevételek</t>
    </r>
  </si>
  <si>
    <t xml:space="preserve">  b.) Várpalotáról átvét Okmányiroda</t>
  </si>
  <si>
    <t xml:space="preserve">  c.) Vilonyától átvét.(okt.társ.)</t>
  </si>
  <si>
    <t xml:space="preserve">  d.) Vilonyától átvét (kirendeltség állami átvét)</t>
  </si>
  <si>
    <t xml:space="preserve">  e.) Vilonyától átvét (CSK. Társ, Házig,szoc.étk)</t>
  </si>
  <si>
    <t xml:space="preserve">  f.) Német Nemzetiségi  Önk. támogatása</t>
  </si>
  <si>
    <t xml:space="preserve">  g.)  Roma Nemzetiségi  Önk. támogatása</t>
  </si>
  <si>
    <t>h.) 6-8 órás közfoglalkoztatás</t>
  </si>
  <si>
    <t>i.) közszféra bérkompenzációjára támogatás 2012 december</t>
  </si>
  <si>
    <t>j.) TÁMOP óvodai fejlesztési pályázat</t>
  </si>
  <si>
    <t>k.) Önkorm-tól intézményeknek előző évi pénzmar-hoz kötődő támog</t>
  </si>
  <si>
    <t>l.) 2013 évi bérkompenzációra átvett pe</t>
  </si>
  <si>
    <t>m.) Várpalotai Kistérség Többc.Társ. 2012 évi elszám.</t>
  </si>
  <si>
    <t>n.) TIOP pálíyázat kultúrház 2012 áthúzódó elszám</t>
  </si>
  <si>
    <t>ny.) téli közfoglalkoztatás 2013. november-december működési</t>
  </si>
  <si>
    <t>o.) Nyári diákmunka támogatás Munkaügyi Kp</t>
  </si>
  <si>
    <t>p.) TESZ TÁMOP foglalkoztatási pályázat</t>
  </si>
  <si>
    <t>q.) KLIK Művészeti isk tandíj 30 %</t>
  </si>
  <si>
    <t>r.) Önkorm Hivatal TÁMOP pályázat Önk-tól</t>
  </si>
  <si>
    <t>4.)  Működési célú pénzeszköz átvétel áht. kívülről</t>
  </si>
  <si>
    <t xml:space="preserve">  a.) gyermekorvostól működési hozzájárulás átvét</t>
  </si>
  <si>
    <t xml:space="preserve">  b.) TESZ lakóingatlan gazd pe átvét háztartásoktól</t>
  </si>
  <si>
    <t xml:space="preserve">  c.) Süni óvodai programhoz szülői hozzájárulás</t>
  </si>
  <si>
    <r>
      <t xml:space="preserve"> 1.1.)</t>
    </r>
    <r>
      <rPr>
        <sz val="10"/>
        <rFont val="Times New Roman"/>
        <family val="1"/>
        <charset val="238"/>
      </rPr>
      <t xml:space="preserve"> Tárgyi eszközök, imm.javak értékesítése</t>
    </r>
  </si>
  <si>
    <t xml:space="preserve">  a.) Telekértékesítés, ingatlanértékesítés</t>
  </si>
  <si>
    <t xml:space="preserve">  c.) Motoros fűnyírótraktor értékesítés</t>
  </si>
  <si>
    <t xml:space="preserve">  d.) jármű értékesítés (multicar)</t>
  </si>
  <si>
    <r>
      <t xml:space="preserve"> 1.2.) </t>
    </r>
    <r>
      <rPr>
        <sz val="10"/>
        <rFont val="Times New Roman"/>
        <family val="1"/>
        <charset val="238"/>
      </rPr>
      <t>Pénzügyi befektetések bevét.(részvényért)</t>
    </r>
  </si>
  <si>
    <t xml:space="preserve">III.) Felhalmozási célú támogatások államháztartáson belülről </t>
  </si>
  <si>
    <r>
      <rPr>
        <b/>
        <sz val="10"/>
        <rFont val="Times New Roman"/>
        <family val="1"/>
        <charset val="238"/>
      </rPr>
      <t>1.1)</t>
    </r>
    <r>
      <rPr>
        <sz val="10"/>
        <rFont val="Times New Roman"/>
        <family val="1"/>
        <charset val="238"/>
      </rPr>
      <t xml:space="preserve"> Önkormányzatok felhalmozási célú költségvetési támogatása</t>
    </r>
  </si>
  <si>
    <t>a.) Könyvtári és közművelődési érdekeltség növelő támogtás</t>
  </si>
  <si>
    <t>b.) Vismaior támogatás (rendkívüli hóhelyzet pály)</t>
  </si>
  <si>
    <t>1.2) Felhalmozási célú támogatásértékű bevételek</t>
  </si>
  <si>
    <t xml:space="preserve"> a.) TÁMOP óvodai fejlesztési pályázat</t>
  </si>
  <si>
    <t>b.) Sportöltöző felújítás pályázat áthúzódó elsz</t>
  </si>
  <si>
    <t>c.) Kisfürdő kultúrpark LIADER pály.</t>
  </si>
  <si>
    <t>d.) Előző évi felhalmozási célú pénzmaradvány átvétel</t>
  </si>
  <si>
    <t xml:space="preserve">e.) intézmény támog önkorm-nak pénzmaradványhoz kötődő </t>
  </si>
  <si>
    <t xml:space="preserve">f.) intézménynek támog önkorm-i pénzmaradványhoz kötődő </t>
  </si>
  <si>
    <t>g.) LÖGY-ös pályázati bevétel (eszközbeszerzés)</t>
  </si>
  <si>
    <t>gy.) téli közfoglalkoztatás 2013. november-december működési</t>
  </si>
  <si>
    <t>h.) TÖOSZ 2013 évi LÖGY-ös pály Süni sószoba esélyegy</t>
  </si>
  <si>
    <t>IV.) Felhalmozási célú átvett pénzeszközök</t>
  </si>
  <si>
    <r>
      <rPr>
        <b/>
        <sz val="10"/>
        <rFont val="Times New Roman"/>
        <family val="1"/>
        <charset val="238"/>
      </rPr>
      <t>1.1)</t>
    </r>
    <r>
      <rPr>
        <sz val="10"/>
        <rFont val="Times New Roman"/>
        <family val="1"/>
        <charset val="238"/>
      </rPr>
      <t xml:space="preserve"> Felhalm célú visszatérítendő tám, kölcsönök áht kívülről</t>
    </r>
  </si>
  <si>
    <r>
      <rPr>
        <b/>
        <sz val="10"/>
        <rFont val="Times New Roman"/>
        <family val="1"/>
        <charset val="238"/>
      </rPr>
      <t>1.2)</t>
    </r>
    <r>
      <rPr>
        <sz val="10"/>
        <rFont val="Times New Roman"/>
        <family val="1"/>
        <charset val="238"/>
      </rPr>
      <t xml:space="preserve"> Felhalm célú pénzeszköz átvétel áht kívülről </t>
    </r>
  </si>
  <si>
    <t xml:space="preserve">        a.) Óvodai Alapítványtól Süni sószobához pe átvét</t>
  </si>
  <si>
    <t>V.) Finanszírozási bevételek  összesen</t>
  </si>
  <si>
    <t xml:space="preserve">a.) Központi, irányító szervi támogatás </t>
  </si>
  <si>
    <t>b.) Különböző finanszírozási bevételek</t>
  </si>
  <si>
    <t>VI. Előző évek pénzmaradvány igénybevét  (kv-i hiány belső finansz)</t>
  </si>
  <si>
    <r>
      <t>1.</t>
    </r>
    <r>
      <rPr>
        <sz val="10"/>
        <rFont val="Times New Roman"/>
        <family val="1"/>
        <charset val="238"/>
      </rPr>
      <t xml:space="preserve"> Működési célra pénzmaradvány igénybevétel </t>
    </r>
  </si>
  <si>
    <t>VII. Függő, átfutó bevételek</t>
  </si>
  <si>
    <t>I-VII. MINDÖSSZESEN</t>
  </si>
  <si>
    <t>2013. Évi költségvetés</t>
  </si>
  <si>
    <t>2013. évi</t>
  </si>
  <si>
    <t>módosított</t>
  </si>
  <si>
    <t>ebből Hétszínvirág Óvoda</t>
  </si>
  <si>
    <t xml:space="preserve">          Bölcsőde</t>
  </si>
  <si>
    <t xml:space="preserve">          Vilonyai tagóvoda</t>
  </si>
  <si>
    <t>ebből kultúrház és könyvtár</t>
  </si>
  <si>
    <t>ebből: TIOP könyvtári pályázat</t>
  </si>
  <si>
    <t xml:space="preserve">       TÁMOP pályázat kedv.foglalkoztatás</t>
  </si>
  <si>
    <t>b.) Köznevelési int. Ingatlan működt össz</t>
  </si>
  <si>
    <t>Ady Endre Ált Iskola működtetési ktg</t>
  </si>
  <si>
    <t>II. Rákóczi f. Ált Isk működtetési ktg</t>
  </si>
  <si>
    <t>c.) Eü ingatlan üzemeltetés</t>
  </si>
  <si>
    <t>d.) Közfoglalkoztatás</t>
  </si>
  <si>
    <t>téli közfoglalkoztatás</t>
  </si>
  <si>
    <t>Igazg. Tev. Vilonyai kirend 84112617</t>
  </si>
  <si>
    <t>Adóügyi igazgatás 84113312</t>
  </si>
  <si>
    <t>TÁMOP 85100016</t>
  </si>
  <si>
    <t>nem lakó ingatlan ügyek</t>
  </si>
  <si>
    <t>lakó ingatlan fel</t>
  </si>
  <si>
    <t>jogalkotás (képv tiszt., pm bér) 841112</t>
  </si>
  <si>
    <t>Ady Endre Ált Isk étkeztetési fel</t>
  </si>
  <si>
    <t xml:space="preserve">Ady Endre Ált Isk decemberi áthúzódó </t>
  </si>
  <si>
    <t>II. Rákóczi Ferenc Ált Isk étkeztetési fel</t>
  </si>
  <si>
    <t xml:space="preserve">II. Rákóczi Ferenc Ált Isk decemberi áth </t>
  </si>
  <si>
    <t>TÁMOP óvodai fejlesztési pályázat</t>
  </si>
  <si>
    <t>LEADER kultúrpark pályázat</t>
  </si>
  <si>
    <t>Legjobb önk-i gyakorl pályázat áthúz</t>
  </si>
  <si>
    <t>Pgytp Sportöltöző felúj pály műk kiad</t>
  </si>
  <si>
    <t>G.)Ellátottak pénzbeli juttatásai :</t>
  </si>
  <si>
    <t>b.) TÖOSZ tagdíj                             ÖNK</t>
  </si>
  <si>
    <t>c.) Roma Nemz Önk. Pe átadás       ÖNK</t>
  </si>
  <si>
    <t>d.) Német Nemz Önk. Pe átadás     ÖNK</t>
  </si>
  <si>
    <t>e.) Vilonya elsz. (körj.)                   ÖNK</t>
  </si>
  <si>
    <t>f.) Vilonyai házigond, csl, szétk.elsz.</t>
  </si>
  <si>
    <t>g.) Vilonya oktatás elszámolás ÖNK</t>
  </si>
  <si>
    <t>gy.) VKTT orvosi ügyeleti ellátás</t>
  </si>
  <si>
    <t>h.) VKTT FONO tám</t>
  </si>
  <si>
    <t>i.) VKTT supervisor alk. Tám.</t>
  </si>
  <si>
    <t>j.) Pm-hez kötődő tám.ért int-nek áht belül</t>
  </si>
  <si>
    <t>k.) Rendőrségnek műk. C támogatás</t>
  </si>
  <si>
    <t>l.) Berhidai Szociális és Gyermekjól Társulás</t>
  </si>
  <si>
    <t>m.) Berhidai Köznevelési Társulás</t>
  </si>
  <si>
    <t>n.) Járási hiv. természetbeli családi pótlék</t>
  </si>
  <si>
    <t>ny.) Önk Hivatalnak az Önk TÁMOP pályázat</t>
  </si>
  <si>
    <t>o.) Hétszínvirág Ó-nak Önk TÁMOP pály</t>
  </si>
  <si>
    <r>
      <t xml:space="preserve">e.) Bakonykarszt RT Várpalotai szennyvíz-tisztító telep iszapcentrifuga, iszapszállító ber. Csere pe átad </t>
    </r>
    <r>
      <rPr>
        <b/>
        <sz val="8"/>
        <rFont val="Arial"/>
        <family val="2"/>
        <charset val="238"/>
      </rPr>
      <t>HKA-ból</t>
    </r>
  </si>
  <si>
    <t>g.) Klima barát tel önk szöv tagdíj  ÖNK</t>
  </si>
  <si>
    <t>h.)Regio Pelso Kiem.KH. ÖNK</t>
  </si>
  <si>
    <t>J.) Működési céltartalék összesen</t>
  </si>
  <si>
    <t>a.) ingatlan beruh, karbant  ÖNK</t>
  </si>
  <si>
    <t>Egyéb működési c kiadások össz(H-J)</t>
  </si>
  <si>
    <t xml:space="preserve">c.) Pm-hez köt. Felhalm c tám.ért int-nek </t>
  </si>
  <si>
    <t xml:space="preserve">d.) Pm-hez köt.Felhalm c tám.ért int ÖNK-nak </t>
  </si>
  <si>
    <t>e.) Felhalm c pe átad Áht KÍVÜL Sport Club sportöltöző felúj</t>
  </si>
  <si>
    <r>
      <t xml:space="preserve">f.) Bakonykarszt RT Várpalotai szennyvíz-tisztító telep iszapcentrifuga, iszapszállító ber. Csere pe átad </t>
    </r>
    <r>
      <rPr>
        <b/>
        <sz val="8"/>
        <rFont val="Arial"/>
        <family val="2"/>
        <charset val="238"/>
      </rPr>
      <t>HKA-ból</t>
    </r>
  </si>
  <si>
    <t>K) Felhalmozási kiadás összesen</t>
  </si>
  <si>
    <t xml:space="preserve">L.) Felhalmozási céltartalék össz. </t>
  </si>
  <si>
    <t>a.) Viziközmű (HKA)    ÖNK</t>
  </si>
  <si>
    <t>b.) pályázati tartalék   KEOP pály  ÖNK</t>
  </si>
  <si>
    <t>c.) Be nem folyt pály bevétel miatt céltar</t>
  </si>
  <si>
    <t>d.) ingatlan beruh, karban ÖNK</t>
  </si>
  <si>
    <t>e.) Óvoda pedagógusok béremelés ÖNK</t>
  </si>
  <si>
    <t>f.) ÖNK Hétszínvirág felúj pály önrész</t>
  </si>
  <si>
    <t>g.) ÖNK településrendezési terv</t>
  </si>
  <si>
    <t>L.) Finanszírozási kiadások összesen</t>
  </si>
  <si>
    <t xml:space="preserve">a.) Részvényvás Közép-D Vid Hull. Rt </t>
  </si>
  <si>
    <t xml:space="preserve">b.) Irányító szervtől finansz támogatás </t>
  </si>
  <si>
    <t>c.) Visszatér tám Polgárőrség eszk pály</t>
  </si>
  <si>
    <t>Az önkormányzat által adott közvetett támogatások, kedvezmények</t>
  </si>
  <si>
    <t xml:space="preserve">Bevételi jogcím </t>
  </si>
  <si>
    <t xml:space="preserve">Kedvezmények </t>
  </si>
  <si>
    <t>összege</t>
  </si>
  <si>
    <t>e/Ft</t>
  </si>
  <si>
    <t>szoc. étkeztetés térítési díj</t>
  </si>
  <si>
    <t>Összesen:</t>
  </si>
  <si>
    <t>2015. évi költségvetés</t>
  </si>
  <si>
    <t>Immateriális javak, vagy jogok beszerzése, létesítése</t>
  </si>
  <si>
    <t>ÖH informatikai eszk felúj</t>
  </si>
  <si>
    <t>ÖH egyéb gép, berend eszköz felúj</t>
  </si>
  <si>
    <t>ÖH egyéb gép, berendezés, eszköz beszerz</t>
  </si>
  <si>
    <t>ÖNK Széchenyi, Liszt, Csokonai u. járdaép terv felülv</t>
  </si>
  <si>
    <t>17. melléklet</t>
  </si>
  <si>
    <t>18. melléklet</t>
  </si>
  <si>
    <t>Kultúr könyvtári polc beszerzés, egyéb eszköz</t>
  </si>
  <si>
    <t>Kultúr WIFI rendszer kibővítés</t>
  </si>
  <si>
    <t>Kultúr Műv ház egyéb eszköz beszerzés (vasaló stb)</t>
  </si>
  <si>
    <t>Kultúrház egyéb gép, berend,közműveszköz besz pály</t>
  </si>
  <si>
    <t>TESZ hulladékgyűjtő edények beszerzése</t>
  </si>
  <si>
    <t>TESZ buszmegálló beszerzés Kiskovácsi, Pgytp)</t>
  </si>
  <si>
    <t xml:space="preserve">ÖNK térfigyelő kamera vásárlás </t>
  </si>
  <si>
    <t>ÖNK Péti úti temető járdaépítés régi katolikus részen</t>
  </si>
  <si>
    <t>ÖNK üzletsor falára térkép tábla készítés</t>
  </si>
  <si>
    <t>ÖNK tervek felújítási pályázatokhoz</t>
  </si>
  <si>
    <t>ÖNK tervek beruházási pályázatokhoz</t>
  </si>
  <si>
    <t>ÖNK II. Rákóczi F Ált Isk tető felújítás</t>
  </si>
  <si>
    <t>ÖNK Süni óvoda terasz felújítás II. ütem</t>
  </si>
  <si>
    <t xml:space="preserve">ÖNK Hivatal emeleti 4 db vizesblokk felúj </t>
  </si>
  <si>
    <t xml:space="preserve">ÖNK Pgytp lapostető szigetelési munkák ABC Pgytp </t>
  </si>
  <si>
    <t>ÖNK Kossuth u. 26. szolg lakás épület felújítás</t>
  </si>
  <si>
    <t>Süni egyéb gép, eszköz beszerzés</t>
  </si>
  <si>
    <t xml:space="preserve">  - ebből fejezeti kezelésű kv-i sz-nek (Rendőrség)</t>
  </si>
  <si>
    <t>ÖNK Integrált Városfejl Stratégia</t>
  </si>
  <si>
    <t>ÖNK szennyvíz telep előtti épület vizesblokk, villany</t>
  </si>
  <si>
    <t>ÖNK TESZ telephely vásárlás</t>
  </si>
  <si>
    <t>18/a. melléklet</t>
  </si>
  <si>
    <t>18/b. melléklet</t>
  </si>
  <si>
    <t>10 - Eredménykimutatás</t>
  </si>
  <si>
    <t>Áht belül átadot pe</t>
  </si>
  <si>
    <t>ÖNK Városközpont zöldpark kial előkész munk</t>
  </si>
  <si>
    <t>Konszolidálás előtti összeg</t>
  </si>
  <si>
    <t>Konszolidálás</t>
  </si>
  <si>
    <t>Konszolidált összeg</t>
  </si>
  <si>
    <t>ESZKÖZÖK ÖSSZESEN (=A+B+C+D+E+F)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</si>
  <si>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</si>
  <si>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</si>
  <si>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</si>
  <si>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</si>
  <si>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</si>
  <si>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</si>
  <si>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Különféle egyéb eredményszemléletű bevételek</t>
  </si>
  <si>
    <t>III Egyéb eredményszemléletű bevételek (=06+07+08)</t>
  </si>
  <si>
    <t>09 Anyagköltség</t>
  </si>
  <si>
    <t>10 Igénybe vett szolgáltatások értéke</t>
  </si>
  <si>
    <t>12 Eladott (közvetített) szolgáltatások értéke</t>
  </si>
  <si>
    <t>IV Anyagjellegű ráfordítások (=09+10+11+12)</t>
  </si>
  <si>
    <t>13 Bérköltség</t>
  </si>
  <si>
    <t>14 Személyi jellegű egyéb kifizetések</t>
  </si>
  <si>
    <t>15 Bérjárulékok</t>
  </si>
  <si>
    <t>V Személyi jellegű ráfordítások (=13+14+15)</t>
  </si>
  <si>
    <t>ÖNK Kossuth u. 26. szolg. Lakás felúj nyílászáró csere II.ütem</t>
  </si>
  <si>
    <t xml:space="preserve">ÖNK Kossuth u. 26.szolg.Lakás nyílászáró,kém II ütem </t>
  </si>
  <si>
    <t>VI Értékcsökkenési leírás</t>
  </si>
  <si>
    <t>VII Egyéb ráfordítások</t>
  </si>
  <si>
    <t>A)  TEVÉKENYSÉGEK EREDMÉNYE (=I±II+III-IV-V-VI-VII)</t>
  </si>
  <si>
    <t>17 Kapott (járó) kamatok és kamatjellegű eredményszemléletű bevételek</t>
  </si>
  <si>
    <t>18 Pénzügyi műveletek egyéb eredményszemléletű bevételei (&gt;=18a)</t>
  </si>
  <si>
    <t>VIII Pénzügyi műveletek eredményszemléletű bevételei (=16+17+18)</t>
  </si>
  <si>
    <t>20 Részesedések, értékpapírok, pénzeszközök értékvesztése</t>
  </si>
  <si>
    <t>21 Pénzügyi műveletek egyéb ráfordításai (&gt;=21a)</t>
  </si>
  <si>
    <t>IX Pénzügyi műveletek ráfordításai (=19+20+21)</t>
  </si>
  <si>
    <t>B)  PÉNZÜGYI MŰVELETEK EREDMÉNYE (=VIII-IX)</t>
  </si>
  <si>
    <t>C)  SZOKÁSOS EREDMÉNY (=±A±B)</t>
  </si>
  <si>
    <t>22 Felhalmozási célú támogatások eredményszemléletű bevételei</t>
  </si>
  <si>
    <t>23 Különféle rendkívüli eredményszemléletű bevételek</t>
  </si>
  <si>
    <t>X Rendkívüli eredményszemléletű bevételek (=22+23)</t>
  </si>
  <si>
    <t>XI Rendkívüli ráfordítások</t>
  </si>
  <si>
    <t>D)  RENDKÍVÜLI EREDMÉNY(=X-XI)</t>
  </si>
  <si>
    <t>E)  MÉRLEG SZERINTI EREDMÉNY (=±C±D)</t>
  </si>
  <si>
    <t>20 - Önkormányzati (irányító szervi) konszolidált beszámoló - Konszolidált mérleg</t>
  </si>
  <si>
    <t>21 - Önkormányzati (irányító szervi) konszolidált beszámoló - Konszolidált eredménykimutatás</t>
  </si>
  <si>
    <t>20. melléklet</t>
  </si>
  <si>
    <t>21. melléklet</t>
  </si>
  <si>
    <t>Berhida Város Önkormányzat</t>
  </si>
  <si>
    <t>Összeg  ( E Ft )</t>
  </si>
  <si>
    <t>- Forintban vezetett költségvetési pénzforgalmi számlák egyenlege (Előirányzat-felhasználási keretszámlák egyenlege)</t>
  </si>
  <si>
    <t>- Devizabetét számlák egyenlege</t>
  </si>
  <si>
    <t>- Forintpénztárak és betétkönyvek egyenlege</t>
  </si>
  <si>
    <t>Pénzkészlet t.idősz végén összesen:</t>
  </si>
  <si>
    <t xml:space="preserve">Pénzkészlet összesen </t>
  </si>
  <si>
    <t xml:space="preserve">    Idegen pénzeszközök</t>
  </si>
  <si>
    <t>Pénzeszközök változása</t>
  </si>
  <si>
    <t>22. melléklet</t>
  </si>
  <si>
    <t>Ft-ban</t>
  </si>
  <si>
    <t xml:space="preserve">eredeti  </t>
  </si>
  <si>
    <t>Lakott külterülettel kapcs feladatok</t>
  </si>
  <si>
    <t>2014. évről áthúzódó bérkompenzáció</t>
  </si>
  <si>
    <t>köznevelési intézmények (iskolák működtetési tám)</t>
  </si>
  <si>
    <t xml:space="preserve">Kieg tám. Óv pedag minősítéséhez II. kategóriába sorolt </t>
  </si>
  <si>
    <t xml:space="preserve">                                                        Mesterped kategóriába sorolt</t>
  </si>
  <si>
    <t xml:space="preserve">Hozzájárulás pénzbeli szociális ellátásokhoz </t>
  </si>
  <si>
    <t>Családsegítés  B: 6118   Vi: 662 = 6780 fő           (6072,671)</t>
  </si>
  <si>
    <t xml:space="preserve">Ágazati pótlék </t>
  </si>
  <si>
    <t>Szoc. Igénylés</t>
  </si>
  <si>
    <t>ebből: foglalkozást helyettesítő támog.</t>
  </si>
  <si>
    <t>ebből: rendszeres szoc. Segély</t>
  </si>
  <si>
    <t>ebből: lakásfenntartási támog.</t>
  </si>
  <si>
    <t xml:space="preserve">ebből: óvodáztatási támogatás </t>
  </si>
  <si>
    <t>könyvtári érdekeltségnövelő támogatás</t>
  </si>
  <si>
    <t>Működési célú központosított tám (lakott külterületi fel)</t>
  </si>
  <si>
    <t>5.)Helyi önkorm. Kiegészítő támogatásai</t>
  </si>
  <si>
    <t>2015. évi bérkompenzáció</t>
  </si>
  <si>
    <t>nyári gyermekétkeztetés</t>
  </si>
  <si>
    <t xml:space="preserve">kiegészítő ágazati pótlék </t>
  </si>
  <si>
    <t xml:space="preserve">6.) Elszámolásból származó bevételek </t>
  </si>
  <si>
    <t>7.  Felhalmozási célú</t>
  </si>
  <si>
    <t xml:space="preserve">     közművelődési érdekeltségnövelő támogatás</t>
  </si>
  <si>
    <t>Adósságkonszolidációban nem részesült önkorm fejlesztési tám</t>
  </si>
  <si>
    <t>Mindösszesen</t>
  </si>
  <si>
    <t>1b. melléklet</t>
  </si>
  <si>
    <t>Módosított ei</t>
  </si>
  <si>
    <t>Működési célú költségvetési támogatások és kiegészítő támogatások</t>
  </si>
  <si>
    <t>Elszámolásból származó bevételek</t>
  </si>
  <si>
    <t>B63-65</t>
  </si>
  <si>
    <t>B73-74</t>
  </si>
  <si>
    <t>Teljesítés 03.30</t>
  </si>
  <si>
    <t>Teljesítés 06.30</t>
  </si>
  <si>
    <t>TESZ jármű felújítás</t>
  </si>
  <si>
    <t>ÖNK Hivatal tető felújítás (beázás miatt)</t>
  </si>
  <si>
    <t>ÖNK ÖNO épületében fűtés korszerűsítés</t>
  </si>
  <si>
    <t>ÖNK adósság konszol. Pályázat út-járda felúj</t>
  </si>
  <si>
    <t>ÖNK adósság konszol. Pályázat Süni tetőfelúj</t>
  </si>
  <si>
    <t>ÖNK hulladékudvar kerítés felújítás</t>
  </si>
  <si>
    <t>ÖNK Süni Óvoda ablak, ajtócsere</t>
  </si>
  <si>
    <t>ÖNK védőnői szolg. Informatikai, egyéb eszköz besz</t>
  </si>
  <si>
    <t>Kultúr hangtechnika  (pl:keverő) riasztó, hangjelző tel</t>
  </si>
  <si>
    <t>ÖNK Köztemető szennyvízelvezetés, öntözővíz leválasztás</t>
  </si>
  <si>
    <t>Kultúr: könyvtári érd növ tám könyv, eszköz, ber</t>
  </si>
  <si>
    <t>ÖNK buszmegálló beszerzés Kiskovácsi, Pgytp)</t>
  </si>
  <si>
    <t>ÖNK Kiskovácsi, Pgytp tiszti házak közvilágítás</t>
  </si>
  <si>
    <t>ÖNK Pgytp üzletsor vízmérőhely kialakítási munkák</t>
  </si>
  <si>
    <t>ÖNK KEOP napelemes pályázat gép, berend</t>
  </si>
  <si>
    <t>ÖNK adósság konszol. Pályázat önrész+ pály út-járdaép</t>
  </si>
  <si>
    <t>Kultúr tagint színjátszócs eszközbeszerzés+ szakk kisért</t>
  </si>
  <si>
    <t>Kultúr szakkör kisértékű te</t>
  </si>
  <si>
    <t>Kultúr könyv beszerzés</t>
  </si>
  <si>
    <t>ÖNK Erkel F u útcsatlakozási munkái</t>
  </si>
  <si>
    <t>2.d. melléklet</t>
  </si>
  <si>
    <t>2.e. melléklet</t>
  </si>
  <si>
    <t xml:space="preserve">  - ebből társulások és költségvetési szerveik </t>
  </si>
  <si>
    <t>Teljesítés 12.31.</t>
  </si>
  <si>
    <t>2015. évi</t>
  </si>
  <si>
    <t>ÖNK 2015. dec állami előleg visszafizetés</t>
  </si>
  <si>
    <t>ÖNK integrált településfejlesztési stratégia</t>
  </si>
  <si>
    <t>ÖNK elkerülő út eng-kiviteli terv</t>
  </si>
  <si>
    <t>ÖNK Veszprémi-Orgona út között telkek villamosterv</t>
  </si>
  <si>
    <t>ÖNK adosságkon pály út-járda pályázat műsz ell</t>
  </si>
  <si>
    <t>ÖNK városközpont zöldpark kial munk, tervek</t>
  </si>
  <si>
    <t>ÖNK Kossuth u. 26. szolg. Lakás felújítási munkái</t>
  </si>
  <si>
    <t xml:space="preserve">ÖNK Süni Óvoda nyílászáró csere </t>
  </si>
  <si>
    <t>ÖNK Hétszín Óvoda átalakítási, felúj enged és kivit terv</t>
  </si>
  <si>
    <t>ÖNK Hétszín Óvoda konyhatechnológiai terv</t>
  </si>
  <si>
    <t xml:space="preserve">ÖNK út-járda felújítás adósságkonsz pály </t>
  </si>
  <si>
    <t xml:space="preserve">ÖNK út-járda beruházás adósságkonsz pály </t>
  </si>
  <si>
    <t xml:space="preserve">ÖNK Süni Óvoda tető felújítás adósságkonsz pály </t>
  </si>
  <si>
    <t>ÖNK intézményi felújításokhoz kapcs tervek  kv-i m</t>
  </si>
  <si>
    <t>ÖNK Mesteriskola pályázat tervek  kv-i m</t>
  </si>
  <si>
    <t>ÖNK intézményi beruházásokhoz kapcs tervek  kv-i m</t>
  </si>
  <si>
    <t>ÖNK köznevelési intézmények egyéb eszközbeszerzés  kv-i m</t>
  </si>
  <si>
    <t>ÖNK védőnői szolg. Egyéb eszközbeszerzés   kv-i m</t>
  </si>
  <si>
    <t>ÖNK Pgytp üzletsor mellett vízmérő kialakítási munkák</t>
  </si>
  <si>
    <t>ÖNK Pgytp Orgona u. 1/1 üzlet burkolási munkák</t>
  </si>
  <si>
    <t>ÖNK Önk Hivatal vizesblokk felújítás</t>
  </si>
  <si>
    <t>ÖNK pályázati tartalék</t>
  </si>
  <si>
    <t>ÖNK ingatlan havaria</t>
  </si>
  <si>
    <t>ÖNK Helyi Környezetvédelmi Alap HKA</t>
  </si>
  <si>
    <t>informatikai eszköz beszerzés + áfa</t>
  </si>
  <si>
    <t>ÖNK vagyongazdálk ingatlan területrend</t>
  </si>
  <si>
    <t>egyéb eszközbeszerzés</t>
  </si>
  <si>
    <t>Kultúrház informatikai eszköz beszerzés+áfa</t>
  </si>
  <si>
    <t>Kultúrház működtetési kiadás átvez</t>
  </si>
  <si>
    <t>különbözet</t>
  </si>
  <si>
    <t>zsámoly áthúzódó</t>
  </si>
  <si>
    <t>digitális temető térkép nyilvántartó program</t>
  </si>
  <si>
    <t>B1 kút üzembehelyezése áth</t>
  </si>
  <si>
    <t>ÖNK térfigyelő kamerák felújítása</t>
  </si>
  <si>
    <t>Út-híd üzemelt feladat karbantartás + áfa</t>
  </si>
  <si>
    <t>ÖNK út felújítás Arany J.u. (süllyedés, kereszt)</t>
  </si>
  <si>
    <t>könyvvásárlás+áfa</t>
  </si>
  <si>
    <t>könyvtár nyomtatvány+áfa</t>
  </si>
  <si>
    <t>Kultúrház egyéb ber, polc hangtechnikai+áfa</t>
  </si>
  <si>
    <t>Kultúrház könyvtár polc</t>
  </si>
  <si>
    <t>padok vásárlása közterületre</t>
  </si>
  <si>
    <t>ÖNK hulladékudvar kiszolgáló épület építés</t>
  </si>
  <si>
    <t>Hosszú közfoglalk. Táppénz hj, betegsz</t>
  </si>
  <si>
    <t>ÖNK Ady gipsz karton válaszfal tanári szobába</t>
  </si>
  <si>
    <t>ÖNK Ady sportpálya ivókút beszerzés</t>
  </si>
  <si>
    <t>ÖNK szolg. Lakás Rezeda 19.parkettázás, beázás felú</t>
  </si>
  <si>
    <t>zöldterületkezelés karbantartási anyag+ áfa</t>
  </si>
  <si>
    <t>zöldterületkezelés növényvásárlás+áfa</t>
  </si>
  <si>
    <t xml:space="preserve">ÖNK Péti úti temető urnafal </t>
  </si>
  <si>
    <t>ÖNK Süni Óvoda ablakcsere</t>
  </si>
  <si>
    <t>ÖNK Süni Óvoda konyha-nevelő közötti tetőfelújítás</t>
  </si>
  <si>
    <t>ÖNK Ady régi rész vizesblokk felújítás</t>
  </si>
  <si>
    <t>ÖNK Ady sportpálya alkonykapcsoló, kamera</t>
  </si>
  <si>
    <t>ÖNK Hivatal Cs Kp Tesz épület klíma beszerelés</t>
  </si>
  <si>
    <t>ÖNK TOP-os pályázatok (M.Önk) előkészítési díj</t>
  </si>
  <si>
    <t>sportfeladatok villamos energia</t>
  </si>
  <si>
    <t>ÖNK Kultúrház homlokzat felújítás</t>
  </si>
  <si>
    <t>ÖNK Arany J. u. kerítés építés</t>
  </si>
  <si>
    <t>ÖNK napelemes közvilágítási lámpák beszerzése</t>
  </si>
  <si>
    <t>ÖNK Tulipán u. emlékmű felújítás 1848-49-es</t>
  </si>
  <si>
    <t>ÖNK járdalapos járdák felújítása (Dankó u…)</t>
  </si>
  <si>
    <t>ÖNK Orgona-Szegfű u. kereszteződés útfelújítás</t>
  </si>
  <si>
    <t>ÖNK Kiskovácsi református temető ravatoló bővítés</t>
  </si>
  <si>
    <t>Város és községgazd egyéb gép, berendezés besz</t>
  </si>
  <si>
    <t>Város és községg informatikai gép beszerzés+áfa</t>
  </si>
  <si>
    <t>Város és községg imm, jav, vagy ért jog szoftver be</t>
  </si>
  <si>
    <t>karbantartási anyag + áfa radiátor szelepcsere</t>
  </si>
  <si>
    <t>karbantartási szolg + áfa érintésvéd</t>
  </si>
  <si>
    <t>Megbízási díj Néptánccs vez</t>
  </si>
  <si>
    <t>Társ int. Hétszínvirág műk c támért óvodai nevelés</t>
  </si>
  <si>
    <t>Társ  int. Hétszínv villanysütő</t>
  </si>
  <si>
    <t>vagyoni értékű jog szoftver + áfa</t>
  </si>
  <si>
    <t>Kultúrház közművelődés, könyvtári feladat</t>
  </si>
  <si>
    <t>TESZ városüzemeltetési feladat</t>
  </si>
  <si>
    <t>Köznevelési intézmény informatikai szolg+áfa</t>
  </si>
  <si>
    <t>Köznevelési intézm karbant + áfa</t>
  </si>
  <si>
    <t>Süni Óvoda konyhai robotgép beszerzés</t>
  </si>
  <si>
    <t xml:space="preserve">Süni Óvoda kisértékű tárgyi esz </t>
  </si>
  <si>
    <t>ÖNK adósság konsz pályázat út-járda felúj tartalékker</t>
  </si>
  <si>
    <t>ÖNK út, járda javítás, építés, karbant céltartalék</t>
  </si>
  <si>
    <t>Hulladékgazdálkodás</t>
  </si>
  <si>
    <t>áfa befizetés áthúzódó</t>
  </si>
  <si>
    <t>Szünidei étkeztetés</t>
  </si>
  <si>
    <t>Óvodai nevelés</t>
  </si>
  <si>
    <t>Családsegítés</t>
  </si>
  <si>
    <t>Társ int. Családsegítés, házigondozás, szocétk feladat</t>
  </si>
  <si>
    <t>szakmai szolgáltatások+áfa</t>
  </si>
  <si>
    <t>Kultúrház szakkörök működési feladatai</t>
  </si>
  <si>
    <t>Önkormányzati igazgatás</t>
  </si>
  <si>
    <t>önkormányzati weblap elkészítés és üzemeltetés</t>
  </si>
  <si>
    <t>áfa befizetési köt áthúzódó</t>
  </si>
  <si>
    <t>Süni óvodai nevelés feladat átvez</t>
  </si>
  <si>
    <t>Önkormányzati Hivatal igazgatási feladat</t>
  </si>
  <si>
    <t>egyéb eszköz beszerzés+áfa (fénymásoló, ir ber stb)</t>
  </si>
  <si>
    <t>szünidei étkeztetés kieg.</t>
  </si>
  <si>
    <t>város és községgazd. Helyettesítés</t>
  </si>
  <si>
    <t>TESZ út-híd üzemeltetési feladat</t>
  </si>
  <si>
    <t>Önk Hivatal Adóigazg feladat</t>
  </si>
  <si>
    <t>Civil szervezetek támogatása</t>
  </si>
  <si>
    <t>család és védőnői szolg.</t>
  </si>
  <si>
    <t>2016. évi tervben jóváh költségv maradv</t>
  </si>
  <si>
    <r>
      <rPr>
        <b/>
        <sz val="10"/>
        <color indexed="8"/>
        <rFont val="Times New Roman"/>
        <family val="1"/>
        <charset val="238"/>
      </rPr>
      <t>TESZ</t>
    </r>
    <r>
      <rPr>
        <sz val="10"/>
        <color indexed="8"/>
        <rFont val="Times New Roman"/>
        <family val="1"/>
        <charset val="238"/>
      </rPr>
      <t xml:space="preserve"> közfoglalkoztatás áthőzódó előleg elszám</t>
    </r>
  </si>
  <si>
    <t>hátralék behajtással kapcsolatos eljárási díjak, ktg</t>
  </si>
  <si>
    <t>Beszámoló állami elszám befizetési kötelezettség</t>
  </si>
  <si>
    <t>szoc ellátások</t>
  </si>
  <si>
    <t>40 év nők foglalkoztat pályázat</t>
  </si>
  <si>
    <t>ÖNK Süni Óvoda vizesblokk felújítás céltart</t>
  </si>
  <si>
    <t>ÖNK telekkialakítás villamos hálózat kiépítés 2 utca</t>
  </si>
  <si>
    <t>hirdetés, reklám-prop, egyéb kiadás</t>
  </si>
  <si>
    <t>TESZ kamera üzemelt, karbantart+áfa</t>
  </si>
  <si>
    <t>pályázati tartalék TOP-os és egyéb pály önrész</t>
  </si>
  <si>
    <t>Helyi önkormányzatok működési célú költségvetési támogatásai összesen (01+….+ 09)</t>
  </si>
  <si>
    <t>Közművelődési érdekeltségnövelő támogatás</t>
  </si>
  <si>
    <t>Adósságkonszolidációban nem részesült települési önkormányzatok fejlesztéseinek támogatása</t>
  </si>
  <si>
    <t>Helyi önkormányzatok felhalmozási célú költségvetési támogatásai összesen (11+12+13+20+21…+29)</t>
  </si>
  <si>
    <t>Helyi önkormányzatok kiegészítő támogatásai összesen (=10+30+31+…..+41)</t>
  </si>
  <si>
    <t>A 2014. évről áthúzódó bérkompenzáció támogatása</t>
  </si>
  <si>
    <t>A köznevelési intézmények működtetéséhez kapcsolódó támogatás</t>
  </si>
  <si>
    <t>Pénzbeli szociális ellátások kiegészítése</t>
  </si>
  <si>
    <t>A települési önkormányzatok szociális feladatainak egyéb támogatása</t>
  </si>
  <si>
    <t>Szociális ágazati pótlék</t>
  </si>
  <si>
    <t>A települési önkormányzatok könyvtári célú érdekeltségnövelő támogatása</t>
  </si>
  <si>
    <t>Könyvtári, közművelődési és múzeumi feladatok támogatása (48+…+56)</t>
  </si>
  <si>
    <t>A költségvetési szerveknél foglalkoztatottak 2015. évi kompenzációja (1059/2015. (III. 18.) Korm. hat.)</t>
  </si>
  <si>
    <t>Szociális ágazati kiegészítő pótlék támogatása (1520/2015. (VII. 27.) Korm. hat.)</t>
  </si>
  <si>
    <t>3.a - A helyi önkormányzatok kiegészítő támogatásainak és egyéb kötött felhasználású támogatásainak elszámolása</t>
  </si>
  <si>
    <t>Eltérés   (=4+5-3)</t>
  </si>
  <si>
    <t>2015. Évi költségvetési beszámolóhoz</t>
  </si>
  <si>
    <t>Támogatás évközi változás Május 15.</t>
  </si>
  <si>
    <t>Támogatás évközi változás Október 1.</t>
  </si>
  <si>
    <t>A 05. űrlap alapján a támogatási jogcímhez kapcsolódó kormányzati funkció szerinti kiadások összege</t>
  </si>
  <si>
    <t>Az önkormányzat által az adott célra december 31-ig ténylegesen felhasznált összeg (&lt;=6.)</t>
  </si>
  <si>
    <t>I.1. A települési  önkormányzatok működésének támogatása 09 01 01 05 03</t>
  </si>
  <si>
    <t>I.3. Budapest Főváros Önkormányzatának kiegészítő támogatása 09 01 01 07 01</t>
  </si>
  <si>
    <t>I.4. Határátkelőhelyek fenntartásának támogatása 09 01 01 08 01</t>
  </si>
  <si>
    <t>II. A települési önkormányzatok egyes köznevelési feladatainak támogatása, a II.4. és II.5. jogcímek kivételével 09 01 02 00 00</t>
  </si>
  <si>
    <t>II.5. Kiegészítő támogatás az óvodapedagógusok minősítéséből adódó többletfeladatokhoz 09 01 02 05 00</t>
  </si>
  <si>
    <t>III.3. Egyes szociális és gyermekjóléti feladatok támogatása 09 01 03 03 00</t>
  </si>
  <si>
    <t>III.5. Gyermekétkeztetés támogatása 09 01 03 05 00</t>
  </si>
  <si>
    <t>Összesen 9999999</t>
  </si>
  <si>
    <t>3.b - Az önkormányzatok általános, köznevelési és szociális feladataihoz kapcsolódó támogatások elszámolása</t>
  </si>
  <si>
    <t>4.a - Maradványkimutatás</t>
  </si>
  <si>
    <t>4.a. melléklet</t>
  </si>
  <si>
    <t>2015 évi költségvetés</t>
  </si>
  <si>
    <t>Közösségi támogatások 2015 évre</t>
  </si>
  <si>
    <t>I. Sporttámogatás Berhida működési célú</t>
  </si>
  <si>
    <t xml:space="preserve">Peremartoni Sport Club Berhida </t>
  </si>
  <si>
    <t>2012 Berhida Szabadidő és Tömegsport Egyesület</t>
  </si>
  <si>
    <t xml:space="preserve">              KID Rock and Roll sportegyesület</t>
  </si>
  <si>
    <t>II. Közösségi támogatás  működési célú</t>
  </si>
  <si>
    <r>
      <t xml:space="preserve">      Pere Rúzs Tánccsoport                                      </t>
    </r>
    <r>
      <rPr>
        <i/>
        <sz val="9"/>
        <rFont val="Arial"/>
        <family val="2"/>
        <charset val="238"/>
      </rPr>
      <t xml:space="preserve">                 </t>
    </r>
  </si>
  <si>
    <t xml:space="preserve">   Berhida Táncegyüttes tart-ból</t>
  </si>
  <si>
    <t xml:space="preserve">     Őszi Napfény Néptánc Csoport tiszt díj </t>
  </si>
  <si>
    <t xml:space="preserve">      PERSZE színjátszó tiszt díj</t>
  </si>
  <si>
    <t xml:space="preserve"> Peremartonért Egyesület tiszt díj</t>
  </si>
  <si>
    <t>9. Süni Óvodáért Alapítvány tiszt díj</t>
  </si>
  <si>
    <t>10. Óvodánkért Alapítvány tiszt díj</t>
  </si>
  <si>
    <t>11. Berhidai Iskoláért Alapítvány</t>
  </si>
  <si>
    <t>12. Győri Aneszteziológiáért Alapítvány</t>
  </si>
  <si>
    <t xml:space="preserve"> 2015 évi keret </t>
  </si>
  <si>
    <t>Felhalmozási célú támogatás</t>
  </si>
  <si>
    <t>12. Református Egyház Berhida templom felújítás</t>
  </si>
  <si>
    <t>Összes előirányzat</t>
  </si>
  <si>
    <t>2015. év</t>
  </si>
  <si>
    <t xml:space="preserve">B </t>
  </si>
  <si>
    <t>Rendsz szoc segély 03 hóig önr</t>
  </si>
  <si>
    <t>foglal hely tám 03 hóig önrész</t>
  </si>
  <si>
    <t xml:space="preserve">Lakásfenntartási tám. </t>
  </si>
  <si>
    <t>óvodáztatási támog</t>
  </si>
  <si>
    <t>term gyermekvédelmi tám</t>
  </si>
  <si>
    <t>Települési támogatás</t>
  </si>
  <si>
    <t>Lakhatási támog</t>
  </si>
  <si>
    <t>Közgyógyell,betegséggel kapcs</t>
  </si>
  <si>
    <t>TESZ Nyugdíjas club bojler vásárlás</t>
  </si>
  <si>
    <t>Adott előlegek</t>
  </si>
  <si>
    <t>Követelések a követelés jellegű sajátos elszámolások kivételével</t>
  </si>
  <si>
    <t>Összesen (=01+…+10)</t>
  </si>
  <si>
    <t>adatok  ezer Ft-ban</t>
  </si>
  <si>
    <t>adatok ezer  Ft-ban</t>
  </si>
  <si>
    <t>7 mell - Az eszközök értékvesztésének alakulása</t>
  </si>
  <si>
    <t>Módosítások (+/-)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</si>
  <si>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</si>
  <si>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</si>
  <si>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</si>
  <si>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</si>
  <si>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</si>
  <si>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</si>
  <si>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</si>
  <si>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</si>
  <si>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</si>
  <si>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 Befektetett pénzügyi eszközök (=A/III/1+A/III/2+A/III/3)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</si>
  <si>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</si>
  <si>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</si>
  <si>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</si>
  <si>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</si>
  <si>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</si>
  <si>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</si>
  <si>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</si>
  <si>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</si>
  <si>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</si>
  <si>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</si>
  <si>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</si>
  <si>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</si>
  <si>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</si>
  <si>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</si>
  <si>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</si>
  <si>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</si>
  <si>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</si>
  <si>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</si>
  <si>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</si>
  <si>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</si>
  <si>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</si>
  <si>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</si>
  <si>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</si>
  <si>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</si>
  <si>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D/I/5b - ebből: költségvetési évben esedékes követelések ingatlanok értékesítésére</t>
  </si>
  <si>
    <t>D/I/7 Költségvetési évben esedékes követelések felhalmozási célú átvett pénzeszközre (&gt;=D/I/7a+D/I/7b+D/I/7c)</t>
  </si>
  <si>
    <t>D/I/7c - ebből: költségvetési évben esedékes követelések felhalmozási célú visszatérítendő támogatások, kölcsönök visszatérülésére államháztartáson kívülről</t>
  </si>
  <si>
    <t>D/I Költségvetési évben esedékes követelések (=D/I/1+…+D/I/8)</t>
  </si>
  <si>
    <t>D/II/5 Költségvetési évet követően esedékes követelések felhalmozási bevételre (=D/II/5a+…+D/II/5e)</t>
  </si>
  <si>
    <t>D/II/5b - ebből: költségvetési évet követően esedékes követelések ingatlanok értékesítésére</t>
  </si>
  <si>
    <t>D/II/6 Költségvetési évet követően esedékes követelések működési célú átvett pénzeszközre (&gt;=D/II/6a+D/II/6b+D/II/6c)</t>
  </si>
  <si>
    <t>D/II/6c - ebből: költségvetési évet követően esedékes követelések működési célú visszatérítendő támogatások, kölcsönök visszatérülésére államháztartáson kívülről</t>
  </si>
  <si>
    <t>D/II/7 Költségvetési évet követően esedékes követelések felhalmozási célú átvett pénzeszközre (&gt;=D/II/7a+D/II/7b+D/II/7c)</t>
  </si>
  <si>
    <t>D/II/7c - ebből: költségvetési évet követően esedékes követelések felhalmozási célú visszatérítendő támogatások, kölcsönök visszatérülésére államháztartáson kívülről</t>
  </si>
  <si>
    <t>D/II Költségvetési évet követően esedékes követelések (=D/II/1+…+D/II/8)</t>
  </si>
  <si>
    <t>D/III/1 Adott előlegek (=D/III/1a+…+D/III/1f)</t>
  </si>
  <si>
    <t>D/III/1f - ebből: túlfizetések, téves és visszajáró kifizetések</t>
  </si>
  <si>
    <t>D/III/4 Forgótőke elszámolása</t>
  </si>
  <si>
    <t>157</t>
  </si>
  <si>
    <t>D/III Követelés jellegű sajátos elszámolások (=D/III/1+…+D/III/9)</t>
  </si>
  <si>
    <t>158</t>
  </si>
  <si>
    <t>D) KÖVETELÉSEK  (=D/I+D/II+D/III)</t>
  </si>
  <si>
    <t>159</t>
  </si>
  <si>
    <t>E/I December havi illetmények, munkabérek elszámolása</t>
  </si>
  <si>
    <t>160</t>
  </si>
  <si>
    <t>E/II Utalványok, bérletek és más hasonló, készpénz-helyettesítő fizetési eszköznek nem minősülő eszközök elszámolásai</t>
  </si>
  <si>
    <t>161</t>
  </si>
  <si>
    <t>E) EGYÉB SAJÁTOS ESZKÖZOLDALI  ELSZÁMOLÁSOK (=E/I+…+E/II)</t>
  </si>
  <si>
    <t>162</t>
  </si>
  <si>
    <t>F/1  Eredményszemléletű bevételek aktív időbeli elhatárolása</t>
  </si>
  <si>
    <t>163</t>
  </si>
  <si>
    <t>F/2 Költségek, ráfordítások aktív időbeli elhatárolása</t>
  </si>
  <si>
    <t>165</t>
  </si>
  <si>
    <t>F) AKTÍV IDŐBELI  ELHATÁROLÁSOK  (=F/1+F/2+F/3)</t>
  </si>
  <si>
    <t>166</t>
  </si>
  <si>
    <t>167</t>
  </si>
  <si>
    <t>G/I  Nemzeti vagyon induláskori értéke</t>
  </si>
  <si>
    <t>169</t>
  </si>
  <si>
    <t>G/III Egyéb eszközök induláskori értéke és változásai</t>
  </si>
  <si>
    <t>170</t>
  </si>
  <si>
    <t>G/IV Felhalmozott eredmény</t>
  </si>
  <si>
    <t>172</t>
  </si>
  <si>
    <t>G/VI Mérleg szerinti eredmény</t>
  </si>
  <si>
    <t>173</t>
  </si>
  <si>
    <t>G/ SAJÁT TŐKE  (= G/I+…+G/VI)</t>
  </si>
  <si>
    <t>175</t>
  </si>
  <si>
    <t>H/I/2 Költségvetési évben esedékes kötelezettségek munkaadókat terhelő járulékokra és szociális hozzájárulási adóra</t>
  </si>
  <si>
    <t>176</t>
  </si>
  <si>
    <t>H/I/3 Költségvetési évben esedékes kötelezettségek dologi kiadásokra</t>
  </si>
  <si>
    <t>177</t>
  </si>
  <si>
    <t>H/I/4 Költségvetési évben esedékes kötelezettségek ellátottak pénzbeli juttatásaira</t>
  </si>
  <si>
    <t>181</t>
  </si>
  <si>
    <t>H/I/6 Költségvetési évben esedékes kötelezettségek beruházásokra</t>
  </si>
  <si>
    <t>182</t>
  </si>
  <si>
    <t>H/I/7 Költségvetési évben esedékes kötelezettségek felújításokra</t>
  </si>
  <si>
    <t>199</t>
  </si>
  <si>
    <t>H/I Költségvetési évben esedékes kötelezettségek (=H/I/1+…+H/I/9)</t>
  </si>
  <si>
    <t>212</t>
  </si>
  <si>
    <t>H/II/9 Költségvetési évet követően esedékes kötelezettségek finanszírozási kiadásokra (&gt;=H/II/9a+…+H/II/9i)</t>
  </si>
  <si>
    <t>222</t>
  </si>
  <si>
    <t>H/II Költségvetési évet követően esedékes kötelezettségek (=H/II/1+…+H/II/9)</t>
  </si>
  <si>
    <t>223</t>
  </si>
  <si>
    <t>H/III/1 Kapott előlegek (=H/III/1a+H/III/1b+H/III/1c)</t>
  </si>
  <si>
    <t>226</t>
  </si>
  <si>
    <t>H/III/1c - ebből: egyéb túlfizetések, téves és visszajáró befizetések, egyéb kapott előlegek</t>
  </si>
  <si>
    <t>228</t>
  </si>
  <si>
    <t>H/III/3 Más szervezetet megillető bevételek elszámolása</t>
  </si>
  <si>
    <t>233</t>
  </si>
  <si>
    <t>H/III/8 Letétre, megőrzésre, fedezetkezelésre átvett pénzeszközök, biztosítékok</t>
  </si>
  <si>
    <t>236</t>
  </si>
  <si>
    <t>H/III Kötelezettség jellegű sajátos elszámolások (=H/III/1+…+H/III/10)</t>
  </si>
  <si>
    <t>237</t>
  </si>
  <si>
    <t>H) KÖTELEZETTSÉGEK (=H/I+H/II+H/III)</t>
  </si>
  <si>
    <t>239</t>
  </si>
  <si>
    <t>J/1 Eredményszemléletű bevételek passzív időbeli elhatárolása</t>
  </si>
  <si>
    <t>240</t>
  </si>
  <si>
    <t>J/2 Költségek, ráfordítások passzív időbeli elhatárolása</t>
  </si>
  <si>
    <t>241</t>
  </si>
  <si>
    <t>J/3 Halasztott eredményszemléletű bevételek</t>
  </si>
  <si>
    <t>242</t>
  </si>
  <si>
    <t>J) PASSZÍV IDŐBELI ELHATÁROLÁSOK (=J/1+J/2+J/3)</t>
  </si>
  <si>
    <t>243</t>
  </si>
  <si>
    <t>FORRÁSOK ÖSSZESEN (=G+H+I+J)</t>
  </si>
  <si>
    <t>9- Mérleg</t>
  </si>
  <si>
    <t>2015. Év</t>
  </si>
  <si>
    <t>14 melléklet</t>
  </si>
  <si>
    <t>2.d melléklet</t>
  </si>
  <si>
    <t>15 melléklet</t>
  </si>
  <si>
    <t>Pénzkészlet tárgyidőszak elején 2014.12.31.</t>
  </si>
  <si>
    <t>Pénzkészlet tárgyidőszak végén 2015.12.31.</t>
  </si>
  <si>
    <t>2016. évi költségvetés</t>
  </si>
  <si>
    <t>Tel önkorm szociális és gyermekjóléti, gyermekétk  feladatainak támogatása</t>
  </si>
  <si>
    <t xml:space="preserve">Elszámolásból származó  bevételek 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</si>
  <si>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</si>
  <si>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ÖNK út-járda felújítások adosságkonsz pály +műsz ell kv-i m,</t>
  </si>
  <si>
    <t>ÖNK Süni óvoda tető felújítás adósságkonsz pály+kieg kv-i m</t>
  </si>
  <si>
    <t>ÖNK Süni Óvoda nyílászáró csere kv-i m</t>
  </si>
  <si>
    <t>ÖNK Hétszín Óvoda átalakítási, felúj enged és kivit terv kv-i m</t>
  </si>
  <si>
    <t>ÖNK Hétszín Óvoda konyhatechnológiai terv kv-i m</t>
  </si>
  <si>
    <t>ÖNK Kiskovácsi szennyvízátemelő szivattyú csere</t>
  </si>
  <si>
    <t>ÖNK hulladékudvar kerítés felújítás  kv-i mar</t>
  </si>
  <si>
    <t>ÖNK Önk Hivatal vizesblokk felújítás kv-i mar</t>
  </si>
  <si>
    <t>ÖH informatikai eszköz felújítás</t>
  </si>
  <si>
    <t>ÖH egyéb gép, berendezés felújítás</t>
  </si>
  <si>
    <t>ÖNK út-járda felújítások adosságkonsz pály +műsz ell kv-i m</t>
  </si>
  <si>
    <t>ÖNK intézményi beruházásokhoz kapcs tervek   kv-i m</t>
  </si>
  <si>
    <t>ÖNK városközpont zöldpark kial munk, tervek  kv-i m</t>
  </si>
  <si>
    <t>ÖNK integrált településfejlesztési stratégia  kv-i m</t>
  </si>
  <si>
    <t>ÖNK elkerülő út eng-kiviteli terv   kv-i m</t>
  </si>
  <si>
    <t>ÖNK Veszprémi-Orgona út között telkek villamosterv  kv-i m</t>
  </si>
  <si>
    <t>ÖNK Pgytp üzletsor mellett vízmérő kialakítási munkák k-vi mar</t>
  </si>
  <si>
    <t>TESZ egyéb tárgyi eszközök beszerz</t>
  </si>
  <si>
    <t>Kultúrház egyéb tárgyi eszköz érdekeltségnöv pály-hoz önrész</t>
  </si>
  <si>
    <t>Kultúrház könyv beszerzés (éven túli)</t>
  </si>
  <si>
    <t>Mód  előirányzat</t>
  </si>
  <si>
    <t>Bevételek és kiadások</t>
  </si>
  <si>
    <t>Önként vállalt feladatok</t>
  </si>
  <si>
    <t>Államigazgatási feladatok</t>
  </si>
  <si>
    <t>Kötelezően ellátandó feladatok</t>
  </si>
  <si>
    <t>ÖNK egyéb szolgálatatások + áfa</t>
  </si>
  <si>
    <t>ÖNK Süni 6 cs szoba parkettázás ÁNTSZ műk eng</t>
  </si>
  <si>
    <t>2019.</t>
  </si>
  <si>
    <t>2019. után</t>
  </si>
  <si>
    <t xml:space="preserve">  - ebből fejezeti kez közp Rendőrség tám</t>
  </si>
  <si>
    <t>ÖNK Kossuth u. 26. szolg. Lakás nyílászáró csere, kémény</t>
  </si>
  <si>
    <t>ÖNK Ady tanári szoba gipsz karton fal</t>
  </si>
  <si>
    <t>ÖNK Ady régi isk vizesblokk felújítás</t>
  </si>
  <si>
    <t xml:space="preserve">ÖNK Rezeda 19. szolg. Lakás parkettázás, beázás </t>
  </si>
  <si>
    <t>ÖNK kultúrház homlokzat felújítás</t>
  </si>
  <si>
    <t>ÖNK Pgytp 1848-49 emlékmű felújítás</t>
  </si>
  <si>
    <t>ÖNK Arany J u. felújítás süllyedés, kereszteződés</t>
  </si>
  <si>
    <t>ÖNK járdalapos járdák felújítása Dankó u…</t>
  </si>
  <si>
    <t>ÖNK Orgona-Szegfű utca útkereszteződés felújítás</t>
  </si>
  <si>
    <t>ÖNK Süni Óvoda 6 cs szoba parkettázés műk. Enged.</t>
  </si>
  <si>
    <t>ÖNK Süni Óvodaq konyha-nevelő hely. Közötti tető felúj</t>
  </si>
  <si>
    <t>Kultúrház egyéb tárgyi eszköz, polc, hangtechnika stb</t>
  </si>
  <si>
    <t>változás</t>
  </si>
  <si>
    <t>TESZ informatikai eszközök+áfa</t>
  </si>
  <si>
    <t>TESZ imm javak +áfa</t>
  </si>
  <si>
    <t>TESZ padok beszerzése (egyéb te+áfa) zöldter</t>
  </si>
  <si>
    <t>TESZ szekrény, berend beszerzés + áfa</t>
  </si>
  <si>
    <t>ÖH digitális temetőtérkép nyt program</t>
  </si>
  <si>
    <t>ÖH informatikai eszközök + áfa</t>
  </si>
  <si>
    <t>ÖH egyéb gép, berend + áfa</t>
  </si>
  <si>
    <t>ÖH imm javak + áfa</t>
  </si>
  <si>
    <t>Süni egyéb tárgyi eszköz + áfa</t>
  </si>
  <si>
    <t>Süni Óvoda konyhai robotgép</t>
  </si>
  <si>
    <t>Süni inform eszköz + áfa</t>
  </si>
  <si>
    <t>ÖNK önkormányzati WEB lap készítés</t>
  </si>
  <si>
    <t>ÖNK Péti úti temető urnafal építés</t>
  </si>
  <si>
    <t>ÖNK Hivatal, Családsegítő KP, TESZ klíma kiépítés</t>
  </si>
  <si>
    <t>ÖNK Arany J. -Dankó u. kerítés építés (régi játszótér)</t>
  </si>
  <si>
    <t>ÖNK Kiskovácsi temető ravatalozó bővítés ÁNTSZ előír</t>
  </si>
  <si>
    <t>vált</t>
  </si>
  <si>
    <t>C/III-IV. Forintszámlák és Devizaszámlák (=C/III/1+C/III/2+CIV/1+C/IV/2)</t>
  </si>
  <si>
    <t>G/I-III Nemzeti vagyon és egyéb eszközök induláskori értéke és változásai</t>
  </si>
  <si>
    <t>házi gondozás térítési díj</t>
  </si>
  <si>
    <t>idősek nappali ell térítési díj</t>
  </si>
  <si>
    <t>gépjármű adó bevétel</t>
  </si>
  <si>
    <t>magánsz kommunális adó bev</t>
  </si>
  <si>
    <t xml:space="preserve">A </t>
  </si>
  <si>
    <t xml:space="preserve">D </t>
  </si>
  <si>
    <t>Sorszám</t>
  </si>
  <si>
    <t xml:space="preserve">Kedvezmény nélkül </t>
  </si>
  <si>
    <t>elérhető</t>
  </si>
  <si>
    <t>bevétel  e/Ft</t>
  </si>
  <si>
    <t>27.</t>
  </si>
  <si>
    <t>19.a. melléklet</t>
  </si>
  <si>
    <t>19.b. melléklet</t>
  </si>
  <si>
    <t>19.c melléklet</t>
  </si>
  <si>
    <t>Támogatás elszámolás Vilonya Köznevelési Társulás</t>
  </si>
  <si>
    <t>Részletező adatok:</t>
  </si>
  <si>
    <t>a.) 0-ra leírt eszközök</t>
  </si>
  <si>
    <t>c.) kulturális javak állománya</t>
  </si>
  <si>
    <t xml:space="preserve">              -ebből forgalomképtelen</t>
  </si>
  <si>
    <t xml:space="preserve">              - ebből korlátozottan forgalomképes</t>
  </si>
  <si>
    <t xml:space="preserve">              - ebből forgalomképes, üzleti vagyon</t>
  </si>
  <si>
    <t>b.) használatban lévő kisértékű immateriális javak és tárgyi eszközök</t>
  </si>
  <si>
    <t>TESZ teherautó vásárlás</t>
  </si>
  <si>
    <t>TESZ teherautó vásárlás (Mazda helyett)</t>
  </si>
  <si>
    <t>23/a. melléklet</t>
  </si>
  <si>
    <t>23/b. melléklet</t>
  </si>
  <si>
    <t>23/c. melléklet</t>
  </si>
  <si>
    <t>ÁLLAMIGAZGATÁSI FELADATOK</t>
  </si>
  <si>
    <t>ÖNKÉNT VÁLLALT FELADATOK</t>
  </si>
  <si>
    <t>KÖTELEZŐ FELADATOK</t>
  </si>
  <si>
    <t>1c. melléklet</t>
  </si>
  <si>
    <t>ÖNK Hétszínv bölcsőde műk eng.kerítés, homokozó</t>
  </si>
  <si>
    <t>Hétszínvirág bölcsőde műk eng:kerítés, homokozó</t>
  </si>
  <si>
    <t>Berhida Város Önkormányzata</t>
  </si>
  <si>
    <t>2014. évi költségvetés</t>
  </si>
  <si>
    <t>Bevételek</t>
  </si>
  <si>
    <t>adatok ezer Ft-ban</t>
  </si>
  <si>
    <t>Eredeti előirányzat</t>
  </si>
  <si>
    <t>Összesen</t>
  </si>
  <si>
    <t>Önkorm</t>
  </si>
  <si>
    <t>Hivatal</t>
  </si>
  <si>
    <t>TESZ</t>
  </si>
  <si>
    <t>Süni</t>
  </si>
  <si>
    <t>Kultúrház</t>
  </si>
  <si>
    <t>Sor-
szám</t>
  </si>
  <si>
    <t>Rovat megnevezése</t>
  </si>
  <si>
    <t>Rovat
száma</t>
  </si>
  <si>
    <t>1.</t>
  </si>
  <si>
    <t>2.</t>
  </si>
  <si>
    <t>3.</t>
  </si>
  <si>
    <t>4.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</si>
  <si>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</si>
  <si>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</si>
  <si>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</si>
  <si>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</si>
  <si>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</si>
  <si>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</si>
  <si>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</si>
  <si>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</si>
  <si>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</si>
  <si>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</si>
  <si>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</si>
  <si>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</si>
  <si>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</si>
  <si>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Működési célú központosított előirányzatok</t>
  </si>
  <si>
    <t>B115</t>
  </si>
  <si>
    <t>06</t>
  </si>
  <si>
    <t>Helyi önkormányzatok kiegészítő támogatásai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</si>
  <si>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</si>
  <si>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</si>
  <si>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</si>
  <si>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</si>
  <si>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</si>
  <si>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</si>
  <si>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</si>
  <si>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</si>
  <si>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</si>
  <si>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</si>
  <si>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</si>
  <si>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</si>
  <si>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</si>
  <si>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</si>
  <si>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</si>
  <si>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</si>
  <si>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</si>
  <si>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</si>
  <si>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</si>
  <si>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</si>
  <si>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</si>
  <si>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</si>
  <si>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</si>
  <si>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t xml:space="preserve">  - ebből elkülönített állami alapok</t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</si>
  <si>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</si>
  <si>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</si>
  <si>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</si>
  <si>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</si>
  <si>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</si>
  <si>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</si>
  <si>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</si>
  <si>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</si>
  <si>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</si>
  <si>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</si>
  <si>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</si>
  <si>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</si>
  <si>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</si>
  <si>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</si>
  <si>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</si>
  <si>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</si>
  <si>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</si>
  <si>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</si>
  <si>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</si>
  <si>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</si>
  <si>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</si>
  <si>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</si>
  <si>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</si>
  <si>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</si>
  <si>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</si>
  <si>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</si>
  <si>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</si>
  <si>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</si>
  <si>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</si>
  <si>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</si>
  <si>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</si>
  <si>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</si>
  <si>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</si>
  <si>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</si>
  <si>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</si>
  <si>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</si>
  <si>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</si>
  <si>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</si>
  <si>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</si>
  <si>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</si>
  <si>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</si>
  <si>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</si>
  <si>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</si>
  <si>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</si>
  <si>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</si>
  <si>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</si>
  <si>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</si>
  <si>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</si>
  <si>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</si>
  <si>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</si>
  <si>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</si>
  <si>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</si>
  <si>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</si>
  <si>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</si>
  <si>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</si>
  <si>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</si>
  <si>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</si>
  <si>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</si>
  <si>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</si>
  <si>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</si>
  <si>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</si>
  <si>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</si>
  <si>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</si>
  <si>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</si>
  <si>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</si>
  <si>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</si>
  <si>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</si>
  <si>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</si>
  <si>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</si>
  <si>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</si>
  <si>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</si>
  <si>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</si>
  <si>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</si>
  <si>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</si>
  <si>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</si>
  <si>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</si>
  <si>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</si>
  <si>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</si>
  <si>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</si>
  <si>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</si>
  <si>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</si>
  <si>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</si>
  <si>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</si>
  <si>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</si>
  <si>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</si>
  <si>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</si>
  <si>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</si>
  <si>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</si>
  <si>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</si>
  <si>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</si>
  <si>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</si>
  <si>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</si>
  <si>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</si>
  <si>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</si>
  <si>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</si>
  <si>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</si>
  <si>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</si>
  <si>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</si>
  <si>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</si>
  <si>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</si>
  <si>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</si>
  <si>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</si>
  <si>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</si>
  <si>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</si>
  <si>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</si>
  <si>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</si>
  <si>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</si>
  <si>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Működési bevételek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</si>
  <si>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</si>
  <si>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</si>
  <si>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</si>
  <si>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</si>
  <si>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</si>
  <si>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</si>
  <si>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</si>
  <si>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</si>
  <si>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</si>
  <si>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</si>
  <si>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</si>
  <si>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</si>
  <si>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</si>
  <si>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</si>
  <si>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</si>
  <si>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</si>
  <si>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</si>
  <si>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</si>
  <si>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</si>
  <si>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</si>
  <si>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</si>
  <si>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</si>
  <si>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</si>
  <si>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</si>
  <si>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</si>
  <si>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</si>
  <si>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</si>
  <si>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</si>
  <si>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</si>
  <si>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</si>
  <si>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</si>
  <si>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</si>
  <si>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</si>
  <si>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</si>
  <si>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</si>
  <si>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</si>
  <si>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</si>
  <si>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</si>
  <si>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</si>
  <si>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</si>
  <si>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</si>
  <si>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</si>
  <si>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</si>
  <si>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</si>
  <si>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</si>
  <si>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</si>
  <si>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</si>
  <si>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</si>
  <si>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</si>
  <si>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</si>
  <si>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</si>
  <si>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</si>
  <si>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</si>
  <si>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</si>
  <si>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</si>
  <si>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</si>
  <si>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</si>
  <si>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</si>
  <si>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>Módosított előirányzat</t>
  </si>
  <si>
    <t>Mód ei</t>
  </si>
  <si>
    <t xml:space="preserve">  - ebből helyi helyi önkorm.tól átvett kv-i mardból</t>
  </si>
  <si>
    <t>Kiadások</t>
  </si>
  <si>
    <t>ÖSSZESEN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</si>
  <si>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</si>
  <si>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</si>
  <si>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</si>
  <si>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</si>
  <si>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</si>
  <si>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 xml:space="preserve">Dologi kiadások 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</si>
  <si>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</si>
  <si>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</si>
  <si>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</si>
  <si>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</si>
  <si>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</si>
  <si>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</si>
  <si>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</si>
  <si>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</si>
  <si>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</si>
  <si>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</si>
  <si>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</si>
  <si>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</si>
  <si>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</si>
  <si>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</si>
  <si>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</si>
  <si>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</si>
  <si>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</si>
  <si>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</si>
  <si>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</si>
  <si>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</si>
  <si>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</si>
  <si>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</si>
  <si>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</si>
  <si>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</si>
  <si>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</si>
  <si>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</si>
  <si>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</si>
  <si>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</si>
  <si>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</si>
  <si>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</si>
  <si>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</si>
  <si>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</si>
  <si>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</si>
  <si>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</si>
  <si>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</si>
  <si>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</si>
  <si>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</si>
  <si>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</si>
  <si>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</si>
  <si>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</si>
  <si>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</si>
  <si>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</si>
  <si>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</si>
  <si>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</si>
  <si>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</si>
  <si>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</si>
  <si>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</si>
  <si>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</si>
  <si>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</si>
  <si>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</si>
  <si>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</si>
  <si>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</si>
  <si>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</si>
  <si>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</si>
  <si>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</si>
  <si>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</si>
  <si>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</si>
  <si>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</si>
  <si>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</si>
  <si>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</si>
  <si>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</si>
  <si>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</si>
  <si>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</si>
  <si>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</si>
  <si>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</si>
  <si>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</si>
  <si>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</si>
  <si>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</si>
  <si>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</si>
  <si>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</si>
  <si>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</si>
  <si>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</si>
  <si>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</si>
  <si>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</si>
  <si>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</si>
  <si>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</si>
  <si>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</si>
  <si>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</si>
  <si>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</si>
  <si>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</si>
  <si>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</si>
  <si>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</si>
  <si>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</si>
  <si>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</si>
  <si>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</si>
  <si>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</si>
  <si>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</si>
  <si>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</si>
  <si>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</si>
  <si>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</si>
  <si>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</si>
  <si>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</si>
  <si>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</si>
  <si>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</si>
  <si>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</si>
  <si>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</si>
  <si>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</si>
  <si>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</si>
  <si>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</si>
  <si>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Költségvetési kiadások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</si>
  <si>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</si>
  <si>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</si>
  <si>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</si>
  <si>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</si>
  <si>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</si>
  <si>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</si>
  <si>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</si>
  <si>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</si>
  <si>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</si>
  <si>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</si>
  <si>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</si>
  <si>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</si>
  <si>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</si>
  <si>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</si>
  <si>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</si>
  <si>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</si>
  <si>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</si>
  <si>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</si>
  <si>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</si>
  <si>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</si>
  <si>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</si>
  <si>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 xml:space="preserve">Finanszírozási kiadások </t>
  </si>
  <si>
    <t>K9</t>
  </si>
  <si>
    <t xml:space="preserve">Összes kiadás </t>
  </si>
  <si>
    <t>2/a. melléklet</t>
  </si>
  <si>
    <t>Felújítások</t>
  </si>
  <si>
    <t>Mód előirányzat</t>
  </si>
  <si>
    <t xml:space="preserve">ÖNK Kultúrház tető felúj </t>
  </si>
  <si>
    <t>2/b. melléklet</t>
  </si>
  <si>
    <t>ÖNK településrendezési terv</t>
  </si>
  <si>
    <t>TESZ B1 kút üzembehelyezése</t>
  </si>
  <si>
    <t xml:space="preserve">  - ebből fejezeti kezelésű kv-i szervnek</t>
  </si>
  <si>
    <t xml:space="preserve">  - ebből Várpalotai TC társulás </t>
  </si>
  <si>
    <t xml:space="preserve">ÖNK emlékmű pályázat </t>
  </si>
  <si>
    <t>B</t>
  </si>
  <si>
    <t>C</t>
  </si>
  <si>
    <t>F</t>
  </si>
  <si>
    <t>5. melléklet</t>
  </si>
  <si>
    <t>a 7/2016. (V.2.) önkormányzati rendelethez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</si>
</sst>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7" formatCode="0.0"/>
    <numFmt numFmtId="168" formatCode="\ ##########"/>
    <numFmt numFmtId="169" formatCode="0__"/>
    <numFmt numFmtId="171" formatCode="#,###__"/>
    <numFmt numFmtId="176" formatCode="[$-40E]mmm/\ d\.;@"/>
    <numFmt numFmtId="177" formatCode="_-* #,##0.0\ _F_t_-;\-* #,##0.0\ _F_t_-;_-* &quot;-&quot;??\ _F_t_-;_-@_-"/>
  </numFmts>
  <fonts count="7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sz val="12"/>
      <name val="Times New Roman"/>
      <family val="1"/>
    </font>
    <font>
      <b/>
      <sz val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9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/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/>
      <top style="dashed">
        <color indexed="22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 style="thin">
        <color indexed="64"/>
      </left>
      <right/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ck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8">
    <xf numFmtId="0" fontId="0" fillId="0" borderId="0"/>
    <xf numFmtId="43" fontId="6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75" fillId="0" borderId="0"/>
    <xf numFmtId="0" fontId="75" fillId="0" borderId="0"/>
    <xf numFmtId="0" fontId="2" fillId="0" borderId="0"/>
    <xf numFmtId="0" fontId="10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47" fillId="0" borderId="0"/>
  </cellStyleXfs>
  <cellXfs count="1148">
    <xf numFmtId="0" fontId="0" fillId="0" borderId="0" xfId="0"/>
    <xf numFmtId="0" fontId="2" fillId="0" borderId="0" xfId="31" applyFont="1"/>
    <xf numFmtId="0" fontId="3" fillId="0" borderId="0" xfId="31" applyFont="1"/>
    <xf numFmtId="0" fontId="75" fillId="0" borderId="0" xfId="20"/>
    <xf numFmtId="0" fontId="63" fillId="0" borderId="1" xfId="20" applyFont="1" applyBorder="1"/>
    <xf numFmtId="0" fontId="64" fillId="2" borderId="2" xfId="20" applyFont="1" applyFill="1" applyBorder="1"/>
    <xf numFmtId="0" fontId="65" fillId="0" borderId="3" xfId="20" applyFont="1" applyBorder="1"/>
    <xf numFmtId="0" fontId="65" fillId="0" borderId="0" xfId="20" applyFont="1"/>
    <xf numFmtId="0" fontId="64" fillId="0" borderId="4" xfId="20" applyFont="1" applyBorder="1"/>
    <xf numFmtId="0" fontId="64" fillId="0" borderId="0" xfId="20" applyFont="1" applyBorder="1"/>
    <xf numFmtId="0" fontId="66" fillId="0" borderId="0" xfId="20" applyFont="1"/>
    <xf numFmtId="0" fontId="5" fillId="0" borderId="5" xfId="20" applyFont="1" applyFill="1" applyBorder="1" applyAlignment="1">
      <alignment horizontal="left" vertical="center" wrapText="1"/>
    </xf>
    <xf numFmtId="0" fontId="4" fillId="0" borderId="5" xfId="20" applyFont="1" applyFill="1" applyBorder="1" applyAlignment="1">
      <alignment horizontal="left" vertical="center"/>
    </xf>
    <xf numFmtId="3" fontId="6" fillId="3" borderId="5" xfId="20" applyNumberFormat="1" applyFont="1" applyFill="1" applyBorder="1" applyAlignment="1">
      <alignment horizontal="center" vertical="center"/>
    </xf>
    <xf numFmtId="0" fontId="5" fillId="0" borderId="6" xfId="20" applyFont="1" applyFill="1" applyBorder="1" applyAlignment="1">
      <alignment horizontal="left" vertical="center" wrapText="1"/>
    </xf>
    <xf numFmtId="0" fontId="65" fillId="0" borderId="7" xfId="20" applyFont="1" applyBorder="1"/>
    <xf numFmtId="0" fontId="2" fillId="0" borderId="0" xfId="30" applyFont="1"/>
    <xf numFmtId="0" fontId="3" fillId="0" borderId="0" xfId="30" applyFont="1"/>
    <xf numFmtId="0" fontId="8" fillId="0" borderId="0" xfId="25"/>
    <xf numFmtId="0" fontId="11" fillId="0" borderId="8" xfId="33" applyFont="1" applyBorder="1"/>
    <xf numFmtId="0" fontId="4" fillId="0" borderId="9" xfId="20" applyFont="1" applyFill="1" applyBorder="1" applyAlignment="1">
      <alignment horizontal="left" vertical="center"/>
    </xf>
    <xf numFmtId="168" fontId="4" fillId="0" borderId="9" xfId="20" applyNumberFormat="1" applyFont="1" applyFill="1" applyBorder="1" applyAlignment="1">
      <alignment vertical="center"/>
    </xf>
    <xf numFmtId="3" fontId="4" fillId="3" borderId="5" xfId="20" applyNumberFormat="1" applyFont="1" applyFill="1" applyBorder="1" applyAlignment="1">
      <alignment horizontal="right" vertical="center"/>
    </xf>
    <xf numFmtId="0" fontId="75" fillId="0" borderId="7" xfId="20" applyBorder="1"/>
    <xf numFmtId="0" fontId="2" fillId="0" borderId="0" xfId="22"/>
    <xf numFmtId="0" fontId="8" fillId="0" borderId="0" xfId="35" applyBorder="1"/>
    <xf numFmtId="0" fontId="10" fillId="0" borderId="0" xfId="23"/>
    <xf numFmtId="0" fontId="5" fillId="0" borderId="0" xfId="22" applyFont="1" applyAlignment="1">
      <alignment horizontal="center"/>
    </xf>
    <xf numFmtId="0" fontId="8" fillId="0" borderId="0" xfId="35"/>
    <xf numFmtId="0" fontId="16" fillId="0" borderId="0" xfId="35" applyFont="1"/>
    <xf numFmtId="0" fontId="16" fillId="0" borderId="0" xfId="35" applyFont="1" applyAlignment="1">
      <alignment horizontal="left"/>
    </xf>
    <xf numFmtId="0" fontId="2" fillId="0" borderId="0" xfId="28" applyFont="1"/>
    <xf numFmtId="0" fontId="3" fillId="0" borderId="0" xfId="28" applyFont="1"/>
    <xf numFmtId="0" fontId="8" fillId="0" borderId="0" xfId="35" applyFont="1"/>
    <xf numFmtId="0" fontId="16" fillId="4" borderId="7" xfId="35" applyFont="1" applyFill="1" applyBorder="1"/>
    <xf numFmtId="0" fontId="8" fillId="0" borderId="10" xfId="35" applyBorder="1"/>
    <xf numFmtId="0" fontId="8" fillId="0" borderId="11" xfId="35" applyFont="1" applyBorder="1"/>
    <xf numFmtId="9" fontId="8" fillId="0" borderId="11" xfId="35" applyNumberFormat="1" applyFont="1" applyBorder="1" applyAlignment="1">
      <alignment horizontal="left"/>
    </xf>
    <xf numFmtId="0" fontId="8" fillId="0" borderId="11" xfId="35" applyBorder="1"/>
    <xf numFmtId="0" fontId="8" fillId="0" borderId="7" xfId="35" applyFont="1" applyBorder="1"/>
    <xf numFmtId="0" fontId="8" fillId="0" borderId="0" xfId="35" applyFill="1" applyBorder="1"/>
    <xf numFmtId="0" fontId="8" fillId="0" borderId="10" xfId="35" applyFill="1" applyBorder="1"/>
    <xf numFmtId="0" fontId="19" fillId="0" borderId="0" xfId="16" applyFont="1"/>
    <xf numFmtId="0" fontId="20" fillId="0" borderId="0" xfId="16" applyFont="1" applyAlignment="1"/>
    <xf numFmtId="0" fontId="9" fillId="0" borderId="0" xfId="16" applyAlignment="1"/>
    <xf numFmtId="0" fontId="9" fillId="0" borderId="0" xfId="16"/>
    <xf numFmtId="0" fontId="11" fillId="0" borderId="0" xfId="16" applyFont="1" applyAlignment="1">
      <alignment horizontal="center"/>
    </xf>
    <xf numFmtId="0" fontId="16" fillId="0" borderId="0" xfId="36" applyFont="1"/>
    <xf numFmtId="0" fontId="21" fillId="0" borderId="12" xfId="16" applyFont="1" applyBorder="1"/>
    <xf numFmtId="0" fontId="21" fillId="0" borderId="13" xfId="16" applyFont="1" applyBorder="1"/>
    <xf numFmtId="0" fontId="21" fillId="0" borderId="14" xfId="16" applyFont="1" applyBorder="1"/>
    <xf numFmtId="0" fontId="9" fillId="0" borderId="13" xfId="16" applyBorder="1" applyAlignment="1">
      <alignment horizontal="center"/>
    </xf>
    <xf numFmtId="0" fontId="22" fillId="0" borderId="10" xfId="26" applyFont="1" applyFill="1" applyBorder="1"/>
    <xf numFmtId="0" fontId="22" fillId="0" borderId="11" xfId="26" applyFont="1" applyFill="1" applyBorder="1"/>
    <xf numFmtId="165" fontId="17" fillId="0" borderId="15" xfId="3" applyNumberFormat="1" applyFont="1" applyFill="1" applyBorder="1" applyProtection="1"/>
    <xf numFmtId="0" fontId="9" fillId="0" borderId="10" xfId="16" applyFill="1" applyBorder="1"/>
    <xf numFmtId="0" fontId="22" fillId="0" borderId="16" xfId="16" applyFont="1" applyFill="1" applyBorder="1"/>
    <xf numFmtId="0" fontId="22" fillId="0" borderId="11" xfId="16" applyFont="1" applyFill="1" applyBorder="1"/>
    <xf numFmtId="0" fontId="21" fillId="0" borderId="17" xfId="16" applyFont="1" applyFill="1" applyBorder="1"/>
    <xf numFmtId="0" fontId="21" fillId="0" borderId="18" xfId="16" applyFont="1" applyFill="1" applyBorder="1"/>
    <xf numFmtId="165" fontId="21" fillId="0" borderId="19" xfId="3" applyNumberFormat="1" applyFont="1" applyFill="1" applyBorder="1" applyProtection="1"/>
    <xf numFmtId="0" fontId="21" fillId="0" borderId="9" xfId="16" applyFont="1" applyFill="1" applyBorder="1" applyProtection="1">
      <protection locked="0"/>
    </xf>
    <xf numFmtId="0" fontId="9" fillId="0" borderId="20" xfId="16" applyFont="1" applyFill="1" applyBorder="1"/>
    <xf numFmtId="0" fontId="9" fillId="0" borderId="11" xfId="16" applyFont="1" applyFill="1" applyBorder="1"/>
    <xf numFmtId="0" fontId="9" fillId="0" borderId="10" xfId="16" applyFill="1" applyBorder="1" applyProtection="1">
      <protection locked="0"/>
    </xf>
    <xf numFmtId="0" fontId="9" fillId="0" borderId="21" xfId="16" applyFont="1" applyFill="1" applyBorder="1"/>
    <xf numFmtId="0" fontId="9" fillId="0" borderId="22" xfId="16" applyFont="1" applyFill="1" applyBorder="1"/>
    <xf numFmtId="165" fontId="17" fillId="0" borderId="23" xfId="3" applyNumberFormat="1" applyFont="1" applyFill="1" applyBorder="1" applyProtection="1"/>
    <xf numFmtId="0" fontId="9" fillId="0" borderId="24" xfId="16" applyFill="1" applyBorder="1" applyProtection="1">
      <protection locked="0"/>
    </xf>
    <xf numFmtId="165" fontId="18" fillId="0" borderId="25" xfId="3" applyNumberFormat="1" applyFont="1" applyFill="1" applyBorder="1" applyProtection="1"/>
    <xf numFmtId="0" fontId="21" fillId="0" borderId="0" xfId="16" applyFont="1"/>
    <xf numFmtId="0" fontId="9" fillId="0" borderId="26" xfId="16" applyFont="1" applyFill="1" applyBorder="1"/>
    <xf numFmtId="0" fontId="9" fillId="0" borderId="27" xfId="16" applyFont="1" applyFill="1" applyBorder="1"/>
    <xf numFmtId="165" fontId="17" fillId="0" borderId="28" xfId="3" applyNumberFormat="1" applyFont="1" applyFill="1" applyBorder="1" applyProtection="1"/>
    <xf numFmtId="0" fontId="9" fillId="0" borderId="29" xfId="16" applyFill="1" applyBorder="1" applyProtection="1">
      <protection locked="0"/>
    </xf>
    <xf numFmtId="0" fontId="9" fillId="0" borderId="30" xfId="16" applyFont="1" applyFill="1" applyBorder="1"/>
    <xf numFmtId="0" fontId="9" fillId="0" borderId="31" xfId="16" applyFont="1" applyFill="1" applyBorder="1"/>
    <xf numFmtId="165" fontId="17" fillId="0" borderId="32" xfId="3" applyNumberFormat="1" applyFont="1" applyFill="1" applyBorder="1" applyProtection="1"/>
    <xf numFmtId="0" fontId="9" fillId="0" borderId="16" xfId="16" applyFill="1" applyBorder="1" applyProtection="1">
      <protection locked="0"/>
    </xf>
    <xf numFmtId="0" fontId="9" fillId="0" borderId="10" xfId="16" applyBorder="1"/>
    <xf numFmtId="0" fontId="21" fillId="0" borderId="9" xfId="16" applyFont="1" applyBorder="1"/>
    <xf numFmtId="0" fontId="9" fillId="0" borderId="11" xfId="16" applyBorder="1"/>
    <xf numFmtId="0" fontId="21" fillId="0" borderId="33" xfId="16" applyFont="1" applyFill="1" applyBorder="1"/>
    <xf numFmtId="0" fontId="21" fillId="0" borderId="34" xfId="16" applyFont="1" applyFill="1" applyBorder="1"/>
    <xf numFmtId="165" fontId="18" fillId="0" borderId="35" xfId="3" applyNumberFormat="1" applyFont="1" applyFill="1" applyBorder="1" applyProtection="1"/>
    <xf numFmtId="0" fontId="21" fillId="0" borderId="34" xfId="16" applyFont="1" applyBorder="1"/>
    <xf numFmtId="0" fontId="21" fillId="0" borderId="13" xfId="16" applyFont="1" applyFill="1" applyBorder="1"/>
    <xf numFmtId="165" fontId="18" fillId="0" borderId="13" xfId="3" applyNumberFormat="1" applyFont="1" applyFill="1" applyBorder="1" applyProtection="1"/>
    <xf numFmtId="0" fontId="21" fillId="0" borderId="8" xfId="16" applyFont="1" applyBorder="1"/>
    <xf numFmtId="0" fontId="2" fillId="0" borderId="0" xfId="27"/>
    <xf numFmtId="0" fontId="5" fillId="0" borderId="0" xfId="27" applyFont="1"/>
    <xf numFmtId="0" fontId="2" fillId="0" borderId="0" xfId="27" applyFont="1"/>
    <xf numFmtId="0" fontId="27" fillId="0" borderId="15" xfId="27" applyFont="1" applyBorder="1" applyAlignment="1">
      <alignment horizontal="center"/>
    </xf>
    <xf numFmtId="0" fontId="29" fillId="0" borderId="15" xfId="27" applyFont="1" applyBorder="1" applyAlignment="1">
      <alignment horizontal="center"/>
    </xf>
    <xf numFmtId="0" fontId="2" fillId="0" borderId="0" xfId="27" applyFont="1" applyAlignment="1"/>
    <xf numFmtId="0" fontId="2" fillId="0" borderId="0" xfId="27" applyAlignment="1"/>
    <xf numFmtId="0" fontId="30" fillId="0" borderId="0" xfId="27" applyFont="1" applyAlignment="1">
      <alignment horizontal="center"/>
    </xf>
    <xf numFmtId="0" fontId="29" fillId="0" borderId="13" xfId="27" applyFont="1" applyBorder="1" applyAlignment="1">
      <alignment horizontal="center"/>
    </xf>
    <xf numFmtId="0" fontId="29" fillId="0" borderId="36" xfId="27" applyFont="1" applyBorder="1" applyAlignment="1">
      <alignment horizontal="center"/>
    </xf>
    <xf numFmtId="0" fontId="29" fillId="0" borderId="12" xfId="27" applyFont="1" applyBorder="1" applyAlignment="1">
      <alignment horizontal="center"/>
    </xf>
    <xf numFmtId="0" fontId="29" fillId="0" borderId="11" xfId="27" applyFont="1" applyBorder="1" applyAlignment="1">
      <alignment horizontal="center"/>
    </xf>
    <xf numFmtId="0" fontId="27" fillId="0" borderId="7" xfId="27" applyFont="1" applyBorder="1" applyAlignment="1">
      <alignment horizontal="center"/>
    </xf>
    <xf numFmtId="0" fontId="29" fillId="0" borderId="37" xfId="27" applyFont="1" applyBorder="1" applyAlignment="1">
      <alignment horizontal="center"/>
    </xf>
    <xf numFmtId="0" fontId="27" fillId="0" borderId="37" xfId="27" applyFont="1" applyBorder="1" applyAlignment="1">
      <alignment horizontal="center"/>
    </xf>
    <xf numFmtId="0" fontId="27" fillId="0" borderId="5" xfId="27" applyFont="1" applyFill="1" applyBorder="1"/>
    <xf numFmtId="0" fontId="27" fillId="0" borderId="5" xfId="27" applyFont="1" applyBorder="1"/>
    <xf numFmtId="0" fontId="2" fillId="0" borderId="7" xfId="27" applyBorder="1"/>
    <xf numFmtId="0" fontId="27" fillId="0" borderId="7" xfId="27" applyFont="1" applyFill="1" applyBorder="1"/>
    <xf numFmtId="0" fontId="27" fillId="0" borderId="7" xfId="27" applyFont="1" applyBorder="1"/>
    <xf numFmtId="0" fontId="2" fillId="0" borderId="8" xfId="27" applyBorder="1"/>
    <xf numFmtId="0" fontId="27" fillId="0" borderId="8" xfId="27" applyFont="1" applyFill="1" applyBorder="1"/>
    <xf numFmtId="0" fontId="27" fillId="0" borderId="8" xfId="27" applyFont="1" applyBorder="1"/>
    <xf numFmtId="0" fontId="2" fillId="0" borderId="13" xfId="27" applyBorder="1"/>
    <xf numFmtId="0" fontId="27" fillId="0" borderId="13" xfId="27" applyFont="1" applyFill="1" applyBorder="1"/>
    <xf numFmtId="0" fontId="27" fillId="0" borderId="13" xfId="27" applyFont="1" applyBorder="1"/>
    <xf numFmtId="3" fontId="29" fillId="0" borderId="5" xfId="27" applyNumberFormat="1" applyFont="1" applyBorder="1"/>
    <xf numFmtId="3" fontId="27" fillId="0" borderId="7" xfId="27" applyNumberFormat="1" applyFont="1" applyBorder="1"/>
    <xf numFmtId="3" fontId="27" fillId="0" borderId="8" xfId="27" applyNumberFormat="1" applyFont="1" applyBorder="1"/>
    <xf numFmtId="3" fontId="27" fillId="0" borderId="13" xfId="27" applyNumberFormat="1" applyFont="1" applyBorder="1"/>
    <xf numFmtId="165" fontId="2" fillId="0" borderId="0" xfId="2" applyNumberFormat="1" applyFont="1" applyAlignment="1"/>
    <xf numFmtId="165" fontId="2" fillId="0" borderId="0" xfId="2" applyNumberFormat="1" applyFont="1"/>
    <xf numFmtId="0" fontId="29" fillId="0" borderId="0" xfId="27" applyFont="1" applyBorder="1" applyAlignment="1">
      <alignment horizontal="center"/>
    </xf>
    <xf numFmtId="0" fontId="2" fillId="0" borderId="11" xfId="27" applyBorder="1"/>
    <xf numFmtId="0" fontId="27" fillId="0" borderId="38" xfId="27" applyFont="1" applyBorder="1" applyAlignment="1">
      <alignment horizontal="center"/>
    </xf>
    <xf numFmtId="0" fontId="27" fillId="0" borderId="6" xfId="27" applyFont="1" applyBorder="1" applyAlignment="1">
      <alignment horizontal="center"/>
    </xf>
    <xf numFmtId="0" fontId="29" fillId="0" borderId="39" xfId="27" applyFont="1" applyBorder="1"/>
    <xf numFmtId="0" fontId="27" fillId="0" borderId="17" xfId="27" applyFont="1" applyBorder="1"/>
    <xf numFmtId="0" fontId="2" fillId="0" borderId="18" xfId="27" applyBorder="1"/>
    <xf numFmtId="0" fontId="2" fillId="0" borderId="37" xfId="27" applyBorder="1"/>
    <xf numFmtId="0" fontId="27" fillId="0" borderId="6" xfId="27" applyFont="1" applyBorder="1"/>
    <xf numFmtId="0" fontId="2" fillId="0" borderId="40" xfId="27" applyBorder="1"/>
    <xf numFmtId="0" fontId="27" fillId="0" borderId="41" xfId="27" applyFont="1" applyBorder="1"/>
    <xf numFmtId="0" fontId="2" fillId="0" borderId="36" xfId="27" applyBorder="1"/>
    <xf numFmtId="0" fontId="27" fillId="0" borderId="12" xfId="27" applyFont="1" applyBorder="1"/>
    <xf numFmtId="3" fontId="29" fillId="0" borderId="17" xfId="27" applyNumberFormat="1" applyFont="1" applyBorder="1"/>
    <xf numFmtId="0" fontId="27" fillId="0" borderId="37" xfId="27" applyFont="1" applyBorder="1"/>
    <xf numFmtId="3" fontId="27" fillId="0" borderId="6" xfId="27" applyNumberFormat="1" applyFont="1" applyBorder="1"/>
    <xf numFmtId="165" fontId="5" fillId="0" borderId="7" xfId="2" applyNumberFormat="1" applyFont="1" applyBorder="1"/>
    <xf numFmtId="0" fontId="27" fillId="0" borderId="40" xfId="27" applyFont="1" applyBorder="1"/>
    <xf numFmtId="3" fontId="27" fillId="0" borderId="41" xfId="27" applyNumberFormat="1" applyFont="1" applyBorder="1"/>
    <xf numFmtId="3" fontId="27" fillId="0" borderId="0" xfId="27" applyNumberFormat="1" applyFont="1" applyBorder="1"/>
    <xf numFmtId="0" fontId="27" fillId="0" borderId="36" xfId="27" applyFont="1" applyBorder="1"/>
    <xf numFmtId="3" fontId="27" fillId="0" borderId="12" xfId="27" applyNumberFormat="1" applyFont="1" applyBorder="1"/>
    <xf numFmtId="165" fontId="5" fillId="0" borderId="18" xfId="2" applyNumberFormat="1" applyFont="1" applyBorder="1"/>
    <xf numFmtId="0" fontId="8" fillId="0" borderId="13" xfId="25" applyBorder="1"/>
    <xf numFmtId="0" fontId="8" fillId="0" borderId="11" xfId="25" applyBorder="1"/>
    <xf numFmtId="0" fontId="16" fillId="0" borderId="0" xfId="25" applyFont="1"/>
    <xf numFmtId="0" fontId="8" fillId="4" borderId="13" xfId="25" applyFill="1" applyBorder="1"/>
    <xf numFmtId="0" fontId="8" fillId="0" borderId="0" xfId="25" applyBorder="1"/>
    <xf numFmtId="0" fontId="8" fillId="0" borderId="8" xfId="25" applyBorder="1"/>
    <xf numFmtId="0" fontId="29" fillId="0" borderId="0" xfId="25" applyFont="1"/>
    <xf numFmtId="0" fontId="29" fillId="0" borderId="0" xfId="25" applyFont="1" applyAlignment="1">
      <alignment horizontal="left"/>
    </xf>
    <xf numFmtId="0" fontId="2" fillId="0" borderId="0" xfId="32"/>
    <xf numFmtId="0" fontId="8" fillId="4" borderId="42" xfId="25" applyFill="1" applyBorder="1"/>
    <xf numFmtId="0" fontId="16" fillId="5" borderId="43" xfId="25" applyFont="1" applyFill="1" applyBorder="1"/>
    <xf numFmtId="0" fontId="16" fillId="5" borderId="18" xfId="25" applyFont="1" applyFill="1" applyBorder="1"/>
    <xf numFmtId="0" fontId="16" fillId="5" borderId="44" xfId="25" applyFont="1" applyFill="1" applyBorder="1"/>
    <xf numFmtId="0" fontId="8" fillId="0" borderId="45" xfId="25" applyBorder="1"/>
    <xf numFmtId="0" fontId="8" fillId="0" borderId="46" xfId="25" applyBorder="1"/>
    <xf numFmtId="0" fontId="8" fillId="0" borderId="15" xfId="25" applyBorder="1"/>
    <xf numFmtId="0" fontId="8" fillId="0" borderId="11" xfId="25" applyFont="1" applyBorder="1"/>
    <xf numFmtId="0" fontId="8" fillId="0" borderId="47" xfId="25" applyBorder="1"/>
    <xf numFmtId="0" fontId="8" fillId="5" borderId="48" xfId="25" applyFill="1" applyBorder="1"/>
    <xf numFmtId="0" fontId="8" fillId="5" borderId="49" xfId="25" applyFill="1" applyBorder="1"/>
    <xf numFmtId="0" fontId="8" fillId="5" borderId="8" xfId="25" applyFill="1" applyBorder="1"/>
    <xf numFmtId="0" fontId="8" fillId="5" borderId="50" xfId="25" applyFill="1" applyBorder="1"/>
    <xf numFmtId="0" fontId="16" fillId="5" borderId="51" xfId="25" applyFont="1" applyFill="1" applyBorder="1"/>
    <xf numFmtId="0" fontId="16" fillId="5" borderId="49" xfId="25" applyFont="1" applyFill="1" applyBorder="1"/>
    <xf numFmtId="0" fontId="16" fillId="5" borderId="52" xfId="25" applyFont="1" applyFill="1" applyBorder="1"/>
    <xf numFmtId="0" fontId="8" fillId="0" borderId="7" xfId="25" applyBorder="1"/>
    <xf numFmtId="0" fontId="8" fillId="2" borderId="11" xfId="25" applyFill="1" applyBorder="1"/>
    <xf numFmtId="0" fontId="16" fillId="0" borderId="8" xfId="25" applyFont="1" applyBorder="1"/>
    <xf numFmtId="0" fontId="8" fillId="2" borderId="15" xfId="25" applyFill="1" applyBorder="1"/>
    <xf numFmtId="0" fontId="8" fillId="2" borderId="46" xfId="25" applyFill="1" applyBorder="1"/>
    <xf numFmtId="0" fontId="8" fillId="2" borderId="13" xfId="25" applyFill="1" applyBorder="1"/>
    <xf numFmtId="0" fontId="8" fillId="2" borderId="7" xfId="25" applyFill="1" applyBorder="1"/>
    <xf numFmtId="0" fontId="29" fillId="6" borderId="5" xfId="25" applyFont="1" applyFill="1" applyBorder="1"/>
    <xf numFmtId="0" fontId="8" fillId="6" borderId="5" xfId="25" applyFill="1" applyBorder="1"/>
    <xf numFmtId="3" fontId="31" fillId="0" borderId="11" xfId="27" applyNumberFormat="1" applyFont="1" applyFill="1" applyBorder="1" applyAlignment="1" applyProtection="1">
      <alignment horizontal="right"/>
    </xf>
    <xf numFmtId="3" fontId="31" fillId="0" borderId="46" xfId="27" applyNumberFormat="1" applyFont="1" applyFill="1" applyBorder="1" applyAlignment="1" applyProtection="1">
      <alignment horizontal="right"/>
    </xf>
    <xf numFmtId="0" fontId="11" fillId="0" borderId="11" xfId="31" applyFont="1" applyBorder="1" applyAlignment="1" applyProtection="1">
      <alignment horizontal="right"/>
      <protection locked="0"/>
    </xf>
    <xf numFmtId="0" fontId="17" fillId="0" borderId="46" xfId="33" applyFont="1" applyFill="1" applyBorder="1"/>
    <xf numFmtId="0" fontId="8" fillId="0" borderId="46" xfId="25" applyFill="1" applyBorder="1"/>
    <xf numFmtId="0" fontId="8" fillId="5" borderId="13" xfId="25" applyFill="1" applyBorder="1"/>
    <xf numFmtId="0" fontId="29" fillId="4" borderId="17" xfId="25" applyFont="1" applyFill="1" applyBorder="1"/>
    <xf numFmtId="3" fontId="8" fillId="4" borderId="18" xfId="25" applyNumberFormat="1" applyFill="1" applyBorder="1"/>
    <xf numFmtId="0" fontId="2" fillId="0" borderId="0" xfId="27" applyProtection="1">
      <protection locked="0"/>
    </xf>
    <xf numFmtId="0" fontId="16" fillId="2" borderId="11" xfId="25" applyFont="1" applyFill="1" applyBorder="1"/>
    <xf numFmtId="0" fontId="16" fillId="2" borderId="15" xfId="25" applyFont="1" applyFill="1" applyBorder="1"/>
    <xf numFmtId="0" fontId="16" fillId="2" borderId="46" xfId="25" applyFont="1" applyFill="1" applyBorder="1"/>
    <xf numFmtId="0" fontId="8" fillId="2" borderId="0" xfId="25" applyFill="1"/>
    <xf numFmtId="0" fontId="8" fillId="2" borderId="45" xfId="25" applyFont="1" applyFill="1" applyBorder="1"/>
    <xf numFmtId="0" fontId="8" fillId="2" borderId="42" xfId="25" applyFill="1" applyBorder="1"/>
    <xf numFmtId="0" fontId="8" fillId="2" borderId="45" xfId="25" applyFill="1" applyBorder="1"/>
    <xf numFmtId="165" fontId="12" fillId="0" borderId="11" xfId="1" applyNumberFormat="1" applyFont="1" applyBorder="1"/>
    <xf numFmtId="0" fontId="8" fillId="4" borderId="13" xfId="25" applyFill="1" applyBorder="1" applyAlignment="1">
      <alignment wrapText="1"/>
    </xf>
    <xf numFmtId="0" fontId="8" fillId="0" borderId="53" xfId="25" applyBorder="1"/>
    <xf numFmtId="0" fontId="8" fillId="0" borderId="54" xfId="25" applyBorder="1"/>
    <xf numFmtId="0" fontId="8" fillId="2" borderId="11" xfId="25" applyFont="1" applyFill="1" applyBorder="1"/>
    <xf numFmtId="0" fontId="8" fillId="2" borderId="15" xfId="25" applyFont="1" applyFill="1" applyBorder="1"/>
    <xf numFmtId="3" fontId="11" fillId="2" borderId="11" xfId="30" applyNumberFormat="1" applyFont="1" applyFill="1" applyBorder="1" applyAlignment="1" applyProtection="1">
      <alignment horizontal="right"/>
    </xf>
    <xf numFmtId="165" fontId="25" fillId="0" borderId="8" xfId="11" applyNumberFormat="1" applyFont="1" applyBorder="1"/>
    <xf numFmtId="165" fontId="25" fillId="0" borderId="8" xfId="11" applyNumberFormat="1" applyFont="1" applyFill="1" applyBorder="1" applyAlignment="1">
      <alignment horizontal="right"/>
    </xf>
    <xf numFmtId="165" fontId="23" fillId="7" borderId="8" xfId="11" applyNumberFormat="1" applyFont="1" applyFill="1" applyBorder="1"/>
    <xf numFmtId="0" fontId="8" fillId="2" borderId="46" xfId="25" applyFont="1" applyFill="1" applyBorder="1"/>
    <xf numFmtId="0" fontId="8" fillId="2" borderId="53" xfId="25" applyFill="1" applyBorder="1"/>
    <xf numFmtId="0" fontId="8" fillId="2" borderId="47" xfId="25" applyFill="1" applyBorder="1"/>
    <xf numFmtId="0" fontId="8" fillId="2" borderId="54" xfId="25" applyFill="1" applyBorder="1"/>
    <xf numFmtId="0" fontId="16" fillId="5" borderId="25" xfId="25" applyFont="1" applyFill="1" applyBorder="1"/>
    <xf numFmtId="0" fontId="8" fillId="5" borderId="40" xfId="25" applyFill="1" applyBorder="1"/>
    <xf numFmtId="0" fontId="16" fillId="5" borderId="55" xfId="25" applyFont="1" applyFill="1" applyBorder="1"/>
    <xf numFmtId="0" fontId="8" fillId="4" borderId="56" xfId="25" applyFill="1" applyBorder="1"/>
    <xf numFmtId="0" fontId="16" fillId="0" borderId="57" xfId="25" applyFont="1" applyFill="1" applyBorder="1"/>
    <xf numFmtId="0" fontId="2" fillId="0" borderId="45" xfId="25" applyFont="1" applyBorder="1"/>
    <xf numFmtId="0" fontId="67" fillId="0" borderId="45" xfId="25" applyFont="1" applyBorder="1"/>
    <xf numFmtId="0" fontId="16" fillId="0" borderId="48" xfId="25" applyFont="1" applyFill="1" applyBorder="1"/>
    <xf numFmtId="0" fontId="16" fillId="0" borderId="48" xfId="25" applyFont="1" applyBorder="1"/>
    <xf numFmtId="0" fontId="8" fillId="0" borderId="45" xfId="25" applyFill="1" applyBorder="1"/>
    <xf numFmtId="0" fontId="8" fillId="0" borderId="57" xfId="25" applyFill="1" applyBorder="1"/>
    <xf numFmtId="0" fontId="12" fillId="0" borderId="45" xfId="0" applyFont="1" applyBorder="1"/>
    <xf numFmtId="0" fontId="17" fillId="0" borderId="45" xfId="33" applyFont="1" applyBorder="1"/>
    <xf numFmtId="0" fontId="29" fillId="5" borderId="56" xfId="25" applyFont="1" applyFill="1" applyBorder="1"/>
    <xf numFmtId="0" fontId="8" fillId="0" borderId="58" xfId="25" applyBorder="1"/>
    <xf numFmtId="0" fontId="8" fillId="0" borderId="59" xfId="25" applyBorder="1"/>
    <xf numFmtId="0" fontId="16" fillId="2" borderId="47" xfId="25" applyFont="1" applyFill="1" applyBorder="1"/>
    <xf numFmtId="0" fontId="8" fillId="2" borderId="58" xfId="25" applyFont="1" applyFill="1" applyBorder="1"/>
    <xf numFmtId="3" fontId="8" fillId="2" borderId="0" xfId="25" applyNumberFormat="1" applyFill="1"/>
    <xf numFmtId="0" fontId="2" fillId="0" borderId="0" xfId="0" applyFont="1" applyAlignment="1">
      <alignment horizontal="left"/>
    </xf>
    <xf numFmtId="164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6" fillId="0" borderId="41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1" xfId="0" quotePrefix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horizontal="left" vertical="center"/>
    </xf>
    <xf numFmtId="3" fontId="6" fillId="3" borderId="8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left" vertical="center" wrapText="1"/>
    </xf>
    <xf numFmtId="0" fontId="4" fillId="0" borderId="41" xfId="0" quotePrefix="1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left" vertical="center" wrapText="1"/>
    </xf>
    <xf numFmtId="0" fontId="4" fillId="0" borderId="12" xfId="0" quotePrefix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3" fontId="6" fillId="3" borderId="13" xfId="0" applyNumberFormat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3" fontId="6" fillId="3" borderId="5" xfId="0" applyNumberFormat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/>
    </xf>
    <xf numFmtId="0" fontId="65" fillId="0" borderId="8" xfId="0" applyFont="1" applyBorder="1"/>
    <xf numFmtId="0" fontId="2" fillId="0" borderId="4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3" fontId="0" fillId="0" borderId="0" xfId="0" applyNumberFormat="1"/>
    <xf numFmtId="164" fontId="4" fillId="0" borderId="41" xfId="0" quotePrefix="1" applyNumberFormat="1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vertical="center" wrapText="1"/>
    </xf>
    <xf numFmtId="168" fontId="4" fillId="0" borderId="8" xfId="0" applyNumberFormat="1" applyFont="1" applyFill="1" applyBorder="1" applyAlignment="1">
      <alignment vertical="center"/>
    </xf>
    <xf numFmtId="3" fontId="4" fillId="3" borderId="8" xfId="0" applyNumberFormat="1" applyFont="1" applyFill="1" applyBorder="1" applyAlignment="1">
      <alignment horizontal="right" vertical="center"/>
    </xf>
    <xf numFmtId="168" fontId="6" fillId="0" borderId="8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horizontal="right" vertical="center"/>
    </xf>
    <xf numFmtId="0" fontId="2" fillId="2" borderId="41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vertical="center" wrapText="1"/>
    </xf>
    <xf numFmtId="3" fontId="6" fillId="3" borderId="8" xfId="0" applyNumberFormat="1" applyFont="1" applyFill="1" applyBorder="1" applyAlignment="1">
      <alignment horizontal="right" vertical="center"/>
    </xf>
    <xf numFmtId="164" fontId="6" fillId="0" borderId="41" xfId="0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69" fontId="6" fillId="0" borderId="41" xfId="0" applyNumberFormat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 wrapText="1"/>
    </xf>
    <xf numFmtId="168" fontId="4" fillId="0" borderId="13" xfId="0" applyNumberFormat="1" applyFont="1" applyFill="1" applyBorder="1" applyAlignment="1">
      <alignment vertical="center"/>
    </xf>
    <xf numFmtId="3" fontId="4" fillId="3" borderId="13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left" vertical="center"/>
    </xf>
    <xf numFmtId="168" fontId="4" fillId="0" borderId="9" xfId="0" applyNumberFormat="1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5" fillId="0" borderId="1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5" xfId="0" applyBorder="1"/>
    <xf numFmtId="3" fontId="0" fillId="0" borderId="5" xfId="0" applyNumberFormat="1" applyBorder="1"/>
    <xf numFmtId="0" fontId="5" fillId="0" borderId="0" xfId="0" applyFont="1" applyFill="1" applyBorder="1" applyAlignment="1">
      <alignment horizontal="left" vertical="center"/>
    </xf>
    <xf numFmtId="167" fontId="75" fillId="0" borderId="0" xfId="20" applyNumberFormat="1"/>
    <xf numFmtId="0" fontId="2" fillId="0" borderId="0" xfId="29"/>
    <xf numFmtId="0" fontId="32" fillId="0" borderId="0" xfId="29" applyFont="1" applyBorder="1" applyAlignment="1">
      <alignment horizontal="center"/>
    </xf>
    <xf numFmtId="0" fontId="30" fillId="0" borderId="0" xfId="29" applyFont="1"/>
    <xf numFmtId="0" fontId="2" fillId="0" borderId="0" xfId="29" applyFont="1"/>
    <xf numFmtId="0" fontId="33" fillId="0" borderId="0" xfId="29" applyFont="1" applyBorder="1" applyAlignment="1">
      <alignment horizontal="center" wrapText="1"/>
    </xf>
    <xf numFmtId="0" fontId="2" fillId="0" borderId="0" xfId="29" applyBorder="1" applyAlignment="1"/>
    <xf numFmtId="0" fontId="30" fillId="0" borderId="0" xfId="29" applyFont="1" applyBorder="1" applyAlignment="1"/>
    <xf numFmtId="0" fontId="2" fillId="0" borderId="0" xfId="19" applyFont="1" applyAlignment="1">
      <alignment horizontal="left"/>
    </xf>
    <xf numFmtId="0" fontId="34" fillId="0" borderId="0" xfId="29" applyFont="1" applyBorder="1" applyAlignment="1">
      <alignment horizontal="center"/>
    </xf>
    <xf numFmtId="0" fontId="35" fillId="0" borderId="0" xfId="29" applyFont="1" applyBorder="1" applyAlignment="1">
      <alignment horizontal="left"/>
    </xf>
    <xf numFmtId="0" fontId="3" fillId="0" borderId="0" xfId="29" applyFont="1"/>
    <xf numFmtId="0" fontId="2" fillId="0" borderId="0" xfId="19"/>
    <xf numFmtId="0" fontId="17" fillId="0" borderId="38" xfId="29" applyFont="1" applyBorder="1" applyAlignment="1">
      <alignment horizontal="left"/>
    </xf>
    <xf numFmtId="0" fontId="2" fillId="0" borderId="38" xfId="19" applyBorder="1" applyAlignment="1">
      <alignment horizontal="left"/>
    </xf>
    <xf numFmtId="0" fontId="2" fillId="0" borderId="0" xfId="29" applyFont="1" applyBorder="1" applyAlignment="1"/>
    <xf numFmtId="0" fontId="2" fillId="0" borderId="0" xfId="29" applyFont="1" applyFill="1" applyBorder="1" applyAlignment="1"/>
    <xf numFmtId="0" fontId="21" fillId="8" borderId="13" xfId="29" applyFont="1" applyFill="1" applyBorder="1" applyAlignment="1">
      <alignment horizontal="center" wrapText="1"/>
    </xf>
    <xf numFmtId="165" fontId="35" fillId="5" borderId="39" xfId="6" applyNumberFormat="1" applyFont="1" applyFill="1" applyBorder="1" applyAlignment="1" applyProtection="1"/>
    <xf numFmtId="165" fontId="11" fillId="4" borderId="37" xfId="6" applyNumberFormat="1" applyFont="1" applyFill="1" applyBorder="1" applyAlignment="1" applyProtection="1">
      <alignment horizontal="right"/>
    </xf>
    <xf numFmtId="0" fontId="17" fillId="0" borderId="10" xfId="29" applyFont="1" applyBorder="1" applyAlignment="1">
      <alignment horizontal="left"/>
    </xf>
    <xf numFmtId="0" fontId="17" fillId="0" borderId="0" xfId="29" applyFont="1" applyBorder="1" applyAlignment="1">
      <alignment horizontal="left"/>
    </xf>
    <xf numFmtId="0" fontId="17" fillId="0" borderId="15" xfId="29" applyFont="1" applyBorder="1" applyAlignment="1">
      <alignment horizontal="left"/>
    </xf>
    <xf numFmtId="165" fontId="11" fillId="0" borderId="15" xfId="6" applyNumberFormat="1" applyFont="1" applyBorder="1" applyAlignment="1" applyProtection="1">
      <alignment horizontal="right"/>
      <protection locked="0"/>
    </xf>
    <xf numFmtId="0" fontId="2" fillId="0" borderId="0" xfId="29" applyAlignment="1">
      <alignment wrapText="1"/>
    </xf>
    <xf numFmtId="165" fontId="11" fillId="4" borderId="40" xfId="6" applyNumberFormat="1" applyFont="1" applyFill="1" applyBorder="1" applyAlignment="1" applyProtection="1">
      <alignment horizontal="right"/>
    </xf>
    <xf numFmtId="0" fontId="17" fillId="0" borderId="41" xfId="29" applyFont="1" applyBorder="1" applyAlignment="1">
      <alignment horizontal="left"/>
    </xf>
    <xf numFmtId="165" fontId="11" fillId="0" borderId="40" xfId="6" applyNumberFormat="1" applyFont="1" applyBorder="1" applyAlignment="1" applyProtection="1">
      <alignment horizontal="right"/>
      <protection locked="0"/>
    </xf>
    <xf numFmtId="0" fontId="17" fillId="0" borderId="41" xfId="29" applyFont="1" applyBorder="1" applyAlignment="1"/>
    <xf numFmtId="165" fontId="11" fillId="0" borderId="8" xfId="6" applyNumberFormat="1" applyFont="1" applyBorder="1" applyAlignment="1" applyProtection="1">
      <alignment horizontal="right"/>
    </xf>
    <xf numFmtId="0" fontId="17" fillId="0" borderId="14" xfId="29" applyFont="1" applyBorder="1" applyAlignment="1"/>
    <xf numFmtId="165" fontId="11" fillId="0" borderId="13" xfId="6" applyNumberFormat="1" applyFont="1" applyBorder="1" applyAlignment="1" applyProtection="1">
      <alignment horizontal="right"/>
      <protection locked="0"/>
    </xf>
    <xf numFmtId="0" fontId="17" fillId="0" borderId="10" xfId="29" applyFont="1" applyBorder="1" applyAlignment="1"/>
    <xf numFmtId="0" fontId="17" fillId="0" borderId="0" xfId="29" applyFont="1" applyBorder="1" applyAlignment="1"/>
    <xf numFmtId="165" fontId="11" fillId="0" borderId="11" xfId="6" applyNumberFormat="1" applyFont="1" applyBorder="1" applyAlignment="1" applyProtection="1">
      <alignment horizontal="right"/>
      <protection locked="0"/>
    </xf>
    <xf numFmtId="0" fontId="17" fillId="0" borderId="12" xfId="29" applyFont="1" applyBorder="1" applyAlignment="1">
      <alignment horizontal="left"/>
    </xf>
    <xf numFmtId="0" fontId="17" fillId="0" borderId="60" xfId="29" applyFont="1" applyBorder="1" applyAlignment="1">
      <alignment horizontal="left"/>
    </xf>
    <xf numFmtId="0" fontId="17" fillId="0" borderId="40" xfId="29" applyFont="1" applyBorder="1" applyAlignment="1">
      <alignment horizontal="left"/>
    </xf>
    <xf numFmtId="0" fontId="2" fillId="0" borderId="38" xfId="29" applyFont="1" applyBorder="1" applyAlignment="1"/>
    <xf numFmtId="0" fontId="2" fillId="0" borderId="37" xfId="29" applyFont="1" applyBorder="1" applyAlignment="1"/>
    <xf numFmtId="165" fontId="11" fillId="0" borderId="37" xfId="6" applyNumberFormat="1" applyFont="1" applyBorder="1" applyAlignment="1" applyProtection="1">
      <alignment horizontal="right"/>
    </xf>
    <xf numFmtId="0" fontId="17" fillId="0" borderId="14" xfId="29" applyFont="1" applyBorder="1" applyAlignment="1">
      <alignment horizontal="left"/>
    </xf>
    <xf numFmtId="0" fontId="17" fillId="0" borderId="36" xfId="29" applyFont="1" applyBorder="1" applyAlignment="1">
      <alignment horizontal="left"/>
    </xf>
    <xf numFmtId="165" fontId="11" fillId="0" borderId="36" xfId="6" applyNumberFormat="1" applyFont="1" applyBorder="1" applyAlignment="1" applyProtection="1">
      <alignment horizontal="right"/>
      <protection locked="0"/>
    </xf>
    <xf numFmtId="16" fontId="9" fillId="0" borderId="41" xfId="29" applyNumberFormat="1" applyFont="1" applyBorder="1"/>
    <xf numFmtId="0" fontId="3" fillId="0" borderId="60" xfId="29" applyFont="1" applyBorder="1"/>
    <xf numFmtId="0" fontId="2" fillId="0" borderId="40" xfId="29" applyBorder="1"/>
    <xf numFmtId="165" fontId="11" fillId="0" borderId="8" xfId="6" applyNumberFormat="1" applyFont="1" applyBorder="1" applyAlignment="1" applyProtection="1">
      <alignment horizontal="center"/>
      <protection locked="0"/>
    </xf>
    <xf numFmtId="16" fontId="21" fillId="6" borderId="41" xfId="29" applyNumberFormat="1" applyFont="1" applyFill="1" applyBorder="1"/>
    <xf numFmtId="0" fontId="36" fillId="6" borderId="60" xfId="29" applyFont="1" applyFill="1" applyBorder="1"/>
    <xf numFmtId="0" fontId="5" fillId="6" borderId="40" xfId="29" applyFont="1" applyFill="1" applyBorder="1"/>
    <xf numFmtId="165" fontId="35" fillId="6" borderId="40" xfId="6" applyNumberFormat="1" applyFont="1" applyFill="1" applyBorder="1" applyAlignment="1" applyProtection="1">
      <alignment horizontal="center"/>
      <protection locked="0"/>
    </xf>
    <xf numFmtId="165" fontId="35" fillId="8" borderId="40" xfId="6" applyNumberFormat="1" applyFont="1" applyFill="1" applyBorder="1" applyAlignment="1" applyProtection="1">
      <alignment horizontal="right"/>
    </xf>
    <xf numFmtId="165" fontId="11" fillId="0" borderId="40" xfId="6" applyNumberFormat="1" applyFont="1" applyBorder="1" applyAlignment="1" applyProtection="1">
      <alignment horizontal="right"/>
    </xf>
    <xf numFmtId="0" fontId="17" fillId="0" borderId="15" xfId="29" applyFont="1" applyBorder="1" applyAlignment="1"/>
    <xf numFmtId="165" fontId="11" fillId="0" borderId="15" xfId="6" applyNumberFormat="1" applyFont="1" applyBorder="1" applyProtection="1">
      <protection locked="0"/>
    </xf>
    <xf numFmtId="0" fontId="2" fillId="0" borderId="15" xfId="19" applyBorder="1" applyAlignment="1"/>
    <xf numFmtId="165" fontId="11" fillId="0" borderId="40" xfId="6" applyNumberFormat="1" applyFont="1" applyFill="1" applyBorder="1" applyAlignment="1" applyProtection="1">
      <alignment horizontal="right"/>
    </xf>
    <xf numFmtId="165" fontId="11" fillId="0" borderId="13" xfId="6" applyNumberFormat="1" applyFont="1" applyFill="1" applyBorder="1" applyAlignment="1" applyProtection="1">
      <alignment horizontal="right"/>
      <protection locked="0"/>
    </xf>
    <xf numFmtId="0" fontId="17" fillId="0" borderId="11" xfId="29" applyFont="1" applyBorder="1" applyAlignment="1">
      <alignment horizontal="left"/>
    </xf>
    <xf numFmtId="165" fontId="11" fillId="0" borderId="11" xfId="6" applyNumberFormat="1" applyFont="1" applyFill="1" applyBorder="1" applyAlignment="1" applyProtection="1">
      <alignment horizontal="right"/>
      <protection locked="0"/>
    </xf>
    <xf numFmtId="0" fontId="2" fillId="0" borderId="0" xfId="19" applyBorder="1" applyAlignment="1">
      <alignment horizontal="left"/>
    </xf>
    <xf numFmtId="0" fontId="2" fillId="0" borderId="15" xfId="19" applyBorder="1" applyAlignment="1">
      <alignment horizontal="left"/>
    </xf>
    <xf numFmtId="165" fontId="11" fillId="0" borderId="7" xfId="6" applyNumberFormat="1" applyFont="1" applyFill="1" applyBorder="1" applyAlignment="1" applyProtection="1">
      <alignment horizontal="right"/>
      <protection locked="0"/>
    </xf>
    <xf numFmtId="0" fontId="2" fillId="2" borderId="0" xfId="29" applyFill="1"/>
    <xf numFmtId="165" fontId="11" fillId="0" borderId="40" xfId="6" applyNumberFormat="1" applyFont="1" applyFill="1" applyBorder="1" applyAlignment="1" applyProtection="1">
      <alignment horizontal="right"/>
      <protection locked="0"/>
    </xf>
    <xf numFmtId="165" fontId="11" fillId="0" borderId="36" xfId="6" applyNumberFormat="1" applyFont="1" applyFill="1" applyBorder="1" applyAlignment="1" applyProtection="1">
      <alignment horizontal="right"/>
      <protection locked="0"/>
    </xf>
    <xf numFmtId="0" fontId="17" fillId="0" borderId="6" xfId="29" applyFont="1" applyBorder="1" applyAlignment="1">
      <alignment horizontal="left"/>
    </xf>
    <xf numFmtId="0" fontId="17" fillId="0" borderId="37" xfId="29" applyFont="1" applyBorder="1" applyAlignment="1">
      <alignment horizontal="left"/>
    </xf>
    <xf numFmtId="165" fontId="11" fillId="0" borderId="37" xfId="6" applyNumberFormat="1" applyFont="1" applyFill="1" applyBorder="1" applyAlignment="1" applyProtection="1">
      <alignment horizontal="right"/>
      <protection locked="0"/>
    </xf>
    <xf numFmtId="165" fontId="11" fillId="0" borderId="15" xfId="6" applyNumberFormat="1" applyFont="1" applyFill="1" applyBorder="1" applyAlignment="1" applyProtection="1">
      <alignment horizontal="right"/>
      <protection locked="0"/>
    </xf>
    <xf numFmtId="165" fontId="2" fillId="0" borderId="0" xfId="29" applyNumberFormat="1"/>
    <xf numFmtId="0" fontId="17" fillId="0" borderId="10" xfId="29" applyFont="1" applyBorder="1"/>
    <xf numFmtId="0" fontId="17" fillId="0" borderId="0" xfId="29" applyFont="1" applyBorder="1"/>
    <xf numFmtId="0" fontId="17" fillId="0" borderId="15" xfId="29" applyFont="1" applyBorder="1"/>
    <xf numFmtId="165" fontId="37" fillId="0" borderId="15" xfId="6" applyNumberFormat="1" applyFont="1" applyFill="1" applyBorder="1" applyAlignment="1" applyProtection="1">
      <alignment horizontal="right"/>
      <protection locked="0"/>
    </xf>
    <xf numFmtId="165" fontId="37" fillId="0" borderId="15" xfId="6" applyNumberFormat="1" applyFont="1" applyBorder="1" applyAlignment="1" applyProtection="1">
      <alignment horizontal="right"/>
      <protection locked="0"/>
    </xf>
    <xf numFmtId="165" fontId="11" fillId="2" borderId="11" xfId="6" applyNumberFormat="1" applyFont="1" applyFill="1" applyBorder="1" applyAlignment="1" applyProtection="1">
      <alignment horizontal="right"/>
      <protection locked="0"/>
    </xf>
    <xf numFmtId="0" fontId="9" fillId="0" borderId="11" xfId="34" applyFont="1" applyBorder="1"/>
    <xf numFmtId="0" fontId="17" fillId="2" borderId="10" xfId="29" applyFont="1" applyFill="1" applyBorder="1" applyAlignment="1">
      <alignment horizontal="left"/>
    </xf>
    <xf numFmtId="165" fontId="35" fillId="2" borderId="40" xfId="6" applyNumberFormat="1" applyFont="1" applyFill="1" applyBorder="1" applyAlignment="1" applyProtection="1">
      <alignment horizontal="right"/>
      <protection locked="0"/>
    </xf>
    <xf numFmtId="0" fontId="5" fillId="0" borderId="0" xfId="29" applyFont="1"/>
    <xf numFmtId="165" fontId="35" fillId="7" borderId="39" xfId="6" applyNumberFormat="1" applyFont="1" applyFill="1" applyBorder="1" applyAlignment="1" applyProtection="1">
      <alignment horizontal="right"/>
    </xf>
    <xf numFmtId="165" fontId="11" fillId="2" borderId="36" xfId="6" applyNumberFormat="1" applyFont="1" applyFill="1" applyBorder="1" applyAlignment="1" applyProtection="1">
      <alignment horizontal="right"/>
      <protection locked="0"/>
    </xf>
    <xf numFmtId="165" fontId="11" fillId="7" borderId="8" xfId="6" applyNumberFormat="1" applyFont="1" applyFill="1" applyBorder="1" applyAlignment="1" applyProtection="1">
      <alignment horizontal="right"/>
      <protection locked="0"/>
    </xf>
    <xf numFmtId="0" fontId="17" fillId="2" borderId="41" xfId="29" applyFont="1" applyFill="1" applyBorder="1" applyAlignment="1">
      <alignment horizontal="left"/>
    </xf>
    <xf numFmtId="0" fontId="2" fillId="2" borderId="60" xfId="19" applyFont="1" applyFill="1" applyBorder="1" applyAlignment="1">
      <alignment horizontal="left"/>
    </xf>
    <xf numFmtId="165" fontId="11" fillId="2" borderId="8" xfId="6" applyNumberFormat="1" applyFont="1" applyFill="1" applyBorder="1" applyAlignment="1" applyProtection="1">
      <alignment horizontal="right"/>
      <protection locked="0"/>
    </xf>
    <xf numFmtId="0" fontId="17" fillId="2" borderId="12" xfId="29" applyFont="1" applyFill="1" applyBorder="1" applyAlignment="1">
      <alignment horizontal="left"/>
    </xf>
    <xf numFmtId="0" fontId="2" fillId="2" borderId="14" xfId="19" applyFont="1" applyFill="1" applyBorder="1" applyAlignment="1">
      <alignment horizontal="left"/>
    </xf>
    <xf numFmtId="165" fontId="11" fillId="2" borderId="13" xfId="6" applyNumberFormat="1" applyFont="1" applyFill="1" applyBorder="1" applyAlignment="1" applyProtection="1">
      <alignment horizontal="right"/>
      <protection locked="0"/>
    </xf>
    <xf numFmtId="0" fontId="17" fillId="2" borderId="6" xfId="29" applyFont="1" applyFill="1" applyBorder="1" applyAlignment="1">
      <alignment horizontal="left"/>
    </xf>
    <xf numFmtId="0" fontId="2" fillId="2" borderId="38" xfId="19" applyFont="1" applyFill="1" applyBorder="1" applyAlignment="1">
      <alignment horizontal="left"/>
    </xf>
    <xf numFmtId="165" fontId="11" fillId="2" borderId="7" xfId="6" applyNumberFormat="1" applyFont="1" applyFill="1" applyBorder="1" applyAlignment="1" applyProtection="1">
      <alignment horizontal="right"/>
      <protection locked="0"/>
    </xf>
    <xf numFmtId="0" fontId="9" fillId="0" borderId="13" xfId="34" applyFont="1" applyBorder="1"/>
    <xf numFmtId="165" fontId="11" fillId="0" borderId="13" xfId="6" applyNumberFormat="1" applyFont="1" applyBorder="1" applyAlignment="1" applyProtection="1">
      <alignment horizontal="right"/>
    </xf>
    <xf numFmtId="165" fontId="11" fillId="0" borderId="11" xfId="6" applyNumberFormat="1" applyFont="1" applyBorder="1" applyAlignment="1" applyProtection="1">
      <alignment horizontal="right"/>
    </xf>
    <xf numFmtId="0" fontId="17" fillId="0" borderId="11" xfId="34" applyFont="1" applyBorder="1"/>
    <xf numFmtId="0" fontId="2" fillId="0" borderId="0" xfId="19" applyBorder="1" applyAlignment="1"/>
    <xf numFmtId="0" fontId="2" fillId="0" borderId="37" xfId="19" applyBorder="1" applyAlignment="1">
      <alignment horizontal="left"/>
    </xf>
    <xf numFmtId="0" fontId="18" fillId="7" borderId="8" xfId="29" applyFont="1" applyFill="1" applyBorder="1" applyAlignment="1">
      <alignment horizontal="left"/>
    </xf>
    <xf numFmtId="165" fontId="35" fillId="7" borderId="8" xfId="6" applyNumberFormat="1" applyFont="1" applyFill="1" applyBorder="1" applyAlignment="1" applyProtection="1">
      <alignment horizontal="right"/>
      <protection locked="0"/>
    </xf>
    <xf numFmtId="0" fontId="17" fillId="2" borderId="8" xfId="29" applyFont="1" applyFill="1" applyBorder="1" applyAlignment="1">
      <alignment horizontal="left"/>
    </xf>
    <xf numFmtId="165" fontId="11" fillId="2" borderId="40" xfId="6" applyNumberFormat="1" applyFont="1" applyFill="1" applyBorder="1" applyAlignment="1" applyProtection="1">
      <alignment horizontal="right"/>
      <protection locked="0"/>
    </xf>
    <xf numFmtId="165" fontId="11" fillId="2" borderId="37" xfId="6" applyNumberFormat="1" applyFont="1" applyFill="1" applyBorder="1" applyAlignment="1" applyProtection="1">
      <alignment horizontal="right"/>
      <protection locked="0"/>
    </xf>
    <xf numFmtId="0" fontId="2" fillId="0" borderId="0" xfId="29" applyBorder="1"/>
    <xf numFmtId="165" fontId="35" fillId="9" borderId="40" xfId="6" applyNumberFormat="1" applyFont="1" applyFill="1" applyBorder="1" applyAlignment="1" applyProtection="1">
      <alignment horizontal="right"/>
    </xf>
    <xf numFmtId="0" fontId="18" fillId="2" borderId="41" xfId="29" applyFont="1" applyFill="1" applyBorder="1" applyAlignment="1">
      <alignment horizontal="left"/>
    </xf>
    <xf numFmtId="0" fontId="2" fillId="2" borderId="60" xfId="29" applyFont="1" applyFill="1" applyBorder="1" applyAlignment="1">
      <alignment horizontal="left"/>
    </xf>
    <xf numFmtId="0" fontId="2" fillId="2" borderId="40" xfId="29" applyFont="1" applyFill="1" applyBorder="1" applyAlignment="1">
      <alignment horizontal="left"/>
    </xf>
    <xf numFmtId="165" fontId="35" fillId="2" borderId="40" xfId="6" applyNumberFormat="1" applyFont="1" applyFill="1" applyBorder="1" applyAlignment="1" applyProtection="1">
      <alignment horizontal="right"/>
    </xf>
    <xf numFmtId="0" fontId="2" fillId="2" borderId="14" xfId="29" applyFont="1" applyFill="1" applyBorder="1" applyAlignment="1">
      <alignment horizontal="left"/>
    </xf>
    <xf numFmtId="0" fontId="2" fillId="2" borderId="36" xfId="29" applyFont="1" applyFill="1" applyBorder="1" applyAlignment="1">
      <alignment horizontal="left"/>
    </xf>
    <xf numFmtId="165" fontId="11" fillId="2" borderId="36" xfId="6" applyNumberFormat="1" applyFont="1" applyFill="1" applyBorder="1" applyAlignment="1" applyProtection="1">
      <alignment horizontal="right"/>
    </xf>
    <xf numFmtId="0" fontId="2" fillId="2" borderId="38" xfId="29" applyFont="1" applyFill="1" applyBorder="1" applyAlignment="1">
      <alignment horizontal="left"/>
    </xf>
    <xf numFmtId="0" fontId="2" fillId="2" borderId="37" xfId="29" applyFont="1" applyFill="1" applyBorder="1" applyAlignment="1">
      <alignment horizontal="left"/>
    </xf>
    <xf numFmtId="165" fontId="11" fillId="2" borderId="37" xfId="6" applyNumberFormat="1" applyFont="1" applyFill="1" applyBorder="1" applyAlignment="1" applyProtection="1">
      <alignment horizontal="right"/>
    </xf>
    <xf numFmtId="165" fontId="35" fillId="5" borderId="40" xfId="6" applyNumberFormat="1" applyFont="1" applyFill="1" applyBorder="1" applyAlignment="1" applyProtection="1">
      <alignment horizontal="right"/>
    </xf>
    <xf numFmtId="165" fontId="35" fillId="0" borderId="40" xfId="6" applyNumberFormat="1" applyFont="1" applyBorder="1" applyAlignment="1" applyProtection="1">
      <alignment horizontal="right"/>
    </xf>
    <xf numFmtId="165" fontId="11" fillId="5" borderId="40" xfId="6" applyNumberFormat="1" applyFont="1" applyFill="1" applyBorder="1" applyAlignment="1" applyProtection="1">
      <alignment horizontal="right"/>
      <protection locked="0"/>
    </xf>
    <xf numFmtId="0" fontId="17" fillId="0" borderId="0" xfId="29" applyFont="1" applyAlignment="1">
      <alignment horizontal="left"/>
    </xf>
    <xf numFmtId="0" fontId="2" fillId="0" borderId="0" xfId="29" applyProtection="1">
      <protection locked="0"/>
    </xf>
    <xf numFmtId="0" fontId="32" fillId="0" borderId="0" xfId="29" applyFont="1" applyBorder="1" applyAlignment="1" applyProtection="1">
      <alignment horizontal="left"/>
    </xf>
    <xf numFmtId="0" fontId="2" fillId="0" borderId="0" xfId="29" applyAlignment="1"/>
    <xf numFmtId="0" fontId="2" fillId="0" borderId="0" xfId="29" applyFont="1" applyProtection="1"/>
    <xf numFmtId="0" fontId="2" fillId="0" borderId="0" xfId="29" applyFont="1" applyProtection="1">
      <protection locked="0"/>
    </xf>
    <xf numFmtId="0" fontId="36" fillId="0" borderId="0" xfId="29" applyFont="1" applyBorder="1" applyAlignment="1" applyProtection="1"/>
    <xf numFmtId="0" fontId="11" fillId="0" borderId="0" xfId="29" applyFont="1" applyBorder="1" applyAlignment="1" applyProtection="1"/>
    <xf numFmtId="0" fontId="11" fillId="0" borderId="0" xfId="29" applyFont="1" applyAlignment="1"/>
    <xf numFmtId="0" fontId="11" fillId="0" borderId="0" xfId="29" applyFont="1" applyProtection="1">
      <protection locked="0"/>
    </xf>
    <xf numFmtId="0" fontId="30" fillId="0" borderId="0" xfId="29" applyFont="1" applyProtection="1">
      <protection locked="0"/>
    </xf>
    <xf numFmtId="0" fontId="11" fillId="0" borderId="0" xfId="29" applyFont="1" applyProtection="1"/>
    <xf numFmtId="0" fontId="17" fillId="0" borderId="0" xfId="29" applyFont="1" applyProtection="1">
      <protection locked="0"/>
    </xf>
    <xf numFmtId="0" fontId="38" fillId="9" borderId="34" xfId="29" applyFont="1" applyFill="1" applyBorder="1" applyAlignment="1" applyProtection="1">
      <alignment horizontal="center"/>
      <protection locked="0"/>
    </xf>
    <xf numFmtId="0" fontId="38" fillId="9" borderId="11" xfId="29" applyFont="1" applyFill="1" applyBorder="1" applyAlignment="1" applyProtection="1">
      <alignment horizontal="center"/>
      <protection locked="0"/>
    </xf>
    <xf numFmtId="3" fontId="36" fillId="9" borderId="11" xfId="29" applyNumberFormat="1" applyFont="1" applyFill="1" applyBorder="1" applyAlignment="1" applyProtection="1">
      <alignment horizontal="center"/>
    </xf>
    <xf numFmtId="0" fontId="36" fillId="9" borderId="61" xfId="29" applyFont="1" applyFill="1" applyBorder="1" applyAlignment="1" applyProtection="1">
      <alignment horizontal="center"/>
    </xf>
    <xf numFmtId="0" fontId="36" fillId="9" borderId="62" xfId="29" applyFont="1" applyFill="1" applyBorder="1" applyAlignment="1" applyProtection="1">
      <alignment horizontal="center"/>
    </xf>
    <xf numFmtId="0" fontId="36" fillId="9" borderId="63" xfId="29" applyFont="1" applyFill="1" applyBorder="1" applyAlignment="1" applyProtection="1">
      <alignment horizontal="center"/>
    </xf>
    <xf numFmtId="176" fontId="38" fillId="9" borderId="11" xfId="29" applyNumberFormat="1" applyFont="1" applyFill="1" applyBorder="1" applyAlignment="1" applyProtection="1">
      <alignment horizontal="center"/>
    </xf>
    <xf numFmtId="3" fontId="31" fillId="0" borderId="8" xfId="29" applyNumberFormat="1" applyFont="1" applyFill="1" applyBorder="1" applyAlignment="1" applyProtection="1">
      <alignment horizontal="right"/>
    </xf>
    <xf numFmtId="3" fontId="31" fillId="0" borderId="7" xfId="29" applyNumberFormat="1" applyFont="1" applyFill="1" applyBorder="1" applyAlignment="1" applyProtection="1">
      <alignment horizontal="right"/>
      <protection locked="0"/>
    </xf>
    <xf numFmtId="3" fontId="31" fillId="0" borderId="64" xfId="29" applyNumberFormat="1" applyFont="1" applyFill="1" applyBorder="1" applyAlignment="1" applyProtection="1">
      <alignment horizontal="right"/>
      <protection locked="0"/>
    </xf>
    <xf numFmtId="3" fontId="31" fillId="0" borderId="8" xfId="29" applyNumberFormat="1" applyFont="1" applyFill="1" applyBorder="1" applyAlignment="1" applyProtection="1">
      <alignment horizontal="right"/>
      <protection locked="0"/>
    </xf>
    <xf numFmtId="3" fontId="31" fillId="0" borderId="50" xfId="29" applyNumberFormat="1" applyFont="1" applyFill="1" applyBorder="1" applyAlignment="1" applyProtection="1">
      <alignment horizontal="right"/>
      <protection locked="0"/>
    </xf>
    <xf numFmtId="0" fontId="13" fillId="0" borderId="65" xfId="29" applyFont="1" applyBorder="1" applyAlignment="1" applyProtection="1">
      <alignment horizontal="left"/>
      <protection locked="0"/>
    </xf>
    <xf numFmtId="0" fontId="13" fillId="0" borderId="14" xfId="29" applyFont="1" applyBorder="1" applyAlignment="1" applyProtection="1">
      <alignment horizontal="left"/>
      <protection locked="0"/>
    </xf>
    <xf numFmtId="0" fontId="13" fillId="0" borderId="36" xfId="29" applyFont="1" applyBorder="1" applyAlignment="1" applyProtection="1">
      <alignment horizontal="left"/>
      <protection locked="0"/>
    </xf>
    <xf numFmtId="3" fontId="31" fillId="0" borderId="13" xfId="29" applyNumberFormat="1" applyFont="1" applyFill="1" applyBorder="1" applyAlignment="1" applyProtection="1">
      <alignment horizontal="right"/>
    </xf>
    <xf numFmtId="3" fontId="31" fillId="0" borderId="36" xfId="29" applyNumberFormat="1" applyFont="1" applyFill="1" applyBorder="1" applyAlignment="1" applyProtection="1">
      <alignment horizontal="right"/>
    </xf>
    <xf numFmtId="3" fontId="31" fillId="0" borderId="66" xfId="29" applyNumberFormat="1" applyFont="1" applyFill="1" applyBorder="1" applyAlignment="1" applyProtection="1">
      <alignment horizontal="right"/>
    </xf>
    <xf numFmtId="3" fontId="31" fillId="0" borderId="56" xfId="29" applyNumberFormat="1" applyFont="1" applyFill="1" applyBorder="1" applyAlignment="1" applyProtection="1">
      <alignment horizontal="right"/>
    </xf>
    <xf numFmtId="3" fontId="31" fillId="2" borderId="13" xfId="29" applyNumberFormat="1" applyFont="1" applyFill="1" applyBorder="1" applyAlignment="1" applyProtection="1">
      <alignment horizontal="right"/>
    </xf>
    <xf numFmtId="3" fontId="31" fillId="2" borderId="36" xfId="29" applyNumberFormat="1" applyFont="1" applyFill="1" applyBorder="1" applyAlignment="1" applyProtection="1">
      <alignment horizontal="right"/>
    </xf>
    <xf numFmtId="3" fontId="31" fillId="2" borderId="66" xfId="29" applyNumberFormat="1" applyFont="1" applyFill="1" applyBorder="1" applyAlignment="1" applyProtection="1">
      <alignment horizontal="right"/>
    </xf>
    <xf numFmtId="0" fontId="13" fillId="0" borderId="20" xfId="29" applyFont="1" applyBorder="1" applyAlignment="1" applyProtection="1">
      <alignment horizontal="left"/>
      <protection locked="0"/>
    </xf>
    <xf numFmtId="0" fontId="13" fillId="0" borderId="0" xfId="29" applyFont="1" applyBorder="1" applyAlignment="1" applyProtection="1">
      <alignment horizontal="left"/>
      <protection locked="0"/>
    </xf>
    <xf numFmtId="0" fontId="13" fillId="0" borderId="15" xfId="29" applyFont="1" applyBorder="1" applyAlignment="1" applyProtection="1">
      <alignment horizontal="left"/>
      <protection locked="0"/>
    </xf>
    <xf numFmtId="3" fontId="31" fillId="0" borderId="11" xfId="29" applyNumberFormat="1" applyFont="1" applyFill="1" applyBorder="1" applyAlignment="1" applyProtection="1">
      <alignment horizontal="right"/>
    </xf>
    <xf numFmtId="3" fontId="31" fillId="0" borderId="11" xfId="29" applyNumberFormat="1" applyFont="1" applyFill="1" applyBorder="1" applyAlignment="1" applyProtection="1">
      <alignment horizontal="right"/>
      <protection locked="0"/>
    </xf>
    <xf numFmtId="3" fontId="31" fillId="0" borderId="46" xfId="29" applyNumberFormat="1" applyFont="1" applyFill="1" applyBorder="1" applyAlignment="1" applyProtection="1">
      <alignment horizontal="right"/>
      <protection locked="0"/>
    </xf>
    <xf numFmtId="3" fontId="31" fillId="0" borderId="45" xfId="29" applyNumberFormat="1" applyFont="1" applyFill="1" applyBorder="1" applyAlignment="1" applyProtection="1">
      <alignment horizontal="right"/>
    </xf>
    <xf numFmtId="3" fontId="31" fillId="2" borderId="11" xfId="29" applyNumberFormat="1" applyFont="1" applyFill="1" applyBorder="1" applyAlignment="1" applyProtection="1">
      <alignment horizontal="right"/>
      <protection locked="0"/>
    </xf>
    <xf numFmtId="3" fontId="31" fillId="2" borderId="46" xfId="29" applyNumberFormat="1" applyFont="1" applyFill="1" applyBorder="1" applyAlignment="1" applyProtection="1">
      <alignment horizontal="right"/>
      <protection locked="0"/>
    </xf>
    <xf numFmtId="3" fontId="31" fillId="0" borderId="53" xfId="29" applyNumberFormat="1" applyFont="1" applyFill="1" applyBorder="1" applyAlignment="1" applyProtection="1">
      <alignment horizontal="right"/>
    </xf>
    <xf numFmtId="3" fontId="31" fillId="0" borderId="59" xfId="29" applyNumberFormat="1" applyFont="1" applyFill="1" applyBorder="1" applyAlignment="1" applyProtection="1">
      <alignment horizontal="right"/>
    </xf>
    <xf numFmtId="3" fontId="36" fillId="7" borderId="49" xfId="29" applyNumberFormat="1" applyFont="1" applyFill="1" applyBorder="1" applyAlignment="1" applyProtection="1">
      <alignment horizontal="right"/>
    </xf>
    <xf numFmtId="3" fontId="36" fillId="7" borderId="34" xfId="29" applyNumberFormat="1" applyFont="1" applyFill="1" applyBorder="1" applyAlignment="1" applyProtection="1">
      <alignment horizontal="right"/>
    </xf>
    <xf numFmtId="3" fontId="36" fillId="7" borderId="58" xfId="29" applyNumberFormat="1" applyFont="1" applyFill="1" applyBorder="1" applyAlignment="1" applyProtection="1">
      <alignment horizontal="right"/>
    </xf>
    <xf numFmtId="3" fontId="36" fillId="7" borderId="67" xfId="29" applyNumberFormat="1" applyFont="1" applyFill="1" applyBorder="1" applyAlignment="1" applyProtection="1">
      <alignment horizontal="right"/>
    </xf>
    <xf numFmtId="3" fontId="36" fillId="7" borderId="68" xfId="29" applyNumberFormat="1" applyFont="1" applyFill="1" applyBorder="1" applyAlignment="1" applyProtection="1">
      <alignment horizontal="right"/>
    </xf>
    <xf numFmtId="0" fontId="31" fillId="0" borderId="11" xfId="29" applyFont="1" applyFill="1" applyBorder="1" applyAlignment="1" applyProtection="1">
      <alignment horizontal="right"/>
      <protection locked="0"/>
    </xf>
    <xf numFmtId="0" fontId="31" fillId="0" borderId="46" xfId="29" applyFont="1" applyFill="1" applyBorder="1" applyAlignment="1" applyProtection="1">
      <alignment horizontal="right"/>
      <protection locked="0"/>
    </xf>
    <xf numFmtId="3" fontId="31" fillId="0" borderId="7" xfId="29" applyNumberFormat="1" applyFont="1" applyFill="1" applyBorder="1" applyAlignment="1" applyProtection="1">
      <alignment horizontal="right"/>
    </xf>
    <xf numFmtId="3" fontId="36" fillId="7" borderId="8" xfId="29" applyNumberFormat="1" applyFont="1" applyFill="1" applyBorder="1" applyAlignment="1" applyProtection="1">
      <alignment horizontal="right"/>
    </xf>
    <xf numFmtId="3" fontId="36" fillId="7" borderId="50" xfId="29" applyNumberFormat="1" applyFont="1" applyFill="1" applyBorder="1" applyAlignment="1" applyProtection="1">
      <alignment horizontal="right"/>
    </xf>
    <xf numFmtId="3" fontId="3" fillId="0" borderId="13" xfId="29" applyNumberFormat="1" applyFont="1" applyFill="1" applyBorder="1" applyAlignment="1" applyProtection="1">
      <alignment horizontal="right"/>
      <protection locked="0"/>
    </xf>
    <xf numFmtId="3" fontId="3" fillId="0" borderId="42" xfId="29" applyNumberFormat="1" applyFont="1" applyFill="1" applyBorder="1" applyAlignment="1" applyProtection="1">
      <alignment horizontal="right"/>
      <protection locked="0"/>
    </xf>
    <xf numFmtId="0" fontId="3" fillId="0" borderId="11" xfId="29" applyFont="1" applyFill="1" applyBorder="1" applyAlignment="1" applyProtection="1">
      <alignment horizontal="right"/>
      <protection locked="0"/>
    </xf>
    <xf numFmtId="0" fontId="3" fillId="0" borderId="46" xfId="29" applyFont="1" applyFill="1" applyBorder="1" applyAlignment="1" applyProtection="1">
      <alignment horizontal="right"/>
      <protection locked="0"/>
    </xf>
    <xf numFmtId="3" fontId="3" fillId="0" borderId="11" xfId="29" applyNumberFormat="1" applyFont="1" applyFill="1" applyBorder="1" applyAlignment="1" applyProtection="1">
      <alignment horizontal="right"/>
      <protection locked="0"/>
    </xf>
    <xf numFmtId="3" fontId="3" fillId="0" borderId="46" xfId="29" applyNumberFormat="1" applyFont="1" applyFill="1" applyBorder="1" applyAlignment="1" applyProtection="1">
      <alignment horizontal="right"/>
      <protection locked="0"/>
    </xf>
    <xf numFmtId="3" fontId="3" fillId="2" borderId="46" xfId="29" applyNumberFormat="1" applyFont="1" applyFill="1" applyBorder="1" applyAlignment="1" applyProtection="1">
      <alignment horizontal="right"/>
      <protection locked="0"/>
    </xf>
    <xf numFmtId="0" fontId="3" fillId="2" borderId="46" xfId="29" applyFont="1" applyFill="1" applyBorder="1" applyAlignment="1" applyProtection="1">
      <alignment horizontal="right"/>
      <protection locked="0"/>
    </xf>
    <xf numFmtId="0" fontId="38" fillId="7" borderId="69" xfId="29" applyFont="1" applyFill="1" applyBorder="1" applyAlignment="1" applyProtection="1">
      <alignment horizontal="left"/>
      <protection locked="0"/>
    </xf>
    <xf numFmtId="0" fontId="38" fillId="7" borderId="60" xfId="29" applyFont="1" applyFill="1" applyBorder="1" applyAlignment="1" applyProtection="1">
      <alignment horizontal="left"/>
      <protection locked="0"/>
    </xf>
    <xf numFmtId="0" fontId="38" fillId="7" borderId="40" xfId="29" applyFont="1" applyFill="1" applyBorder="1" applyAlignment="1" applyProtection="1">
      <alignment horizontal="left"/>
      <protection locked="0"/>
    </xf>
    <xf numFmtId="3" fontId="3" fillId="0" borderId="8" xfId="29" applyNumberFormat="1" applyFont="1" applyFill="1" applyBorder="1" applyAlignment="1" applyProtection="1">
      <alignment horizontal="right"/>
    </xf>
    <xf numFmtId="3" fontId="3" fillId="0" borderId="50" xfId="29" applyNumberFormat="1" applyFont="1" applyFill="1" applyBorder="1" applyAlignment="1" applyProtection="1">
      <alignment horizontal="right"/>
    </xf>
    <xf numFmtId="3" fontId="3" fillId="2" borderId="13" xfId="29" applyNumberFormat="1" applyFont="1" applyFill="1" applyBorder="1" applyAlignment="1" applyProtection="1">
      <alignment horizontal="right"/>
      <protection locked="0"/>
    </xf>
    <xf numFmtId="3" fontId="3" fillId="2" borderId="42" xfId="29" applyNumberFormat="1" applyFont="1" applyFill="1" applyBorder="1" applyAlignment="1" applyProtection="1">
      <alignment horizontal="right"/>
      <protection locked="0"/>
    </xf>
    <xf numFmtId="3" fontId="3" fillId="2" borderId="11" xfId="29" applyNumberFormat="1" applyFont="1" applyFill="1" applyBorder="1" applyAlignment="1" applyProtection="1">
      <alignment horizontal="right"/>
      <protection locked="0"/>
    </xf>
    <xf numFmtId="0" fontId="13" fillId="0" borderId="69" xfId="29" applyFont="1" applyBorder="1" applyAlignment="1" applyProtection="1">
      <alignment horizontal="left"/>
      <protection locked="0"/>
    </xf>
    <xf numFmtId="0" fontId="3" fillId="0" borderId="8" xfId="29" applyFont="1" applyFill="1" applyBorder="1" applyAlignment="1" applyProtection="1">
      <alignment horizontal="right"/>
      <protection locked="0"/>
    </xf>
    <xf numFmtId="0" fontId="3" fillId="0" borderId="50" xfId="29" applyFont="1" applyFill="1" applyBorder="1" applyAlignment="1" applyProtection="1">
      <alignment horizontal="right"/>
      <protection locked="0"/>
    </xf>
    <xf numFmtId="0" fontId="3" fillId="0" borderId="13" xfId="29" applyFont="1" applyFill="1" applyBorder="1" applyAlignment="1" applyProtection="1">
      <alignment horizontal="right"/>
      <protection locked="0"/>
    </xf>
    <xf numFmtId="0" fontId="13" fillId="0" borderId="70" xfId="29" applyFont="1" applyBorder="1" applyAlignment="1" applyProtection="1">
      <alignment horizontal="left"/>
      <protection locked="0"/>
    </xf>
    <xf numFmtId="0" fontId="3" fillId="0" borderId="7" xfId="29" applyFont="1" applyFill="1" applyBorder="1" applyAlignment="1" applyProtection="1">
      <alignment horizontal="right"/>
      <protection locked="0"/>
    </xf>
    <xf numFmtId="3" fontId="3" fillId="0" borderId="64" xfId="29" applyNumberFormat="1" applyFont="1" applyFill="1" applyBorder="1" applyAlignment="1" applyProtection="1">
      <alignment horizontal="right"/>
      <protection locked="0"/>
    </xf>
    <xf numFmtId="0" fontId="31" fillId="0" borderId="13" xfId="29" applyFont="1" applyFill="1" applyBorder="1" applyAlignment="1" applyProtection="1">
      <alignment horizontal="right"/>
      <protection locked="0"/>
    </xf>
    <xf numFmtId="0" fontId="31" fillId="0" borderId="42" xfId="29" applyFont="1" applyFill="1" applyBorder="1" applyAlignment="1" applyProtection="1">
      <alignment horizontal="right"/>
      <protection locked="0"/>
    </xf>
    <xf numFmtId="0" fontId="3" fillId="0" borderId="64" xfId="29" applyFont="1" applyFill="1" applyBorder="1" applyAlignment="1" applyProtection="1">
      <alignment horizontal="right"/>
      <protection locked="0"/>
    </xf>
    <xf numFmtId="0" fontId="13" fillId="0" borderId="60" xfId="29" applyFont="1" applyBorder="1" applyAlignment="1" applyProtection="1">
      <alignment horizontal="left"/>
      <protection locked="0"/>
    </xf>
    <xf numFmtId="0" fontId="13" fillId="0" borderId="40" xfId="29" applyFont="1" applyBorder="1" applyAlignment="1" applyProtection="1">
      <alignment horizontal="left"/>
      <protection locked="0"/>
    </xf>
    <xf numFmtId="0" fontId="3" fillId="2" borderId="8" xfId="29" applyFont="1" applyFill="1" applyBorder="1" applyAlignment="1" applyProtection="1">
      <alignment horizontal="right"/>
      <protection locked="0"/>
    </xf>
    <xf numFmtId="0" fontId="3" fillId="2" borderId="13" xfId="29" applyFont="1" applyFill="1" applyBorder="1" applyAlignment="1" applyProtection="1">
      <alignment horizontal="right"/>
      <protection locked="0"/>
    </xf>
    <xf numFmtId="0" fontId="3" fillId="2" borderId="42" xfId="29" applyFont="1" applyFill="1" applyBorder="1" applyAlignment="1" applyProtection="1">
      <alignment horizontal="right"/>
      <protection locked="0"/>
    </xf>
    <xf numFmtId="0" fontId="13" fillId="0" borderId="38" xfId="29" applyFont="1" applyBorder="1" applyAlignment="1" applyProtection="1">
      <alignment horizontal="left"/>
      <protection locked="0"/>
    </xf>
    <xf numFmtId="0" fontId="13" fillId="0" borderId="37" xfId="29" applyFont="1" applyBorder="1" applyAlignment="1" applyProtection="1">
      <alignment horizontal="left"/>
      <protection locked="0"/>
    </xf>
    <xf numFmtId="0" fontId="3" fillId="2" borderId="7" xfId="29" applyFont="1" applyFill="1" applyBorder="1" applyAlignment="1" applyProtection="1">
      <alignment horizontal="right"/>
      <protection locked="0"/>
    </xf>
    <xf numFmtId="0" fontId="3" fillId="2" borderId="64" xfId="29" applyFont="1" applyFill="1" applyBorder="1" applyAlignment="1" applyProtection="1">
      <alignment horizontal="right"/>
      <protection locked="0"/>
    </xf>
    <xf numFmtId="3" fontId="36" fillId="7" borderId="7" xfId="29" applyNumberFormat="1" applyFont="1" applyFill="1" applyBorder="1" applyAlignment="1" applyProtection="1">
      <alignment horizontal="right"/>
    </xf>
    <xf numFmtId="3" fontId="5" fillId="7" borderId="8" xfId="29" applyNumberFormat="1" applyFont="1" applyFill="1" applyBorder="1" applyAlignment="1" applyProtection="1">
      <alignment horizontal="right"/>
    </xf>
    <xf numFmtId="3" fontId="5" fillId="7" borderId="50" xfId="29" applyNumberFormat="1" applyFont="1" applyFill="1" applyBorder="1" applyAlignment="1" applyProtection="1">
      <alignment horizontal="right"/>
    </xf>
    <xf numFmtId="3" fontId="2" fillId="0" borderId="13" xfId="29" applyNumberFormat="1" applyFont="1" applyFill="1" applyBorder="1" applyAlignment="1" applyProtection="1">
      <alignment horizontal="right"/>
      <protection locked="0"/>
    </xf>
    <xf numFmtId="0" fontId="2" fillId="0" borderId="13" xfId="29" applyFont="1" applyFill="1" applyBorder="1" applyAlignment="1" applyProtection="1">
      <alignment horizontal="right"/>
      <protection locked="0"/>
    </xf>
    <xf numFmtId="0" fontId="2" fillId="0" borderId="42" xfId="29" applyFont="1" applyFill="1" applyBorder="1" applyAlignment="1" applyProtection="1">
      <alignment horizontal="right"/>
      <protection locked="0"/>
    </xf>
    <xf numFmtId="3" fontId="2" fillId="0" borderId="11" xfId="29" applyNumberFormat="1" applyFont="1" applyFill="1" applyBorder="1" applyAlignment="1" applyProtection="1">
      <alignment horizontal="right"/>
      <protection locked="0"/>
    </xf>
    <xf numFmtId="0" fontId="2" fillId="0" borderId="46" xfId="29" applyFont="1" applyFill="1" applyBorder="1" applyAlignment="1" applyProtection="1">
      <alignment horizontal="right"/>
      <protection locked="0"/>
    </xf>
    <xf numFmtId="0" fontId="2" fillId="2" borderId="46" xfId="29" applyFont="1" applyFill="1" applyBorder="1" applyAlignment="1" applyProtection="1">
      <alignment horizontal="right"/>
      <protection locked="0"/>
    </xf>
    <xf numFmtId="3" fontId="2" fillId="0" borderId="13" xfId="29" applyNumberFormat="1" applyFont="1" applyFill="1" applyBorder="1" applyAlignment="1" applyProtection="1">
      <alignment horizontal="right"/>
    </xf>
    <xf numFmtId="3" fontId="2" fillId="0" borderId="42" xfId="29" applyNumberFormat="1" applyFont="1" applyFill="1" applyBorder="1" applyAlignment="1" applyProtection="1">
      <alignment horizontal="right"/>
    </xf>
    <xf numFmtId="3" fontId="2" fillId="0" borderId="11" xfId="29" applyNumberFormat="1" applyFont="1" applyFill="1" applyBorder="1" applyAlignment="1" applyProtection="1">
      <alignment horizontal="right"/>
    </xf>
    <xf numFmtId="3" fontId="2" fillId="0" borderId="46" xfId="29" applyNumberFormat="1" applyFont="1" applyFill="1" applyBorder="1" applyAlignment="1" applyProtection="1">
      <alignment horizontal="right"/>
    </xf>
    <xf numFmtId="0" fontId="2" fillId="0" borderId="11" xfId="29" applyFont="1" applyFill="1" applyBorder="1" applyAlignment="1" applyProtection="1">
      <alignment horizontal="right"/>
      <protection locked="0"/>
    </xf>
    <xf numFmtId="3" fontId="2" fillId="2" borderId="46" xfId="29" applyNumberFormat="1" applyFont="1" applyFill="1" applyBorder="1" applyAlignment="1" applyProtection="1">
      <alignment horizontal="right"/>
    </xf>
    <xf numFmtId="0" fontId="9" fillId="0" borderId="45" xfId="34" applyFont="1" applyBorder="1"/>
    <xf numFmtId="3" fontId="36" fillId="9" borderId="18" xfId="29" applyNumberFormat="1" applyFont="1" applyFill="1" applyBorder="1" applyAlignment="1" applyProtection="1">
      <alignment horizontal="right"/>
    </xf>
    <xf numFmtId="3" fontId="5" fillId="9" borderId="18" xfId="29" applyNumberFormat="1" applyFont="1" applyFill="1" applyBorder="1" applyAlignment="1" applyProtection="1">
      <alignment horizontal="right"/>
    </xf>
    <xf numFmtId="3" fontId="5" fillId="9" borderId="44" xfId="29" applyNumberFormat="1" applyFont="1" applyFill="1" applyBorder="1" applyAlignment="1" applyProtection="1">
      <alignment horizontal="right"/>
    </xf>
    <xf numFmtId="0" fontId="2" fillId="0" borderId="34" xfId="29" applyFont="1" applyFill="1" applyBorder="1" applyAlignment="1" applyProtection="1">
      <alignment horizontal="right"/>
      <protection locked="0"/>
    </xf>
    <xf numFmtId="3" fontId="2" fillId="0" borderId="34" xfId="29" applyNumberFormat="1" applyFont="1" applyFill="1" applyBorder="1" applyAlignment="1" applyProtection="1">
      <alignment horizontal="right"/>
      <protection locked="0"/>
    </xf>
    <xf numFmtId="3" fontId="2" fillId="2" borderId="58" xfId="29" applyNumberFormat="1" applyFont="1" applyFill="1" applyBorder="1" applyAlignment="1" applyProtection="1">
      <alignment horizontal="right"/>
      <protection locked="0"/>
    </xf>
    <xf numFmtId="3" fontId="2" fillId="0" borderId="58" xfId="29" applyNumberFormat="1" applyFont="1" applyFill="1" applyBorder="1" applyAlignment="1" applyProtection="1">
      <alignment horizontal="right"/>
      <protection locked="0"/>
    </xf>
    <xf numFmtId="3" fontId="36" fillId="6" borderId="8" xfId="29" applyNumberFormat="1" applyFont="1" applyFill="1" applyBorder="1" applyAlignment="1" applyProtection="1">
      <alignment horizontal="right"/>
    </xf>
    <xf numFmtId="3" fontId="5" fillId="6" borderId="8" xfId="29" applyNumberFormat="1" applyFont="1" applyFill="1" applyBorder="1" applyAlignment="1" applyProtection="1">
      <alignment horizontal="right"/>
    </xf>
    <xf numFmtId="3" fontId="5" fillId="6" borderId="50" xfId="29" applyNumberFormat="1" applyFont="1" applyFill="1" applyBorder="1" applyAlignment="1" applyProtection="1">
      <alignment horizontal="right"/>
    </xf>
    <xf numFmtId="0" fontId="13" fillId="2" borderId="20" xfId="29" applyFont="1" applyFill="1" applyBorder="1" applyAlignment="1" applyProtection="1">
      <alignment horizontal="left"/>
      <protection locked="0"/>
    </xf>
    <xf numFmtId="0" fontId="13" fillId="2" borderId="0" xfId="29" applyFont="1" applyFill="1" applyBorder="1" applyAlignment="1" applyProtection="1">
      <alignment horizontal="left"/>
      <protection locked="0"/>
    </xf>
    <xf numFmtId="0" fontId="13" fillId="2" borderId="15" xfId="29" applyFont="1" applyFill="1" applyBorder="1" applyAlignment="1" applyProtection="1">
      <alignment horizontal="left"/>
      <protection locked="0"/>
    </xf>
    <xf numFmtId="0" fontId="13" fillId="2" borderId="70" xfId="29" applyFont="1" applyFill="1" applyBorder="1" applyAlignment="1" applyProtection="1">
      <alignment horizontal="left"/>
      <protection locked="0"/>
    </xf>
    <xf numFmtId="0" fontId="38" fillId="7" borderId="69" xfId="29" applyFont="1" applyFill="1" applyBorder="1" applyProtection="1">
      <protection locked="0"/>
    </xf>
    <xf numFmtId="0" fontId="38" fillId="7" borderId="60" xfId="29" applyFont="1" applyFill="1" applyBorder="1" applyProtection="1">
      <protection locked="0"/>
    </xf>
    <xf numFmtId="0" fontId="38" fillId="7" borderId="40" xfId="29" applyFont="1" applyFill="1" applyBorder="1" applyProtection="1">
      <protection locked="0"/>
    </xf>
    <xf numFmtId="3" fontId="2" fillId="0" borderId="46" xfId="29" applyNumberFormat="1" applyFont="1" applyFill="1" applyBorder="1" applyAlignment="1" applyProtection="1">
      <alignment horizontal="right"/>
      <protection locked="0"/>
    </xf>
    <xf numFmtId="0" fontId="2" fillId="2" borderId="0" xfId="29" applyFill="1" applyProtection="1">
      <protection locked="0"/>
    </xf>
    <xf numFmtId="0" fontId="2" fillId="0" borderId="64" xfId="29" applyFont="1" applyFill="1" applyBorder="1" applyAlignment="1" applyProtection="1">
      <alignment horizontal="right"/>
      <protection locked="0"/>
    </xf>
    <xf numFmtId="3" fontId="31" fillId="7" borderId="8" xfId="29" applyNumberFormat="1" applyFont="1" applyFill="1" applyBorder="1" applyAlignment="1" applyProtection="1">
      <alignment horizontal="right"/>
    </xf>
    <xf numFmtId="3" fontId="2" fillId="7" borderId="8" xfId="29" applyNumberFormat="1" applyFont="1" applyFill="1" applyBorder="1" applyAlignment="1" applyProtection="1">
      <alignment horizontal="right"/>
    </xf>
    <xf numFmtId="3" fontId="2" fillId="7" borderId="50" xfId="29" applyNumberFormat="1" applyFont="1" applyFill="1" applyBorder="1" applyAlignment="1" applyProtection="1">
      <alignment horizontal="right"/>
    </xf>
    <xf numFmtId="0" fontId="2" fillId="0" borderId="0" xfId="29" applyFill="1" applyProtection="1">
      <protection locked="0"/>
    </xf>
    <xf numFmtId="0" fontId="17" fillId="0" borderId="20" xfId="34" applyFont="1" applyBorder="1" applyAlignment="1"/>
    <xf numFmtId="0" fontId="2" fillId="0" borderId="11" xfId="29" applyBorder="1" applyProtection="1">
      <protection locked="0"/>
    </xf>
    <xf numFmtId="0" fontId="38" fillId="4" borderId="69" xfId="29" applyFont="1" applyFill="1" applyBorder="1" applyAlignment="1" applyProtection="1">
      <alignment horizontal="left"/>
      <protection locked="0"/>
    </xf>
    <xf numFmtId="0" fontId="38" fillId="4" borderId="60" xfId="29" applyFont="1" applyFill="1" applyBorder="1" applyAlignment="1" applyProtection="1">
      <alignment horizontal="left"/>
      <protection locked="0"/>
    </xf>
    <xf numFmtId="0" fontId="38" fillId="4" borderId="40" xfId="29" applyFont="1" applyFill="1" applyBorder="1" applyAlignment="1" applyProtection="1">
      <alignment horizontal="left"/>
      <protection locked="0"/>
    </xf>
    <xf numFmtId="3" fontId="36" fillId="4" borderId="8" xfId="29" applyNumberFormat="1" applyFont="1" applyFill="1" applyBorder="1" applyAlignment="1" applyProtection="1">
      <alignment horizontal="right"/>
    </xf>
    <xf numFmtId="3" fontId="36" fillId="4" borderId="50" xfId="29" applyNumberFormat="1" applyFont="1" applyFill="1" applyBorder="1" applyAlignment="1" applyProtection="1">
      <alignment horizontal="right"/>
    </xf>
    <xf numFmtId="3" fontId="36" fillId="9" borderId="8" xfId="29" applyNumberFormat="1" applyFont="1" applyFill="1" applyBorder="1" applyAlignment="1" applyProtection="1">
      <alignment horizontal="right"/>
    </xf>
    <xf numFmtId="3" fontId="5" fillId="9" borderId="50" xfId="29" applyNumberFormat="1" applyFont="1" applyFill="1" applyBorder="1" applyAlignment="1" applyProtection="1">
      <alignment horizontal="right"/>
    </xf>
    <xf numFmtId="3" fontId="2" fillId="0" borderId="42" xfId="29" applyNumberFormat="1" applyFont="1" applyFill="1" applyBorder="1" applyAlignment="1" applyProtection="1">
      <alignment horizontal="right"/>
      <protection locked="0"/>
    </xf>
    <xf numFmtId="3" fontId="2" fillId="0" borderId="46" xfId="29" applyNumberFormat="1" applyFill="1" applyBorder="1" applyAlignment="1" applyProtection="1">
      <alignment horizontal="right"/>
      <protection locked="0"/>
    </xf>
    <xf numFmtId="0" fontId="13" fillId="0" borderId="11" xfId="29" applyFont="1" applyBorder="1" applyAlignment="1" applyProtection="1">
      <alignment horizontal="left"/>
      <protection locked="0"/>
    </xf>
    <xf numFmtId="3" fontId="2" fillId="0" borderId="11" xfId="29" applyNumberFormat="1" applyFill="1" applyBorder="1" applyAlignment="1" applyProtection="1">
      <alignment horizontal="right"/>
      <protection locked="0"/>
    </xf>
    <xf numFmtId="0" fontId="36" fillId="7" borderId="8" xfId="29" applyFont="1" applyFill="1" applyBorder="1" applyAlignment="1" applyProtection="1">
      <alignment horizontal="right"/>
      <protection locked="0"/>
    </xf>
    <xf numFmtId="0" fontId="36" fillId="7" borderId="50" xfId="29" applyFont="1" applyFill="1" applyBorder="1" applyAlignment="1" applyProtection="1">
      <alignment horizontal="right"/>
      <protection locked="0"/>
    </xf>
    <xf numFmtId="3" fontId="31" fillId="0" borderId="42" xfId="29" applyNumberFormat="1" applyFont="1" applyFill="1" applyBorder="1" applyAlignment="1" applyProtection="1">
      <alignment horizontal="right"/>
      <protection locked="0"/>
    </xf>
    <xf numFmtId="0" fontId="9" fillId="0" borderId="46" xfId="34" applyFont="1" applyFill="1" applyBorder="1"/>
    <xf numFmtId="0" fontId="18" fillId="7" borderId="69" xfId="34" applyFont="1" applyFill="1" applyBorder="1" applyAlignment="1"/>
    <xf numFmtId="0" fontId="5" fillId="7" borderId="60" xfId="19" applyFont="1" applyFill="1" applyBorder="1" applyAlignment="1"/>
    <xf numFmtId="0" fontId="5" fillId="7" borderId="40" xfId="19" applyFont="1" applyFill="1" applyBorder="1" applyAlignment="1"/>
    <xf numFmtId="3" fontId="21" fillId="7" borderId="50" xfId="34" applyNumberFormat="1" applyFont="1" applyFill="1" applyBorder="1"/>
    <xf numFmtId="0" fontId="5" fillId="0" borderId="0" xfId="29" applyFont="1" applyProtection="1">
      <protection locked="0"/>
    </xf>
    <xf numFmtId="3" fontId="3" fillId="0" borderId="11" xfId="29" applyNumberFormat="1" applyFont="1" applyFill="1" applyBorder="1" applyAlignment="1" applyProtection="1">
      <alignment horizontal="right"/>
    </xf>
    <xf numFmtId="0" fontId="2" fillId="0" borderId="0" xfId="19" applyFont="1" applyBorder="1" applyAlignment="1"/>
    <xf numFmtId="0" fontId="2" fillId="0" borderId="15" xfId="19" applyFont="1" applyBorder="1" applyAlignment="1"/>
    <xf numFmtId="0" fontId="17" fillId="0" borderId="70" xfId="34" applyFont="1" applyBorder="1" applyAlignment="1"/>
    <xf numFmtId="0" fontId="2" fillId="0" borderId="38" xfId="19" applyFont="1" applyBorder="1" applyAlignment="1"/>
    <xf numFmtId="0" fontId="2" fillId="0" borderId="37" xfId="19" applyFont="1" applyBorder="1" applyAlignment="1"/>
    <xf numFmtId="3" fontId="5" fillId="9" borderId="41" xfId="29" applyNumberFormat="1" applyFont="1" applyFill="1" applyBorder="1" applyAlignment="1" applyProtection="1">
      <alignment horizontal="right"/>
    </xf>
    <xf numFmtId="0" fontId="2" fillId="0" borderId="8" xfId="29" applyFill="1" applyBorder="1" applyAlignment="1" applyProtection="1">
      <alignment horizontal="right"/>
      <protection locked="0"/>
    </xf>
    <xf numFmtId="3" fontId="36" fillId="9" borderId="67" xfId="29" applyNumberFormat="1" applyFont="1" applyFill="1" applyBorder="1" applyAlignment="1" applyProtection="1">
      <alignment horizontal="right"/>
    </xf>
    <xf numFmtId="3" fontId="5" fillId="9" borderId="67" xfId="29" applyNumberFormat="1" applyFont="1" applyFill="1" applyBorder="1" applyAlignment="1" applyProtection="1">
      <alignment horizontal="right"/>
    </xf>
    <xf numFmtId="3" fontId="5" fillId="9" borderId="68" xfId="29" applyNumberFormat="1" applyFont="1" applyFill="1" applyBorder="1" applyAlignment="1" applyProtection="1">
      <alignment horizontal="right"/>
    </xf>
    <xf numFmtId="3" fontId="2" fillId="0" borderId="0" xfId="29" applyNumberFormat="1" applyProtection="1">
      <protection locked="0"/>
    </xf>
    <xf numFmtId="0" fontId="23" fillId="0" borderId="1" xfId="0" applyFont="1" applyBorder="1"/>
    <xf numFmtId="0" fontId="24" fillId="2" borderId="2" xfId="0" applyFont="1" applyFill="1" applyBorder="1"/>
    <xf numFmtId="0" fontId="39" fillId="0" borderId="3" xfId="0" applyFont="1" applyBorder="1"/>
    <xf numFmtId="0" fontId="39" fillId="0" borderId="0" xfId="0" applyFont="1"/>
    <xf numFmtId="0" fontId="24" fillId="0" borderId="4" xfId="0" applyFont="1" applyBorder="1"/>
    <xf numFmtId="0" fontId="24" fillId="0" borderId="0" xfId="0" applyFont="1" applyBorder="1"/>
    <xf numFmtId="0" fontId="40" fillId="0" borderId="0" xfId="0" applyFont="1"/>
    <xf numFmtId="0" fontId="39" fillId="0" borderId="7" xfId="0" applyFont="1" applyBorder="1"/>
    <xf numFmtId="0" fontId="39" fillId="0" borderId="8" xfId="0" applyFont="1" applyBorder="1"/>
    <xf numFmtId="165" fontId="39" fillId="7" borderId="8" xfId="11" applyNumberFormat="1" applyFont="1" applyFill="1" applyBorder="1"/>
    <xf numFmtId="165" fontId="41" fillId="7" borderId="8" xfId="11" applyNumberFormat="1" applyFont="1" applyFill="1" applyBorder="1"/>
    <xf numFmtId="165" fontId="39" fillId="0" borderId="8" xfId="11" applyNumberFormat="1" applyFont="1" applyBorder="1"/>
    <xf numFmtId="165" fontId="41" fillId="0" borderId="8" xfId="11" applyNumberFormat="1" applyFont="1" applyBorder="1"/>
    <xf numFmtId="165" fontId="12" fillId="0" borderId="8" xfId="11" applyNumberFormat="1" applyFont="1" applyBorder="1"/>
    <xf numFmtId="0" fontId="7" fillId="0" borderId="8" xfId="0" applyFont="1" applyBorder="1"/>
    <xf numFmtId="3" fontId="7" fillId="0" borderId="8" xfId="0" applyNumberFormat="1" applyFont="1" applyBorder="1"/>
    <xf numFmtId="3" fontId="42" fillId="0" borderId="8" xfId="0" applyNumberFormat="1" applyFont="1" applyBorder="1"/>
    <xf numFmtId="165" fontId="25" fillId="0" borderId="0" xfId="11" applyNumberFormat="1" applyFont="1"/>
    <xf numFmtId="0" fontId="25" fillId="0" borderId="0" xfId="0" applyFont="1"/>
    <xf numFmtId="0" fontId="0" fillId="3" borderId="8" xfId="0" applyFill="1" applyBorder="1"/>
    <xf numFmtId="0" fontId="39" fillId="0" borderId="13" xfId="0" applyFont="1" applyBorder="1"/>
    <xf numFmtId="0" fontId="0" fillId="3" borderId="13" xfId="0" applyFill="1" applyBorder="1"/>
    <xf numFmtId="0" fontId="26" fillId="0" borderId="0" xfId="0" applyFont="1" applyBorder="1"/>
    <xf numFmtId="0" fontId="11" fillId="0" borderId="0" xfId="30" applyFont="1"/>
    <xf numFmtId="0" fontId="25" fillId="0" borderId="0" xfId="0" applyFont="1" applyBorder="1"/>
    <xf numFmtId="0" fontId="24" fillId="2" borderId="0" xfId="0" applyFont="1" applyFill="1" applyBorder="1"/>
    <xf numFmtId="0" fontId="11" fillId="0" borderId="0" xfId="0" applyFont="1" applyAlignment="1">
      <alignment horizontal="left"/>
    </xf>
    <xf numFmtId="0" fontId="23" fillId="7" borderId="8" xfId="0" applyFont="1" applyFill="1" applyBorder="1"/>
    <xf numFmtId="0" fontId="25" fillId="7" borderId="8" xfId="0" applyFont="1" applyFill="1" applyBorder="1"/>
    <xf numFmtId="0" fontId="25" fillId="0" borderId="8" xfId="0" applyFont="1" applyBorder="1"/>
    <xf numFmtId="0" fontId="25" fillId="0" borderId="8" xfId="21" applyFont="1" applyBorder="1"/>
    <xf numFmtId="0" fontId="8" fillId="4" borderId="36" xfId="25" applyFill="1" applyBorder="1" applyAlignment="1">
      <alignment wrapText="1"/>
    </xf>
    <xf numFmtId="0" fontId="11" fillId="0" borderId="15" xfId="33" applyFont="1" applyBorder="1"/>
    <xf numFmtId="0" fontId="47" fillId="0" borderId="0" xfId="37"/>
    <xf numFmtId="0" fontId="48" fillId="0" borderId="0" xfId="37" applyFont="1" applyAlignment="1">
      <alignment horizontal="right"/>
    </xf>
    <xf numFmtId="0" fontId="47" fillId="0" borderId="0" xfId="37" applyFont="1" applyAlignment="1">
      <alignment horizontal="center"/>
    </xf>
    <xf numFmtId="0" fontId="49" fillId="0" borderId="0" xfId="37" applyFont="1" applyAlignment="1">
      <alignment horizontal="center"/>
    </xf>
    <xf numFmtId="0" fontId="47" fillId="0" borderId="0" xfId="37" applyFont="1"/>
    <xf numFmtId="0" fontId="50" fillId="0" borderId="0" xfId="37" applyFont="1" applyAlignment="1">
      <alignment horizontal="left"/>
    </xf>
    <xf numFmtId="0" fontId="51" fillId="0" borderId="71" xfId="37" applyFont="1" applyBorder="1" applyAlignment="1">
      <alignment horizontal="center" vertical="center" wrapText="1"/>
    </xf>
    <xf numFmtId="0" fontId="49" fillId="4" borderId="55" xfId="37" applyFont="1" applyFill="1" applyBorder="1" applyAlignment="1">
      <alignment horizontal="center" vertical="center"/>
    </xf>
    <xf numFmtId="0" fontId="49" fillId="4" borderId="52" xfId="37" applyFont="1" applyFill="1" applyBorder="1" applyAlignment="1">
      <alignment horizontal="center" vertical="center" wrapText="1"/>
    </xf>
    <xf numFmtId="0" fontId="47" fillId="0" borderId="0" xfId="37" applyAlignment="1">
      <alignment horizontal="center"/>
    </xf>
    <xf numFmtId="0" fontId="52" fillId="0" borderId="0" xfId="25" applyFont="1" applyAlignment="1">
      <alignment horizontal="center" vertical="top" wrapText="1"/>
    </xf>
    <xf numFmtId="0" fontId="52" fillId="0" borderId="13" xfId="25" applyFont="1" applyBorder="1" applyAlignment="1">
      <alignment horizontal="left" vertical="top" wrapText="1"/>
    </xf>
    <xf numFmtId="0" fontId="53" fillId="0" borderId="0" xfId="25" applyFont="1" applyAlignment="1">
      <alignment horizontal="center" vertical="top" wrapText="1"/>
    </xf>
    <xf numFmtId="0" fontId="53" fillId="0" borderId="11" xfId="25" applyFont="1" applyBorder="1" applyAlignment="1">
      <alignment horizontal="left" vertical="top" wrapText="1"/>
    </xf>
    <xf numFmtId="3" fontId="53" fillId="0" borderId="11" xfId="25" applyNumberFormat="1" applyFont="1" applyBorder="1" applyAlignment="1">
      <alignment horizontal="right" vertical="top" wrapText="1"/>
    </xf>
    <xf numFmtId="3" fontId="52" fillId="0" borderId="13" xfId="25" applyNumberFormat="1" applyFont="1" applyBorder="1" applyAlignment="1">
      <alignment horizontal="right" vertical="top" wrapText="1"/>
    </xf>
    <xf numFmtId="171" fontId="47" fillId="0" borderId="0" xfId="37" applyNumberFormat="1"/>
    <xf numFmtId="0" fontId="52" fillId="0" borderId="8" xfId="25" applyFont="1" applyBorder="1" applyAlignment="1">
      <alignment horizontal="left" vertical="top" wrapText="1"/>
    </xf>
    <xf numFmtId="3" fontId="52" fillId="0" borderId="8" xfId="25" applyNumberFormat="1" applyFont="1" applyBorder="1" applyAlignment="1">
      <alignment horizontal="right" vertical="top" wrapText="1"/>
    </xf>
    <xf numFmtId="0" fontId="20" fillId="0" borderId="0" xfId="16" applyFont="1" applyBorder="1" applyAlignment="1"/>
    <xf numFmtId="0" fontId="9" fillId="2" borderId="0" xfId="16" applyFill="1"/>
    <xf numFmtId="0" fontId="21" fillId="0" borderId="0" xfId="16" applyFont="1" applyProtection="1">
      <protection locked="0"/>
    </xf>
    <xf numFmtId="0" fontId="16" fillId="0" borderId="72" xfId="36" applyFont="1" applyBorder="1"/>
    <xf numFmtId="0" fontId="16" fillId="0" borderId="0" xfId="36" applyFont="1" applyBorder="1"/>
    <xf numFmtId="0" fontId="7" fillId="0" borderId="0" xfId="0" applyFont="1"/>
    <xf numFmtId="0" fontId="9" fillId="0" borderId="12" xfId="16" applyBorder="1" applyAlignment="1">
      <alignment horizontal="center"/>
    </xf>
    <xf numFmtId="0" fontId="21" fillId="0" borderId="73" xfId="16" applyFont="1" applyBorder="1"/>
    <xf numFmtId="0" fontId="21" fillId="0" borderId="19" xfId="16" applyFont="1" applyBorder="1"/>
    <xf numFmtId="0" fontId="21" fillId="0" borderId="18" xfId="16" applyFont="1" applyBorder="1"/>
    <xf numFmtId="0" fontId="9" fillId="0" borderId="19" xfId="16" applyBorder="1"/>
    <xf numFmtId="0" fontId="9" fillId="2" borderId="9" xfId="16" applyFill="1" applyBorder="1"/>
    <xf numFmtId="3" fontId="21" fillId="7" borderId="9" xfId="3" applyNumberFormat="1" applyFont="1" applyFill="1" applyBorder="1" applyProtection="1"/>
    <xf numFmtId="0" fontId="9" fillId="0" borderId="74" xfId="16" applyBorder="1"/>
    <xf numFmtId="0" fontId="21" fillId="0" borderId="17" xfId="16" applyFont="1" applyBorder="1"/>
    <xf numFmtId="0" fontId="9" fillId="10" borderId="9" xfId="16" applyFont="1" applyFill="1" applyBorder="1"/>
    <xf numFmtId="3" fontId="9" fillId="10" borderId="75" xfId="3" applyNumberFormat="1" applyFill="1" applyBorder="1" applyProtection="1"/>
    <xf numFmtId="165" fontId="17" fillId="0" borderId="76" xfId="3" applyNumberFormat="1" applyFont="1" applyFill="1" applyBorder="1" applyProtection="1"/>
    <xf numFmtId="177" fontId="17" fillId="0" borderId="15" xfId="3" applyNumberFormat="1" applyFont="1" applyFill="1" applyBorder="1" applyProtection="1"/>
    <xf numFmtId="3" fontId="9" fillId="10" borderId="77" xfId="3" applyNumberFormat="1" applyFill="1" applyBorder="1" applyProtection="1"/>
    <xf numFmtId="0" fontId="22" fillId="2" borderId="10" xfId="26" applyFont="1" applyFill="1" applyBorder="1"/>
    <xf numFmtId="3" fontId="9" fillId="10" borderId="10" xfId="3" applyNumberFormat="1" applyFill="1" applyBorder="1" applyProtection="1"/>
    <xf numFmtId="3" fontId="9" fillId="10" borderId="78" xfId="3" applyNumberFormat="1" applyFill="1" applyBorder="1" applyProtection="1"/>
    <xf numFmtId="165" fontId="17" fillId="2" borderId="76" xfId="3" applyNumberFormat="1" applyFont="1" applyFill="1" applyBorder="1" applyProtection="1"/>
    <xf numFmtId="165" fontId="17" fillId="2" borderId="15" xfId="3" applyNumberFormat="1" applyFont="1" applyFill="1" applyBorder="1" applyProtection="1"/>
    <xf numFmtId="0" fontId="22" fillId="2" borderId="16" xfId="16" applyFont="1" applyFill="1" applyBorder="1"/>
    <xf numFmtId="3" fontId="9" fillId="10" borderId="79" xfId="3" applyNumberFormat="1" applyFill="1" applyBorder="1" applyProtection="1"/>
    <xf numFmtId="165" fontId="9" fillId="0" borderId="0" xfId="3" applyNumberFormat="1" applyFont="1" applyFill="1" applyBorder="1" applyProtection="1"/>
    <xf numFmtId="3" fontId="22" fillId="10" borderId="80" xfId="3" applyNumberFormat="1" applyFont="1" applyFill="1" applyBorder="1" applyProtection="1"/>
    <xf numFmtId="165" fontId="9" fillId="0" borderId="72" xfId="3" applyNumberFormat="1" applyFont="1" applyFill="1" applyBorder="1" applyProtection="1"/>
    <xf numFmtId="3" fontId="22" fillId="10" borderId="81" xfId="3" applyNumberFormat="1" applyFont="1" applyFill="1" applyBorder="1" applyProtection="1"/>
    <xf numFmtId="165" fontId="21" fillId="0" borderId="74" xfId="3" applyNumberFormat="1" applyFont="1" applyFill="1" applyBorder="1" applyProtection="1"/>
    <xf numFmtId="3" fontId="21" fillId="7" borderId="44" xfId="3" applyNumberFormat="1" applyFont="1" applyFill="1" applyBorder="1" applyProtection="1"/>
    <xf numFmtId="165" fontId="17" fillId="10" borderId="10" xfId="3" applyNumberFormat="1" applyFont="1" applyFill="1" applyBorder="1"/>
    <xf numFmtId="177" fontId="17" fillId="2" borderId="15" xfId="3" applyNumberFormat="1" applyFont="1" applyFill="1" applyBorder="1" applyProtection="1"/>
    <xf numFmtId="165" fontId="17" fillId="10" borderId="77" xfId="3" applyNumberFormat="1" applyFont="1" applyFill="1" applyBorder="1"/>
    <xf numFmtId="165" fontId="17" fillId="2" borderId="82" xfId="3" applyNumberFormat="1" applyFont="1" applyFill="1" applyBorder="1" applyProtection="1"/>
    <xf numFmtId="165" fontId="17" fillId="10" borderId="78" xfId="3" applyNumberFormat="1" applyFont="1" applyFill="1" applyBorder="1"/>
    <xf numFmtId="165" fontId="17" fillId="10" borderId="83" xfId="3" applyNumberFormat="1" applyFont="1" applyFill="1" applyBorder="1"/>
    <xf numFmtId="165" fontId="17" fillId="10" borderId="11" xfId="3" applyNumberFormat="1" applyFont="1" applyFill="1" applyBorder="1"/>
    <xf numFmtId="165" fontId="17" fillId="10" borderId="8" xfId="3" applyNumberFormat="1" applyFont="1" applyFill="1" applyBorder="1"/>
    <xf numFmtId="165" fontId="17" fillId="10" borderId="53" xfId="3" applyNumberFormat="1" applyFont="1" applyFill="1" applyBorder="1"/>
    <xf numFmtId="165" fontId="18" fillId="7" borderId="9" xfId="3" applyNumberFormat="1" applyFont="1" applyFill="1" applyBorder="1"/>
    <xf numFmtId="165" fontId="18" fillId="0" borderId="84" xfId="3" applyNumberFormat="1" applyFont="1" applyFill="1" applyBorder="1" applyProtection="1"/>
    <xf numFmtId="165" fontId="18" fillId="0" borderId="19" xfId="3" applyNumberFormat="1" applyFont="1" applyFill="1" applyBorder="1" applyProtection="1"/>
    <xf numFmtId="165" fontId="21" fillId="7" borderId="44" xfId="3" applyNumberFormat="1" applyFont="1" applyFill="1" applyBorder="1"/>
    <xf numFmtId="165" fontId="17" fillId="0" borderId="85" xfId="3" applyNumberFormat="1" applyFont="1" applyFill="1" applyBorder="1" applyProtection="1"/>
    <xf numFmtId="165" fontId="17" fillId="0" borderId="86" xfId="3" applyNumberFormat="1" applyFont="1" applyFill="1" applyBorder="1" applyProtection="1"/>
    <xf numFmtId="0" fontId="9" fillId="2" borderId="30" xfId="16" applyFont="1" applyFill="1" applyBorder="1"/>
    <xf numFmtId="165" fontId="17" fillId="10" borderId="0" xfId="3" applyNumberFormat="1" applyFont="1" applyFill="1" applyBorder="1"/>
    <xf numFmtId="165" fontId="17" fillId="0" borderId="0" xfId="3" applyNumberFormat="1" applyFont="1" applyFill="1" applyBorder="1" applyProtection="1"/>
    <xf numFmtId="165" fontId="17" fillId="10" borderId="87" xfId="3" applyNumberFormat="1" applyFont="1" applyFill="1" applyBorder="1"/>
    <xf numFmtId="165" fontId="17" fillId="0" borderId="82" xfId="3" applyNumberFormat="1" applyFont="1" applyFill="1" applyBorder="1" applyProtection="1"/>
    <xf numFmtId="0" fontId="9" fillId="0" borderId="88" xfId="16" applyFont="1" applyFill="1" applyBorder="1"/>
    <xf numFmtId="0" fontId="9" fillId="0" borderId="89" xfId="16" applyFont="1" applyFill="1" applyBorder="1"/>
    <xf numFmtId="165" fontId="17" fillId="0" borderId="90" xfId="3" applyNumberFormat="1" applyFont="1" applyFill="1" applyBorder="1" applyProtection="1"/>
    <xf numFmtId="0" fontId="9" fillId="0" borderId="91" xfId="16" applyBorder="1"/>
    <xf numFmtId="165" fontId="17" fillId="10" borderId="91" xfId="3" applyNumberFormat="1" applyFont="1" applyFill="1" applyBorder="1"/>
    <xf numFmtId="165" fontId="17" fillId="0" borderId="92" xfId="3" applyNumberFormat="1" applyFont="1" applyFill="1" applyBorder="1" applyProtection="1"/>
    <xf numFmtId="165" fontId="17" fillId="10" borderId="89" xfId="3" applyNumberFormat="1" applyFont="1" applyFill="1" applyBorder="1"/>
    <xf numFmtId="0" fontId="54" fillId="0" borderId="20" xfId="16" applyFont="1" applyFill="1" applyBorder="1"/>
    <xf numFmtId="165" fontId="17" fillId="10" borderId="93" xfId="3" applyNumberFormat="1" applyFont="1" applyFill="1" applyBorder="1"/>
    <xf numFmtId="165" fontId="18" fillId="7" borderId="75" xfId="3" applyNumberFormat="1" applyFont="1" applyFill="1" applyBorder="1"/>
    <xf numFmtId="165" fontId="18" fillId="0" borderId="94" xfId="3" applyNumberFormat="1" applyFont="1" applyFill="1" applyBorder="1" applyProtection="1"/>
    <xf numFmtId="165" fontId="18" fillId="7" borderId="34" xfId="3" applyNumberFormat="1" applyFont="1" applyFill="1" applyBorder="1"/>
    <xf numFmtId="0" fontId="21" fillId="0" borderId="8" xfId="16" applyFont="1" applyFill="1" applyBorder="1"/>
    <xf numFmtId="165" fontId="18" fillId="0" borderId="8" xfId="3" applyNumberFormat="1" applyFont="1" applyFill="1" applyBorder="1" applyProtection="1"/>
    <xf numFmtId="165" fontId="17" fillId="2" borderId="41" xfId="3" applyNumberFormat="1" applyFont="1" applyFill="1" applyBorder="1"/>
    <xf numFmtId="165" fontId="18" fillId="0" borderId="95" xfId="3" applyNumberFormat="1" applyFont="1" applyFill="1" applyBorder="1" applyProtection="1"/>
    <xf numFmtId="165" fontId="18" fillId="0" borderId="40" xfId="3" applyNumberFormat="1" applyFont="1" applyFill="1" applyBorder="1" applyProtection="1"/>
    <xf numFmtId="165" fontId="17" fillId="8" borderId="8" xfId="3" applyNumberFormat="1" applyFont="1" applyFill="1" applyBorder="1"/>
    <xf numFmtId="165" fontId="17" fillId="2" borderId="12" xfId="3" applyNumberFormat="1" applyFont="1" applyFill="1" applyBorder="1"/>
    <xf numFmtId="165" fontId="18" fillId="0" borderId="96" xfId="3" applyNumberFormat="1" applyFont="1" applyFill="1" applyBorder="1" applyProtection="1"/>
    <xf numFmtId="165" fontId="18" fillId="0" borderId="36" xfId="3" applyNumberFormat="1" applyFont="1" applyFill="1" applyBorder="1" applyProtection="1"/>
    <xf numFmtId="165" fontId="17" fillId="2" borderId="13" xfId="3" applyNumberFormat="1" applyFont="1" applyFill="1" applyBorder="1"/>
    <xf numFmtId="0" fontId="0" fillId="0" borderId="18" xfId="0" applyBorder="1"/>
    <xf numFmtId="165" fontId="55" fillId="7" borderId="44" xfId="11" applyNumberFormat="1" applyFont="1" applyFill="1" applyBorder="1"/>
    <xf numFmtId="0" fontId="0" fillId="0" borderId="34" xfId="0" applyBorder="1"/>
    <xf numFmtId="165" fontId="41" fillId="0" borderId="58" xfId="11" applyNumberFormat="1" applyFont="1" applyBorder="1"/>
    <xf numFmtId="0" fontId="0" fillId="0" borderId="11" xfId="0" applyBorder="1"/>
    <xf numFmtId="165" fontId="41" fillId="0" borderId="46" xfId="11" applyNumberFormat="1" applyFont="1" applyBorder="1"/>
    <xf numFmtId="0" fontId="21" fillId="0" borderId="17" xfId="0" applyFont="1" applyBorder="1"/>
    <xf numFmtId="0" fontId="46" fillId="0" borderId="18" xfId="0" applyFont="1" applyBorder="1"/>
    <xf numFmtId="165" fontId="42" fillId="0" borderId="44" xfId="11" applyNumberFormat="1" applyFont="1" applyBorder="1"/>
    <xf numFmtId="0" fontId="21" fillId="0" borderId="20" xfId="16" applyFont="1" applyFill="1" applyBorder="1"/>
    <xf numFmtId="165" fontId="42" fillId="0" borderId="0" xfId="11" applyNumberFormat="1" applyFont="1" applyFill="1" applyBorder="1"/>
    <xf numFmtId="0" fontId="21" fillId="0" borderId="41" xfId="16" applyFont="1" applyFill="1" applyBorder="1"/>
    <xf numFmtId="0" fontId="0" fillId="0" borderId="60" xfId="0" applyBorder="1"/>
    <xf numFmtId="165" fontId="68" fillId="0" borderId="40" xfId="0" applyNumberFormat="1" applyFont="1" applyBorder="1"/>
    <xf numFmtId="165" fontId="0" fillId="0" borderId="0" xfId="0" applyNumberFormat="1"/>
    <xf numFmtId="167" fontId="0" fillId="0" borderId="0" xfId="0" applyNumberFormat="1"/>
    <xf numFmtId="3" fontId="6" fillId="2" borderId="8" xfId="0" applyNumberFormat="1" applyFont="1" applyFill="1" applyBorder="1" applyAlignment="1">
      <alignment horizontal="right" vertical="center"/>
    </xf>
    <xf numFmtId="0" fontId="9" fillId="0" borderId="45" xfId="33" applyFont="1" applyBorder="1"/>
    <xf numFmtId="0" fontId="9" fillId="0" borderId="97" xfId="33" applyFont="1" applyBorder="1"/>
    <xf numFmtId="0" fontId="41" fillId="0" borderId="45" xfId="0" applyFont="1" applyBorder="1"/>
    <xf numFmtId="0" fontId="41" fillId="0" borderId="45" xfId="21" applyFont="1" applyBorder="1"/>
    <xf numFmtId="0" fontId="9" fillId="2" borderId="45" xfId="18" applyFont="1" applyFill="1" applyBorder="1" applyAlignment="1"/>
    <xf numFmtId="0" fontId="9" fillId="0" borderId="11" xfId="30" applyFont="1" applyBorder="1" applyAlignment="1" applyProtection="1">
      <alignment horizontal="right"/>
      <protection locked="0"/>
    </xf>
    <xf numFmtId="165" fontId="41" fillId="0" borderId="13" xfId="11" applyNumberFormat="1" applyFont="1" applyBorder="1"/>
    <xf numFmtId="165" fontId="41" fillId="0" borderId="11" xfId="11" applyNumberFormat="1" applyFont="1" applyBorder="1"/>
    <xf numFmtId="165" fontId="57" fillId="5" borderId="13" xfId="25" applyNumberFormat="1" applyFont="1" applyFill="1" applyBorder="1"/>
    <xf numFmtId="0" fontId="16" fillId="0" borderId="43" xfId="25" applyFont="1" applyBorder="1"/>
    <xf numFmtId="0" fontId="16" fillId="0" borderId="18" xfId="25" applyFont="1" applyBorder="1"/>
    <xf numFmtId="0" fontId="67" fillId="2" borderId="45" xfId="25" applyFont="1" applyFill="1" applyBorder="1"/>
    <xf numFmtId="0" fontId="69" fillId="2" borderId="8" xfId="25" applyFont="1" applyFill="1" applyBorder="1"/>
    <xf numFmtId="0" fontId="16" fillId="0" borderId="11" xfId="25" applyFont="1" applyBorder="1"/>
    <xf numFmtId="0" fontId="8" fillId="0" borderId="45" xfId="25" applyFont="1" applyBorder="1"/>
    <xf numFmtId="0" fontId="8" fillId="0" borderId="42" xfId="25" applyBorder="1"/>
    <xf numFmtId="0" fontId="16" fillId="0" borderId="46" xfId="25" applyFont="1" applyBorder="1"/>
    <xf numFmtId="0" fontId="69" fillId="0" borderId="48" xfId="25" applyFont="1" applyBorder="1"/>
    <xf numFmtId="0" fontId="8" fillId="2" borderId="0" xfId="25" applyFont="1" applyFill="1" applyBorder="1"/>
    <xf numFmtId="0" fontId="8" fillId="0" borderId="8" xfId="25" applyFont="1" applyBorder="1"/>
    <xf numFmtId="0" fontId="8" fillId="0" borderId="50" xfId="25" applyFont="1" applyBorder="1"/>
    <xf numFmtId="0" fontId="8" fillId="0" borderId="40" xfId="25" applyFont="1" applyBorder="1"/>
    <xf numFmtId="0" fontId="8" fillId="0" borderId="18" xfId="25" applyFont="1" applyBorder="1"/>
    <xf numFmtId="0" fontId="8" fillId="0" borderId="44" xfId="25" applyFont="1" applyBorder="1"/>
    <xf numFmtId="0" fontId="8" fillId="0" borderId="25" xfId="25" applyFont="1" applyBorder="1"/>
    <xf numFmtId="0" fontId="8" fillId="0" borderId="10" xfId="25" applyBorder="1"/>
    <xf numFmtId="165" fontId="41" fillId="0" borderId="11" xfId="11" applyNumberFormat="1" applyFont="1" applyBorder="1" applyAlignment="1">
      <alignment horizontal="right"/>
    </xf>
    <xf numFmtId="165" fontId="70" fillId="0" borderId="11" xfId="2" applyNumberFormat="1" applyFont="1" applyBorder="1" applyAlignment="1">
      <alignment horizontal="right"/>
    </xf>
    <xf numFmtId="165" fontId="70" fillId="0" borderId="11" xfId="2" applyNumberFormat="1" applyFont="1" applyFill="1" applyBorder="1" applyAlignment="1">
      <alignment horizontal="right"/>
    </xf>
    <xf numFmtId="165" fontId="41" fillId="0" borderId="11" xfId="11" applyNumberFormat="1" applyFont="1" applyFill="1" applyBorder="1" applyAlignment="1">
      <alignment horizontal="right"/>
    </xf>
    <xf numFmtId="0" fontId="9" fillId="2" borderId="11" xfId="30" applyFont="1" applyFill="1" applyBorder="1" applyProtection="1">
      <protection locked="0"/>
    </xf>
    <xf numFmtId="165" fontId="12" fillId="0" borderId="11" xfId="1" applyNumberFormat="1" applyFont="1" applyBorder="1" applyAlignment="1">
      <alignment horizontal="right"/>
    </xf>
    <xf numFmtId="0" fontId="8" fillId="0" borderId="40" xfId="25" applyBorder="1"/>
    <xf numFmtId="0" fontId="8" fillId="0" borderId="36" xfId="25" applyBorder="1"/>
    <xf numFmtId="0" fontId="8" fillId="0" borderId="37" xfId="25" applyBorder="1"/>
    <xf numFmtId="0" fontId="8" fillId="0" borderId="50" xfId="25" applyBorder="1"/>
    <xf numFmtId="0" fontId="8" fillId="0" borderId="64" xfId="25" applyBorder="1"/>
    <xf numFmtId="0" fontId="8" fillId="0" borderId="52" xfId="25" applyBorder="1"/>
    <xf numFmtId="0" fontId="28" fillId="11" borderId="11" xfId="25" applyFont="1" applyFill="1" applyBorder="1" applyAlignment="1">
      <alignment horizontal="center" vertical="top" wrapText="1"/>
    </xf>
    <xf numFmtId="0" fontId="2" fillId="0" borderId="11" xfId="25" applyFont="1" applyBorder="1" applyAlignment="1">
      <alignment horizontal="center" vertical="top" wrapText="1"/>
    </xf>
    <xf numFmtId="0" fontId="2" fillId="0" borderId="11" xfId="25" applyFont="1" applyBorder="1" applyAlignment="1">
      <alignment horizontal="left" vertical="top" wrapText="1"/>
    </xf>
    <xf numFmtId="3" fontId="2" fillId="0" borderId="11" xfId="25" applyNumberFormat="1" applyFont="1" applyBorder="1" applyAlignment="1">
      <alignment horizontal="right" vertical="top" wrapText="1"/>
    </xf>
    <xf numFmtId="0" fontId="5" fillId="0" borderId="11" xfId="25" applyFont="1" applyBorder="1" applyAlignment="1">
      <alignment horizontal="center" vertical="top" wrapText="1"/>
    </xf>
    <xf numFmtId="0" fontId="5" fillId="0" borderId="11" xfId="25" applyFont="1" applyBorder="1" applyAlignment="1">
      <alignment horizontal="left" vertical="top" wrapText="1"/>
    </xf>
    <xf numFmtId="3" fontId="5" fillId="0" borderId="11" xfId="25" applyNumberFormat="1" applyFont="1" applyBorder="1" applyAlignment="1">
      <alignment horizontal="right" vertical="top" wrapText="1"/>
    </xf>
    <xf numFmtId="0" fontId="2" fillId="0" borderId="7" xfId="25" applyFont="1" applyBorder="1" applyAlignment="1">
      <alignment horizontal="center" vertical="top" wrapText="1"/>
    </xf>
    <xf numFmtId="0" fontId="2" fillId="0" borderId="7" xfId="25" applyFont="1" applyBorder="1" applyAlignment="1">
      <alignment horizontal="left" vertical="top" wrapText="1"/>
    </xf>
    <xf numFmtId="3" fontId="2" fillId="0" borderId="7" xfId="25" applyNumberFormat="1" applyFont="1" applyBorder="1" applyAlignment="1">
      <alignment horizontal="right" vertical="top" wrapText="1"/>
    </xf>
    <xf numFmtId="0" fontId="5" fillId="0" borderId="7" xfId="25" applyFont="1" applyBorder="1" applyAlignment="1">
      <alignment horizontal="center" vertical="top" wrapText="1"/>
    </xf>
    <xf numFmtId="0" fontId="5" fillId="0" borderId="7" xfId="25" applyFont="1" applyBorder="1" applyAlignment="1">
      <alignment horizontal="left" vertical="top" wrapText="1"/>
    </xf>
    <xf numFmtId="3" fontId="5" fillId="0" borderId="7" xfId="25" applyNumberFormat="1" applyFont="1" applyBorder="1" applyAlignment="1">
      <alignment horizontal="right" vertical="top" wrapText="1"/>
    </xf>
    <xf numFmtId="0" fontId="2" fillId="0" borderId="0" xfId="24"/>
    <xf numFmtId="0" fontId="2" fillId="2" borderId="0" xfId="24" applyFill="1"/>
    <xf numFmtId="0" fontId="2" fillId="2" borderId="0" xfId="24" applyFill="1" applyAlignment="1"/>
    <xf numFmtId="0" fontId="5" fillId="2" borderId="8" xfId="24" applyFont="1" applyFill="1" applyBorder="1" applyAlignment="1">
      <alignment wrapText="1"/>
    </xf>
    <xf numFmtId="0" fontId="2" fillId="0" borderId="60" xfId="24" applyBorder="1"/>
    <xf numFmtId="0" fontId="2" fillId="0" borderId="40" xfId="24" applyBorder="1"/>
    <xf numFmtId="3" fontId="2" fillId="2" borderId="50" xfId="24" applyNumberFormat="1" applyFill="1" applyBorder="1" applyAlignment="1">
      <alignment horizontal="right" vertical="center"/>
    </xf>
    <xf numFmtId="0" fontId="2" fillId="0" borderId="41" xfId="24" applyFont="1" applyBorder="1" applyAlignment="1">
      <alignment horizontal="left" vertical="center"/>
    </xf>
    <xf numFmtId="0" fontId="2" fillId="0" borderId="60" xfId="24" applyFont="1" applyBorder="1" applyAlignment="1">
      <alignment horizontal="left" vertical="center"/>
    </xf>
    <xf numFmtId="0" fontId="2" fillId="0" borderId="40" xfId="24" applyFont="1" applyBorder="1" applyAlignment="1">
      <alignment horizontal="left" vertical="center"/>
    </xf>
    <xf numFmtId="3" fontId="5" fillId="2" borderId="64" xfId="24" applyNumberFormat="1" applyFont="1" applyFill="1" applyBorder="1" applyAlignment="1">
      <alignment horizontal="center" vertical="center"/>
    </xf>
    <xf numFmtId="0" fontId="2" fillId="0" borderId="41" xfId="24" applyBorder="1" applyAlignment="1">
      <alignment horizontal="left" vertical="center"/>
    </xf>
    <xf numFmtId="3" fontId="2" fillId="2" borderId="50" xfId="24" applyNumberFormat="1" applyFont="1" applyFill="1" applyBorder="1" applyAlignment="1">
      <alignment horizontal="right" vertical="center"/>
    </xf>
    <xf numFmtId="0" fontId="5" fillId="0" borderId="41" xfId="24" applyFont="1" applyBorder="1" applyAlignment="1">
      <alignment horizontal="left" vertical="center"/>
    </xf>
    <xf numFmtId="3" fontId="5" fillId="2" borderId="50" xfId="24" applyNumberFormat="1" applyFont="1" applyFill="1" applyBorder="1" applyAlignment="1">
      <alignment horizontal="right" vertical="center"/>
    </xf>
    <xf numFmtId="0" fontId="5" fillId="0" borderId="60" xfId="24" applyFont="1" applyBorder="1"/>
    <xf numFmtId="0" fontId="5" fillId="0" borderId="40" xfId="24" applyFont="1" applyBorder="1"/>
    <xf numFmtId="0" fontId="5" fillId="0" borderId="9" xfId="24" applyFont="1" applyBorder="1" applyAlignment="1">
      <alignment horizontal="left" vertical="center"/>
    </xf>
    <xf numFmtId="0" fontId="5" fillId="0" borderId="19" xfId="24" applyFont="1" applyBorder="1"/>
    <xf numFmtId="0" fontId="5" fillId="0" borderId="25" xfId="24" applyFont="1" applyBorder="1"/>
    <xf numFmtId="3" fontId="5" fillId="2" borderId="44" xfId="24" applyNumberFormat="1" applyFont="1" applyFill="1" applyBorder="1" applyAlignment="1">
      <alignment horizontal="right" vertical="center"/>
    </xf>
    <xf numFmtId="3" fontId="5" fillId="2" borderId="52" xfId="24" applyNumberFormat="1" applyFont="1" applyFill="1" applyBorder="1"/>
    <xf numFmtId="3" fontId="2" fillId="2" borderId="42" xfId="24" applyNumberFormat="1" applyFill="1" applyBorder="1"/>
    <xf numFmtId="3" fontId="2" fillId="2" borderId="98" xfId="24" applyNumberFormat="1" applyFill="1" applyBorder="1" applyAlignment="1">
      <alignment horizontal="right" vertical="center"/>
    </xf>
    <xf numFmtId="0" fontId="5" fillId="0" borderId="0" xfId="24" applyFont="1"/>
    <xf numFmtId="0" fontId="5" fillId="0" borderId="8" xfId="24" applyFont="1" applyBorder="1"/>
    <xf numFmtId="0" fontId="5" fillId="2" borderId="8" xfId="24" applyFont="1" applyFill="1" applyBorder="1"/>
    <xf numFmtId="3" fontId="2" fillId="0" borderId="99" xfId="24" applyNumberFormat="1" applyBorder="1"/>
    <xf numFmtId="0" fontId="16" fillId="4" borderId="13" xfId="35" applyFont="1" applyFill="1" applyBorder="1"/>
    <xf numFmtId="0" fontId="8" fillId="5" borderId="8" xfId="35" applyFill="1" applyBorder="1"/>
    <xf numFmtId="0" fontId="16" fillId="0" borderId="8" xfId="35" applyFont="1" applyBorder="1"/>
    <xf numFmtId="0" fontId="8" fillId="0" borderId="8" xfId="35" applyFont="1" applyBorder="1"/>
    <xf numFmtId="14" fontId="16" fillId="4" borderId="7" xfId="35" applyNumberFormat="1" applyFont="1" applyFill="1" applyBorder="1"/>
    <xf numFmtId="165" fontId="25" fillId="0" borderId="8" xfId="12" applyNumberFormat="1" applyFont="1" applyBorder="1"/>
    <xf numFmtId="165" fontId="56" fillId="0" borderId="8" xfId="12" applyNumberFormat="1" applyFont="1" applyBorder="1"/>
    <xf numFmtId="165" fontId="25" fillId="0" borderId="8" xfId="12" applyNumberFormat="1" applyFont="1" applyFill="1" applyBorder="1" applyAlignment="1">
      <alignment horizontal="right"/>
    </xf>
    <xf numFmtId="165" fontId="23" fillId="7" borderId="8" xfId="12" applyNumberFormat="1" applyFont="1" applyFill="1" applyBorder="1"/>
    <xf numFmtId="165" fontId="11" fillId="0" borderId="8" xfId="12" applyNumberFormat="1" applyFont="1" applyBorder="1"/>
    <xf numFmtId="0" fontId="20" fillId="0" borderId="8" xfId="25" applyFont="1" applyBorder="1"/>
    <xf numFmtId="165" fontId="25" fillId="0" borderId="0" xfId="12" applyNumberFormat="1" applyFont="1" applyFill="1" applyBorder="1"/>
    <xf numFmtId="165" fontId="25" fillId="0" borderId="11" xfId="12" applyNumberFormat="1" applyFont="1" applyFill="1" applyBorder="1"/>
    <xf numFmtId="0" fontId="5" fillId="0" borderId="43" xfId="25" applyFont="1" applyBorder="1" applyAlignment="1">
      <alignment horizontal="center" vertical="top" wrapText="1"/>
    </xf>
    <xf numFmtId="0" fontId="5" fillId="0" borderId="18" xfId="25" applyFont="1" applyBorder="1" applyAlignment="1">
      <alignment horizontal="left" vertical="top" wrapText="1"/>
    </xf>
    <xf numFmtId="3" fontId="5" fillId="0" borderId="18" xfId="25" applyNumberFormat="1" applyFont="1" applyBorder="1" applyAlignment="1">
      <alignment horizontal="right" vertical="top" wrapText="1"/>
    </xf>
    <xf numFmtId="3" fontId="5" fillId="0" borderId="44" xfId="25" applyNumberFormat="1" applyFont="1" applyBorder="1" applyAlignment="1">
      <alignment horizontal="right" vertical="top" wrapText="1"/>
    </xf>
    <xf numFmtId="164" fontId="4" fillId="0" borderId="8" xfId="20" applyNumberFormat="1" applyFont="1" applyFill="1" applyBorder="1" applyAlignment="1">
      <alignment horizontal="center" vertical="center" wrapText="1"/>
    </xf>
    <xf numFmtId="0" fontId="4" fillId="0" borderId="8" xfId="20" applyFont="1" applyFill="1" applyBorder="1" applyAlignment="1">
      <alignment horizontal="center" vertical="center"/>
    </xf>
    <xf numFmtId="0" fontId="4" fillId="0" borderId="8" xfId="20" applyFont="1" applyFill="1" applyBorder="1" applyAlignment="1">
      <alignment horizontal="center" vertical="center" wrapText="1"/>
    </xf>
    <xf numFmtId="0" fontId="5" fillId="0" borderId="8" xfId="20" applyFont="1" applyBorder="1" applyAlignment="1">
      <alignment horizontal="center" vertical="center" wrapText="1"/>
    </xf>
    <xf numFmtId="1" fontId="6" fillId="0" borderId="41" xfId="20" applyNumberFormat="1" applyFont="1" applyFill="1" applyBorder="1" applyAlignment="1">
      <alignment horizontal="center" vertical="center"/>
    </xf>
    <xf numFmtId="0" fontId="6" fillId="0" borderId="41" xfId="20" applyFont="1" applyFill="1" applyBorder="1" applyAlignment="1">
      <alignment horizontal="center" vertical="center"/>
    </xf>
    <xf numFmtId="0" fontId="6" fillId="0" borderId="8" xfId="20" applyFont="1" applyFill="1" applyBorder="1" applyAlignment="1">
      <alignment horizontal="center" vertical="center"/>
    </xf>
    <xf numFmtId="0" fontId="6" fillId="0" borderId="41" xfId="20" quotePrefix="1" applyFont="1" applyFill="1" applyBorder="1" applyAlignment="1">
      <alignment horizontal="center" vertical="center"/>
    </xf>
    <xf numFmtId="0" fontId="6" fillId="0" borderId="41" xfId="20" applyFont="1" applyFill="1" applyBorder="1" applyAlignment="1">
      <alignment vertical="center" wrapText="1"/>
    </xf>
    <xf numFmtId="0" fontId="6" fillId="0" borderId="41" xfId="20" applyFont="1" applyFill="1" applyBorder="1" applyAlignment="1">
      <alignment horizontal="left" vertical="center"/>
    </xf>
    <xf numFmtId="3" fontId="6" fillId="3" borderId="8" xfId="20" applyNumberFormat="1" applyFont="1" applyFill="1" applyBorder="1" applyAlignment="1">
      <alignment horizontal="center" vertical="center"/>
    </xf>
    <xf numFmtId="3" fontId="6" fillId="0" borderId="8" xfId="20" applyNumberFormat="1" applyFont="1" applyFill="1" applyBorder="1" applyAlignment="1">
      <alignment horizontal="center" vertical="center"/>
    </xf>
    <xf numFmtId="0" fontId="6" fillId="0" borderId="41" xfId="20" applyFont="1" applyFill="1" applyBorder="1" applyAlignment="1">
      <alignment horizontal="left" vertical="center" wrapText="1"/>
    </xf>
    <xf numFmtId="0" fontId="4" fillId="0" borderId="41" xfId="20" quotePrefix="1" applyFont="1" applyFill="1" applyBorder="1" applyAlignment="1">
      <alignment horizontal="center" vertical="center"/>
    </xf>
    <xf numFmtId="0" fontId="4" fillId="0" borderId="41" xfId="20" applyFont="1" applyFill="1" applyBorder="1" applyAlignment="1">
      <alignment horizontal="left" vertical="center" wrapText="1"/>
    </xf>
    <xf numFmtId="0" fontId="4" fillId="0" borderId="41" xfId="20" applyFont="1" applyFill="1" applyBorder="1" applyAlignment="1">
      <alignment horizontal="left" vertical="center"/>
    </xf>
    <xf numFmtId="0" fontId="2" fillId="0" borderId="41" xfId="20" applyFont="1" applyFill="1" applyBorder="1" applyAlignment="1">
      <alignment horizontal="left" vertical="center" wrapText="1"/>
    </xf>
    <xf numFmtId="0" fontId="6" fillId="2" borderId="41" xfId="20" applyFont="1" applyFill="1" applyBorder="1" applyAlignment="1">
      <alignment horizontal="left" vertical="center" wrapText="1"/>
    </xf>
    <xf numFmtId="3" fontId="6" fillId="2" borderId="8" xfId="20" applyNumberFormat="1" applyFont="1" applyFill="1" applyBorder="1" applyAlignment="1">
      <alignment horizontal="center" vertical="center"/>
    </xf>
    <xf numFmtId="0" fontId="5" fillId="0" borderId="41" xfId="20" applyFont="1" applyFill="1" applyBorder="1" applyAlignment="1">
      <alignment horizontal="left" vertical="center" wrapText="1"/>
    </xf>
    <xf numFmtId="0" fontId="4" fillId="0" borderId="12" xfId="20" quotePrefix="1" applyFont="1" applyFill="1" applyBorder="1" applyAlignment="1">
      <alignment horizontal="center" vertical="center"/>
    </xf>
    <xf numFmtId="0" fontId="4" fillId="0" borderId="12" xfId="20" applyFont="1" applyFill="1" applyBorder="1" applyAlignment="1">
      <alignment horizontal="left" vertical="center" wrapText="1"/>
    </xf>
    <xf numFmtId="0" fontId="4" fillId="0" borderId="12" xfId="20" applyFont="1" applyFill="1" applyBorder="1" applyAlignment="1">
      <alignment horizontal="left" vertical="center"/>
    </xf>
    <xf numFmtId="3" fontId="6" fillId="3" borderId="13" xfId="20" applyNumberFormat="1" applyFont="1" applyFill="1" applyBorder="1" applyAlignment="1">
      <alignment horizontal="center" vertical="center"/>
    </xf>
    <xf numFmtId="0" fontId="4" fillId="0" borderId="5" xfId="20" quotePrefix="1" applyFont="1" applyFill="1" applyBorder="1" applyAlignment="1">
      <alignment horizontal="center" vertical="center"/>
    </xf>
    <xf numFmtId="0" fontId="4" fillId="0" borderId="6" xfId="20" quotePrefix="1" applyFont="1" applyFill="1" applyBorder="1" applyAlignment="1">
      <alignment horizontal="center" vertical="center"/>
    </xf>
    <xf numFmtId="0" fontId="5" fillId="0" borderId="41" xfId="20" applyFont="1" applyFill="1" applyBorder="1" applyAlignment="1">
      <alignment horizontal="left" vertical="center"/>
    </xf>
    <xf numFmtId="0" fontId="65" fillId="0" borderId="8" xfId="20" applyFont="1" applyBorder="1"/>
    <xf numFmtId="0" fontId="2" fillId="0" borderId="41" xfId="20" applyFont="1" applyFill="1" applyBorder="1" applyAlignment="1">
      <alignment horizontal="left" vertical="center"/>
    </xf>
    <xf numFmtId="165" fontId="65" fillId="7" borderId="8" xfId="10" applyNumberFormat="1" applyFont="1" applyFill="1" applyBorder="1"/>
    <xf numFmtId="165" fontId="71" fillId="7" borderId="8" xfId="10" applyNumberFormat="1" applyFont="1" applyFill="1" applyBorder="1"/>
    <xf numFmtId="165" fontId="65" fillId="0" borderId="8" xfId="10" applyNumberFormat="1" applyFont="1" applyBorder="1"/>
    <xf numFmtId="165" fontId="71" fillId="0" borderId="8" xfId="10" applyNumberFormat="1" applyFont="1" applyBorder="1"/>
    <xf numFmtId="165" fontId="72" fillId="0" borderId="8" xfId="10" applyNumberFormat="1" applyFont="1" applyBorder="1"/>
    <xf numFmtId="0" fontId="7" fillId="0" borderId="8" xfId="20" applyFont="1" applyFill="1" applyBorder="1" applyAlignment="1">
      <alignment horizontal="center" vertical="center"/>
    </xf>
    <xf numFmtId="0" fontId="73" fillId="0" borderId="8" xfId="20" applyFont="1" applyBorder="1"/>
    <xf numFmtId="3" fontId="4" fillId="3" borderId="8" xfId="20" applyNumberFormat="1" applyFont="1" applyFill="1" applyBorder="1" applyAlignment="1">
      <alignment horizontal="center" vertical="center"/>
    </xf>
    <xf numFmtId="3" fontId="73" fillId="0" borderId="8" xfId="20" applyNumberFormat="1" applyFont="1" applyBorder="1"/>
    <xf numFmtId="3" fontId="68" fillId="0" borderId="8" xfId="20" applyNumberFormat="1" applyFont="1" applyBorder="1"/>
    <xf numFmtId="0" fontId="70" fillId="0" borderId="0" xfId="20" applyFont="1"/>
    <xf numFmtId="3" fontId="75" fillId="0" borderId="0" xfId="20" applyNumberFormat="1"/>
    <xf numFmtId="164" fontId="4" fillId="0" borderId="41" xfId="20" quotePrefix="1" applyNumberFormat="1" applyFont="1" applyFill="1" applyBorder="1" applyAlignment="1">
      <alignment horizontal="center" vertical="center"/>
    </xf>
    <xf numFmtId="0" fontId="4" fillId="0" borderId="41" xfId="20" applyFont="1" applyFill="1" applyBorder="1" applyAlignment="1">
      <alignment vertical="center" wrapText="1"/>
    </xf>
    <xf numFmtId="168" fontId="4" fillId="0" borderId="8" xfId="20" applyNumberFormat="1" applyFont="1" applyFill="1" applyBorder="1" applyAlignment="1">
      <alignment vertical="center"/>
    </xf>
    <xf numFmtId="3" fontId="4" fillId="3" borderId="8" xfId="20" applyNumberFormat="1" applyFont="1" applyFill="1" applyBorder="1" applyAlignment="1">
      <alignment horizontal="right" vertical="center"/>
    </xf>
    <xf numFmtId="168" fontId="6" fillId="0" borderId="8" xfId="20" applyNumberFormat="1" applyFont="1" applyFill="1" applyBorder="1" applyAlignment="1">
      <alignment vertical="center"/>
    </xf>
    <xf numFmtId="3" fontId="6" fillId="0" borderId="8" xfId="20" applyNumberFormat="1" applyFont="1" applyFill="1" applyBorder="1" applyAlignment="1">
      <alignment horizontal="right" vertical="center"/>
    </xf>
    <xf numFmtId="0" fontId="2" fillId="2" borderId="41" xfId="20" applyFont="1" applyFill="1" applyBorder="1" applyAlignment="1">
      <alignment horizontal="left" vertical="center" wrapText="1"/>
    </xf>
    <xf numFmtId="0" fontId="2" fillId="0" borderId="41" xfId="20" applyFont="1" applyFill="1" applyBorder="1" applyAlignment="1">
      <alignment vertical="center" wrapText="1"/>
    </xf>
    <xf numFmtId="3" fontId="6" fillId="3" borderId="8" xfId="20" applyNumberFormat="1" applyFont="1" applyFill="1" applyBorder="1" applyAlignment="1">
      <alignment horizontal="right" vertical="center"/>
    </xf>
    <xf numFmtId="164" fontId="6" fillId="0" borderId="41" xfId="20" quotePrefix="1" applyNumberFormat="1" applyFont="1" applyFill="1" applyBorder="1" applyAlignment="1">
      <alignment horizontal="center" vertical="center"/>
    </xf>
    <xf numFmtId="0" fontId="2" fillId="0" borderId="41" xfId="20" applyFont="1" applyFill="1" applyBorder="1" applyAlignment="1">
      <alignment vertical="center"/>
    </xf>
    <xf numFmtId="169" fontId="6" fillId="0" borderId="41" xfId="20" applyNumberFormat="1" applyFont="1" applyFill="1" applyBorder="1" applyAlignment="1">
      <alignment horizontal="left" vertical="center"/>
    </xf>
    <xf numFmtId="0" fontId="5" fillId="0" borderId="12" xfId="20" applyFont="1" applyFill="1" applyBorder="1" applyAlignment="1">
      <alignment horizontal="left" vertical="center" wrapText="1"/>
    </xf>
    <xf numFmtId="168" fontId="4" fillId="0" borderId="13" xfId="20" applyNumberFormat="1" applyFont="1" applyFill="1" applyBorder="1" applyAlignment="1">
      <alignment vertical="center"/>
    </xf>
    <xf numFmtId="3" fontId="4" fillId="3" borderId="13" xfId="20" applyNumberFormat="1" applyFont="1" applyFill="1" applyBorder="1" applyAlignment="1">
      <alignment horizontal="right" vertical="center"/>
    </xf>
    <xf numFmtId="0" fontId="75" fillId="0" borderId="8" xfId="20" applyBorder="1"/>
    <xf numFmtId="0" fontId="75" fillId="3" borderId="8" xfId="20" applyFill="1" applyBorder="1"/>
    <xf numFmtId="0" fontId="5" fillId="0" borderId="12" xfId="20" applyFont="1" applyFill="1" applyBorder="1" applyAlignment="1">
      <alignment horizontal="left" vertical="center"/>
    </xf>
    <xf numFmtId="0" fontId="65" fillId="0" borderId="13" xfId="20" applyFont="1" applyBorder="1"/>
    <xf numFmtId="0" fontId="75" fillId="3" borderId="13" xfId="20" applyFill="1" applyBorder="1"/>
    <xf numFmtId="0" fontId="5" fillId="0" borderId="5" xfId="20" applyFont="1" applyFill="1" applyBorder="1" applyAlignment="1">
      <alignment horizontal="left" vertical="center"/>
    </xf>
    <xf numFmtId="0" fontId="75" fillId="0" borderId="5" xfId="20" applyBorder="1"/>
    <xf numFmtId="3" fontId="75" fillId="0" borderId="5" xfId="20" applyNumberFormat="1" applyBorder="1"/>
    <xf numFmtId="0" fontId="5" fillId="0" borderId="0" xfId="20" applyFont="1" applyFill="1" applyBorder="1" applyAlignment="1">
      <alignment horizontal="left" vertical="center"/>
    </xf>
    <xf numFmtId="0" fontId="5" fillId="0" borderId="13" xfId="25" applyFont="1" applyBorder="1" applyAlignment="1">
      <alignment horizontal="left" vertical="top" wrapText="1"/>
    </xf>
    <xf numFmtId="165" fontId="39" fillId="2" borderId="8" xfId="11" applyNumberFormat="1" applyFont="1" applyFill="1" applyBorder="1"/>
    <xf numFmtId="165" fontId="41" fillId="2" borderId="8" xfId="11" applyNumberFormat="1" applyFont="1" applyFill="1" applyBorder="1"/>
    <xf numFmtId="0" fontId="11" fillId="0" borderId="60" xfId="33" applyFont="1" applyBorder="1"/>
    <xf numFmtId="165" fontId="25" fillId="0" borderId="8" xfId="11" applyNumberFormat="1" applyFont="1" applyBorder="1" applyAlignment="1">
      <alignment horizontal="right"/>
    </xf>
    <xf numFmtId="0" fontId="25" fillId="0" borderId="13" xfId="0" applyFont="1" applyBorder="1"/>
    <xf numFmtId="165" fontId="25" fillId="0" borderId="13" xfId="11" applyNumberFormat="1" applyFont="1" applyBorder="1"/>
    <xf numFmtId="0" fontId="63" fillId="0" borderId="1" xfId="0" applyFont="1" applyBorder="1"/>
    <xf numFmtId="0" fontId="64" fillId="2" borderId="2" xfId="0" applyFont="1" applyFill="1" applyBorder="1"/>
    <xf numFmtId="0" fontId="65" fillId="0" borderId="3" xfId="0" applyFont="1" applyBorder="1"/>
    <xf numFmtId="0" fontId="65" fillId="0" borderId="0" xfId="0" applyFont="1"/>
    <xf numFmtId="0" fontId="64" fillId="0" borderId="4" xfId="0" applyFont="1" applyBorder="1"/>
    <xf numFmtId="0" fontId="64" fillId="0" borderId="0" xfId="0" applyFont="1" applyBorder="1"/>
    <xf numFmtId="0" fontId="66" fillId="0" borderId="0" xfId="0" applyFont="1"/>
    <xf numFmtId="0" fontId="65" fillId="0" borderId="7" xfId="0" applyFont="1" applyBorder="1"/>
    <xf numFmtId="165" fontId="65" fillId="7" borderId="8" xfId="8" applyNumberFormat="1" applyFont="1" applyFill="1" applyBorder="1"/>
    <xf numFmtId="165" fontId="71" fillId="7" borderId="8" xfId="8" applyNumberFormat="1" applyFont="1" applyFill="1" applyBorder="1"/>
    <xf numFmtId="165" fontId="65" fillId="0" borderId="8" xfId="8" applyNumberFormat="1" applyFont="1" applyBorder="1"/>
    <xf numFmtId="165" fontId="71" fillId="0" borderId="8" xfId="8" applyNumberFormat="1" applyFont="1" applyBorder="1"/>
    <xf numFmtId="165" fontId="72" fillId="0" borderId="8" xfId="8" applyNumberFormat="1" applyFont="1" applyBorder="1"/>
    <xf numFmtId="0" fontId="7" fillId="0" borderId="100" xfId="0" applyFont="1" applyFill="1" applyBorder="1" applyAlignment="1">
      <alignment horizontal="center" vertical="center"/>
    </xf>
    <xf numFmtId="0" fontId="73" fillId="12" borderId="100" xfId="0" applyFont="1" applyFill="1" applyBorder="1"/>
    <xf numFmtId="3" fontId="4" fillId="12" borderId="100" xfId="0" applyNumberFormat="1" applyFont="1" applyFill="1" applyBorder="1" applyAlignment="1">
      <alignment horizontal="center" vertical="center"/>
    </xf>
    <xf numFmtId="3" fontId="73" fillId="12" borderId="100" xfId="0" applyNumberFormat="1" applyFont="1" applyFill="1" applyBorder="1"/>
    <xf numFmtId="3" fontId="68" fillId="12" borderId="100" xfId="0" applyNumberFormat="1" applyFont="1" applyFill="1" applyBorder="1"/>
    <xf numFmtId="0" fontId="65" fillId="0" borderId="13" xfId="0" applyFont="1" applyBorder="1"/>
    <xf numFmtId="164" fontId="6" fillId="12" borderId="101" xfId="0" quotePrefix="1" applyNumberFormat="1" applyFont="1" applyFill="1" applyBorder="1" applyAlignment="1">
      <alignment horizontal="center" vertical="center"/>
    </xf>
    <xf numFmtId="0" fontId="5" fillId="12" borderId="102" xfId="0" applyFont="1" applyFill="1" applyBorder="1" applyAlignment="1">
      <alignment horizontal="left" vertical="center"/>
    </xf>
    <xf numFmtId="0" fontId="0" fillId="12" borderId="102" xfId="0" applyFill="1" applyBorder="1"/>
    <xf numFmtId="3" fontId="4" fillId="12" borderId="100" xfId="0" applyNumberFormat="1" applyFont="1" applyFill="1" applyBorder="1" applyAlignment="1">
      <alignment horizontal="right" vertical="center"/>
    </xf>
    <xf numFmtId="3" fontId="0" fillId="12" borderId="102" xfId="0" applyNumberFormat="1" applyFill="1" applyBorder="1"/>
    <xf numFmtId="3" fontId="6" fillId="12" borderId="100" xfId="0" applyNumberFormat="1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right" vertical="center"/>
    </xf>
    <xf numFmtId="3" fontId="4" fillId="12" borderId="103" xfId="0" applyNumberFormat="1" applyFont="1" applyFill="1" applyBorder="1" applyAlignment="1">
      <alignment horizontal="right" vertical="center"/>
    </xf>
    <xf numFmtId="3" fontId="4" fillId="12" borderId="67" xfId="0" applyNumberFormat="1" applyFont="1" applyFill="1" applyBorder="1" applyAlignment="1">
      <alignment horizontal="right" vertical="center"/>
    </xf>
    <xf numFmtId="0" fontId="58" fillId="11" borderId="11" xfId="25" applyFont="1" applyFill="1" applyBorder="1" applyAlignment="1">
      <alignment horizontal="center" vertical="top" wrapText="1"/>
    </xf>
    <xf numFmtId="0" fontId="59" fillId="0" borderId="11" xfId="25" applyFont="1" applyBorder="1" applyAlignment="1">
      <alignment horizontal="center" vertical="top" wrapText="1"/>
    </xf>
    <xf numFmtId="0" fontId="59" fillId="0" borderId="11" xfId="25" applyFont="1" applyBorder="1" applyAlignment="1">
      <alignment horizontal="left" vertical="top" wrapText="1"/>
    </xf>
    <xf numFmtId="3" fontId="59" fillId="0" borderId="11" xfId="25" applyNumberFormat="1" applyFont="1" applyBorder="1" applyAlignment="1">
      <alignment horizontal="right" vertical="top" wrapText="1"/>
    </xf>
    <xf numFmtId="0" fontId="60" fillId="0" borderId="11" xfId="25" applyFont="1" applyBorder="1" applyAlignment="1">
      <alignment horizontal="center" vertical="top" wrapText="1"/>
    </xf>
    <xf numFmtId="0" fontId="60" fillId="0" borderId="11" xfId="25" applyFont="1" applyBorder="1" applyAlignment="1">
      <alignment horizontal="left" vertical="top" wrapText="1"/>
    </xf>
    <xf numFmtId="3" fontId="60" fillId="0" borderId="11" xfId="25" applyNumberFormat="1" applyFont="1" applyBorder="1" applyAlignment="1">
      <alignment horizontal="right" vertical="top" wrapText="1"/>
    </xf>
    <xf numFmtId="0" fontId="60" fillId="0" borderId="7" xfId="25" applyFont="1" applyBorder="1" applyAlignment="1">
      <alignment horizontal="center" vertical="top" wrapText="1"/>
    </xf>
    <xf numFmtId="0" fontId="60" fillId="0" borderId="7" xfId="25" applyFont="1" applyBorder="1" applyAlignment="1">
      <alignment horizontal="left" vertical="top" wrapText="1"/>
    </xf>
    <xf numFmtId="3" fontId="60" fillId="0" borderId="7" xfId="25" applyNumberFormat="1" applyFont="1" applyBorder="1" applyAlignment="1">
      <alignment horizontal="right" vertical="top" wrapText="1"/>
    </xf>
    <xf numFmtId="0" fontId="27" fillId="0" borderId="40" xfId="24" applyFont="1" applyBorder="1"/>
    <xf numFmtId="165" fontId="27" fillId="2" borderId="40" xfId="4" applyNumberFormat="1" applyFont="1" applyFill="1" applyBorder="1" applyAlignment="1">
      <alignment horizontal="right"/>
    </xf>
    <xf numFmtId="165" fontId="27" fillId="2" borderId="8" xfId="6" applyNumberFormat="1" applyFont="1" applyFill="1" applyBorder="1" applyAlignment="1">
      <alignment horizontal="right"/>
    </xf>
    <xf numFmtId="165" fontId="27" fillId="2" borderId="40" xfId="6" applyNumberFormat="1" applyFont="1" applyFill="1" applyBorder="1" applyAlignment="1">
      <alignment horizontal="right"/>
    </xf>
    <xf numFmtId="0" fontId="44" fillId="4" borderId="13" xfId="24" applyFont="1" applyFill="1" applyBorder="1" applyAlignment="1">
      <alignment horizontal="center"/>
    </xf>
    <xf numFmtId="0" fontId="44" fillId="4" borderId="36" xfId="24" applyFont="1" applyFill="1" applyBorder="1" applyAlignment="1">
      <alignment horizontal="center"/>
    </xf>
    <xf numFmtId="0" fontId="45" fillId="4" borderId="11" xfId="24" applyFont="1" applyFill="1" applyBorder="1"/>
    <xf numFmtId="0" fontId="45" fillId="4" borderId="15" xfId="24" applyFont="1" applyFill="1" applyBorder="1"/>
    <xf numFmtId="0" fontId="44" fillId="4" borderId="15" xfId="24" applyFont="1" applyFill="1" applyBorder="1" applyAlignment="1">
      <alignment horizontal="center"/>
    </xf>
    <xf numFmtId="0" fontId="44" fillId="4" borderId="7" xfId="24" applyFont="1" applyFill="1" applyBorder="1" applyAlignment="1">
      <alignment horizontal="center"/>
    </xf>
    <xf numFmtId="0" fontId="44" fillId="4" borderId="37" xfId="24" applyFont="1" applyFill="1" applyBorder="1" applyAlignment="1">
      <alignment horizontal="center"/>
    </xf>
    <xf numFmtId="0" fontId="27" fillId="0" borderId="8" xfId="24" applyFont="1" applyBorder="1" applyAlignment="1">
      <alignment horizontal="center"/>
    </xf>
    <xf numFmtId="165" fontId="27" fillId="0" borderId="40" xfId="6" applyNumberFormat="1" applyFont="1" applyBorder="1" applyAlignment="1">
      <alignment horizontal="right"/>
    </xf>
    <xf numFmtId="165" fontId="27" fillId="0" borderId="8" xfId="6" applyNumberFormat="1" applyFont="1" applyBorder="1" applyAlignment="1">
      <alignment horizontal="right"/>
    </xf>
    <xf numFmtId="0" fontId="29" fillId="4" borderId="8" xfId="24" applyFont="1" applyFill="1" applyBorder="1" applyAlignment="1">
      <alignment horizontal="center"/>
    </xf>
    <xf numFmtId="0" fontId="29" fillId="4" borderId="8" xfId="24" applyFont="1" applyFill="1" applyBorder="1"/>
    <xf numFmtId="165" fontId="29" fillId="4" borderId="8" xfId="6" applyNumberFormat="1" applyFont="1" applyFill="1" applyBorder="1" applyAlignment="1">
      <alignment horizontal="right"/>
    </xf>
    <xf numFmtId="3" fontId="2" fillId="2" borderId="11" xfId="25" applyNumberFormat="1" applyFont="1" applyFill="1" applyBorder="1" applyAlignment="1">
      <alignment horizontal="right" vertical="top" wrapText="1"/>
    </xf>
    <xf numFmtId="3" fontId="2" fillId="2" borderId="7" xfId="25" applyNumberFormat="1" applyFont="1" applyFill="1" applyBorder="1" applyAlignment="1">
      <alignment horizontal="right" vertical="top" wrapText="1"/>
    </xf>
    <xf numFmtId="0" fontId="2" fillId="0" borderId="0" xfId="25" applyFont="1" applyAlignment="1">
      <alignment horizontal="left" vertical="top" wrapText="1"/>
    </xf>
    <xf numFmtId="3" fontId="2" fillId="0" borderId="0" xfId="25" applyNumberFormat="1" applyFont="1" applyAlignment="1">
      <alignment horizontal="right" vertical="top" wrapText="1"/>
    </xf>
    <xf numFmtId="165" fontId="8" fillId="0" borderId="0" xfId="1" applyNumberFormat="1" applyFont="1"/>
    <xf numFmtId="3" fontId="8" fillId="0" borderId="0" xfId="25" applyNumberFormat="1"/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Border="1"/>
    <xf numFmtId="3" fontId="7" fillId="0" borderId="13" xfId="0" applyNumberFormat="1" applyFont="1" applyBorder="1"/>
    <xf numFmtId="3" fontId="42" fillId="0" borderId="13" xfId="0" applyNumberFormat="1" applyFont="1" applyBorder="1"/>
    <xf numFmtId="0" fontId="4" fillId="0" borderId="104" xfId="0" applyFont="1" applyFill="1" applyBorder="1" applyAlignment="1">
      <alignment vertical="center" wrapText="1"/>
    </xf>
    <xf numFmtId="168" fontId="4" fillId="0" borderId="105" xfId="0" applyNumberFormat="1" applyFont="1" applyFill="1" applyBorder="1" applyAlignment="1">
      <alignment vertical="center"/>
    </xf>
    <xf numFmtId="3" fontId="4" fillId="3" borderId="105" xfId="0" applyNumberFormat="1" applyFont="1" applyFill="1" applyBorder="1" applyAlignment="1">
      <alignment horizontal="right" vertical="center"/>
    </xf>
    <xf numFmtId="0" fontId="61" fillId="0" borderId="0" xfId="0" applyFont="1"/>
    <xf numFmtId="3" fontId="4" fillId="0" borderId="8" xfId="0" applyNumberFormat="1" applyFont="1" applyFill="1" applyBorder="1" applyAlignment="1">
      <alignment horizontal="right" vertical="center"/>
    </xf>
    <xf numFmtId="165" fontId="25" fillId="0" borderId="8" xfId="11" applyNumberFormat="1" applyFont="1" applyFill="1" applyBorder="1"/>
    <xf numFmtId="0" fontId="8" fillId="0" borderId="45" xfId="25" applyFont="1" applyFill="1" applyBorder="1"/>
    <xf numFmtId="0" fontId="28" fillId="11" borderId="13" xfId="25" applyFont="1" applyFill="1" applyBorder="1" applyAlignment="1">
      <alignment horizontal="center" vertical="top" wrapText="1"/>
    </xf>
    <xf numFmtId="0" fontId="8" fillId="0" borderId="13" xfId="25" applyBorder="1"/>
    <xf numFmtId="0" fontId="2" fillId="0" borderId="0" xfId="27" applyFont="1" applyAlignment="1">
      <alignment horizontal="left"/>
    </xf>
    <xf numFmtId="0" fontId="2" fillId="0" borderId="0" xfId="27" applyAlignment="1">
      <alignment horizontal="left"/>
    </xf>
    <xf numFmtId="0" fontId="5" fillId="4" borderId="109" xfId="24" applyFont="1" applyFill="1" applyBorder="1" applyAlignment="1">
      <alignment horizontal="left" vertical="center"/>
    </xf>
    <xf numFmtId="0" fontId="2" fillId="0" borderId="110" xfId="24" applyBorder="1"/>
    <xf numFmtId="0" fontId="2" fillId="0" borderId="55" xfId="24" applyBorder="1"/>
    <xf numFmtId="0" fontId="5" fillId="0" borderId="41" xfId="24" applyFont="1" applyFill="1" applyBorder="1" applyAlignment="1">
      <alignment horizontal="left" vertical="center"/>
    </xf>
    <xf numFmtId="0" fontId="2" fillId="0" borderId="60" xfId="24" applyFill="1" applyBorder="1" applyAlignment="1"/>
    <xf numFmtId="0" fontId="2" fillId="0" borderId="40" xfId="24" applyFill="1" applyBorder="1" applyAlignment="1"/>
    <xf numFmtId="0" fontId="5" fillId="0" borderId="111" xfId="24" applyFont="1" applyBorder="1" applyAlignment="1">
      <alignment horizontal="center" vertical="center"/>
    </xf>
    <xf numFmtId="0" fontId="5" fillId="0" borderId="62" xfId="24" applyFont="1" applyBorder="1" applyAlignment="1">
      <alignment horizontal="center" vertical="center"/>
    </xf>
    <xf numFmtId="0" fontId="5" fillId="13" borderId="109" xfId="24" applyFont="1" applyFill="1" applyBorder="1" applyAlignment="1">
      <alignment horizontal="center" vertical="center" wrapText="1"/>
    </xf>
    <xf numFmtId="0" fontId="2" fillId="0" borderId="41" xfId="24" applyBorder="1" applyAlignment="1">
      <alignment horizontal="center" vertical="center"/>
    </xf>
    <xf numFmtId="0" fontId="2" fillId="0" borderId="60" xfId="24" applyBorder="1"/>
    <xf numFmtId="0" fontId="2" fillId="0" borderId="40" xfId="24" applyBorder="1"/>
    <xf numFmtId="0" fontId="2" fillId="0" borderId="41" xfId="24" applyBorder="1" applyAlignment="1">
      <alignment horizontal="center" vertical="center" wrapText="1"/>
    </xf>
    <xf numFmtId="0" fontId="0" fillId="0" borderId="60" xfId="0" applyBorder="1" applyAlignment="1">
      <alignment wrapText="1"/>
    </xf>
    <xf numFmtId="0" fontId="0" fillId="0" borderId="40" xfId="0" applyBorder="1" applyAlignment="1">
      <alignment wrapText="1"/>
    </xf>
    <xf numFmtId="0" fontId="3" fillId="0" borderId="41" xfId="24" applyFont="1" applyBorder="1" applyAlignment="1">
      <alignment horizontal="center" vertical="center" wrapText="1"/>
    </xf>
    <xf numFmtId="0" fontId="2" fillId="0" borderId="62" xfId="24" applyBorder="1" applyAlignment="1">
      <alignment horizontal="right" vertical="center"/>
    </xf>
    <xf numFmtId="0" fontId="2" fillId="0" borderId="41" xfId="24" applyBorder="1" applyAlignment="1">
      <alignment horizontal="left" vertical="center"/>
    </xf>
    <xf numFmtId="0" fontId="2" fillId="0" borderId="41" xfId="24" applyFont="1" applyBorder="1" applyAlignment="1">
      <alignment horizontal="left" vertical="center" wrapText="1"/>
    </xf>
    <xf numFmtId="0" fontId="2" fillId="0" borderId="60" xfId="24" applyFont="1" applyBorder="1"/>
    <xf numFmtId="0" fontId="2" fillId="0" borderId="40" xfId="24" applyFont="1" applyBorder="1"/>
    <xf numFmtId="0" fontId="2" fillId="0" borderId="41" xfId="24" applyFont="1" applyBorder="1" applyAlignment="1">
      <alignment horizontal="left" vertical="center"/>
    </xf>
    <xf numFmtId="0" fontId="5" fillId="0" borderId="41" xfId="24" applyFont="1" applyBorder="1" applyAlignment="1">
      <alignment horizontal="left" vertical="center"/>
    </xf>
    <xf numFmtId="0" fontId="5" fillId="0" borderId="60" xfId="24" applyFont="1" applyBorder="1"/>
    <xf numFmtId="0" fontId="5" fillId="0" borderId="40" xfId="24" applyFont="1" applyBorder="1"/>
    <xf numFmtId="0" fontId="2" fillId="0" borderId="60" xfId="24" applyBorder="1" applyAlignment="1"/>
    <xf numFmtId="0" fontId="2" fillId="0" borderId="40" xfId="24" applyBorder="1" applyAlignment="1"/>
    <xf numFmtId="0" fontId="5" fillId="0" borderId="6" xfId="24" applyFont="1" applyBorder="1" applyAlignment="1">
      <alignment horizontal="left" vertical="center"/>
    </xf>
    <xf numFmtId="0" fontId="5" fillId="0" borderId="38" xfId="24" applyFont="1" applyBorder="1"/>
    <xf numFmtId="0" fontId="5" fillId="0" borderId="37" xfId="24" applyFont="1" applyBorder="1"/>
    <xf numFmtId="0" fontId="2" fillId="2" borderId="12" xfId="24" applyFill="1" applyBorder="1" applyAlignment="1">
      <alignment horizontal="left" vertical="center"/>
    </xf>
    <xf numFmtId="0" fontId="2" fillId="2" borderId="14" xfId="24" applyFill="1" applyBorder="1"/>
    <xf numFmtId="0" fontId="2" fillId="2" borderId="36" xfId="24" applyFill="1" applyBorder="1"/>
    <xf numFmtId="0" fontId="2" fillId="0" borderId="106" xfId="24" applyBorder="1" applyAlignment="1">
      <alignment horizontal="left" vertical="center"/>
    </xf>
    <xf numFmtId="0" fontId="2" fillId="0" borderId="107" xfId="24" applyBorder="1" applyAlignment="1">
      <alignment horizontal="left" vertical="center"/>
    </xf>
    <xf numFmtId="0" fontId="2" fillId="0" borderId="108" xfId="24" applyBorder="1" applyAlignment="1">
      <alignment horizontal="left" vertical="center"/>
    </xf>
    <xf numFmtId="0" fontId="15" fillId="0" borderId="0" xfId="24" applyFont="1" applyBorder="1" applyAlignment="1">
      <alignment horizontal="center"/>
    </xf>
    <xf numFmtId="0" fontId="5" fillId="0" borderId="41" xfId="24" applyFont="1" applyBorder="1" applyAlignment="1">
      <alignment horizontal="left" vertical="center" wrapText="1"/>
    </xf>
    <xf numFmtId="0" fontId="0" fillId="0" borderId="60" xfId="0" applyBorder="1" applyAlignment="1"/>
    <xf numFmtId="0" fontId="0" fillId="0" borderId="40" xfId="0" applyBorder="1" applyAlignment="1"/>
    <xf numFmtId="0" fontId="5" fillId="0" borderId="60" xfId="24" applyFont="1" applyBorder="1" applyAlignment="1">
      <alignment wrapText="1"/>
    </xf>
    <xf numFmtId="0" fontId="5" fillId="0" borderId="40" xfId="24" applyFont="1" applyBorder="1" applyAlignment="1">
      <alignment wrapText="1"/>
    </xf>
    <xf numFmtId="0" fontId="5" fillId="0" borderId="60" xfId="24" applyFont="1" applyBorder="1" applyAlignment="1">
      <alignment horizontal="left" vertical="center"/>
    </xf>
    <xf numFmtId="0" fontId="5" fillId="0" borderId="40" xfId="24" applyFont="1" applyBorder="1" applyAlignment="1">
      <alignment horizontal="left" vertical="center"/>
    </xf>
    <xf numFmtId="0" fontId="16" fillId="4" borderId="12" xfId="35" applyFont="1" applyFill="1" applyBorder="1" applyAlignment="1">
      <alignment horizontal="center"/>
    </xf>
    <xf numFmtId="0" fontId="16" fillId="4" borderId="36" xfId="35" applyFont="1" applyFill="1" applyBorder="1" applyAlignment="1">
      <alignment horizontal="center"/>
    </xf>
    <xf numFmtId="0" fontId="43" fillId="0" borderId="0" xfId="27" applyFont="1" applyAlignment="1">
      <alignment horizontal="center"/>
    </xf>
    <xf numFmtId="0" fontId="30" fillId="0" borderId="0" xfId="27" applyFont="1" applyAlignment="1">
      <alignment horizontal="center"/>
    </xf>
    <xf numFmtId="0" fontId="29" fillId="0" borderId="12" xfId="27" applyFont="1" applyBorder="1" applyAlignment="1">
      <alignment horizontal="center"/>
    </xf>
    <xf numFmtId="0" fontId="29" fillId="0" borderId="14" xfId="27" applyFont="1" applyBorder="1" applyAlignment="1">
      <alignment horizontal="center"/>
    </xf>
    <xf numFmtId="0" fontId="29" fillId="0" borderId="36" xfId="27" applyFont="1" applyBorder="1" applyAlignment="1">
      <alignment horizontal="center"/>
    </xf>
    <xf numFmtId="0" fontId="17" fillId="0" borderId="10" xfId="29" applyFont="1" applyBorder="1" applyAlignment="1">
      <alignment horizontal="left"/>
    </xf>
    <xf numFmtId="0" fontId="17" fillId="0" borderId="0" xfId="29" applyFont="1" applyBorder="1" applyAlignment="1">
      <alignment horizontal="left"/>
    </xf>
    <xf numFmtId="0" fontId="17" fillId="0" borderId="15" xfId="29" applyFont="1" applyBorder="1" applyAlignment="1">
      <alignment horizontal="left"/>
    </xf>
    <xf numFmtId="0" fontId="17" fillId="0" borderId="38" xfId="29" applyFont="1" applyBorder="1" applyAlignment="1">
      <alignment horizontal="left"/>
    </xf>
    <xf numFmtId="0" fontId="2" fillId="0" borderId="38" xfId="19" applyBorder="1" applyAlignment="1">
      <alignment horizontal="left"/>
    </xf>
    <xf numFmtId="0" fontId="18" fillId="8" borderId="13" xfId="29" applyFont="1" applyFill="1" applyBorder="1" applyAlignment="1">
      <alignment horizontal="center"/>
    </xf>
    <xf numFmtId="0" fontId="18" fillId="5" borderId="43" xfId="29" applyFont="1" applyFill="1" applyBorder="1" applyAlignment="1">
      <alignment horizontal="left"/>
    </xf>
    <xf numFmtId="0" fontId="18" fillId="5" borderId="18" xfId="29" applyFont="1" applyFill="1" applyBorder="1" applyAlignment="1">
      <alignment horizontal="left"/>
    </xf>
    <xf numFmtId="0" fontId="18" fillId="4" borderId="6" xfId="29" applyFont="1" applyFill="1" applyBorder="1" applyAlignment="1">
      <alignment horizontal="left"/>
    </xf>
    <xf numFmtId="0" fontId="18" fillId="4" borderId="38" xfId="29" applyFont="1" applyFill="1" applyBorder="1" applyAlignment="1">
      <alignment horizontal="left"/>
    </xf>
    <xf numFmtId="0" fontId="18" fillId="4" borderId="37" xfId="29" applyFont="1" applyFill="1" applyBorder="1" applyAlignment="1">
      <alignment horizontal="left"/>
    </xf>
    <xf numFmtId="0" fontId="17" fillId="0" borderId="10" xfId="29" applyFont="1" applyBorder="1" applyAlignment="1"/>
    <xf numFmtId="0" fontId="17" fillId="0" borderId="0" xfId="29" applyFont="1" applyBorder="1" applyAlignment="1"/>
    <xf numFmtId="0" fontId="18" fillId="4" borderId="8" xfId="29" applyFont="1" applyFill="1" applyBorder="1" applyAlignment="1">
      <alignment horizontal="left"/>
    </xf>
    <xf numFmtId="0" fontId="17" fillId="0" borderId="41" xfId="29" applyFont="1" applyBorder="1" applyAlignment="1">
      <alignment horizontal="left"/>
    </xf>
    <xf numFmtId="0" fontId="2" fillId="0" borderId="60" xfId="29" applyFont="1" applyBorder="1" applyAlignment="1">
      <alignment horizontal="left"/>
    </xf>
    <xf numFmtId="0" fontId="2" fillId="0" borderId="40" xfId="29" applyFont="1" applyBorder="1" applyAlignment="1">
      <alignment horizontal="left"/>
    </xf>
    <xf numFmtId="0" fontId="17" fillId="0" borderId="41" xfId="29" applyFont="1" applyBorder="1" applyAlignment="1"/>
    <xf numFmtId="0" fontId="17" fillId="0" borderId="60" xfId="29" applyFont="1" applyBorder="1" applyAlignment="1"/>
    <xf numFmtId="0" fontId="17" fillId="0" borderId="11" xfId="29" applyFont="1" applyBorder="1" applyAlignment="1"/>
    <xf numFmtId="0" fontId="2" fillId="0" borderId="11" xfId="29" applyFont="1" applyBorder="1" applyAlignment="1"/>
    <xf numFmtId="0" fontId="17" fillId="0" borderId="12" xfId="29" applyFont="1" applyBorder="1" applyAlignment="1"/>
    <xf numFmtId="0" fontId="17" fillId="0" borderId="14" xfId="29" applyFont="1" applyBorder="1" applyAlignment="1"/>
    <xf numFmtId="0" fontId="17" fillId="0" borderId="11" xfId="29" applyFont="1" applyBorder="1" applyAlignment="1">
      <alignment horizontal="left"/>
    </xf>
    <xf numFmtId="0" fontId="18" fillId="8" borderId="8" xfId="29" applyFont="1" applyFill="1" applyBorder="1" applyAlignment="1">
      <alignment horizontal="left"/>
    </xf>
    <xf numFmtId="0" fontId="17" fillId="8" borderId="8" xfId="29" applyFont="1" applyFill="1" applyBorder="1" applyAlignment="1">
      <alignment horizontal="left"/>
    </xf>
    <xf numFmtId="0" fontId="18" fillId="0" borderId="8" xfId="29" applyFont="1" applyBorder="1" applyAlignment="1">
      <alignment horizontal="left"/>
    </xf>
    <xf numFmtId="0" fontId="17" fillId="0" borderId="8" xfId="29" applyFont="1" applyBorder="1" applyAlignment="1">
      <alignment horizontal="left"/>
    </xf>
    <xf numFmtId="0" fontId="17" fillId="0" borderId="60" xfId="29" applyFont="1" applyBorder="1" applyAlignment="1">
      <alignment horizontal="left"/>
    </xf>
    <xf numFmtId="0" fontId="17" fillId="0" borderId="40" xfId="29" applyFont="1" applyBorder="1" applyAlignment="1">
      <alignment horizontal="left"/>
    </xf>
    <xf numFmtId="0" fontId="17" fillId="0" borderId="15" xfId="29" applyFont="1" applyBorder="1" applyAlignment="1"/>
    <xf numFmtId="0" fontId="2" fillId="0" borderId="0" xfId="19" applyAlignment="1"/>
    <xf numFmtId="0" fontId="2" fillId="0" borderId="15" xfId="19" applyBorder="1" applyAlignment="1"/>
    <xf numFmtId="0" fontId="17" fillId="0" borderId="13" xfId="29" applyFont="1" applyBorder="1" applyAlignment="1">
      <alignment horizontal="left"/>
    </xf>
    <xf numFmtId="0" fontId="2" fillId="0" borderId="0" xfId="19" applyBorder="1" applyAlignment="1">
      <alignment horizontal="left"/>
    </xf>
    <xf numFmtId="0" fontId="2" fillId="0" borderId="15" xfId="19" applyBorder="1" applyAlignment="1">
      <alignment horizontal="left"/>
    </xf>
    <xf numFmtId="0" fontId="2" fillId="0" borderId="0" xfId="19" applyAlignment="1">
      <alignment horizontal="left"/>
    </xf>
    <xf numFmtId="0" fontId="2" fillId="0" borderId="0" xfId="19" applyBorder="1" applyAlignment="1"/>
    <xf numFmtId="0" fontId="18" fillId="2" borderId="41" xfId="29" applyFont="1" applyFill="1" applyBorder="1" applyAlignment="1">
      <alignment horizontal="left"/>
    </xf>
    <xf numFmtId="0" fontId="5" fillId="2" borderId="60" xfId="29" applyFont="1" applyFill="1" applyBorder="1" applyAlignment="1">
      <alignment horizontal="left"/>
    </xf>
    <xf numFmtId="0" fontId="5" fillId="2" borderId="40" xfId="29" applyFont="1" applyFill="1" applyBorder="1" applyAlignment="1">
      <alignment horizontal="left"/>
    </xf>
    <xf numFmtId="0" fontId="18" fillId="7" borderId="43" xfId="29" applyFont="1" applyFill="1" applyBorder="1" applyAlignment="1">
      <alignment horizontal="left"/>
    </xf>
    <xf numFmtId="0" fontId="2" fillId="7" borderId="18" xfId="29" applyFont="1" applyFill="1" applyBorder="1" applyAlignment="1">
      <alignment horizontal="left"/>
    </xf>
    <xf numFmtId="0" fontId="2" fillId="0" borderId="8" xfId="29" applyFont="1" applyBorder="1" applyAlignment="1">
      <alignment horizontal="left"/>
    </xf>
    <xf numFmtId="0" fontId="18" fillId="0" borderId="41" xfId="29" applyFont="1" applyBorder="1" applyAlignment="1">
      <alignment horizontal="left"/>
    </xf>
    <xf numFmtId="0" fontId="5" fillId="0" borderId="60" xfId="29" applyFont="1" applyBorder="1" applyAlignment="1">
      <alignment horizontal="left"/>
    </xf>
    <xf numFmtId="0" fontId="5" fillId="0" borderId="40" xfId="29" applyFont="1" applyBorder="1" applyAlignment="1">
      <alignment horizontal="left"/>
    </xf>
    <xf numFmtId="0" fontId="18" fillId="7" borderId="8" xfId="29" applyFont="1" applyFill="1" applyBorder="1" applyAlignment="1"/>
    <xf numFmtId="0" fontId="18" fillId="5" borderId="8" xfId="29" applyFont="1" applyFill="1" applyBorder="1" applyAlignment="1">
      <alignment horizontal="left"/>
    </xf>
    <xf numFmtId="0" fontId="18" fillId="9" borderId="8" xfId="29" applyFont="1" applyFill="1" applyBorder="1" applyAlignment="1">
      <alignment horizontal="left"/>
    </xf>
    <xf numFmtId="0" fontId="17" fillId="2" borderId="8" xfId="29" applyFont="1" applyFill="1" applyBorder="1" applyAlignment="1">
      <alignment horizontal="left"/>
    </xf>
    <xf numFmtId="0" fontId="17" fillId="2" borderId="7" xfId="29" applyFont="1" applyFill="1" applyBorder="1" applyAlignment="1">
      <alignment horizontal="left"/>
    </xf>
    <xf numFmtId="0" fontId="2" fillId="0" borderId="60" xfId="19" applyFont="1" applyBorder="1" applyAlignment="1">
      <alignment horizontal="left"/>
    </xf>
    <xf numFmtId="0" fontId="2" fillId="0" borderId="40" xfId="19" applyFont="1" applyBorder="1" applyAlignment="1">
      <alignment horizontal="left"/>
    </xf>
    <xf numFmtId="0" fontId="2" fillId="9" borderId="8" xfId="29" applyFont="1" applyFill="1" applyBorder="1" applyAlignment="1">
      <alignment horizontal="left"/>
    </xf>
    <xf numFmtId="0" fontId="18" fillId="5" borderId="41" xfId="29" applyFont="1" applyFill="1" applyBorder="1" applyAlignment="1">
      <alignment horizontal="left"/>
    </xf>
    <xf numFmtId="0" fontId="2" fillId="5" borderId="60" xfId="19" applyFill="1" applyBorder="1" applyAlignment="1">
      <alignment horizontal="left"/>
    </xf>
    <xf numFmtId="0" fontId="2" fillId="5" borderId="40" xfId="19" applyFill="1" applyBorder="1" applyAlignment="1">
      <alignment horizontal="left"/>
    </xf>
    <xf numFmtId="0" fontId="38" fillId="9" borderId="75" xfId="29" applyFont="1" applyFill="1" applyBorder="1" applyAlignment="1" applyProtection="1">
      <alignment horizontal="center"/>
      <protection locked="0"/>
    </xf>
    <xf numFmtId="0" fontId="38" fillId="9" borderId="111" xfId="29" applyFont="1" applyFill="1" applyBorder="1" applyAlignment="1" applyProtection="1">
      <alignment horizontal="center"/>
      <protection locked="0"/>
    </xf>
    <xf numFmtId="0" fontId="38" fillId="9" borderId="117" xfId="29" applyFont="1" applyFill="1" applyBorder="1" applyAlignment="1" applyProtection="1">
      <alignment horizontal="center"/>
      <protection locked="0"/>
    </xf>
    <xf numFmtId="0" fontId="38" fillId="9" borderId="10" xfId="29" applyFont="1" applyFill="1" applyBorder="1" applyAlignment="1" applyProtection="1">
      <alignment horizontal="center"/>
      <protection locked="0"/>
    </xf>
    <xf numFmtId="0" fontId="38" fillId="9" borderId="0" xfId="29" applyFont="1" applyFill="1" applyBorder="1" applyAlignment="1" applyProtection="1">
      <alignment horizontal="center"/>
      <protection locked="0"/>
    </xf>
    <xf numFmtId="0" fontId="38" fillId="9" borderId="71" xfId="29" applyFont="1" applyFill="1" applyBorder="1" applyAlignment="1" applyProtection="1">
      <alignment horizontal="center"/>
      <protection locked="0"/>
    </xf>
    <xf numFmtId="0" fontId="38" fillId="7" borderId="97" xfId="29" applyFont="1" applyFill="1" applyBorder="1" applyAlignment="1" applyProtection="1">
      <alignment horizontal="left"/>
      <protection locked="0"/>
    </xf>
    <xf numFmtId="0" fontId="38" fillId="7" borderId="34" xfId="29" applyFont="1" applyFill="1" applyBorder="1" applyAlignment="1" applyProtection="1">
      <alignment horizontal="left"/>
      <protection locked="0"/>
    </xf>
    <xf numFmtId="0" fontId="38" fillId="7" borderId="103" xfId="29" applyFont="1" applyFill="1" applyBorder="1" applyAlignment="1" applyProtection="1">
      <alignment horizontal="left"/>
      <protection locked="0"/>
    </xf>
    <xf numFmtId="0" fontId="38" fillId="7" borderId="67" xfId="29" applyFont="1" applyFill="1" applyBorder="1" applyAlignment="1" applyProtection="1">
      <alignment horizontal="left"/>
      <protection locked="0"/>
    </xf>
    <xf numFmtId="0" fontId="9" fillId="0" borderId="62" xfId="29" applyFont="1" applyBorder="1" applyAlignment="1" applyProtection="1"/>
    <xf numFmtId="0" fontId="17" fillId="0" borderId="62" xfId="19" applyFont="1" applyBorder="1" applyAlignment="1"/>
    <xf numFmtId="0" fontId="38" fillId="9" borderId="33" xfId="29" applyFont="1" applyFill="1" applyBorder="1" applyAlignment="1" applyProtection="1">
      <alignment horizontal="center"/>
      <protection locked="0"/>
    </xf>
    <xf numFmtId="0" fontId="2" fillId="9" borderId="111" xfId="19" applyFill="1" applyBorder="1" applyAlignment="1">
      <alignment horizontal="center"/>
    </xf>
    <xf numFmtId="0" fontId="2" fillId="9" borderId="35" xfId="19" applyFill="1" applyBorder="1" applyAlignment="1">
      <alignment horizontal="center"/>
    </xf>
    <xf numFmtId="0" fontId="2" fillId="9" borderId="20" xfId="19" applyFill="1" applyBorder="1" applyAlignment="1">
      <alignment horizontal="center"/>
    </xf>
    <xf numFmtId="0" fontId="2" fillId="9" borderId="0" xfId="19" applyFill="1" applyBorder="1" applyAlignment="1">
      <alignment horizontal="center"/>
    </xf>
    <xf numFmtId="0" fontId="2" fillId="9" borderId="15" xfId="19" applyFill="1" applyBorder="1" applyAlignment="1">
      <alignment horizontal="center"/>
    </xf>
    <xf numFmtId="0" fontId="2" fillId="9" borderId="115" xfId="19" applyFill="1" applyBorder="1" applyAlignment="1">
      <alignment horizontal="center"/>
    </xf>
    <xf numFmtId="0" fontId="2" fillId="9" borderId="62" xfId="19" applyFill="1" applyBorder="1" applyAlignment="1">
      <alignment horizontal="center"/>
    </xf>
    <xf numFmtId="0" fontId="2" fillId="9" borderId="54" xfId="19" applyFill="1" applyBorder="1" applyAlignment="1">
      <alignment horizontal="center"/>
    </xf>
    <xf numFmtId="0" fontId="13" fillId="0" borderId="116" xfId="29" applyFont="1" applyBorder="1" applyAlignment="1" applyProtection="1">
      <alignment horizontal="left"/>
      <protection locked="0"/>
    </xf>
    <xf numFmtId="0" fontId="13" fillId="0" borderId="110" xfId="29" applyFont="1" applyBorder="1" applyAlignment="1" applyProtection="1">
      <alignment horizontal="left"/>
      <protection locked="0"/>
    </xf>
    <xf numFmtId="0" fontId="13" fillId="0" borderId="55" xfId="29" applyFont="1" applyBorder="1" applyAlignment="1" applyProtection="1">
      <alignment horizontal="left"/>
      <protection locked="0"/>
    </xf>
    <xf numFmtId="0" fontId="13" fillId="0" borderId="48" xfId="29" applyFont="1" applyBorder="1" applyAlignment="1" applyProtection="1">
      <alignment horizontal="left"/>
      <protection locked="0"/>
    </xf>
    <xf numFmtId="0" fontId="13" fillId="0" borderId="8" xfId="29" applyFont="1" applyBorder="1" applyAlignment="1" applyProtection="1">
      <alignment horizontal="left"/>
      <protection locked="0"/>
    </xf>
    <xf numFmtId="0" fontId="13" fillId="0" borderId="65" xfId="29" applyFont="1" applyBorder="1" applyAlignment="1" applyProtection="1">
      <alignment horizontal="left"/>
      <protection locked="0"/>
    </xf>
    <xf numFmtId="0" fontId="13" fillId="0" borderId="14" xfId="29" applyFont="1" applyBorder="1" applyAlignment="1" applyProtection="1">
      <alignment horizontal="left"/>
      <protection locked="0"/>
    </xf>
    <xf numFmtId="0" fontId="13" fillId="0" borderId="36" xfId="29" applyFont="1" applyBorder="1" applyAlignment="1" applyProtection="1">
      <alignment horizontal="left"/>
      <protection locked="0"/>
    </xf>
    <xf numFmtId="0" fontId="13" fillId="0" borderId="20" xfId="29" applyFont="1" applyBorder="1" applyAlignment="1" applyProtection="1">
      <alignment horizontal="left"/>
      <protection locked="0"/>
    </xf>
    <xf numFmtId="0" fontId="13" fillId="0" borderId="0" xfId="29" applyFont="1" applyBorder="1" applyAlignment="1" applyProtection="1">
      <alignment horizontal="left"/>
      <protection locked="0"/>
    </xf>
    <xf numFmtId="0" fontId="13" fillId="0" borderId="15" xfId="29" applyFont="1" applyBorder="1" applyAlignment="1" applyProtection="1">
      <alignment horizontal="left"/>
      <protection locked="0"/>
    </xf>
    <xf numFmtId="0" fontId="38" fillId="7" borderId="48" xfId="29" applyFont="1" applyFill="1" applyBorder="1" applyAlignment="1" applyProtection="1">
      <alignment horizontal="left"/>
      <protection locked="0"/>
    </xf>
    <xf numFmtId="0" fontId="38" fillId="7" borderId="8" xfId="29" applyFont="1" applyFill="1" applyBorder="1" applyAlignment="1" applyProtection="1">
      <alignment horizontal="left"/>
      <protection locked="0"/>
    </xf>
    <xf numFmtId="0" fontId="13" fillId="0" borderId="69" xfId="29" applyFont="1" applyBorder="1" applyAlignment="1" applyProtection="1">
      <alignment horizontal="left"/>
      <protection locked="0"/>
    </xf>
    <xf numFmtId="0" fontId="2" fillId="0" borderId="60" xfId="19" applyBorder="1" applyAlignment="1">
      <alignment horizontal="left"/>
    </xf>
    <xf numFmtId="0" fontId="2" fillId="0" borderId="40" xfId="19" applyBorder="1" applyAlignment="1">
      <alignment horizontal="left"/>
    </xf>
    <xf numFmtId="0" fontId="2" fillId="0" borderId="14" xfId="19" applyBorder="1"/>
    <xf numFmtId="0" fontId="2" fillId="0" borderId="36" xfId="19" applyBorder="1"/>
    <xf numFmtId="0" fontId="13" fillId="0" borderId="70" xfId="29" applyFont="1" applyBorder="1" applyAlignment="1" applyProtection="1">
      <alignment horizontal="left"/>
      <protection locked="0"/>
    </xf>
    <xf numFmtId="0" fontId="2" fillId="0" borderId="37" xfId="19" applyBorder="1" applyAlignment="1">
      <alignment horizontal="left"/>
    </xf>
    <xf numFmtId="0" fontId="13" fillId="0" borderId="20" xfId="29" applyFont="1" applyFill="1" applyBorder="1" applyAlignment="1" applyProtection="1">
      <alignment horizontal="left"/>
      <protection locked="0"/>
    </xf>
    <xf numFmtId="0" fontId="13" fillId="0" borderId="0" xfId="29" applyFont="1" applyFill="1" applyBorder="1" applyAlignment="1" applyProtection="1">
      <alignment horizontal="left"/>
      <protection locked="0"/>
    </xf>
    <xf numFmtId="0" fontId="13" fillId="0" borderId="15" xfId="29" applyFont="1" applyFill="1" applyBorder="1" applyAlignment="1" applyProtection="1">
      <alignment horizontal="left"/>
      <protection locked="0"/>
    </xf>
    <xf numFmtId="0" fontId="38" fillId="9" borderId="17" xfId="29" applyFont="1" applyFill="1" applyBorder="1" applyAlignment="1" applyProtection="1">
      <alignment horizontal="left"/>
      <protection locked="0"/>
    </xf>
    <xf numFmtId="0" fontId="38" fillId="9" borderId="19" xfId="29" applyFont="1" applyFill="1" applyBorder="1" applyAlignment="1" applyProtection="1">
      <alignment horizontal="left"/>
      <protection locked="0"/>
    </xf>
    <xf numFmtId="0" fontId="38" fillId="9" borderId="25" xfId="29" applyFont="1" applyFill="1" applyBorder="1" applyAlignment="1" applyProtection="1">
      <alignment horizontal="left"/>
      <protection locked="0"/>
    </xf>
    <xf numFmtId="0" fontId="38" fillId="6" borderId="69" xfId="29" applyFont="1" applyFill="1" applyBorder="1" applyAlignment="1" applyProtection="1">
      <alignment horizontal="left"/>
      <protection locked="0"/>
    </xf>
    <xf numFmtId="0" fontId="38" fillId="6" borderId="60" xfId="29" applyFont="1" applyFill="1" applyBorder="1" applyAlignment="1" applyProtection="1">
      <alignment horizontal="left"/>
      <protection locked="0"/>
    </xf>
    <xf numFmtId="0" fontId="38" fillId="6" borderId="40" xfId="29" applyFont="1" applyFill="1" applyBorder="1" applyAlignment="1" applyProtection="1">
      <alignment horizontal="left"/>
      <protection locked="0"/>
    </xf>
    <xf numFmtId="0" fontId="38" fillId="7" borderId="69" xfId="29" applyFont="1" applyFill="1" applyBorder="1" applyAlignment="1" applyProtection="1">
      <alignment horizontal="left"/>
      <protection locked="0"/>
    </xf>
    <xf numFmtId="0" fontId="38" fillId="7" borderId="60" xfId="29" applyFont="1" applyFill="1" applyBorder="1" applyAlignment="1" applyProtection="1">
      <alignment horizontal="left"/>
      <protection locked="0"/>
    </xf>
    <xf numFmtId="0" fontId="38" fillId="7" borderId="40" xfId="29" applyFont="1" applyFill="1" applyBorder="1" applyAlignment="1" applyProtection="1">
      <alignment horizontal="left"/>
      <protection locked="0"/>
    </xf>
    <xf numFmtId="0" fontId="17" fillId="0" borderId="20" xfId="34" applyFont="1" applyBorder="1" applyAlignment="1"/>
    <xf numFmtId="0" fontId="38" fillId="9" borderId="69" xfId="29" applyFont="1" applyFill="1" applyBorder="1" applyAlignment="1" applyProtection="1">
      <alignment horizontal="left"/>
      <protection locked="0"/>
    </xf>
    <xf numFmtId="0" fontId="38" fillId="9" borderId="60" xfId="29" applyFont="1" applyFill="1" applyBorder="1" applyAlignment="1" applyProtection="1">
      <alignment horizontal="left"/>
      <protection locked="0"/>
    </xf>
    <xf numFmtId="0" fontId="38" fillId="9" borderId="40" xfId="29" applyFont="1" applyFill="1" applyBorder="1" applyAlignment="1" applyProtection="1">
      <alignment horizontal="left"/>
      <protection locked="0"/>
    </xf>
    <xf numFmtId="0" fontId="13" fillId="0" borderId="20" xfId="29" applyFont="1" applyBorder="1" applyAlignment="1" applyProtection="1">
      <alignment horizontal="left" wrapText="1"/>
      <protection locked="0"/>
    </xf>
    <xf numFmtId="0" fontId="2" fillId="0" borderId="0" xfId="19" applyBorder="1" applyAlignment="1">
      <alignment horizontal="left" wrapText="1"/>
    </xf>
    <xf numFmtId="0" fontId="2" fillId="0" borderId="15" xfId="19" applyBorder="1" applyAlignment="1">
      <alignment horizontal="left" wrapText="1"/>
    </xf>
    <xf numFmtId="0" fontId="13" fillId="0" borderId="70" xfId="29" applyFont="1" applyBorder="1" applyAlignment="1" applyProtection="1">
      <alignment horizontal="left" wrapText="1"/>
      <protection locked="0"/>
    </xf>
    <xf numFmtId="0" fontId="75" fillId="0" borderId="38" xfId="20" applyBorder="1" applyAlignment="1">
      <alignment horizontal="left" wrapText="1"/>
    </xf>
    <xf numFmtId="0" fontId="75" fillId="0" borderId="37" xfId="20" applyBorder="1" applyAlignment="1">
      <alignment horizontal="left" wrapText="1"/>
    </xf>
    <xf numFmtId="0" fontId="5" fillId="7" borderId="60" xfId="19" applyFont="1" applyFill="1" applyBorder="1" applyAlignment="1">
      <alignment horizontal="left"/>
    </xf>
    <xf numFmtId="0" fontId="5" fillId="7" borderId="40" xfId="19" applyFont="1" applyFill="1" applyBorder="1" applyAlignment="1">
      <alignment horizontal="left"/>
    </xf>
    <xf numFmtId="0" fontId="38" fillId="9" borderId="69" xfId="29" applyFont="1" applyFill="1" applyBorder="1" applyAlignment="1" applyProtection="1">
      <alignment horizontal="center"/>
      <protection locked="0"/>
    </xf>
    <xf numFmtId="0" fontId="38" fillId="9" borderId="60" xfId="29" applyFont="1" applyFill="1" applyBorder="1" applyAlignment="1" applyProtection="1">
      <alignment horizontal="center"/>
      <protection locked="0"/>
    </xf>
    <xf numFmtId="0" fontId="38" fillId="9" borderId="40" xfId="29" applyFont="1" applyFill="1" applyBorder="1" applyAlignment="1" applyProtection="1">
      <alignment horizontal="center"/>
      <protection locked="0"/>
    </xf>
    <xf numFmtId="0" fontId="13" fillId="0" borderId="60" xfId="29" applyFont="1" applyBorder="1" applyAlignment="1" applyProtection="1">
      <alignment horizontal="left"/>
      <protection locked="0"/>
    </xf>
    <xf numFmtId="0" fontId="13" fillId="0" borderId="40" xfId="29" applyFont="1" applyBorder="1" applyAlignment="1" applyProtection="1">
      <alignment horizontal="left"/>
      <protection locked="0"/>
    </xf>
    <xf numFmtId="0" fontId="38" fillId="9" borderId="112" xfId="29" applyFont="1" applyFill="1" applyBorder="1" applyAlignment="1" applyProtection="1">
      <alignment horizontal="center"/>
      <protection locked="0"/>
    </xf>
    <xf numFmtId="0" fontId="38" fillId="9" borderId="113" xfId="29" applyFont="1" applyFill="1" applyBorder="1" applyAlignment="1" applyProtection="1">
      <alignment horizontal="center"/>
      <protection locked="0"/>
    </xf>
    <xf numFmtId="0" fontId="38" fillId="9" borderId="114" xfId="29" applyFont="1" applyFill="1" applyBorder="1" applyAlignment="1" applyProtection="1">
      <alignment horizontal="center"/>
      <protection locked="0"/>
    </xf>
    <xf numFmtId="3" fontId="17" fillId="0" borderId="65" xfId="29" applyNumberFormat="1" applyFont="1" applyBorder="1" applyAlignment="1" applyProtection="1">
      <alignment horizontal="left"/>
      <protection locked="0"/>
    </xf>
    <xf numFmtId="0" fontId="2" fillId="0" borderId="14" xfId="19" applyBorder="1" applyAlignment="1"/>
    <xf numFmtId="0" fontId="2" fillId="0" borderId="36" xfId="19" applyBorder="1" applyAlignment="1"/>
    <xf numFmtId="0" fontId="58" fillId="11" borderId="13" xfId="25" applyFont="1" applyFill="1" applyBorder="1" applyAlignment="1">
      <alignment horizontal="center" vertical="top" wrapText="1"/>
    </xf>
    <xf numFmtId="0" fontId="49" fillId="0" borderId="0" xfId="37" applyFont="1" applyAlignment="1" applyProtection="1">
      <alignment horizontal="center" vertical="top" wrapText="1"/>
      <protection locked="0"/>
    </xf>
  </cellXfs>
  <cellStyles count="38">
    <cellStyle name="Ezres" xfId="1" builtinId="3"/>
    <cellStyle name="Ezres 2" xfId="2"/>
    <cellStyle name="Ezres 2 2" xfId="3"/>
    <cellStyle name="Ezres 3" xfId="4"/>
    <cellStyle name="Ezres 4" xfId="5"/>
    <cellStyle name="Ezres 4 2" xfId="6"/>
    <cellStyle name="Ezres 5" xfId="7"/>
    <cellStyle name="Ezres 5 2" xfId="8"/>
    <cellStyle name="Ezres 6" xfId="9"/>
    <cellStyle name="Ezres 7" xfId="10"/>
    <cellStyle name="Ezres 7 2" xfId="11"/>
    <cellStyle name="Ezres 7 2 2" xfId="12"/>
    <cellStyle name="Ezres 7 2 2 2" xfId="13"/>
    <cellStyle name="Normál" xfId="0" builtinId="0"/>
    <cellStyle name="Normál 2" xfId="14"/>
    <cellStyle name="Normál 2 2" xfId="15"/>
    <cellStyle name="Normál 2 3" xfId="16"/>
    <cellStyle name="Normál 2_2014 évi kgvt tábla" xfId="17"/>
    <cellStyle name="Normál 3" xfId="18"/>
    <cellStyle name="Normál 3 2" xfId="19"/>
    <cellStyle name="Normál 4" xfId="20"/>
    <cellStyle name="Normál 4 2" xfId="21"/>
    <cellStyle name="Normál 4 3" xfId="22"/>
    <cellStyle name="Normál 5" xfId="23"/>
    <cellStyle name="Normál 5 2" xfId="24"/>
    <cellStyle name="Normál 6" xfId="25"/>
    <cellStyle name="Normál_2006. július felülv." xfId="26"/>
    <cellStyle name="Normál_2007.költségv.táblák" xfId="27"/>
    <cellStyle name="Normál_2007.költségv.táblák 2" xfId="28"/>
    <cellStyle name="Normál_2007.költségv.táblák 2 2" xfId="29"/>
    <cellStyle name="Normál_2007.költségv.táblák 3" xfId="30"/>
    <cellStyle name="Normál_2007.költségv.táblák 3 2" xfId="31"/>
    <cellStyle name="Normál_2011.költségvet.táblák 2" xfId="32"/>
    <cellStyle name="Normál_2-1, 2-2 melléklet 2006" xfId="33"/>
    <cellStyle name="Normál_2-1, 2-2 melléklet 2006 2 2" xfId="34"/>
    <cellStyle name="Normál_6.MELL.szoc.tábla" xfId="35"/>
    <cellStyle name="Normál_Intézményi kiadás 2008" xfId="36"/>
    <cellStyle name="Normál_KIEGM" xfId="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573" t="s">
        <v>1109</v>
      </c>
      <c r="D1" s="16" t="s">
        <v>278</v>
      </c>
    </row>
    <row r="2" spans="1:9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9" ht="18.75">
      <c r="B3" s="577" t="s">
        <v>1111</v>
      </c>
      <c r="D3" s="17" t="s">
        <v>1112</v>
      </c>
    </row>
    <row r="4" spans="1:9" ht="18.75">
      <c r="B4" s="578"/>
      <c r="D4" s="17"/>
    </row>
    <row r="5" spans="1:9">
      <c r="B5" s="579"/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9" ht="25.5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139174</v>
      </c>
      <c r="E8" s="239">
        <v>139174</v>
      </c>
      <c r="F8" s="239"/>
      <c r="G8" s="239"/>
      <c r="H8" s="239"/>
      <c r="I8" s="239"/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122001</v>
      </c>
      <c r="E9" s="239">
        <v>122001</v>
      </c>
      <c r="F9" s="239"/>
      <c r="G9" s="239"/>
      <c r="H9" s="239"/>
      <c r="I9" s="239"/>
    </row>
    <row r="10" spans="1:9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115344</v>
      </c>
      <c r="E10" s="239">
        <v>115344</v>
      </c>
      <c r="F10" s="239"/>
      <c r="G10" s="239"/>
      <c r="H10" s="239"/>
      <c r="I10" s="239"/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6922</v>
      </c>
      <c r="E11" s="239">
        <v>6922</v>
      </c>
      <c r="F11" s="239"/>
      <c r="G11" s="239"/>
      <c r="H11" s="239"/>
      <c r="I11" s="239"/>
    </row>
    <row r="12" spans="1:9" ht="15" customHeight="1">
      <c r="A12" s="235" t="s">
        <v>1139</v>
      </c>
      <c r="B12" s="240" t="s">
        <v>1140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</row>
    <row r="13" spans="1:9" ht="15" customHeight="1">
      <c r="A13" s="235" t="s">
        <v>1142</v>
      </c>
      <c r="B13" s="240" t="s">
        <v>1143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383441</v>
      </c>
      <c r="E14" s="238">
        <f>SUM(E8:E13)</f>
        <v>383441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</row>
    <row r="18" spans="1:9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80321</v>
      </c>
      <c r="E19" s="238">
        <f>SUM(E20:E26)</f>
        <v>18575</v>
      </c>
      <c r="F19" s="238">
        <f>SUM(F20:F26)</f>
        <v>330</v>
      </c>
      <c r="G19" s="238">
        <f>SUM(G20:G26)</f>
        <v>59749</v>
      </c>
      <c r="H19" s="238">
        <f>SUM(H20:H26)</f>
        <v>1667</v>
      </c>
      <c r="I19" s="238">
        <f>SUM(I20:I26)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 t="shared" si="0"/>
        <v>330</v>
      </c>
      <c r="E20" s="239"/>
      <c r="F20" s="239">
        <v>330</v>
      </c>
      <c r="G20" s="239"/>
      <c r="H20" s="239"/>
      <c r="I20" s="239"/>
    </row>
    <row r="21" spans="1:9" ht="15" customHeight="1">
      <c r="A21" s="235"/>
      <c r="B21" s="240" t="s">
        <v>1165</v>
      </c>
      <c r="C21" s="237" t="s">
        <v>1166</v>
      </c>
      <c r="D21" s="238">
        <f t="shared" si="0"/>
        <v>12922</v>
      </c>
      <c r="E21" s="239">
        <v>12922</v>
      </c>
      <c r="F21" s="239"/>
      <c r="G21" s="239"/>
      <c r="H21" s="239"/>
      <c r="I21" s="239"/>
    </row>
    <row r="22" spans="1:9" ht="15" customHeight="1">
      <c r="A22" s="235"/>
      <c r="B22" s="240" t="s">
        <v>1167</v>
      </c>
      <c r="C22" s="237" t="s">
        <v>1168</v>
      </c>
      <c r="D22" s="238">
        <f t="shared" si="0"/>
        <v>61416</v>
      </c>
      <c r="E22" s="239"/>
      <c r="F22" s="239"/>
      <c r="G22" s="239">
        <v>59749</v>
      </c>
      <c r="H22" s="239">
        <v>1667</v>
      </c>
      <c r="I22" s="239"/>
    </row>
    <row r="23" spans="1:9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</row>
    <row r="24" spans="1:9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</row>
    <row r="25" spans="1:9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</row>
    <row r="26" spans="1:9" ht="15" customHeight="1">
      <c r="A26" s="235"/>
      <c r="B26" s="240" t="s">
        <v>1175</v>
      </c>
      <c r="C26" s="237" t="s">
        <v>1176</v>
      </c>
      <c r="D26" s="238">
        <f t="shared" si="0"/>
        <v>5653</v>
      </c>
      <c r="E26" s="239">
        <v>5653</v>
      </c>
      <c r="F26" s="239"/>
      <c r="G26" s="239"/>
      <c r="H26" s="239"/>
      <c r="I26" s="239"/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463762</v>
      </c>
      <c r="E27" s="238">
        <f>SUM(E14:E19)</f>
        <v>402016</v>
      </c>
      <c r="F27" s="238">
        <f>SUM(F14:F19)</f>
        <v>330</v>
      </c>
      <c r="G27" s="238">
        <f>SUM(G14:G19)</f>
        <v>59749</v>
      </c>
      <c r="H27" s="238">
        <f>SUM(H14:H19)</f>
        <v>1667</v>
      </c>
      <c r="I27" s="238">
        <f>SUM(I14:I19)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19290</v>
      </c>
      <c r="E30" s="239">
        <v>19290</v>
      </c>
      <c r="F30" s="239"/>
      <c r="G30" s="239"/>
      <c r="H30" s="239"/>
      <c r="I30" s="239"/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39"/>
      <c r="F32" s="239"/>
      <c r="G32" s="239"/>
      <c r="H32" s="239"/>
      <c r="I32" s="239"/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19290</v>
      </c>
      <c r="E33" s="238">
        <f>SUM(E28:E32)</f>
        <v>19290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89100</v>
      </c>
      <c r="E39" s="239">
        <v>89100</v>
      </c>
      <c r="F39" s="239"/>
      <c r="G39" s="239"/>
      <c r="H39" s="239"/>
      <c r="I39" s="239"/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140000</v>
      </c>
      <c r="E40" s="239">
        <v>140000</v>
      </c>
      <c r="F40" s="239"/>
      <c r="G40" s="239"/>
      <c r="H40" s="239"/>
      <c r="I40" s="239"/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10200</v>
      </c>
      <c r="E43" s="239">
        <v>10200</v>
      </c>
      <c r="F43" s="239"/>
      <c r="G43" s="239"/>
      <c r="H43" s="239"/>
      <c r="I43" s="239"/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340</v>
      </c>
      <c r="E44" s="239">
        <v>340</v>
      </c>
      <c r="F44" s="239"/>
      <c r="G44" s="239"/>
      <c r="H44" s="239"/>
      <c r="I44" s="239"/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150540</v>
      </c>
      <c r="E45" s="238">
        <f>SUM(E40:E44)</f>
        <v>150540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1200</v>
      </c>
      <c r="E46" s="239">
        <v>1200</v>
      </c>
      <c r="F46" s="239"/>
      <c r="G46" s="239"/>
      <c r="H46" s="239"/>
      <c r="I46" s="239"/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240840</v>
      </c>
      <c r="E47" s="238">
        <f>E36+E37+E38+E39+E45+E46</f>
        <v>240840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11867</v>
      </c>
      <c r="E49" s="239"/>
      <c r="F49" s="239">
        <v>730</v>
      </c>
      <c r="G49" s="239">
        <v>500</v>
      </c>
      <c r="H49" s="239">
        <v>9687</v>
      </c>
      <c r="I49" s="239">
        <v>950</v>
      </c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2740</v>
      </c>
      <c r="E50" s="238">
        <f>SUM(E51:E52)</f>
        <v>110</v>
      </c>
      <c r="F50" s="238">
        <f>SUM(F51:F52)</f>
        <v>1400</v>
      </c>
      <c r="G50" s="238">
        <f>SUM(G51:G52)</f>
        <v>1230</v>
      </c>
      <c r="H50" s="238">
        <f>SUM(H51:H52)</f>
        <v>0</v>
      </c>
      <c r="I50" s="238">
        <f>SUM(I51:I52)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 t="shared" si="0"/>
        <v>2740</v>
      </c>
      <c r="E51" s="239">
        <v>110</v>
      </c>
      <c r="F51" s="239">
        <v>1400</v>
      </c>
      <c r="G51" s="239">
        <v>1230</v>
      </c>
      <c r="H51" s="239"/>
      <c r="I51" s="239"/>
    </row>
    <row r="52" spans="1:9" ht="15" customHeight="1">
      <c r="A52" s="235"/>
      <c r="B52" s="245" t="s">
        <v>1251</v>
      </c>
      <c r="C52" s="237" t="s">
        <v>1252</v>
      </c>
      <c r="D52" s="238">
        <f t="shared" si="0"/>
        <v>0</v>
      </c>
      <c r="E52" s="239"/>
      <c r="F52" s="239"/>
      <c r="G52" s="239"/>
      <c r="H52" s="239"/>
      <c r="I52" s="239"/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19579</v>
      </c>
      <c r="E53" s="239">
        <v>19579</v>
      </c>
      <c r="F53" s="239"/>
      <c r="G53" s="239"/>
      <c r="H53" s="239"/>
      <c r="I53" s="239"/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12322</v>
      </c>
      <c r="E54" s="239">
        <v>2759</v>
      </c>
      <c r="F54" s="239"/>
      <c r="G54" s="239"/>
      <c r="H54" s="239">
        <v>9563</v>
      </c>
      <c r="I54" s="239"/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11753</v>
      </c>
      <c r="E55" s="239">
        <v>5710</v>
      </c>
      <c r="F55" s="239">
        <v>378</v>
      </c>
      <c r="G55" s="239">
        <v>467</v>
      </c>
      <c r="H55" s="239">
        <v>5198</v>
      </c>
      <c r="I55" s="239"/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0</v>
      </c>
      <c r="E57" s="239"/>
      <c r="F57" s="239"/>
      <c r="G57" s="239"/>
      <c r="H57" s="239"/>
      <c r="I57" s="239"/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70</v>
      </c>
      <c r="E59" s="239"/>
      <c r="F59" s="239"/>
      <c r="G59" s="239">
        <v>70</v>
      </c>
      <c r="H59" s="239"/>
      <c r="I59" s="239"/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58331</v>
      </c>
      <c r="E60" s="238">
        <f>E48+E49+E50+E53+E54+E55+E56+E57+E58+E59</f>
        <v>28158</v>
      </c>
      <c r="F60" s="238">
        <f>F48+F49+F50+F53+F54+F55+F56+F57+F58+F59</f>
        <v>2508</v>
      </c>
      <c r="G60" s="238">
        <f>G48+G49+G50+G53+G54+G55+G56+G57+G58+G59</f>
        <v>2267</v>
      </c>
      <c r="H60" s="238">
        <f>H48+H49+H50+H53+H54+H55+H56+H57+H58+H59</f>
        <v>24448</v>
      </c>
      <c r="I60" s="238">
        <f>I48+I49+I50+I53+I54+I55+I56+I57+I58+I59</f>
        <v>950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 t="shared" si="0"/>
        <v>375</v>
      </c>
      <c r="E62" s="239">
        <v>375</v>
      </c>
      <c r="F62" s="239"/>
      <c r="G62" s="239"/>
      <c r="H62" s="239"/>
      <c r="I62" s="239"/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 t="shared" si="0"/>
        <v>375</v>
      </c>
      <c r="E66" s="238">
        <f>SUM(E61:E65)</f>
        <v>375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</row>
    <row r="69" spans="1:9" ht="15" customHeight="1">
      <c r="A69" s="235">
        <v>53</v>
      </c>
      <c r="B69" s="244" t="s">
        <v>1293</v>
      </c>
      <c r="C69" s="237" t="s">
        <v>1294</v>
      </c>
      <c r="D69" s="238">
        <f t="shared" si="0"/>
        <v>0</v>
      </c>
      <c r="E69" s="239"/>
      <c r="F69" s="239"/>
      <c r="G69" s="239"/>
      <c r="H69" s="239"/>
      <c r="I69" s="239"/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 t="shared" si="0"/>
        <v>0</v>
      </c>
      <c r="E70" s="238">
        <f>SUM(E67:E69)</f>
        <v>0</v>
      </c>
      <c r="F70" s="238">
        <f>SUM(F67:F69)</f>
        <v>0</v>
      </c>
      <c r="G70" s="238">
        <f>SUM(G67:G69)</f>
        <v>0</v>
      </c>
      <c r="H70" s="238">
        <f>SUM(H67:H69)</f>
        <v>0</v>
      </c>
      <c r="I70" s="238">
        <f>SUM(I67:I69)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570</v>
      </c>
      <c r="E72" s="239">
        <v>570</v>
      </c>
      <c r="F72" s="239"/>
      <c r="G72" s="239"/>
      <c r="H72" s="239"/>
      <c r="I72" s="239"/>
    </row>
    <row r="73" spans="1:9" ht="15" customHeight="1">
      <c r="A73" s="235">
        <v>57</v>
      </c>
      <c r="B73" s="244" t="s">
        <v>1301</v>
      </c>
      <c r="C73" s="237" t="s">
        <v>1302</v>
      </c>
      <c r="D73" s="238">
        <f t="shared" si="1"/>
        <v>0</v>
      </c>
      <c r="E73" s="239"/>
      <c r="F73" s="239"/>
      <c r="G73" s="239"/>
      <c r="H73" s="239"/>
      <c r="I73" s="239"/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570</v>
      </c>
      <c r="E74" s="251">
        <f>SUM(E71:E73)</f>
        <v>570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783168</v>
      </c>
      <c r="E75" s="255">
        <f>E27+E33+E47+E60+E66+E70+E74</f>
        <v>691249</v>
      </c>
      <c r="F75" s="255">
        <f>F27+F33+F47+F60+F66+F70+F74</f>
        <v>2838</v>
      </c>
      <c r="G75" s="255">
        <f>G27+G33+G47+G60+G66+G70+G74</f>
        <v>62016</v>
      </c>
      <c r="H75" s="255">
        <f>H27+H33+H47+H60+H66+H70+H74</f>
        <v>26115</v>
      </c>
      <c r="I75" s="255">
        <f>I27+I33+I47+I60+I66+I70+I74</f>
        <v>950</v>
      </c>
    </row>
    <row r="76" spans="1:9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</row>
    <row r="77" spans="1:9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</row>
    <row r="78" spans="1:9">
      <c r="A78" s="241">
        <v>62</v>
      </c>
      <c r="B78" s="240" t="s">
        <v>1311</v>
      </c>
      <c r="C78" s="581" t="s">
        <v>1312</v>
      </c>
      <c r="D78" s="238">
        <f t="shared" si="1"/>
        <v>32076</v>
      </c>
      <c r="E78" s="581">
        <v>32076</v>
      </c>
      <c r="F78" s="581"/>
      <c r="G78" s="581"/>
      <c r="H78" s="581"/>
      <c r="I78" s="581"/>
    </row>
    <row r="79" spans="1:9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</row>
    <row r="80" spans="1:9">
      <c r="A80" s="241">
        <v>64</v>
      </c>
      <c r="B80" s="242" t="s">
        <v>1315</v>
      </c>
      <c r="C80" s="581" t="s">
        <v>1316</v>
      </c>
      <c r="D80" s="238">
        <f t="shared" si="1"/>
        <v>32076</v>
      </c>
      <c r="E80" s="581">
        <f>SUM(E78:E79)</f>
        <v>32076</v>
      </c>
      <c r="F80" s="581">
        <f>SUM(F78:F79)</f>
        <v>0</v>
      </c>
      <c r="G80" s="581">
        <f>SUM(G78:G79)</f>
        <v>0</v>
      </c>
      <c r="H80" s="581">
        <f>SUM(H78:H79)</f>
        <v>0</v>
      </c>
      <c r="I80" s="581">
        <f>SUM(I78:I79)</f>
        <v>0</v>
      </c>
    </row>
    <row r="81" spans="1:9">
      <c r="A81" s="241">
        <v>65</v>
      </c>
      <c r="B81" s="260" t="s">
        <v>1317</v>
      </c>
      <c r="C81" s="581" t="s">
        <v>1318</v>
      </c>
      <c r="D81" s="238">
        <f t="shared" si="1"/>
        <v>0</v>
      </c>
      <c r="E81" s="581"/>
      <c r="F81" s="581"/>
      <c r="G81" s="581"/>
      <c r="H81" s="581"/>
      <c r="I81" s="581"/>
    </row>
    <row r="82" spans="1:9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</row>
    <row r="83" spans="1:9">
      <c r="A83" s="241">
        <v>67</v>
      </c>
      <c r="B83" s="260" t="s">
        <v>1321</v>
      </c>
      <c r="C83" s="581" t="s">
        <v>1322</v>
      </c>
      <c r="D83" s="238">
        <f t="shared" si="1"/>
        <v>421668</v>
      </c>
      <c r="E83" s="582"/>
      <c r="F83" s="583">
        <v>148041</v>
      </c>
      <c r="G83" s="582">
        <v>132621</v>
      </c>
      <c r="H83" s="582">
        <v>96614</v>
      </c>
      <c r="I83" s="582">
        <v>44392</v>
      </c>
    </row>
    <row r="84" spans="1:9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</row>
    <row r="85" spans="1:9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</row>
    <row r="86" spans="1:9">
      <c r="A86" s="241">
        <v>70</v>
      </c>
      <c r="B86" s="247" t="s">
        <v>1327</v>
      </c>
      <c r="C86" s="581" t="s">
        <v>1328</v>
      </c>
      <c r="D86" s="238">
        <f t="shared" si="1"/>
        <v>453744</v>
      </c>
      <c r="E86" s="584">
        <f>(SUM(E80:E85))+E76+E77</f>
        <v>32076</v>
      </c>
      <c r="F86" s="586">
        <f>(SUM(F80:F85))+F76+F77</f>
        <v>148041</v>
      </c>
      <c r="G86" s="584">
        <f>(SUM(G80:G85))+G76+G77</f>
        <v>132621</v>
      </c>
      <c r="H86" s="584">
        <f>(SUM(H80:H85))+H76+H77</f>
        <v>96614</v>
      </c>
      <c r="I86" s="584">
        <f>(SUM(I80:I85))+I76+I77</f>
        <v>44392</v>
      </c>
    </row>
    <row r="87" spans="1:9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</row>
    <row r="88" spans="1:9">
      <c r="A88" s="241">
        <v>72</v>
      </c>
      <c r="B88" s="258" t="s">
        <v>1331</v>
      </c>
      <c r="C88" s="581" t="s">
        <v>1332</v>
      </c>
      <c r="D88" s="238">
        <f t="shared" si="1"/>
        <v>453744</v>
      </c>
      <c r="E88" s="584">
        <f>SUM(E86:E87)</f>
        <v>32076</v>
      </c>
      <c r="F88" s="586">
        <f>SUM(F86:F87)</f>
        <v>148041</v>
      </c>
      <c r="G88" s="584">
        <f>SUM(G86:G87)</f>
        <v>132621</v>
      </c>
      <c r="H88" s="584">
        <f>SUM(H86:H87)</f>
        <v>96614</v>
      </c>
      <c r="I88" s="584">
        <f>SUM(I86:I87)</f>
        <v>44392</v>
      </c>
    </row>
    <row r="89" spans="1:9">
      <c r="A89" s="261">
        <v>73</v>
      </c>
      <c r="B89" s="587" t="s">
        <v>1333</v>
      </c>
      <c r="C89" s="587"/>
      <c r="D89" s="238">
        <f t="shared" si="1"/>
        <v>1236912</v>
      </c>
      <c r="E89" s="588">
        <f>E75+E88</f>
        <v>723325</v>
      </c>
      <c r="F89" s="589">
        <f>F75+F88</f>
        <v>150879</v>
      </c>
      <c r="G89" s="588">
        <f>G75+G88</f>
        <v>194637</v>
      </c>
      <c r="H89" s="588">
        <f>H75+H88</f>
        <v>122729</v>
      </c>
      <c r="I89" s="588">
        <f>I75+I88</f>
        <v>45342</v>
      </c>
    </row>
    <row r="91" spans="1:9" ht="15.75">
      <c r="B91" s="590"/>
      <c r="C91" s="262"/>
    </row>
    <row r="92" spans="1:9" ht="15.75">
      <c r="B92" s="590"/>
    </row>
    <row r="93" spans="1:9" ht="15.75">
      <c r="B93" s="590"/>
    </row>
    <row r="94" spans="1:9" ht="15.75">
      <c r="B94" s="591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"/>
  <sheetViews>
    <sheetView workbookViewId="0">
      <selection activeCell="E2" sqref="E2"/>
    </sheetView>
  </sheetViews>
  <sheetFormatPr defaultRowHeight="15"/>
  <cols>
    <col min="1" max="1" width="48.42578125" customWidth="1"/>
    <col min="3" max="3" width="12.5703125" customWidth="1"/>
    <col min="5" max="5" width="15.140625" customWidth="1"/>
    <col min="6" max="6" width="12.7109375" customWidth="1"/>
    <col min="8" max="8" width="14.5703125" customWidth="1"/>
    <col min="9" max="9" width="12.140625" customWidth="1"/>
    <col min="11" max="11" width="12.42578125" customWidth="1"/>
  </cols>
  <sheetData>
    <row r="1" spans="1:11" ht="18.75">
      <c r="A1" s="42" t="s">
        <v>1109</v>
      </c>
      <c r="B1" s="42"/>
      <c r="C1" s="43"/>
      <c r="D1" s="44"/>
      <c r="E1" s="16" t="s">
        <v>43</v>
      </c>
      <c r="G1" s="625"/>
      <c r="H1" s="626"/>
    </row>
    <row r="2" spans="1:11" ht="18.75">
      <c r="A2" s="42" t="s">
        <v>44</v>
      </c>
      <c r="B2" s="42"/>
      <c r="C2" s="43"/>
      <c r="D2" s="44"/>
      <c r="E2" s="227" t="s">
        <v>1483</v>
      </c>
      <c r="G2" s="625"/>
      <c r="H2" s="45"/>
    </row>
    <row r="3" spans="1:11" ht="18.75">
      <c r="A3" s="574" t="s">
        <v>563</v>
      </c>
      <c r="B3" s="42"/>
      <c r="C3" s="43"/>
      <c r="D3" s="44"/>
      <c r="E3" s="70" t="s">
        <v>650</v>
      </c>
      <c r="F3" s="227"/>
      <c r="G3" s="625"/>
      <c r="H3" s="45"/>
    </row>
    <row r="4" spans="1:11" ht="15.75">
      <c r="A4" s="46"/>
      <c r="B4" s="46"/>
      <c r="C4" s="47">
        <v>2014</v>
      </c>
      <c r="D4" s="627"/>
      <c r="E4" s="70">
        <v>2014</v>
      </c>
      <c r="F4" s="628">
        <v>2015</v>
      </c>
      <c r="G4" s="629"/>
      <c r="H4" s="630" t="s">
        <v>651</v>
      </c>
      <c r="I4" s="628">
        <v>2015</v>
      </c>
      <c r="J4" s="629"/>
      <c r="K4" s="630" t="s">
        <v>489</v>
      </c>
    </row>
    <row r="5" spans="1:11" ht="15.75" thickBot="1">
      <c r="A5" s="48"/>
      <c r="B5" s="49" t="s">
        <v>46</v>
      </c>
      <c r="C5" s="50"/>
      <c r="D5" s="50"/>
      <c r="E5" s="631" t="s">
        <v>47</v>
      </c>
      <c r="F5" s="632"/>
      <c r="G5" s="50"/>
      <c r="H5" s="51" t="s">
        <v>47</v>
      </c>
      <c r="I5" s="632"/>
      <c r="J5" s="50"/>
      <c r="K5" s="51" t="s">
        <v>47</v>
      </c>
    </row>
    <row r="6" spans="1:11" ht="15.75" thickBot="1">
      <c r="A6" s="633" t="s">
        <v>48</v>
      </c>
      <c r="B6" s="634"/>
      <c r="C6" s="635"/>
      <c r="D6" s="636"/>
      <c r="E6" s="637">
        <f>E7+E16+E27+E47+E50</f>
        <v>353361841.66666663</v>
      </c>
      <c r="F6" s="638"/>
      <c r="G6" s="635"/>
      <c r="H6" s="637">
        <f>H7+H16+H27+H47+H50</f>
        <v>383440798</v>
      </c>
      <c r="I6" s="638"/>
      <c r="J6" s="635"/>
      <c r="K6" s="637">
        <f>K7+K16+K27+K47+K50+K53+K57</f>
        <v>419746962</v>
      </c>
    </row>
    <row r="7" spans="1:11" ht="15.75" thickBot="1">
      <c r="A7" s="639" t="s">
        <v>49</v>
      </c>
      <c r="B7" s="634" t="s">
        <v>1129</v>
      </c>
      <c r="C7" s="635"/>
      <c r="D7" s="640" t="s">
        <v>50</v>
      </c>
      <c r="E7" s="637">
        <f>SUM(E8:E13)</f>
        <v>148175259</v>
      </c>
      <c r="F7" s="638"/>
      <c r="G7" s="635"/>
      <c r="H7" s="637">
        <f>SUM(H8:H15)</f>
        <v>139174406</v>
      </c>
      <c r="I7" s="638"/>
      <c r="J7" s="635"/>
      <c r="K7" s="637">
        <f>SUM(K8:K15)</f>
        <v>139569503</v>
      </c>
    </row>
    <row r="8" spans="1:11">
      <c r="A8" s="52" t="s">
        <v>51</v>
      </c>
      <c r="B8" s="53"/>
      <c r="C8" s="54">
        <v>4580000</v>
      </c>
      <c r="D8" s="55">
        <v>22.35</v>
      </c>
      <c r="E8" s="641">
        <f>C8*D8</f>
        <v>102363000</v>
      </c>
      <c r="F8" s="642">
        <v>4580000</v>
      </c>
      <c r="G8" s="643">
        <v>22.3</v>
      </c>
      <c r="H8" s="644">
        <v>102134000</v>
      </c>
      <c r="I8" s="642">
        <v>4580000</v>
      </c>
      <c r="J8" s="643">
        <v>22.3</v>
      </c>
      <c r="K8" s="644">
        <v>102134000</v>
      </c>
    </row>
    <row r="9" spans="1:11">
      <c r="A9" s="645" t="s">
        <v>52</v>
      </c>
      <c r="B9" s="53"/>
      <c r="C9" s="54">
        <v>22300</v>
      </c>
      <c r="D9" s="55"/>
      <c r="E9" s="646">
        <v>8966830</v>
      </c>
      <c r="F9" s="642">
        <v>22300</v>
      </c>
      <c r="G9" s="54"/>
      <c r="H9" s="647">
        <v>8964553</v>
      </c>
      <c r="I9" s="642">
        <v>22300</v>
      </c>
      <c r="J9" s="54"/>
      <c r="K9" s="647">
        <v>8964553</v>
      </c>
    </row>
    <row r="10" spans="1:11">
      <c r="A10" s="645" t="s">
        <v>53</v>
      </c>
      <c r="B10" s="53"/>
      <c r="C10" s="54">
        <v>283200</v>
      </c>
      <c r="D10" s="55"/>
      <c r="E10" s="646">
        <v>13168800</v>
      </c>
      <c r="F10" s="642">
        <v>320000</v>
      </c>
      <c r="G10" s="54"/>
      <c r="H10" s="647">
        <v>14880000</v>
      </c>
      <c r="I10" s="642">
        <v>320000</v>
      </c>
      <c r="J10" s="54"/>
      <c r="K10" s="647">
        <v>14880000</v>
      </c>
    </row>
    <row r="11" spans="1:11">
      <c r="A11" s="645" t="s">
        <v>54</v>
      </c>
      <c r="B11" s="53"/>
      <c r="C11" s="54">
        <v>69</v>
      </c>
      <c r="D11" s="55"/>
      <c r="E11" s="646">
        <v>1775094</v>
      </c>
      <c r="F11" s="642">
        <v>69</v>
      </c>
      <c r="G11" s="54"/>
      <c r="H11" s="647">
        <v>1775094</v>
      </c>
      <c r="I11" s="642">
        <v>69</v>
      </c>
      <c r="J11" s="54"/>
      <c r="K11" s="647">
        <v>1775094</v>
      </c>
    </row>
    <row r="12" spans="1:11">
      <c r="A12" s="645" t="s">
        <v>55</v>
      </c>
      <c r="B12" s="53"/>
      <c r="C12" s="54">
        <v>227000</v>
      </c>
      <c r="D12" s="55"/>
      <c r="E12" s="646">
        <v>5448000</v>
      </c>
      <c r="F12" s="648">
        <v>227000</v>
      </c>
      <c r="G12" s="649"/>
      <c r="H12" s="647">
        <v>5448000</v>
      </c>
      <c r="I12" s="648">
        <v>227000</v>
      </c>
      <c r="J12" s="649"/>
      <c r="K12" s="647">
        <v>5448000</v>
      </c>
    </row>
    <row r="13" spans="1:11">
      <c r="A13" s="650" t="s">
        <v>56</v>
      </c>
      <c r="B13" s="57"/>
      <c r="C13" s="54">
        <v>2700</v>
      </c>
      <c r="D13" s="55"/>
      <c r="E13" s="651">
        <v>16453535</v>
      </c>
      <c r="F13" s="642">
        <v>2700</v>
      </c>
      <c r="G13" s="54"/>
      <c r="H13" s="647">
        <v>5761109</v>
      </c>
      <c r="I13" s="642">
        <v>2700</v>
      </c>
      <c r="J13" s="54"/>
      <c r="K13" s="647">
        <v>5761109</v>
      </c>
    </row>
    <row r="14" spans="1:11">
      <c r="A14" s="56" t="s">
        <v>652</v>
      </c>
      <c r="B14" s="57"/>
      <c r="C14" s="652"/>
      <c r="D14" s="55"/>
      <c r="E14" s="653"/>
      <c r="F14" s="654"/>
      <c r="G14" s="652"/>
      <c r="H14" s="655">
        <v>211650</v>
      </c>
      <c r="I14" s="654"/>
      <c r="J14" s="652"/>
      <c r="K14" s="655">
        <v>211650</v>
      </c>
    </row>
    <row r="15" spans="1:11" ht="15.75" thickBot="1">
      <c r="A15" s="56" t="s">
        <v>653</v>
      </c>
      <c r="B15" s="57"/>
      <c r="C15" s="652"/>
      <c r="D15" s="55"/>
      <c r="E15" s="653"/>
      <c r="F15" s="654"/>
      <c r="G15" s="652"/>
      <c r="H15" s="655"/>
      <c r="I15" s="654"/>
      <c r="J15" s="652"/>
      <c r="K15" s="655">
        <v>395097</v>
      </c>
    </row>
    <row r="16" spans="1:11" ht="15.75" thickBot="1">
      <c r="A16" s="58" t="s">
        <v>57</v>
      </c>
      <c r="B16" s="59" t="s">
        <v>1132</v>
      </c>
      <c r="C16" s="60"/>
      <c r="D16" s="61"/>
      <c r="E16" s="637">
        <f>SUM(E17:E26)</f>
        <v>109623786.66666666</v>
      </c>
      <c r="F16" s="656"/>
      <c r="G16" s="60"/>
      <c r="H16" s="657">
        <f>SUM(H17:H26)</f>
        <v>122000800</v>
      </c>
      <c r="I16" s="656"/>
      <c r="J16" s="60"/>
      <c r="K16" s="657">
        <f>SUM(K17:K26)</f>
        <v>125823367</v>
      </c>
    </row>
    <row r="17" spans="1:11">
      <c r="A17" s="62" t="s">
        <v>58</v>
      </c>
      <c r="B17" s="63"/>
      <c r="C17" s="54">
        <v>4012000</v>
      </c>
      <c r="D17" s="64">
        <v>19.600000000000001</v>
      </c>
      <c r="E17" s="658">
        <f>C17*D17*8/12</f>
        <v>52423466.666666664</v>
      </c>
      <c r="F17" s="648">
        <v>4152000</v>
      </c>
      <c r="G17" s="659">
        <v>20.100000000000001</v>
      </c>
      <c r="H17" s="660">
        <v>55636800</v>
      </c>
      <c r="I17" s="648">
        <v>4152000</v>
      </c>
      <c r="J17" s="659"/>
      <c r="K17" s="660">
        <v>55913600</v>
      </c>
    </row>
    <row r="18" spans="1:11">
      <c r="A18" s="65" t="s">
        <v>59</v>
      </c>
      <c r="B18" s="66"/>
      <c r="C18" s="67">
        <v>1800000</v>
      </c>
      <c r="D18" s="68">
        <v>10</v>
      </c>
      <c r="E18" s="658">
        <f>C18*D18*8/12</f>
        <v>12000000</v>
      </c>
      <c r="F18" s="661">
        <v>1800000</v>
      </c>
      <c r="G18" s="659">
        <v>11</v>
      </c>
      <c r="H18" s="662">
        <v>13200000</v>
      </c>
      <c r="I18" s="661">
        <v>1800000</v>
      </c>
      <c r="J18" s="659"/>
      <c r="K18" s="662">
        <v>13200000</v>
      </c>
    </row>
    <row r="19" spans="1:11">
      <c r="A19" s="62" t="s">
        <v>60</v>
      </c>
      <c r="B19" s="63"/>
      <c r="C19" s="67">
        <v>4012000</v>
      </c>
      <c r="D19" s="68">
        <v>19.8</v>
      </c>
      <c r="E19" s="658">
        <f>C19*D19*4/12</f>
        <v>26479200</v>
      </c>
      <c r="F19" s="661">
        <v>4152000</v>
      </c>
      <c r="G19" s="659">
        <v>20</v>
      </c>
      <c r="H19" s="662">
        <v>27680000</v>
      </c>
      <c r="I19" s="661">
        <v>4152000</v>
      </c>
      <c r="J19" s="659"/>
      <c r="K19" s="662">
        <v>28233600</v>
      </c>
    </row>
    <row r="20" spans="1:11">
      <c r="A20" s="65" t="s">
        <v>61</v>
      </c>
      <c r="B20" s="66"/>
      <c r="C20" s="67">
        <v>1800000</v>
      </c>
      <c r="D20" s="68">
        <v>10</v>
      </c>
      <c r="E20" s="658">
        <f>C20*D20*4/12</f>
        <v>6000000</v>
      </c>
      <c r="F20" s="661">
        <v>1800000</v>
      </c>
      <c r="G20" s="659">
        <v>11</v>
      </c>
      <c r="H20" s="662">
        <v>6600000</v>
      </c>
      <c r="I20" s="661">
        <v>1800000</v>
      </c>
      <c r="J20" s="659"/>
      <c r="K20" s="662">
        <v>6600000</v>
      </c>
    </row>
    <row r="21" spans="1:11">
      <c r="A21" s="62" t="s">
        <v>62</v>
      </c>
      <c r="B21" s="63"/>
      <c r="C21" s="67">
        <v>34400</v>
      </c>
      <c r="D21" s="68">
        <v>19.8</v>
      </c>
      <c r="E21" s="658">
        <f>C21*D21</f>
        <v>681120</v>
      </c>
      <c r="F21" s="661">
        <v>35000</v>
      </c>
      <c r="G21" s="659">
        <v>20</v>
      </c>
      <c r="H21" s="662">
        <v>700000</v>
      </c>
      <c r="I21" s="661">
        <v>35000</v>
      </c>
      <c r="J21" s="659"/>
      <c r="K21" s="662">
        <v>714000</v>
      </c>
    </row>
    <row r="22" spans="1:11">
      <c r="A22" s="65" t="s">
        <v>63</v>
      </c>
      <c r="B22" s="66"/>
      <c r="C22" s="67">
        <v>56000</v>
      </c>
      <c r="D22" s="68">
        <v>213</v>
      </c>
      <c r="E22" s="658">
        <f>C22*D22*8/12</f>
        <v>7952000</v>
      </c>
      <c r="F22" s="661">
        <v>70000</v>
      </c>
      <c r="G22" s="659">
        <v>218</v>
      </c>
      <c r="H22" s="662">
        <v>10173333</v>
      </c>
      <c r="I22" s="661">
        <v>70000</v>
      </c>
      <c r="J22" s="659"/>
      <c r="K22" s="662">
        <v>10220000</v>
      </c>
    </row>
    <row r="23" spans="1:11">
      <c r="A23" s="65" t="s">
        <v>64</v>
      </c>
      <c r="B23" s="66"/>
      <c r="C23" s="67">
        <v>56000</v>
      </c>
      <c r="D23" s="68">
        <v>219</v>
      </c>
      <c r="E23" s="658">
        <f>C23*D23*4/12</f>
        <v>4088000</v>
      </c>
      <c r="F23" s="661">
        <v>70000</v>
      </c>
      <c r="G23" s="659">
        <v>218</v>
      </c>
      <c r="H23" s="663">
        <v>5086667</v>
      </c>
      <c r="I23" s="661">
        <v>70000</v>
      </c>
      <c r="J23" s="659"/>
      <c r="K23" s="663">
        <v>5086667</v>
      </c>
    </row>
    <row r="24" spans="1:11">
      <c r="A24" s="65" t="s">
        <v>654</v>
      </c>
      <c r="B24" s="66"/>
      <c r="C24" s="67"/>
      <c r="D24" s="68"/>
      <c r="E24" s="658"/>
      <c r="F24" s="661"/>
      <c r="G24" s="659"/>
      <c r="H24" s="664"/>
      <c r="I24" s="661"/>
      <c r="J24" s="659"/>
      <c r="K24" s="664">
        <v>2931500</v>
      </c>
    </row>
    <row r="25" spans="1:11">
      <c r="A25" s="65" t="s">
        <v>655</v>
      </c>
      <c r="B25" s="66"/>
      <c r="C25" s="67"/>
      <c r="D25" s="68"/>
      <c r="E25" s="658"/>
      <c r="F25" s="661"/>
      <c r="G25" s="659">
        <v>1</v>
      </c>
      <c r="H25" s="665">
        <v>352000</v>
      </c>
      <c r="I25" s="661"/>
      <c r="J25" s="659"/>
      <c r="K25" s="665">
        <v>352000</v>
      </c>
    </row>
    <row r="26" spans="1:11" ht="15.75" thickBot="1">
      <c r="A26" s="65" t="s">
        <v>656</v>
      </c>
      <c r="B26" s="66"/>
      <c r="C26" s="67"/>
      <c r="D26" s="68"/>
      <c r="E26" s="658">
        <f>C26*D26*4/12</f>
        <v>0</v>
      </c>
      <c r="F26" s="661"/>
      <c r="G26" s="659">
        <v>2</v>
      </c>
      <c r="H26" s="666">
        <v>2572000</v>
      </c>
      <c r="I26" s="661"/>
      <c r="J26" s="659"/>
      <c r="K26" s="666">
        <v>2572000</v>
      </c>
    </row>
    <row r="27" spans="1:11" ht="15.75" thickBot="1">
      <c r="A27" s="58" t="s">
        <v>65</v>
      </c>
      <c r="B27" s="59" t="s">
        <v>1135</v>
      </c>
      <c r="C27" s="69"/>
      <c r="D27" s="61"/>
      <c r="E27" s="667">
        <f>SUM(E29:E46)</f>
        <v>84537490</v>
      </c>
      <c r="F27" s="668"/>
      <c r="G27" s="669"/>
      <c r="H27" s="670">
        <f>SUM(H29:H46)</f>
        <v>115343512</v>
      </c>
      <c r="I27" s="668"/>
      <c r="J27" s="669"/>
      <c r="K27" s="670">
        <f>SUM(K29:K46)</f>
        <v>137688772</v>
      </c>
    </row>
    <row r="28" spans="1:11">
      <c r="A28" s="71"/>
      <c r="B28" s="72"/>
      <c r="C28" s="73"/>
      <c r="D28" s="74"/>
      <c r="E28" s="658"/>
      <c r="F28" s="671"/>
      <c r="G28" s="54"/>
      <c r="H28" s="664"/>
      <c r="I28" s="671"/>
      <c r="J28" s="54"/>
      <c r="K28" s="664"/>
    </row>
    <row r="29" spans="1:11">
      <c r="A29" s="75" t="s">
        <v>66</v>
      </c>
      <c r="B29" s="76"/>
      <c r="C29" s="77">
        <v>1632000</v>
      </c>
      <c r="D29" s="78">
        <v>8.98</v>
      </c>
      <c r="E29" s="658">
        <f>C29*D29</f>
        <v>14655360</v>
      </c>
      <c r="F29" s="672">
        <v>1632000</v>
      </c>
      <c r="G29" s="54">
        <v>11.48</v>
      </c>
      <c r="H29" s="662">
        <v>18735360</v>
      </c>
      <c r="I29" s="672">
        <v>1632000</v>
      </c>
      <c r="J29" s="54">
        <v>11.48</v>
      </c>
      <c r="K29" s="662">
        <v>18670080</v>
      </c>
    </row>
    <row r="30" spans="1:11">
      <c r="A30" s="75" t="s">
        <v>67</v>
      </c>
      <c r="B30" s="76"/>
      <c r="C30" s="77"/>
      <c r="D30" s="78"/>
      <c r="E30" s="658">
        <v>30851087</v>
      </c>
      <c r="F30" s="672"/>
      <c r="G30" s="54"/>
      <c r="H30" s="662">
        <v>31817928</v>
      </c>
      <c r="I30" s="672"/>
      <c r="J30" s="54"/>
      <c r="K30" s="662">
        <v>32232780</v>
      </c>
    </row>
    <row r="31" spans="1:11">
      <c r="A31" s="673" t="s">
        <v>657</v>
      </c>
      <c r="B31" s="76"/>
      <c r="C31" s="77"/>
      <c r="D31" s="78"/>
      <c r="E31" s="674">
        <v>20697694</v>
      </c>
      <c r="F31" s="672"/>
      <c r="G31" s="675"/>
      <c r="H31" s="676">
        <v>47687090</v>
      </c>
      <c r="I31" s="672"/>
      <c r="J31" s="675"/>
      <c r="K31" s="676">
        <v>47687090</v>
      </c>
    </row>
    <row r="32" spans="1:11">
      <c r="A32" s="75" t="s">
        <v>68</v>
      </c>
      <c r="B32" s="76"/>
      <c r="C32" s="77">
        <v>494100</v>
      </c>
      <c r="D32" s="78">
        <v>9</v>
      </c>
      <c r="E32" s="658">
        <f>C32*D32</f>
        <v>4446900</v>
      </c>
      <c r="F32" s="672">
        <v>494100</v>
      </c>
      <c r="G32" s="54">
        <v>8</v>
      </c>
      <c r="H32" s="662">
        <v>3952800</v>
      </c>
      <c r="I32" s="672">
        <v>494100</v>
      </c>
      <c r="J32" s="54">
        <v>8</v>
      </c>
      <c r="K32" s="662">
        <v>4446900</v>
      </c>
    </row>
    <row r="33" spans="1:11">
      <c r="A33" s="75" t="s">
        <v>69</v>
      </c>
      <c r="B33" s="76"/>
      <c r="C33" s="77">
        <v>518805</v>
      </c>
      <c r="D33" s="78">
        <v>1</v>
      </c>
      <c r="E33" s="658">
        <f>C33*D33</f>
        <v>518805</v>
      </c>
      <c r="F33" s="672">
        <v>518805</v>
      </c>
      <c r="G33" s="54"/>
      <c r="H33" s="662"/>
      <c r="I33" s="672">
        <v>518805</v>
      </c>
      <c r="J33" s="54"/>
      <c r="K33" s="662"/>
    </row>
    <row r="34" spans="1:11">
      <c r="A34" s="75" t="s">
        <v>658</v>
      </c>
      <c r="B34" s="76"/>
      <c r="C34" s="77">
        <v>3950000</v>
      </c>
      <c r="D34" s="78">
        <v>6780</v>
      </c>
      <c r="E34" s="658">
        <f>D34/5000*C34/2</f>
        <v>2678100</v>
      </c>
      <c r="F34" s="672">
        <v>3950000</v>
      </c>
      <c r="G34" s="54">
        <v>6743</v>
      </c>
      <c r="H34" s="662">
        <v>2663485</v>
      </c>
      <c r="I34" s="672">
        <v>3950000</v>
      </c>
      <c r="J34" s="54">
        <v>6743</v>
      </c>
      <c r="K34" s="662">
        <v>2663485</v>
      </c>
    </row>
    <row r="35" spans="1:11">
      <c r="A35" s="75" t="s">
        <v>70</v>
      </c>
      <c r="B35" s="76"/>
      <c r="C35" s="77">
        <v>3950000</v>
      </c>
      <c r="D35" s="78">
        <v>6780</v>
      </c>
      <c r="E35" s="658">
        <f>D35/5000*C35/2</f>
        <v>2678100</v>
      </c>
      <c r="F35" s="672">
        <v>3950000</v>
      </c>
      <c r="G35" s="54">
        <v>6743</v>
      </c>
      <c r="H35" s="662">
        <v>2663485</v>
      </c>
      <c r="I35" s="672">
        <v>3950000</v>
      </c>
      <c r="J35" s="54">
        <v>6743</v>
      </c>
      <c r="K35" s="662">
        <v>2663485</v>
      </c>
    </row>
    <row r="36" spans="1:11">
      <c r="A36" s="75" t="s">
        <v>71</v>
      </c>
      <c r="B36" s="76"/>
      <c r="C36" s="77">
        <v>300</v>
      </c>
      <c r="D36" s="78">
        <v>6780</v>
      </c>
      <c r="E36" s="658">
        <f>C36*D36</f>
        <v>2034000</v>
      </c>
      <c r="F36" s="672">
        <v>300</v>
      </c>
      <c r="G36" s="54"/>
      <c r="H36" s="662">
        <v>2022900</v>
      </c>
      <c r="I36" s="672">
        <v>300</v>
      </c>
      <c r="J36" s="54"/>
      <c r="K36" s="662">
        <v>2022900</v>
      </c>
    </row>
    <row r="37" spans="1:11">
      <c r="A37" s="75" t="s">
        <v>72</v>
      </c>
      <c r="B37" s="76"/>
      <c r="C37" s="77">
        <v>1200</v>
      </c>
      <c r="D37" s="68">
        <v>1420</v>
      </c>
      <c r="E37" s="658">
        <f>C37*D37</f>
        <v>1704000</v>
      </c>
      <c r="F37" s="672">
        <v>1200</v>
      </c>
      <c r="G37" s="54"/>
      <c r="H37" s="662">
        <v>1668000</v>
      </c>
      <c r="I37" s="672">
        <v>1200</v>
      </c>
      <c r="J37" s="54"/>
      <c r="K37" s="662">
        <v>1668000</v>
      </c>
    </row>
    <row r="38" spans="1:11">
      <c r="A38" s="75" t="s">
        <v>73</v>
      </c>
      <c r="B38" s="76"/>
      <c r="C38" s="77">
        <v>60896</v>
      </c>
      <c r="D38" s="68">
        <v>39</v>
      </c>
      <c r="E38" s="658">
        <f>C38*D38</f>
        <v>2374944</v>
      </c>
      <c r="F38" s="672">
        <v>60896</v>
      </c>
      <c r="G38" s="54">
        <v>34</v>
      </c>
      <c r="H38" s="662">
        <v>2070464</v>
      </c>
      <c r="I38" s="672">
        <v>60896</v>
      </c>
      <c r="J38" s="54">
        <v>34</v>
      </c>
      <c r="K38" s="662">
        <v>1887776</v>
      </c>
    </row>
    <row r="39" spans="1:11">
      <c r="A39" s="75" t="s">
        <v>74</v>
      </c>
      <c r="B39" s="76"/>
      <c r="C39" s="77">
        <v>188500</v>
      </c>
      <c r="D39" s="68">
        <v>4</v>
      </c>
      <c r="E39" s="658">
        <f>C39*D39</f>
        <v>754000</v>
      </c>
      <c r="F39" s="672">
        <v>188500</v>
      </c>
      <c r="G39" s="54">
        <v>4</v>
      </c>
      <c r="H39" s="662">
        <v>754000</v>
      </c>
      <c r="I39" s="672">
        <v>188500</v>
      </c>
      <c r="J39" s="54">
        <v>4</v>
      </c>
      <c r="K39" s="662">
        <v>754000</v>
      </c>
    </row>
    <row r="40" spans="1:11" ht="15.75" thickBot="1">
      <c r="A40" s="65" t="s">
        <v>75</v>
      </c>
      <c r="B40" s="66"/>
      <c r="C40" s="67">
        <v>163500</v>
      </c>
      <c r="D40" s="79">
        <v>7</v>
      </c>
      <c r="E40" s="658">
        <f>C40*D40</f>
        <v>1144500</v>
      </c>
      <c r="F40" s="677">
        <v>163500</v>
      </c>
      <c r="G40" s="54">
        <v>8</v>
      </c>
      <c r="H40" s="663">
        <v>1308000</v>
      </c>
      <c r="I40" s="677">
        <v>163500</v>
      </c>
      <c r="J40" s="54">
        <v>8</v>
      </c>
      <c r="K40" s="663">
        <v>1308000</v>
      </c>
    </row>
    <row r="41" spans="1:11">
      <c r="A41" s="678" t="s">
        <v>659</v>
      </c>
      <c r="B41" s="679"/>
      <c r="C41" s="680"/>
      <c r="D41" s="681"/>
      <c r="E41" s="682"/>
      <c r="F41" s="683"/>
      <c r="G41" s="680"/>
      <c r="H41" s="684"/>
      <c r="I41" s="683"/>
      <c r="J41" s="680"/>
      <c r="K41" s="684">
        <v>1518800</v>
      </c>
    </row>
    <row r="42" spans="1:11">
      <c r="A42" s="62" t="s">
        <v>660</v>
      </c>
      <c r="B42" s="66"/>
      <c r="C42" s="67"/>
      <c r="D42" s="79"/>
      <c r="E42" s="658"/>
      <c r="F42" s="677"/>
      <c r="G42" s="54"/>
      <c r="H42" s="663"/>
      <c r="I42" s="677"/>
      <c r="J42" s="54"/>
      <c r="K42" s="663"/>
    </row>
    <row r="43" spans="1:11">
      <c r="A43" s="685" t="s">
        <v>661</v>
      </c>
      <c r="B43" s="66"/>
      <c r="C43" s="67"/>
      <c r="D43" s="64"/>
      <c r="E43" s="658"/>
      <c r="F43" s="677"/>
      <c r="G43" s="54"/>
      <c r="H43" s="663"/>
      <c r="I43" s="677"/>
      <c r="J43" s="54"/>
      <c r="K43" s="663">
        <v>10185216</v>
      </c>
    </row>
    <row r="44" spans="1:11">
      <c r="A44" s="685" t="s">
        <v>662</v>
      </c>
      <c r="B44" s="66"/>
      <c r="C44" s="67"/>
      <c r="D44" s="64"/>
      <c r="E44" s="658"/>
      <c r="F44" s="677"/>
      <c r="G44" s="54"/>
      <c r="H44" s="663"/>
      <c r="I44" s="677"/>
      <c r="J44" s="54"/>
      <c r="K44" s="663">
        <v>1391860</v>
      </c>
    </row>
    <row r="45" spans="1:11">
      <c r="A45" s="685" t="s">
        <v>663</v>
      </c>
      <c r="B45" s="66"/>
      <c r="C45" s="67"/>
      <c r="D45" s="64"/>
      <c r="E45" s="658"/>
      <c r="F45" s="677"/>
      <c r="G45" s="54"/>
      <c r="H45" s="663"/>
      <c r="I45" s="677"/>
      <c r="J45" s="54"/>
      <c r="K45" s="663">
        <v>8078400</v>
      </c>
    </row>
    <row r="46" spans="1:11" ht="15.75" thickBot="1">
      <c r="A46" s="65" t="s">
        <v>664</v>
      </c>
      <c r="B46" s="66"/>
      <c r="C46" s="67"/>
      <c r="D46" s="79"/>
      <c r="E46" s="658">
        <f>C46*D46</f>
        <v>0</v>
      </c>
      <c r="F46" s="677"/>
      <c r="G46" s="54"/>
      <c r="H46" s="686"/>
      <c r="I46" s="677"/>
      <c r="J46" s="54"/>
      <c r="K46" s="686">
        <v>510000</v>
      </c>
    </row>
    <row r="47" spans="1:11" ht="15.75" thickBot="1">
      <c r="A47" s="58" t="s">
        <v>76</v>
      </c>
      <c r="B47" s="59" t="s">
        <v>1138</v>
      </c>
      <c r="C47" s="69"/>
      <c r="D47" s="80"/>
      <c r="E47" s="667">
        <f>E48</f>
        <v>6974520</v>
      </c>
      <c r="F47" s="668"/>
      <c r="G47" s="669"/>
      <c r="H47" s="670">
        <f>H48</f>
        <v>6922080</v>
      </c>
      <c r="I47" s="668"/>
      <c r="J47" s="669"/>
      <c r="K47" s="670">
        <f>SUM(K48:K49)</f>
        <v>7094057</v>
      </c>
    </row>
    <row r="48" spans="1:11">
      <c r="A48" s="62" t="s">
        <v>77</v>
      </c>
      <c r="B48" s="63"/>
      <c r="C48" s="54">
        <v>1140</v>
      </c>
      <c r="D48" s="81">
        <v>6118</v>
      </c>
      <c r="E48" s="658">
        <f>C48*D48</f>
        <v>6974520</v>
      </c>
      <c r="F48" s="642">
        <v>1140</v>
      </c>
      <c r="G48" s="54">
        <v>6072</v>
      </c>
      <c r="H48" s="664">
        <f>F48*G48</f>
        <v>6922080</v>
      </c>
      <c r="I48" s="642">
        <v>1140</v>
      </c>
      <c r="J48" s="54">
        <v>6072</v>
      </c>
      <c r="K48" s="664">
        <f>I48*J48</f>
        <v>6922080</v>
      </c>
    </row>
    <row r="49" spans="1:11" ht="15.75" thickBot="1">
      <c r="A49" s="62" t="s">
        <v>665</v>
      </c>
      <c r="B49" s="63"/>
      <c r="C49" s="54"/>
      <c r="D49" s="81"/>
      <c r="E49" s="658"/>
      <c r="F49" s="642"/>
      <c r="G49" s="54"/>
      <c r="H49" s="664"/>
      <c r="I49" s="642"/>
      <c r="J49" s="54"/>
      <c r="K49" s="664">
        <v>171977</v>
      </c>
    </row>
    <row r="50" spans="1:11">
      <c r="A50" s="82" t="s">
        <v>666</v>
      </c>
      <c r="B50" s="83"/>
      <c r="C50" s="84"/>
      <c r="D50" s="85"/>
      <c r="E50" s="687">
        <f>SUM(E51:E52)</f>
        <v>4050786</v>
      </c>
      <c r="F50" s="688"/>
      <c r="G50" s="84"/>
      <c r="H50" s="689">
        <f>SUM(H51:H52)</f>
        <v>0</v>
      </c>
      <c r="I50" s="688"/>
      <c r="J50" s="84"/>
      <c r="K50" s="689">
        <f>SUM(K51:K52)</f>
        <v>0</v>
      </c>
    </row>
    <row r="51" spans="1:11">
      <c r="A51" s="690" t="s">
        <v>78</v>
      </c>
      <c r="B51" s="690"/>
      <c r="C51" s="691"/>
      <c r="D51" s="88"/>
      <c r="E51" s="692">
        <v>210786</v>
      </c>
      <c r="F51" s="693"/>
      <c r="G51" s="694"/>
      <c r="H51" s="695"/>
      <c r="I51" s="693"/>
      <c r="J51" s="694"/>
      <c r="K51" s="695"/>
    </row>
    <row r="52" spans="1:11" ht="15.75" thickBot="1">
      <c r="A52" s="86" t="s">
        <v>79</v>
      </c>
      <c r="B52" s="86"/>
      <c r="C52" s="87"/>
      <c r="D52" s="49"/>
      <c r="E52" s="696">
        <v>3840000</v>
      </c>
      <c r="F52" s="697"/>
      <c r="G52" s="698"/>
      <c r="H52" s="699"/>
      <c r="I52" s="697"/>
      <c r="J52" s="698"/>
      <c r="K52" s="699"/>
    </row>
    <row r="53" spans="1:11" ht="15.75" thickBot="1">
      <c r="A53" s="58" t="s">
        <v>667</v>
      </c>
      <c r="B53" s="700"/>
      <c r="C53" s="700"/>
      <c r="D53" s="700"/>
      <c r="E53" s="701">
        <f t="shared" ref="E53:K53" si="0">SUM(E54:E56)</f>
        <v>0</v>
      </c>
      <c r="F53" s="701">
        <f t="shared" si="0"/>
        <v>0</v>
      </c>
      <c r="G53" s="701">
        <f t="shared" si="0"/>
        <v>0</v>
      </c>
      <c r="H53" s="701">
        <f t="shared" si="0"/>
        <v>0</v>
      </c>
      <c r="I53" s="701">
        <f t="shared" si="0"/>
        <v>0</v>
      </c>
      <c r="J53" s="701">
        <f t="shared" si="0"/>
        <v>0</v>
      </c>
      <c r="K53" s="701">
        <f t="shared" si="0"/>
        <v>6789704</v>
      </c>
    </row>
    <row r="54" spans="1:11">
      <c r="A54" s="62" t="s">
        <v>668</v>
      </c>
      <c r="B54" s="702"/>
      <c r="C54" s="702"/>
      <c r="D54" s="702"/>
      <c r="E54" s="702"/>
      <c r="F54" s="702"/>
      <c r="G54" s="702"/>
      <c r="H54" s="702"/>
      <c r="I54" s="702"/>
      <c r="J54" s="702"/>
      <c r="K54" s="703">
        <v>3776599</v>
      </c>
    </row>
    <row r="55" spans="1:11">
      <c r="A55" s="62" t="s">
        <v>669</v>
      </c>
      <c r="B55" s="704"/>
      <c r="C55" s="704"/>
      <c r="D55" s="704"/>
      <c r="E55" s="704"/>
      <c r="F55" s="704"/>
      <c r="G55" s="704"/>
      <c r="H55" s="704"/>
      <c r="I55" s="704"/>
      <c r="J55" s="704"/>
      <c r="K55" s="705">
        <v>1936000</v>
      </c>
    </row>
    <row r="56" spans="1:11" ht="15.75" thickBot="1">
      <c r="A56" s="62" t="s">
        <v>670</v>
      </c>
      <c r="B56" s="704"/>
      <c r="C56" s="704"/>
      <c r="D56" s="704"/>
      <c r="E56" s="704"/>
      <c r="F56" s="704"/>
      <c r="G56" s="704"/>
      <c r="H56" s="704"/>
      <c r="I56" s="704"/>
      <c r="J56" s="704"/>
      <c r="K56" s="705">
        <v>1077105</v>
      </c>
    </row>
    <row r="57" spans="1:11" ht="15.75" thickBot="1">
      <c r="A57" s="706" t="s">
        <v>671</v>
      </c>
      <c r="B57" s="700"/>
      <c r="C57" s="700"/>
      <c r="D57" s="700"/>
      <c r="E57" s="707"/>
      <c r="F57" s="707"/>
      <c r="G57" s="707"/>
      <c r="H57" s="707"/>
      <c r="I57" s="707"/>
      <c r="J57" s="707"/>
      <c r="K57" s="708">
        <v>2781559</v>
      </c>
    </row>
    <row r="58" spans="1:11">
      <c r="A58" s="709" t="s">
        <v>672</v>
      </c>
    </row>
    <row r="59" spans="1:11">
      <c r="A59" s="709" t="s">
        <v>673</v>
      </c>
      <c r="K59" s="710">
        <v>303000</v>
      </c>
    </row>
    <row r="60" spans="1:11">
      <c r="A60" s="709" t="s">
        <v>674</v>
      </c>
      <c r="K60">
        <v>180958223</v>
      </c>
    </row>
    <row r="61" spans="1:11">
      <c r="A61" s="711" t="s">
        <v>675</v>
      </c>
      <c r="B61" s="712"/>
      <c r="C61" s="712"/>
      <c r="D61" s="712"/>
      <c r="E61" s="712"/>
      <c r="F61" s="712"/>
      <c r="G61" s="712"/>
      <c r="H61" s="712"/>
      <c r="I61" s="712"/>
      <c r="J61" s="712"/>
      <c r="K61" s="713">
        <f>K59+K6</f>
        <v>420049962</v>
      </c>
    </row>
  </sheetData>
  <phoneticPr fontId="74" type="noConversion"/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573" t="s">
        <v>1109</v>
      </c>
      <c r="D1" s="16" t="s">
        <v>676</v>
      </c>
    </row>
    <row r="2" spans="1:9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9" ht="18.75">
      <c r="B3" s="577" t="s">
        <v>1111</v>
      </c>
      <c r="D3" s="17" t="s">
        <v>1112</v>
      </c>
    </row>
    <row r="4" spans="1:9" ht="18.75">
      <c r="B4" s="578" t="s">
        <v>1334</v>
      </c>
      <c r="D4" s="17"/>
    </row>
    <row r="5" spans="1:9">
      <c r="B5" s="579"/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9" ht="25.5">
      <c r="A6" s="228" t="s">
        <v>1120</v>
      </c>
      <c r="B6" s="229" t="s">
        <v>1121</v>
      </c>
      <c r="C6" s="230" t="s">
        <v>1122</v>
      </c>
      <c r="D6" s="231" t="s">
        <v>677</v>
      </c>
      <c r="E6" s="231" t="s">
        <v>677</v>
      </c>
      <c r="F6" s="231" t="s">
        <v>677</v>
      </c>
      <c r="G6" s="231" t="s">
        <v>677</v>
      </c>
      <c r="H6" s="231" t="s">
        <v>677</v>
      </c>
      <c r="I6" s="231" t="s">
        <v>677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139570</v>
      </c>
      <c r="E8" s="246">
        <v>139570</v>
      </c>
      <c r="F8" s="239"/>
      <c r="G8" s="239"/>
      <c r="H8" s="239"/>
      <c r="I8" s="239"/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125823</v>
      </c>
      <c r="E9" s="246">
        <v>125823</v>
      </c>
      <c r="F9" s="239"/>
      <c r="G9" s="239"/>
      <c r="H9" s="239"/>
      <c r="I9" s="239"/>
    </row>
    <row r="10" spans="1:9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137689</v>
      </c>
      <c r="E10" s="246">
        <v>137689</v>
      </c>
      <c r="F10" s="239"/>
      <c r="G10" s="239"/>
      <c r="H10" s="239"/>
      <c r="I10" s="239"/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7094</v>
      </c>
      <c r="E11" s="246">
        <v>7094</v>
      </c>
      <c r="F11" s="239"/>
      <c r="G11" s="239"/>
      <c r="H11" s="239"/>
      <c r="I11" s="239"/>
    </row>
    <row r="12" spans="1:9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6790</v>
      </c>
      <c r="E12" s="246">
        <v>6790</v>
      </c>
      <c r="F12" s="239"/>
      <c r="G12" s="239"/>
      <c r="H12" s="239"/>
      <c r="I12" s="239"/>
    </row>
    <row r="13" spans="1:9" ht="15" customHeight="1">
      <c r="A13" s="235" t="s">
        <v>1142</v>
      </c>
      <c r="B13" s="240" t="s">
        <v>679</v>
      </c>
      <c r="C13" s="237" t="s">
        <v>1144</v>
      </c>
      <c r="D13" s="238">
        <f t="shared" si="0"/>
        <v>2782</v>
      </c>
      <c r="E13" s="239">
        <v>2782</v>
      </c>
      <c r="F13" s="239"/>
      <c r="G13" s="239"/>
      <c r="H13" s="239"/>
      <c r="I13" s="239"/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419748</v>
      </c>
      <c r="E14" s="238">
        <f>SUM(E8:E13)</f>
        <v>419748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</row>
    <row r="18" spans="1:9" ht="18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109301</v>
      </c>
      <c r="E19" s="238">
        <f>SUM(E20:E26)</f>
        <v>23664</v>
      </c>
      <c r="F19" s="238">
        <f>SUM(F20:F26)</f>
        <v>561</v>
      </c>
      <c r="G19" s="238">
        <f>SUM(G20:G26)</f>
        <v>83409</v>
      </c>
      <c r="H19" s="238">
        <f>SUM(H20:H26)</f>
        <v>1667</v>
      </c>
      <c r="I19" s="238">
        <f>SUM(I20:I26)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 t="shared" si="0"/>
        <v>942</v>
      </c>
      <c r="E20" s="239">
        <v>381</v>
      </c>
      <c r="F20" s="239">
        <v>561</v>
      </c>
      <c r="G20" s="239"/>
      <c r="H20" s="239"/>
      <c r="I20" s="239"/>
    </row>
    <row r="21" spans="1:9" ht="15" customHeight="1">
      <c r="A21" s="235"/>
      <c r="B21" s="240" t="s">
        <v>1165</v>
      </c>
      <c r="C21" s="237" t="s">
        <v>1166</v>
      </c>
      <c r="D21" s="238">
        <f t="shared" si="0"/>
        <v>12922</v>
      </c>
      <c r="E21" s="239">
        <v>12922</v>
      </c>
      <c r="F21" s="239"/>
      <c r="G21" s="239"/>
      <c r="H21" s="239"/>
      <c r="I21" s="239"/>
    </row>
    <row r="22" spans="1:9" ht="15" customHeight="1">
      <c r="A22" s="235"/>
      <c r="B22" s="240" t="s">
        <v>1167</v>
      </c>
      <c r="C22" s="237" t="s">
        <v>1168</v>
      </c>
      <c r="D22" s="238">
        <f t="shared" si="0"/>
        <v>85076</v>
      </c>
      <c r="E22" s="239"/>
      <c r="F22" s="239"/>
      <c r="G22" s="239">
        <v>83409</v>
      </c>
      <c r="H22" s="239">
        <v>1667</v>
      </c>
      <c r="I22" s="239"/>
    </row>
    <row r="23" spans="1:9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</row>
    <row r="24" spans="1:9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</row>
    <row r="25" spans="1:9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</row>
    <row r="26" spans="1:9" ht="15" customHeight="1">
      <c r="A26" s="235"/>
      <c r="B26" s="240" t="s">
        <v>1175</v>
      </c>
      <c r="C26" s="237" t="s">
        <v>1176</v>
      </c>
      <c r="D26" s="238">
        <f t="shared" si="0"/>
        <v>10361</v>
      </c>
      <c r="E26" s="239">
        <v>10361</v>
      </c>
      <c r="F26" s="239"/>
      <c r="G26" s="239"/>
      <c r="H26" s="239"/>
      <c r="I26" s="239"/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529049</v>
      </c>
      <c r="E27" s="238">
        <f>SUM(E14:E19)</f>
        <v>443412</v>
      </c>
      <c r="F27" s="238">
        <f>SUM(F14:F19)</f>
        <v>561</v>
      </c>
      <c r="G27" s="238">
        <f>SUM(G14:G19)</f>
        <v>83409</v>
      </c>
      <c r="H27" s="238">
        <f>SUM(H14:H19)</f>
        <v>1667</v>
      </c>
      <c r="I27" s="238">
        <f>SUM(I14:I19)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181261</v>
      </c>
      <c r="E28" s="239">
        <v>181261</v>
      </c>
      <c r="F28" s="239"/>
      <c r="G28" s="239"/>
      <c r="H28" s="239"/>
      <c r="I28" s="239"/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19290</v>
      </c>
      <c r="E30" s="239">
        <v>19290</v>
      </c>
      <c r="F30" s="239"/>
      <c r="G30" s="239"/>
      <c r="H30" s="239"/>
      <c r="I30" s="239"/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39"/>
      <c r="F32" s="239"/>
      <c r="G32" s="239"/>
      <c r="H32" s="239"/>
      <c r="I32" s="239"/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200551</v>
      </c>
      <c r="E33" s="238">
        <f>SUM(E28:E32)</f>
        <v>200551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92700</v>
      </c>
      <c r="E39" s="239">
        <v>92700</v>
      </c>
      <c r="F39" s="239"/>
      <c r="G39" s="239"/>
      <c r="H39" s="239"/>
      <c r="I39" s="239"/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159000</v>
      </c>
      <c r="E40" s="239">
        <v>159000</v>
      </c>
      <c r="F40" s="239"/>
      <c r="G40" s="239"/>
      <c r="H40" s="239"/>
      <c r="I40" s="239"/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10200</v>
      </c>
      <c r="E43" s="239">
        <v>10200</v>
      </c>
      <c r="F43" s="239"/>
      <c r="G43" s="239"/>
      <c r="H43" s="239"/>
      <c r="I43" s="239"/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340</v>
      </c>
      <c r="E44" s="239">
        <v>340</v>
      </c>
      <c r="F44" s="239"/>
      <c r="G44" s="239"/>
      <c r="H44" s="239"/>
      <c r="I44" s="239"/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169540</v>
      </c>
      <c r="E45" s="238">
        <f>SUM(E40:E44)</f>
        <v>169540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1200</v>
      </c>
      <c r="E46" s="239">
        <v>1200</v>
      </c>
      <c r="F46" s="239"/>
      <c r="G46" s="239"/>
      <c r="H46" s="239"/>
      <c r="I46" s="239"/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263440</v>
      </c>
      <c r="E47" s="238">
        <f>E36+E37+E38+E39+E45+E46</f>
        <v>263440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14520</v>
      </c>
      <c r="E49" s="239"/>
      <c r="F49" s="239">
        <v>730</v>
      </c>
      <c r="G49" s="239">
        <v>500</v>
      </c>
      <c r="H49" s="239">
        <v>11211</v>
      </c>
      <c r="I49" s="239">
        <v>2079</v>
      </c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2740</v>
      </c>
      <c r="E50" s="238">
        <f>SUM(E51:E52)</f>
        <v>110</v>
      </c>
      <c r="F50" s="238">
        <f>SUM(F51:F52)</f>
        <v>1400</v>
      </c>
      <c r="G50" s="238">
        <f>SUM(G51:G52)</f>
        <v>1230</v>
      </c>
      <c r="H50" s="238">
        <f>SUM(H51:H52)</f>
        <v>0</v>
      </c>
      <c r="I50" s="238">
        <f>SUM(I51:I52)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 t="shared" si="0"/>
        <v>2740</v>
      </c>
      <c r="E51" s="239">
        <v>110</v>
      </c>
      <c r="F51" s="239">
        <v>1400</v>
      </c>
      <c r="G51" s="239">
        <v>1230</v>
      </c>
      <c r="H51" s="239"/>
      <c r="I51" s="239"/>
    </row>
    <row r="52" spans="1:9" ht="15" customHeight="1">
      <c r="A52" s="235"/>
      <c r="B52" s="245" t="s">
        <v>1251</v>
      </c>
      <c r="C52" s="237" t="s">
        <v>1252</v>
      </c>
      <c r="D52" s="238">
        <f t="shared" si="0"/>
        <v>0</v>
      </c>
      <c r="E52" s="239"/>
      <c r="F52" s="239"/>
      <c r="G52" s="239"/>
      <c r="H52" s="239"/>
      <c r="I52" s="239"/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23242</v>
      </c>
      <c r="E53" s="239">
        <v>23242</v>
      </c>
      <c r="F53" s="239"/>
      <c r="G53" s="239"/>
      <c r="H53" s="239"/>
      <c r="I53" s="239"/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12598</v>
      </c>
      <c r="E54" s="239">
        <v>3035</v>
      </c>
      <c r="F54" s="239"/>
      <c r="G54" s="239"/>
      <c r="H54" s="239">
        <v>9563</v>
      </c>
      <c r="I54" s="239"/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12726</v>
      </c>
      <c r="E55" s="239">
        <v>6271</v>
      </c>
      <c r="F55" s="239">
        <v>378</v>
      </c>
      <c r="G55" s="239">
        <v>467</v>
      </c>
      <c r="H55" s="239">
        <v>5610</v>
      </c>
      <c r="I55" s="239"/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471</v>
      </c>
      <c r="E57" s="239">
        <v>471</v>
      </c>
      <c r="F57" s="239"/>
      <c r="G57" s="239"/>
      <c r="H57" s="239"/>
      <c r="I57" s="239"/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606</v>
      </c>
      <c r="E59" s="239">
        <v>536</v>
      </c>
      <c r="F59" s="239"/>
      <c r="G59" s="239">
        <v>70</v>
      </c>
      <c r="H59" s="239"/>
      <c r="I59" s="239"/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66903</v>
      </c>
      <c r="E60" s="238">
        <f>E48+E49+E50+E53+E54+E55+E56+E57+E58+E59</f>
        <v>33665</v>
      </c>
      <c r="F60" s="238">
        <f>F48+F49+F50+F53+F54+F55+F56+F57+F58+F59</f>
        <v>2508</v>
      </c>
      <c r="G60" s="238">
        <f>G48+G49+G50+G53+G54+G55+G56+G57+G58+G59</f>
        <v>2267</v>
      </c>
      <c r="H60" s="238">
        <f>H48+H49+H50+H53+H54+H55+H56+H57+H58+H59</f>
        <v>26384</v>
      </c>
      <c r="I60" s="238">
        <f>I48+I49+I50+I53+I54+I55+I56+I57+I58+I59</f>
        <v>2079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 t="shared" si="0"/>
        <v>375</v>
      </c>
      <c r="E62" s="239">
        <v>375</v>
      </c>
      <c r="F62" s="239"/>
      <c r="G62" s="239"/>
      <c r="H62" s="239"/>
      <c r="I62" s="239"/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 t="shared" si="0"/>
        <v>375</v>
      </c>
      <c r="E66" s="238">
        <f>SUM(E61:E65)</f>
        <v>375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</row>
    <row r="69" spans="1:9" ht="15" customHeight="1">
      <c r="A69" s="235">
        <v>53</v>
      </c>
      <c r="B69" s="244" t="s">
        <v>1293</v>
      </c>
      <c r="C69" s="237" t="s">
        <v>680</v>
      </c>
      <c r="D69" s="238">
        <f t="shared" si="0"/>
        <v>0</v>
      </c>
      <c r="E69" s="239"/>
      <c r="F69" s="239"/>
      <c r="G69" s="239"/>
      <c r="H69" s="239"/>
      <c r="I69" s="239"/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 t="shared" si="0"/>
        <v>0</v>
      </c>
      <c r="E70" s="238">
        <f>SUM(E67:E69)</f>
        <v>0</v>
      </c>
      <c r="F70" s="238">
        <f>SUM(F67:F69)</f>
        <v>0</v>
      </c>
      <c r="G70" s="238">
        <f>SUM(G67:G69)</f>
        <v>0</v>
      </c>
      <c r="H70" s="238">
        <f>SUM(H67:H69)</f>
        <v>0</v>
      </c>
      <c r="I70" s="238">
        <f>SUM(I67:I69)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570</v>
      </c>
      <c r="E72" s="239">
        <v>570</v>
      </c>
      <c r="F72" s="239"/>
      <c r="G72" s="239"/>
      <c r="H72" s="239"/>
      <c r="I72" s="239"/>
    </row>
    <row r="73" spans="1:9" ht="15" customHeight="1">
      <c r="A73" s="235">
        <v>57</v>
      </c>
      <c r="B73" s="244" t="s">
        <v>1301</v>
      </c>
      <c r="C73" s="237" t="s">
        <v>681</v>
      </c>
      <c r="D73" s="238">
        <f t="shared" si="1"/>
        <v>0</v>
      </c>
      <c r="E73" s="239"/>
      <c r="F73" s="239"/>
      <c r="G73" s="239"/>
      <c r="H73" s="239"/>
      <c r="I73" s="239"/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570</v>
      </c>
      <c r="E74" s="251">
        <f>SUM(E71:E73)</f>
        <v>570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1060888</v>
      </c>
      <c r="E75" s="255">
        <f>E27+E33+E47+E60+E66+E70+E74</f>
        <v>942013</v>
      </c>
      <c r="F75" s="255">
        <f>F27+F33+F47+F60+F66+F70+F74</f>
        <v>3069</v>
      </c>
      <c r="G75" s="255">
        <f>G27+G33+G47+G60+G66+G70+G74</f>
        <v>85676</v>
      </c>
      <c r="H75" s="255">
        <f>H27+H33+H47+H60+H66+H70+H74</f>
        <v>28051</v>
      </c>
      <c r="I75" s="255">
        <f>I27+I33+I47+I60+I66+I70+I74</f>
        <v>2079</v>
      </c>
    </row>
    <row r="76" spans="1:9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</row>
    <row r="77" spans="1:9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</row>
    <row r="78" spans="1:9">
      <c r="A78" s="241">
        <v>62</v>
      </c>
      <c r="B78" s="240" t="s">
        <v>1311</v>
      </c>
      <c r="C78" s="581" t="s">
        <v>1312</v>
      </c>
      <c r="D78" s="238">
        <f t="shared" si="1"/>
        <v>248855</v>
      </c>
      <c r="E78" s="581">
        <v>229666</v>
      </c>
      <c r="F78" s="581">
        <v>4273</v>
      </c>
      <c r="G78" s="581">
        <v>9447</v>
      </c>
      <c r="H78" s="581">
        <v>4091</v>
      </c>
      <c r="I78" s="581">
        <v>1378</v>
      </c>
    </row>
    <row r="79" spans="1:9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</row>
    <row r="80" spans="1:9">
      <c r="A80" s="241">
        <v>64</v>
      </c>
      <c r="B80" s="242" t="s">
        <v>1315</v>
      </c>
      <c r="C80" s="581" t="s">
        <v>1316</v>
      </c>
      <c r="D80" s="238">
        <f t="shared" si="1"/>
        <v>248855</v>
      </c>
      <c r="E80" s="581">
        <f>SUM(E78:E79)</f>
        <v>229666</v>
      </c>
      <c r="F80" s="581">
        <f>SUM(F78:F79)</f>
        <v>4273</v>
      </c>
      <c r="G80" s="581">
        <f>SUM(G78:G79)</f>
        <v>9447</v>
      </c>
      <c r="H80" s="581">
        <f>SUM(H78:H79)</f>
        <v>4091</v>
      </c>
      <c r="I80" s="581">
        <f>SUM(I78:I79)</f>
        <v>1378</v>
      </c>
    </row>
    <row r="81" spans="1:9">
      <c r="A81" s="241">
        <v>65</v>
      </c>
      <c r="B81" s="260" t="s">
        <v>1317</v>
      </c>
      <c r="C81" s="581" t="s">
        <v>1318</v>
      </c>
      <c r="D81" s="238">
        <f t="shared" si="1"/>
        <v>31298</v>
      </c>
      <c r="E81" s="581">
        <v>31298</v>
      </c>
      <c r="F81" s="581"/>
      <c r="G81" s="581"/>
      <c r="H81" s="581"/>
      <c r="I81" s="581"/>
    </row>
    <row r="82" spans="1:9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</row>
    <row r="83" spans="1:9">
      <c r="A83" s="241">
        <v>67</v>
      </c>
      <c r="B83" s="260" t="s">
        <v>1321</v>
      </c>
      <c r="C83" s="581" t="s">
        <v>1322</v>
      </c>
      <c r="D83" s="238">
        <f t="shared" si="1"/>
        <v>443755</v>
      </c>
      <c r="E83" s="582"/>
      <c r="F83" s="583">
        <v>156104</v>
      </c>
      <c r="G83" s="582">
        <v>138918</v>
      </c>
      <c r="H83" s="582">
        <v>99765</v>
      </c>
      <c r="I83" s="582">
        <v>48968</v>
      </c>
    </row>
    <row r="84" spans="1:9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</row>
    <row r="85" spans="1:9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</row>
    <row r="86" spans="1:9">
      <c r="A86" s="241">
        <v>70</v>
      </c>
      <c r="B86" s="247" t="s">
        <v>1327</v>
      </c>
      <c r="C86" s="581" t="s">
        <v>1328</v>
      </c>
      <c r="D86" s="238">
        <f t="shared" si="1"/>
        <v>723908</v>
      </c>
      <c r="E86" s="584">
        <f>(SUM(E80:E85))+E76+E77</f>
        <v>260964</v>
      </c>
      <c r="F86" s="586">
        <f>(SUM(F80:F85))+F76+F77</f>
        <v>160377</v>
      </c>
      <c r="G86" s="584">
        <f>(SUM(G80:G85))+G76+G77</f>
        <v>148365</v>
      </c>
      <c r="H86" s="584">
        <f>(SUM(H80:H85))+H76+H77</f>
        <v>103856</v>
      </c>
      <c r="I86" s="584">
        <f>(SUM(I80:I85))+I76+I77</f>
        <v>50346</v>
      </c>
    </row>
    <row r="87" spans="1:9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</row>
    <row r="88" spans="1:9">
      <c r="A88" s="241">
        <v>72</v>
      </c>
      <c r="B88" s="258" t="s">
        <v>1331</v>
      </c>
      <c r="C88" s="581" t="s">
        <v>1332</v>
      </c>
      <c r="D88" s="238">
        <f t="shared" si="1"/>
        <v>723908</v>
      </c>
      <c r="E88" s="584">
        <f>SUM(E86:E87)</f>
        <v>260964</v>
      </c>
      <c r="F88" s="586">
        <f>SUM(F86:F87)</f>
        <v>160377</v>
      </c>
      <c r="G88" s="584">
        <f>SUM(G86:G87)</f>
        <v>148365</v>
      </c>
      <c r="H88" s="584">
        <f>SUM(H86:H87)</f>
        <v>103856</v>
      </c>
      <c r="I88" s="584">
        <f>SUM(I86:I87)</f>
        <v>50346</v>
      </c>
    </row>
    <row r="89" spans="1:9">
      <c r="A89" s="261">
        <v>73</v>
      </c>
      <c r="B89" s="587" t="s">
        <v>1333</v>
      </c>
      <c r="C89" s="587"/>
      <c r="D89" s="238">
        <f t="shared" si="1"/>
        <v>1784796</v>
      </c>
      <c r="E89" s="588">
        <f>E75+E88</f>
        <v>1202977</v>
      </c>
      <c r="F89" s="589">
        <f>F75+F88</f>
        <v>163446</v>
      </c>
      <c r="G89" s="588">
        <f>G75+G88</f>
        <v>234041</v>
      </c>
      <c r="H89" s="588">
        <f>H75+H88</f>
        <v>131907</v>
      </c>
      <c r="I89" s="588">
        <f>I75+I88</f>
        <v>52425</v>
      </c>
    </row>
    <row r="91" spans="1:9" ht="15.75">
      <c r="B91" s="590"/>
      <c r="C91" s="262"/>
    </row>
    <row r="92" spans="1:9" ht="15.75">
      <c r="B92" s="590"/>
    </row>
    <row r="93" spans="1:9" ht="15.75">
      <c r="B93" s="590"/>
    </row>
    <row r="94" spans="1:9" ht="15.75">
      <c r="B94" s="591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10" customWidth="1"/>
  </cols>
  <sheetData>
    <row r="1" spans="1:10" ht="15.75">
      <c r="B1" s="573" t="s">
        <v>1109</v>
      </c>
      <c r="D1" s="16" t="s">
        <v>1106</v>
      </c>
    </row>
    <row r="2" spans="1:10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10" ht="18.75">
      <c r="B3" s="577" t="s">
        <v>1111</v>
      </c>
      <c r="D3" s="17" t="s">
        <v>1112</v>
      </c>
    </row>
    <row r="4" spans="1:10" ht="18.75">
      <c r="B4" s="578" t="s">
        <v>83</v>
      </c>
      <c r="D4" s="17"/>
    </row>
    <row r="5" spans="1:10">
      <c r="B5" s="579"/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10" ht="25.5">
      <c r="A6" s="228" t="s">
        <v>1120</v>
      </c>
      <c r="B6" s="229" t="s">
        <v>1121</v>
      </c>
      <c r="C6" s="230" t="s">
        <v>1122</v>
      </c>
      <c r="D6" s="231" t="s">
        <v>83</v>
      </c>
      <c r="E6" s="231" t="s">
        <v>83</v>
      </c>
      <c r="F6" s="231" t="s">
        <v>83</v>
      </c>
      <c r="G6" s="231" t="s">
        <v>83</v>
      </c>
      <c r="H6" s="231" t="s">
        <v>83</v>
      </c>
      <c r="I6" s="231" t="s">
        <v>83</v>
      </c>
    </row>
    <row r="7" spans="1:10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  <c r="J7" s="715"/>
    </row>
    <row r="8" spans="1:10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139570</v>
      </c>
      <c r="E8" s="239">
        <v>139570</v>
      </c>
      <c r="F8" s="239"/>
      <c r="G8" s="239"/>
      <c r="H8" s="239"/>
      <c r="I8" s="239"/>
      <c r="J8" s="715"/>
    </row>
    <row r="9" spans="1:10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125823</v>
      </c>
      <c r="E9" s="239">
        <v>125823</v>
      </c>
      <c r="F9" s="239"/>
      <c r="G9" s="239"/>
      <c r="H9" s="239"/>
      <c r="I9" s="239"/>
      <c r="J9" s="715"/>
    </row>
    <row r="10" spans="1:10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137689</v>
      </c>
      <c r="E10" s="239">
        <v>137689</v>
      </c>
      <c r="F10" s="239"/>
      <c r="G10" s="239"/>
      <c r="H10" s="239"/>
      <c r="I10" s="239"/>
      <c r="J10" s="715"/>
    </row>
    <row r="11" spans="1:10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7094</v>
      </c>
      <c r="E11" s="239">
        <v>7094</v>
      </c>
      <c r="F11" s="239"/>
      <c r="G11" s="239"/>
      <c r="H11" s="239"/>
      <c r="I11" s="239"/>
      <c r="J11" s="715"/>
    </row>
    <row r="12" spans="1:10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6790</v>
      </c>
      <c r="E12" s="239">
        <v>6790</v>
      </c>
      <c r="F12" s="239"/>
      <c r="G12" s="239"/>
      <c r="H12" s="239"/>
      <c r="I12" s="239"/>
      <c r="J12" s="715"/>
    </row>
    <row r="13" spans="1:10" ht="15" customHeight="1">
      <c r="A13" s="235" t="s">
        <v>1142</v>
      </c>
      <c r="B13" s="245" t="s">
        <v>679</v>
      </c>
      <c r="C13" s="237" t="s">
        <v>1144</v>
      </c>
      <c r="D13" s="238">
        <f t="shared" si="0"/>
        <v>2782</v>
      </c>
      <c r="E13" s="239">
        <v>2782</v>
      </c>
      <c r="F13" s="239"/>
      <c r="G13" s="239"/>
      <c r="H13" s="239"/>
      <c r="I13" s="239"/>
      <c r="J13" s="715"/>
    </row>
    <row r="14" spans="1:10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419748</v>
      </c>
      <c r="E14" s="238">
        <f>SUM(E8:E13)</f>
        <v>419748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  <c r="J14" s="715"/>
    </row>
    <row r="15" spans="1:10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  <c r="J15" s="715"/>
    </row>
    <row r="16" spans="1:10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  <c r="J16" s="715"/>
    </row>
    <row r="17" spans="1:10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  <c r="J17" s="715"/>
    </row>
    <row r="18" spans="1:10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  <c r="J18" s="715"/>
    </row>
    <row r="19" spans="1:10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110971</v>
      </c>
      <c r="E19" s="238">
        <f>SUM(E20:E26)</f>
        <v>20955</v>
      </c>
      <c r="F19" s="238">
        <f>SUM(F20:F26)</f>
        <v>581</v>
      </c>
      <c r="G19" s="238">
        <f>SUM(G20:G26)</f>
        <v>87808</v>
      </c>
      <c r="H19" s="238">
        <f>SUM(H20:H26)</f>
        <v>1627</v>
      </c>
      <c r="I19" s="238">
        <f>SUM(I20:I26)</f>
        <v>0</v>
      </c>
      <c r="J19" s="715"/>
    </row>
    <row r="20" spans="1:10" ht="15" customHeight="1">
      <c r="A20" s="235"/>
      <c r="B20" s="240" t="s">
        <v>1163</v>
      </c>
      <c r="C20" s="237" t="s">
        <v>1164</v>
      </c>
      <c r="D20" s="238">
        <f t="shared" si="0"/>
        <v>962</v>
      </c>
      <c r="E20" s="239">
        <v>381</v>
      </c>
      <c r="F20" s="246">
        <v>581</v>
      </c>
      <c r="G20" s="239"/>
      <c r="H20" s="239"/>
      <c r="I20" s="239"/>
      <c r="J20" s="715"/>
    </row>
    <row r="21" spans="1:10" ht="15" customHeight="1">
      <c r="A21" s="235"/>
      <c r="B21" s="240" t="s">
        <v>1165</v>
      </c>
      <c r="C21" s="237" t="s">
        <v>1166</v>
      </c>
      <c r="D21" s="238">
        <f t="shared" si="0"/>
        <v>12978</v>
      </c>
      <c r="E21" s="239">
        <v>12978</v>
      </c>
      <c r="F21" s="239"/>
      <c r="G21" s="239"/>
      <c r="H21" s="239"/>
      <c r="I21" s="239"/>
      <c r="J21" s="715"/>
    </row>
    <row r="22" spans="1:10" ht="15" customHeight="1">
      <c r="A22" s="235"/>
      <c r="B22" s="240" t="s">
        <v>1167</v>
      </c>
      <c r="C22" s="237" t="s">
        <v>1168</v>
      </c>
      <c r="D22" s="238">
        <f t="shared" si="0"/>
        <v>89435</v>
      </c>
      <c r="E22" s="239"/>
      <c r="F22" s="239"/>
      <c r="G22" s="239">
        <v>87808</v>
      </c>
      <c r="H22" s="239">
        <v>1627</v>
      </c>
      <c r="I22" s="239"/>
      <c r="J22" s="715"/>
    </row>
    <row r="23" spans="1:10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  <c r="J23" s="715"/>
    </row>
    <row r="24" spans="1:10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  <c r="J24" s="715"/>
    </row>
    <row r="25" spans="1:10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  <c r="J25" s="715"/>
    </row>
    <row r="26" spans="1:10" ht="15" customHeight="1">
      <c r="A26" s="235"/>
      <c r="B26" s="240" t="s">
        <v>1175</v>
      </c>
      <c r="C26" s="237" t="s">
        <v>1176</v>
      </c>
      <c r="D26" s="238">
        <f t="shared" si="0"/>
        <v>7596</v>
      </c>
      <c r="E26" s="239">
        <v>7596</v>
      </c>
      <c r="F26" s="239"/>
      <c r="G26" s="239"/>
      <c r="H26" s="239"/>
      <c r="I26" s="239"/>
      <c r="J26" s="715"/>
    </row>
    <row r="27" spans="1:10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530719</v>
      </c>
      <c r="E27" s="238">
        <f>SUM(E14:E19)</f>
        <v>440703</v>
      </c>
      <c r="F27" s="238">
        <f>SUM(F14:F19)</f>
        <v>581</v>
      </c>
      <c r="G27" s="238">
        <f>SUM(G14:G19)</f>
        <v>87808</v>
      </c>
      <c r="H27" s="238">
        <f>SUM(H14:H19)</f>
        <v>1627</v>
      </c>
      <c r="I27" s="238">
        <f>SUM(I14:I19)</f>
        <v>0</v>
      </c>
      <c r="J27" s="715"/>
    </row>
    <row r="28" spans="1:10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181261</v>
      </c>
      <c r="E28" s="239">
        <v>181261</v>
      </c>
      <c r="F28" s="239"/>
      <c r="G28" s="239"/>
      <c r="H28" s="239"/>
      <c r="I28" s="239"/>
      <c r="J28" s="715"/>
    </row>
    <row r="29" spans="1:10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  <c r="J29" s="715"/>
    </row>
    <row r="30" spans="1:10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  <c r="J30" s="715"/>
    </row>
    <row r="31" spans="1:10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  <c r="J31" s="715"/>
    </row>
    <row r="32" spans="1:10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45747</v>
      </c>
      <c r="E32" s="246">
        <v>45747</v>
      </c>
      <c r="F32" s="239"/>
      <c r="G32" s="239"/>
      <c r="H32" s="239"/>
      <c r="I32" s="239"/>
      <c r="J32" s="715"/>
    </row>
    <row r="33" spans="1:10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227008</v>
      </c>
      <c r="E33" s="238">
        <f>SUM(E28:E32)</f>
        <v>227008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  <c r="J33" s="715"/>
    </row>
    <row r="34" spans="1:10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  <c r="J34" s="715"/>
    </row>
    <row r="35" spans="1:10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  <c r="J35" s="715"/>
    </row>
    <row r="36" spans="1:10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  <c r="J36" s="715"/>
    </row>
    <row r="37" spans="1:10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  <c r="J37" s="715"/>
    </row>
    <row r="38" spans="1:10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  <c r="J38" s="715"/>
    </row>
    <row r="39" spans="1:10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101614</v>
      </c>
      <c r="E39" s="239">
        <v>101614</v>
      </c>
      <c r="F39" s="239"/>
      <c r="G39" s="239"/>
      <c r="H39" s="239"/>
      <c r="I39" s="239"/>
      <c r="J39" s="715"/>
    </row>
    <row r="40" spans="1:10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198353</v>
      </c>
      <c r="E40" s="239">
        <v>198353</v>
      </c>
      <c r="F40" s="239"/>
      <c r="G40" s="239"/>
      <c r="H40" s="239"/>
      <c r="I40" s="239"/>
      <c r="J40" s="715"/>
    </row>
    <row r="41" spans="1:10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  <c r="J41" s="715"/>
    </row>
    <row r="42" spans="1:10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  <c r="J42" s="715"/>
    </row>
    <row r="43" spans="1:10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11836</v>
      </c>
      <c r="E43" s="239">
        <v>11836</v>
      </c>
      <c r="F43" s="239"/>
      <c r="G43" s="239"/>
      <c r="H43" s="239"/>
      <c r="I43" s="239"/>
      <c r="J43" s="715"/>
    </row>
    <row r="44" spans="1:10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159</v>
      </c>
      <c r="E44" s="239">
        <v>159</v>
      </c>
      <c r="F44" s="239"/>
      <c r="G44" s="239"/>
      <c r="H44" s="239"/>
      <c r="I44" s="239"/>
      <c r="J44" s="715"/>
    </row>
    <row r="45" spans="1:10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210348</v>
      </c>
      <c r="E45" s="238">
        <f>SUM(E40:E44)</f>
        <v>210348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  <c r="J45" s="715"/>
    </row>
    <row r="46" spans="1:10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2111</v>
      </c>
      <c r="E46" s="239">
        <v>2066</v>
      </c>
      <c r="F46" s="246">
        <v>45</v>
      </c>
      <c r="G46" s="239"/>
      <c r="H46" s="239"/>
      <c r="I46" s="239"/>
      <c r="J46" s="715"/>
    </row>
    <row r="47" spans="1:10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314073</v>
      </c>
      <c r="E47" s="238">
        <f>E36+E37+E38+E39+E45+E46</f>
        <v>314028</v>
      </c>
      <c r="F47" s="238">
        <f>F36+F37+F38+F39+F45+F46</f>
        <v>45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  <c r="J47" s="715"/>
    </row>
    <row r="48" spans="1:10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58</v>
      </c>
      <c r="E48" s="239">
        <v>5</v>
      </c>
      <c r="F48" s="239"/>
      <c r="G48" s="239">
        <v>14</v>
      </c>
      <c r="H48" s="239"/>
      <c r="I48" s="239">
        <v>39</v>
      </c>
      <c r="J48" s="715"/>
    </row>
    <row r="49" spans="1:10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14140</v>
      </c>
      <c r="E49" s="239">
        <v>47</v>
      </c>
      <c r="F49" s="239">
        <v>747</v>
      </c>
      <c r="G49" s="239">
        <v>1021</v>
      </c>
      <c r="H49" s="239">
        <v>9884</v>
      </c>
      <c r="I49" s="239">
        <v>2441</v>
      </c>
      <c r="J49" s="715"/>
    </row>
    <row r="50" spans="1:10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3951</v>
      </c>
      <c r="E50" s="238">
        <f>SUM(E51:E52)</f>
        <v>538</v>
      </c>
      <c r="F50" s="238">
        <f>SUM(F51:F52)</f>
        <v>1721</v>
      </c>
      <c r="G50" s="238">
        <f>SUM(G51:G52)</f>
        <v>1692</v>
      </c>
      <c r="H50" s="238">
        <f>SUM(H51:H52)</f>
        <v>0</v>
      </c>
      <c r="I50" s="238">
        <f>SUM(I51:I52)</f>
        <v>0</v>
      </c>
      <c r="J50" s="715"/>
    </row>
    <row r="51" spans="1:10" ht="15" customHeight="1">
      <c r="A51" s="235"/>
      <c r="B51" s="245" t="s">
        <v>1249</v>
      </c>
      <c r="C51" s="237" t="s">
        <v>1250</v>
      </c>
      <c r="D51" s="238">
        <f t="shared" si="0"/>
        <v>2054</v>
      </c>
      <c r="E51" s="239">
        <v>199</v>
      </c>
      <c r="F51" s="239">
        <v>1721</v>
      </c>
      <c r="G51" s="239">
        <v>134</v>
      </c>
      <c r="H51" s="239"/>
      <c r="I51" s="239"/>
      <c r="J51" s="715"/>
    </row>
    <row r="52" spans="1:10" ht="15" customHeight="1">
      <c r="A52" s="235"/>
      <c r="B52" s="245" t="s">
        <v>1251</v>
      </c>
      <c r="C52" s="237" t="s">
        <v>1252</v>
      </c>
      <c r="D52" s="238">
        <f t="shared" si="0"/>
        <v>1897</v>
      </c>
      <c r="E52" s="239">
        <v>339</v>
      </c>
      <c r="F52" s="239"/>
      <c r="G52" s="239">
        <v>1558</v>
      </c>
      <c r="H52" s="239"/>
      <c r="I52" s="239"/>
      <c r="J52" s="715"/>
    </row>
    <row r="53" spans="1:10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22564</v>
      </c>
      <c r="E53" s="239">
        <v>22564</v>
      </c>
      <c r="F53" s="239"/>
      <c r="G53" s="239"/>
      <c r="H53" s="239"/>
      <c r="I53" s="239"/>
      <c r="J53" s="715"/>
    </row>
    <row r="54" spans="1:10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13229</v>
      </c>
      <c r="E54" s="239">
        <v>4027</v>
      </c>
      <c r="F54" s="239"/>
      <c r="G54" s="239"/>
      <c r="H54" s="239">
        <v>9202</v>
      </c>
      <c r="I54" s="239"/>
      <c r="J54" s="715"/>
    </row>
    <row r="55" spans="1:10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13254</v>
      </c>
      <c r="E55" s="239">
        <v>6732</v>
      </c>
      <c r="F55" s="239">
        <v>653</v>
      </c>
      <c r="G55" s="239">
        <v>716</v>
      </c>
      <c r="H55" s="239">
        <v>5153</v>
      </c>
      <c r="I55" s="239"/>
      <c r="J55" s="715"/>
    </row>
    <row r="56" spans="1:10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  <c r="J56" s="715"/>
    </row>
    <row r="57" spans="1:10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1599</v>
      </c>
      <c r="E57" s="239">
        <v>1576</v>
      </c>
      <c r="F57" s="239">
        <v>1</v>
      </c>
      <c r="G57" s="239">
        <v>20</v>
      </c>
      <c r="H57" s="239">
        <v>1</v>
      </c>
      <c r="I57" s="239">
        <v>1</v>
      </c>
      <c r="J57" s="715"/>
    </row>
    <row r="58" spans="1:10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1</v>
      </c>
      <c r="E58" s="239">
        <v>1</v>
      </c>
      <c r="F58" s="239"/>
      <c r="G58" s="239"/>
      <c r="H58" s="239"/>
      <c r="I58" s="239"/>
      <c r="J58" s="715"/>
    </row>
    <row r="59" spans="1:10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1409</v>
      </c>
      <c r="E59" s="239">
        <v>858</v>
      </c>
      <c r="F59" s="239">
        <v>339</v>
      </c>
      <c r="G59" s="239">
        <v>199</v>
      </c>
      <c r="H59" s="239">
        <v>8</v>
      </c>
      <c r="I59" s="239">
        <v>5</v>
      </c>
      <c r="J59" s="715"/>
    </row>
    <row r="60" spans="1:10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70205</v>
      </c>
      <c r="E60" s="238">
        <f>E48+E49+E50+E53+E54+E55+E56+E57+E58+E59</f>
        <v>36348</v>
      </c>
      <c r="F60" s="238">
        <f>F48+F49+F50+F53+F54+F55+F56+F57+F58+F59</f>
        <v>3461</v>
      </c>
      <c r="G60" s="238">
        <f>G48+G49+G50+G53+G54+G55+G56+G57+G58+G59</f>
        <v>3662</v>
      </c>
      <c r="H60" s="238">
        <f>H48+H49+H50+H53+H54+H55+H56+H57+H58+H59</f>
        <v>24248</v>
      </c>
      <c r="I60" s="238">
        <f>I48+I49+I50+I53+I54+I55+I56+I57+I58+I59</f>
        <v>2486</v>
      </c>
      <c r="J60" s="715"/>
    </row>
    <row r="61" spans="1:10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  <c r="J61" s="715"/>
    </row>
    <row r="62" spans="1:10" ht="15" customHeight="1">
      <c r="A62" s="235">
        <v>46</v>
      </c>
      <c r="B62" s="244" t="s">
        <v>1279</v>
      </c>
      <c r="C62" s="237" t="s">
        <v>1280</v>
      </c>
      <c r="D62" s="238">
        <f t="shared" si="0"/>
        <v>299</v>
      </c>
      <c r="E62" s="239">
        <v>299</v>
      </c>
      <c r="F62" s="239"/>
      <c r="G62" s="239"/>
      <c r="H62" s="239"/>
      <c r="I62" s="239"/>
      <c r="J62" s="715"/>
    </row>
    <row r="63" spans="1:10" ht="15" customHeight="1">
      <c r="A63" s="235">
        <v>47</v>
      </c>
      <c r="B63" s="244" t="s">
        <v>1281</v>
      </c>
      <c r="C63" s="237" t="s">
        <v>1282</v>
      </c>
      <c r="D63" s="238">
        <f t="shared" si="0"/>
        <v>1</v>
      </c>
      <c r="E63" s="239"/>
      <c r="F63" s="239">
        <v>1</v>
      </c>
      <c r="G63" s="239"/>
      <c r="H63" s="239"/>
      <c r="I63" s="239"/>
      <c r="J63" s="715"/>
    </row>
    <row r="64" spans="1:10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  <c r="J64" s="715"/>
    </row>
    <row r="65" spans="1:10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  <c r="J65" s="715"/>
    </row>
    <row r="66" spans="1:10" ht="15" customHeight="1">
      <c r="A66" s="241">
        <v>50</v>
      </c>
      <c r="B66" s="242" t="s">
        <v>1287</v>
      </c>
      <c r="C66" s="243" t="s">
        <v>1288</v>
      </c>
      <c r="D66" s="238">
        <f t="shared" si="0"/>
        <v>300</v>
      </c>
      <c r="E66" s="238">
        <f>SUM(E61:E65)</f>
        <v>299</v>
      </c>
      <c r="F66" s="238">
        <f>SUM(F61:F65)</f>
        <v>1</v>
      </c>
      <c r="G66" s="238">
        <f>SUM(G61:G65)</f>
        <v>0</v>
      </c>
      <c r="H66" s="238">
        <f>SUM(H61:H65)</f>
        <v>0</v>
      </c>
      <c r="I66" s="238">
        <f>SUM(I61:I65)</f>
        <v>0</v>
      </c>
      <c r="J66" s="715"/>
    </row>
    <row r="67" spans="1:10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  <c r="J67" s="715"/>
    </row>
    <row r="68" spans="1:10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  <c r="J68" s="715"/>
    </row>
    <row r="69" spans="1:10" ht="15" customHeight="1">
      <c r="A69" s="235">
        <v>53</v>
      </c>
      <c r="B69" s="244" t="s">
        <v>1293</v>
      </c>
      <c r="C69" s="237" t="s">
        <v>680</v>
      </c>
      <c r="D69" s="238">
        <f t="shared" si="0"/>
        <v>106</v>
      </c>
      <c r="E69" s="239"/>
      <c r="F69" s="239"/>
      <c r="G69" s="239">
        <v>106</v>
      </c>
      <c r="H69" s="239"/>
      <c r="I69" s="239"/>
      <c r="J69" s="715"/>
    </row>
    <row r="70" spans="1:10" ht="15" customHeight="1">
      <c r="A70" s="241">
        <v>54</v>
      </c>
      <c r="B70" s="242" t="s">
        <v>1295</v>
      </c>
      <c r="C70" s="243" t="s">
        <v>1296</v>
      </c>
      <c r="D70" s="238">
        <f t="shared" si="0"/>
        <v>106</v>
      </c>
      <c r="E70" s="238">
        <f>SUM(E67:E69)</f>
        <v>0</v>
      </c>
      <c r="F70" s="238">
        <f>SUM(F67:F69)</f>
        <v>0</v>
      </c>
      <c r="G70" s="238">
        <f>SUM(G67:G69)</f>
        <v>106</v>
      </c>
      <c r="H70" s="238">
        <f>SUM(H67:H69)</f>
        <v>0</v>
      </c>
      <c r="I70" s="238">
        <f>SUM(I67:I69)</f>
        <v>0</v>
      </c>
      <c r="J70" s="715"/>
    </row>
    <row r="71" spans="1:10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  <c r="J71" s="715"/>
    </row>
    <row r="72" spans="1:10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352</v>
      </c>
      <c r="E72" s="239">
        <v>352</v>
      </c>
      <c r="F72" s="239"/>
      <c r="G72" s="239"/>
      <c r="H72" s="239"/>
      <c r="I72" s="239"/>
      <c r="J72" s="715"/>
    </row>
    <row r="73" spans="1:10" ht="15" customHeight="1">
      <c r="A73" s="235">
        <v>57</v>
      </c>
      <c r="B73" s="244" t="s">
        <v>1301</v>
      </c>
      <c r="C73" s="237" t="s">
        <v>681</v>
      </c>
      <c r="D73" s="238">
        <f t="shared" si="1"/>
        <v>0</v>
      </c>
      <c r="E73" s="239"/>
      <c r="F73" s="239"/>
      <c r="G73" s="239"/>
      <c r="H73" s="239"/>
      <c r="I73" s="239"/>
      <c r="J73" s="715"/>
    </row>
    <row r="74" spans="1:10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352</v>
      </c>
      <c r="E74" s="251">
        <f>SUM(E71:E73)</f>
        <v>352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  <c r="J74" s="715"/>
    </row>
    <row r="75" spans="1:10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1142763</v>
      </c>
      <c r="E75" s="255">
        <f>E27+E33+E47+E60+E66+E70+E74</f>
        <v>1018738</v>
      </c>
      <c r="F75" s="255">
        <f>F27+F33+F47+F60+F66+F70+F74</f>
        <v>4088</v>
      </c>
      <c r="G75" s="255">
        <f>G27+G33+G47+G60+G66+G70+G74</f>
        <v>91576</v>
      </c>
      <c r="H75" s="255">
        <f>H27+H33+H47+H60+H66+H70+H74</f>
        <v>25875</v>
      </c>
      <c r="I75" s="255">
        <f>I27+I33+I47+I60+I66+I70+I74</f>
        <v>2486</v>
      </c>
      <c r="J75" s="715"/>
    </row>
    <row r="76" spans="1:10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  <c r="J76" s="715"/>
    </row>
    <row r="77" spans="1:10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  <c r="J77" s="715"/>
    </row>
    <row r="78" spans="1:10">
      <c r="A78" s="241">
        <v>62</v>
      </c>
      <c r="B78" s="240" t="s">
        <v>1311</v>
      </c>
      <c r="C78" s="581" t="s">
        <v>1312</v>
      </c>
      <c r="D78" s="238">
        <f t="shared" si="1"/>
        <v>248855</v>
      </c>
      <c r="E78" s="581">
        <v>229666</v>
      </c>
      <c r="F78" s="581">
        <v>4273</v>
      </c>
      <c r="G78" s="581">
        <v>9447</v>
      </c>
      <c r="H78" s="581">
        <v>4091</v>
      </c>
      <c r="I78" s="581">
        <v>1378</v>
      </c>
      <c r="J78" s="715"/>
    </row>
    <row r="79" spans="1:10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  <c r="J79" s="715"/>
    </row>
    <row r="80" spans="1:10">
      <c r="A80" s="241">
        <v>64</v>
      </c>
      <c r="B80" s="242" t="s">
        <v>1315</v>
      </c>
      <c r="C80" s="581" t="s">
        <v>1316</v>
      </c>
      <c r="D80" s="238">
        <f t="shared" si="1"/>
        <v>248855</v>
      </c>
      <c r="E80" s="581">
        <f>SUM(E78:E79)</f>
        <v>229666</v>
      </c>
      <c r="F80" s="581">
        <f>SUM(F78:F79)</f>
        <v>4273</v>
      </c>
      <c r="G80" s="581">
        <f>SUM(G78:G79)</f>
        <v>9447</v>
      </c>
      <c r="H80" s="581">
        <f>SUM(H78:H79)</f>
        <v>4091</v>
      </c>
      <c r="I80" s="581">
        <f>SUM(I78:I79)</f>
        <v>1378</v>
      </c>
      <c r="J80" s="715"/>
    </row>
    <row r="81" spans="1:10">
      <c r="A81" s="241">
        <v>65</v>
      </c>
      <c r="B81" s="260" t="s">
        <v>1317</v>
      </c>
      <c r="C81" s="581" t="s">
        <v>1318</v>
      </c>
      <c r="D81" s="238">
        <f t="shared" si="1"/>
        <v>31298</v>
      </c>
      <c r="E81" s="581">
        <v>31298</v>
      </c>
      <c r="F81" s="581"/>
      <c r="G81" s="581"/>
      <c r="H81" s="581"/>
      <c r="I81" s="581"/>
      <c r="J81" s="715"/>
    </row>
    <row r="82" spans="1:10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  <c r="J82" s="715"/>
    </row>
    <row r="83" spans="1:10">
      <c r="A83" s="241">
        <v>67</v>
      </c>
      <c r="B83" s="260" t="s">
        <v>1321</v>
      </c>
      <c r="C83" s="581" t="s">
        <v>1322</v>
      </c>
      <c r="D83" s="238">
        <f t="shared" si="1"/>
        <v>399219</v>
      </c>
      <c r="E83" s="582"/>
      <c r="F83" s="583">
        <v>136790</v>
      </c>
      <c r="G83" s="582">
        <v>126709</v>
      </c>
      <c r="H83" s="582">
        <v>91205</v>
      </c>
      <c r="I83" s="582">
        <v>44515</v>
      </c>
      <c r="J83" s="715"/>
    </row>
    <row r="84" spans="1:10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  <c r="J84" s="715"/>
    </row>
    <row r="85" spans="1:10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  <c r="J85" s="715"/>
    </row>
    <row r="86" spans="1:10">
      <c r="A86" s="241">
        <v>70</v>
      </c>
      <c r="B86" s="247" t="s">
        <v>1327</v>
      </c>
      <c r="C86" s="581" t="s">
        <v>1328</v>
      </c>
      <c r="D86" s="238">
        <f t="shared" si="1"/>
        <v>679372</v>
      </c>
      <c r="E86" s="584">
        <f>(SUM(E80:E85))+E76+E77</f>
        <v>260964</v>
      </c>
      <c r="F86" s="586">
        <f>(SUM(F80:F85))+F76+F77</f>
        <v>141063</v>
      </c>
      <c r="G86" s="584">
        <f>(SUM(G80:G85))+G76+G77</f>
        <v>136156</v>
      </c>
      <c r="H86" s="584">
        <f>(SUM(H80:H85))+H76+H77</f>
        <v>95296</v>
      </c>
      <c r="I86" s="584">
        <f>(SUM(I80:I85))+I76+I77</f>
        <v>45893</v>
      </c>
      <c r="J86" s="715"/>
    </row>
    <row r="87" spans="1:10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  <c r="J87" s="715"/>
    </row>
    <row r="88" spans="1:10">
      <c r="A88" s="241">
        <v>72</v>
      </c>
      <c r="B88" s="258" t="s">
        <v>1331</v>
      </c>
      <c r="C88" s="581" t="s">
        <v>1332</v>
      </c>
      <c r="D88" s="238">
        <f t="shared" si="1"/>
        <v>679372</v>
      </c>
      <c r="E88" s="584">
        <f>SUM(E86:E87)</f>
        <v>260964</v>
      </c>
      <c r="F88" s="586">
        <f>SUM(F86:F87)</f>
        <v>141063</v>
      </c>
      <c r="G88" s="584">
        <f>SUM(G86:G87)</f>
        <v>136156</v>
      </c>
      <c r="H88" s="584">
        <f>SUM(H86:H87)</f>
        <v>95296</v>
      </c>
      <c r="I88" s="584">
        <f>SUM(I86:I87)</f>
        <v>45893</v>
      </c>
      <c r="J88" s="715"/>
    </row>
    <row r="89" spans="1:10">
      <c r="A89" s="261">
        <v>73</v>
      </c>
      <c r="B89" s="587" t="s">
        <v>1333</v>
      </c>
      <c r="C89" s="587"/>
      <c r="D89" s="238">
        <f t="shared" si="1"/>
        <v>1822135</v>
      </c>
      <c r="E89" s="588">
        <f>E75+E88</f>
        <v>1279702</v>
      </c>
      <c r="F89" s="589">
        <f>F75+F88</f>
        <v>145151</v>
      </c>
      <c r="G89" s="588">
        <f>G75+G88</f>
        <v>227732</v>
      </c>
      <c r="H89" s="588">
        <f>H75+H88</f>
        <v>121171</v>
      </c>
      <c r="I89" s="588">
        <f>I75+I88</f>
        <v>48379</v>
      </c>
      <c r="J89" s="715"/>
    </row>
    <row r="90" spans="1:10">
      <c r="J90" s="715"/>
    </row>
    <row r="91" spans="1:10" ht="15.75">
      <c r="B91" s="590"/>
      <c r="C91" s="262"/>
    </row>
    <row r="92" spans="1:10" ht="15.75">
      <c r="B92" s="590"/>
    </row>
    <row r="93" spans="1:10" ht="15.75">
      <c r="B93" s="590"/>
    </row>
    <row r="94" spans="1:10" ht="15.75">
      <c r="B94" s="591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573" t="s">
        <v>1109</v>
      </c>
      <c r="C1" s="16" t="s">
        <v>280</v>
      </c>
    </row>
    <row r="2" spans="1:9" ht="18.75">
      <c r="B2" s="574" t="s">
        <v>563</v>
      </c>
      <c r="C2" s="227" t="s">
        <v>1483</v>
      </c>
      <c r="D2" s="576"/>
      <c r="E2" s="576"/>
      <c r="F2" s="576"/>
      <c r="G2" s="576"/>
      <c r="H2" s="576"/>
      <c r="I2" s="576"/>
    </row>
    <row r="3" spans="1:9" ht="18.75">
      <c r="B3" s="577" t="s">
        <v>1337</v>
      </c>
      <c r="C3" s="17" t="s">
        <v>1112</v>
      </c>
    </row>
    <row r="4" spans="1:9" ht="18.75">
      <c r="B4" s="578"/>
      <c r="C4" s="17"/>
    </row>
    <row r="5" spans="1:9">
      <c r="D5" t="s">
        <v>1338</v>
      </c>
      <c r="E5" t="s">
        <v>1115</v>
      </c>
      <c r="F5" t="s">
        <v>1116</v>
      </c>
      <c r="G5" t="s">
        <v>1117</v>
      </c>
      <c r="H5" t="s">
        <v>1118</v>
      </c>
      <c r="I5" t="s">
        <v>1339</v>
      </c>
    </row>
    <row r="6" spans="1:9" ht="28.5" customHeight="1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63">
        <v>1</v>
      </c>
      <c r="B8" s="264" t="s">
        <v>1340</v>
      </c>
      <c r="C8" s="265" t="s">
        <v>1341</v>
      </c>
      <c r="D8" s="266">
        <f t="shared" ref="D8:D71" si="0">SUM(E8:I8)</f>
        <v>297025</v>
      </c>
      <c r="E8" s="266">
        <v>29013</v>
      </c>
      <c r="F8" s="266">
        <v>90665</v>
      </c>
      <c r="G8" s="266">
        <v>100158</v>
      </c>
      <c r="H8" s="266">
        <v>62271</v>
      </c>
      <c r="I8" s="266">
        <v>14918</v>
      </c>
    </row>
    <row r="9" spans="1:9" ht="15" customHeight="1">
      <c r="A9" s="263">
        <v>2</v>
      </c>
      <c r="B9" s="242" t="s">
        <v>1342</v>
      </c>
      <c r="C9" s="265" t="s">
        <v>1343</v>
      </c>
      <c r="D9" s="266">
        <f t="shared" si="0"/>
        <v>73031</v>
      </c>
      <c r="E9" s="266">
        <v>8545</v>
      </c>
      <c r="F9" s="266">
        <v>25679</v>
      </c>
      <c r="G9" s="266">
        <v>17895</v>
      </c>
      <c r="H9" s="266">
        <v>16760</v>
      </c>
      <c r="I9" s="266">
        <v>4152</v>
      </c>
    </row>
    <row r="10" spans="1:9" ht="15" customHeight="1">
      <c r="A10" s="263">
        <v>3</v>
      </c>
      <c r="B10" s="242" t="s">
        <v>1344</v>
      </c>
      <c r="C10" s="265" t="s">
        <v>1345</v>
      </c>
      <c r="D10" s="266">
        <f t="shared" si="0"/>
        <v>221962</v>
      </c>
      <c r="E10" s="266">
        <v>47475</v>
      </c>
      <c r="F10" s="266">
        <v>32630</v>
      </c>
      <c r="G10" s="266">
        <v>72420</v>
      </c>
      <c r="H10" s="266">
        <v>43419</v>
      </c>
      <c r="I10" s="266">
        <v>26018</v>
      </c>
    </row>
    <row r="11" spans="1:9" ht="15" customHeight="1">
      <c r="A11" s="263">
        <v>4</v>
      </c>
      <c r="B11" s="244" t="s">
        <v>1346</v>
      </c>
      <c r="C11" s="267" t="s">
        <v>1347</v>
      </c>
      <c r="D11" s="266">
        <f t="shared" si="0"/>
        <v>0</v>
      </c>
      <c r="E11" s="268"/>
      <c r="F11" s="268"/>
      <c r="G11" s="268"/>
      <c r="H11" s="268"/>
      <c r="I11" s="268"/>
    </row>
    <row r="12" spans="1:9" ht="15" customHeight="1">
      <c r="A12" s="263">
        <v>5</v>
      </c>
      <c r="B12" s="244" t="s">
        <v>1348</v>
      </c>
      <c r="C12" s="267" t="s">
        <v>1349</v>
      </c>
      <c r="D12" s="266">
        <f t="shared" si="0"/>
        <v>0</v>
      </c>
      <c r="E12" s="268"/>
      <c r="F12" s="268"/>
      <c r="G12" s="268"/>
      <c r="H12" s="268"/>
      <c r="I12" s="268"/>
    </row>
    <row r="13" spans="1:9" ht="15" customHeight="1">
      <c r="A13" s="263">
        <v>6</v>
      </c>
      <c r="B13" s="269" t="s">
        <v>1350</v>
      </c>
      <c r="C13" s="267" t="s">
        <v>1351</v>
      </c>
      <c r="D13" s="266">
        <f t="shared" si="0"/>
        <v>0</v>
      </c>
      <c r="E13" s="268"/>
      <c r="F13" s="268"/>
      <c r="G13" s="268"/>
      <c r="H13" s="268"/>
      <c r="I13" s="268"/>
    </row>
    <row r="14" spans="1:9" ht="15" customHeight="1">
      <c r="A14" s="263">
        <v>7</v>
      </c>
      <c r="B14" s="269" t="s">
        <v>1352</v>
      </c>
      <c r="C14" s="267" t="s">
        <v>1353</v>
      </c>
      <c r="D14" s="266">
        <f t="shared" si="0"/>
        <v>900</v>
      </c>
      <c r="E14" s="268">
        <v>900</v>
      </c>
      <c r="F14" s="268"/>
      <c r="G14" s="268"/>
      <c r="H14" s="268"/>
      <c r="I14" s="268"/>
    </row>
    <row r="15" spans="1:9" ht="15" customHeight="1">
      <c r="A15" s="263">
        <v>8</v>
      </c>
      <c r="B15" s="269" t="s">
        <v>1354</v>
      </c>
      <c r="C15" s="267" t="s">
        <v>1355</v>
      </c>
      <c r="D15" s="266">
        <f t="shared" si="0"/>
        <v>2020</v>
      </c>
      <c r="E15" s="268">
        <v>2020</v>
      </c>
      <c r="F15" s="268"/>
      <c r="G15" s="268"/>
      <c r="H15" s="268"/>
      <c r="I15" s="268"/>
    </row>
    <row r="16" spans="1:9" ht="15" customHeight="1">
      <c r="A16" s="263">
        <v>9</v>
      </c>
      <c r="B16" s="244" t="s">
        <v>1356</v>
      </c>
      <c r="C16" s="267" t="s">
        <v>1357</v>
      </c>
      <c r="D16" s="266">
        <f t="shared" si="0"/>
        <v>2000</v>
      </c>
      <c r="E16" s="268">
        <v>2000</v>
      </c>
      <c r="F16" s="268"/>
      <c r="G16" s="268"/>
      <c r="H16" s="268"/>
      <c r="I16" s="268"/>
    </row>
    <row r="17" spans="1:9" ht="15" customHeight="1">
      <c r="A17" s="263">
        <v>10</v>
      </c>
      <c r="B17" s="244" t="s">
        <v>1358</v>
      </c>
      <c r="C17" s="267" t="s">
        <v>1359</v>
      </c>
      <c r="D17" s="266">
        <f t="shared" si="0"/>
        <v>0</v>
      </c>
      <c r="E17" s="268"/>
      <c r="F17" s="268"/>
      <c r="G17" s="268"/>
      <c r="H17" s="268"/>
      <c r="I17" s="268"/>
    </row>
    <row r="18" spans="1:9" ht="15" customHeight="1">
      <c r="A18" s="263">
        <v>11</v>
      </c>
      <c r="B18" s="244" t="s">
        <v>1360</v>
      </c>
      <c r="C18" s="267" t="s">
        <v>1361</v>
      </c>
      <c r="D18" s="266">
        <f t="shared" si="0"/>
        <v>18800</v>
      </c>
      <c r="E18" s="268">
        <v>18800</v>
      </c>
      <c r="F18" s="268"/>
      <c r="G18" s="268"/>
      <c r="H18" s="268"/>
      <c r="I18" s="268"/>
    </row>
    <row r="19" spans="1:9" ht="15" customHeight="1">
      <c r="A19" s="263">
        <v>12</v>
      </c>
      <c r="B19" s="247" t="s">
        <v>1362</v>
      </c>
      <c r="C19" s="265" t="s">
        <v>1363</v>
      </c>
      <c r="D19" s="266">
        <f t="shared" si="0"/>
        <v>23720</v>
      </c>
      <c r="E19" s="266">
        <f>SUM(E11:E18)</f>
        <v>23720</v>
      </c>
      <c r="F19" s="266">
        <f>SUM(F11:F18)</f>
        <v>0</v>
      </c>
      <c r="G19" s="266">
        <f>SUM(G11:G18)</f>
        <v>0</v>
      </c>
      <c r="H19" s="266">
        <f>SUM(H11:H18)</f>
        <v>0</v>
      </c>
      <c r="I19" s="266">
        <f>SUM(I11:I18)</f>
        <v>0</v>
      </c>
    </row>
    <row r="20" spans="1:9" ht="15" customHeight="1">
      <c r="A20" s="263">
        <v>13</v>
      </c>
      <c r="B20" s="270" t="s">
        <v>1364</v>
      </c>
      <c r="C20" s="267" t="s">
        <v>1365</v>
      </c>
      <c r="D20" s="266">
        <f t="shared" si="0"/>
        <v>0</v>
      </c>
      <c r="E20" s="268"/>
      <c r="F20" s="268"/>
      <c r="G20" s="268"/>
      <c r="H20" s="268"/>
      <c r="I20" s="268"/>
    </row>
    <row r="21" spans="1:9" ht="15" customHeight="1">
      <c r="A21" s="263">
        <v>14</v>
      </c>
      <c r="B21" s="270" t="s">
        <v>1366</v>
      </c>
      <c r="C21" s="267" t="s">
        <v>1367</v>
      </c>
      <c r="D21" s="266">
        <f t="shared" si="0"/>
        <v>0</v>
      </c>
      <c r="E21" s="268"/>
      <c r="F21" s="268"/>
      <c r="G21" s="268"/>
      <c r="H21" s="268"/>
      <c r="I21" s="268"/>
    </row>
    <row r="22" spans="1:9" ht="15" customHeight="1">
      <c r="A22" s="263">
        <v>15</v>
      </c>
      <c r="B22" s="270" t="s">
        <v>1368</v>
      </c>
      <c r="C22" s="267" t="s">
        <v>1369</v>
      </c>
      <c r="D22" s="266">
        <f t="shared" si="0"/>
        <v>0</v>
      </c>
      <c r="E22" s="268"/>
      <c r="F22" s="268"/>
      <c r="G22" s="268"/>
      <c r="H22" s="268"/>
      <c r="I22" s="268"/>
    </row>
    <row r="23" spans="1:9" ht="15" customHeight="1">
      <c r="A23" s="263">
        <v>16</v>
      </c>
      <c r="B23" s="270" t="s">
        <v>1370</v>
      </c>
      <c r="C23" s="267" t="s">
        <v>1371</v>
      </c>
      <c r="D23" s="266">
        <f t="shared" si="0"/>
        <v>0</v>
      </c>
      <c r="E23" s="268"/>
      <c r="F23" s="268"/>
      <c r="G23" s="268"/>
      <c r="H23" s="268"/>
      <c r="I23" s="268"/>
    </row>
    <row r="24" spans="1:9" ht="15" customHeight="1">
      <c r="A24" s="263">
        <v>17</v>
      </c>
      <c r="B24" s="270" t="s">
        <v>1372</v>
      </c>
      <c r="C24" s="267" t="s">
        <v>1373</v>
      </c>
      <c r="D24" s="266">
        <f t="shared" si="0"/>
        <v>0</v>
      </c>
      <c r="E24" s="268"/>
      <c r="F24" s="268"/>
      <c r="G24" s="268"/>
      <c r="H24" s="268"/>
      <c r="I24" s="268"/>
    </row>
    <row r="25" spans="1:9" ht="15" customHeight="1">
      <c r="A25" s="263">
        <v>18</v>
      </c>
      <c r="B25" s="270" t="s">
        <v>1374</v>
      </c>
      <c r="C25" s="267" t="s">
        <v>1375</v>
      </c>
      <c r="D25" s="266">
        <f t="shared" si="0"/>
        <v>120490</v>
      </c>
      <c r="E25" s="271">
        <f>SUM(E26:E33)</f>
        <v>120490</v>
      </c>
      <c r="F25" s="271">
        <f>SUM(F26:F33)</f>
        <v>0</v>
      </c>
      <c r="G25" s="271">
        <f>SUM(G26:G33)</f>
        <v>0</v>
      </c>
      <c r="H25" s="271">
        <f>SUM(H26:H33)</f>
        <v>0</v>
      </c>
      <c r="I25" s="271">
        <f>SUM(I26:I33)</f>
        <v>0</v>
      </c>
    </row>
    <row r="26" spans="1:9" ht="15" customHeight="1">
      <c r="A26" s="272"/>
      <c r="B26" s="240" t="s">
        <v>1163</v>
      </c>
      <c r="C26" s="267" t="s">
        <v>1376</v>
      </c>
      <c r="D26" s="266">
        <f t="shared" si="0"/>
        <v>0</v>
      </c>
      <c r="E26" s="268"/>
      <c r="F26" s="268"/>
      <c r="G26" s="268"/>
      <c r="H26" s="268"/>
      <c r="I26" s="268"/>
    </row>
    <row r="27" spans="1:9" ht="15" customHeight="1">
      <c r="A27" s="272"/>
      <c r="B27" s="240" t="s">
        <v>1165</v>
      </c>
      <c r="C27" s="267" t="s">
        <v>1377</v>
      </c>
      <c r="D27" s="266">
        <f t="shared" si="0"/>
        <v>0</v>
      </c>
      <c r="E27" s="268"/>
      <c r="F27" s="268"/>
      <c r="G27" s="268"/>
      <c r="H27" s="268"/>
      <c r="I27" s="268"/>
    </row>
    <row r="28" spans="1:9" ht="15" customHeight="1">
      <c r="A28" s="272"/>
      <c r="B28" s="240" t="s">
        <v>1167</v>
      </c>
      <c r="C28" s="267" t="s">
        <v>1378</v>
      </c>
      <c r="D28" s="266">
        <f t="shared" si="0"/>
        <v>0</v>
      </c>
      <c r="E28" s="268"/>
      <c r="F28" s="268"/>
      <c r="G28" s="268"/>
      <c r="H28" s="268"/>
      <c r="I28" s="268"/>
    </row>
    <row r="29" spans="1:9" ht="15" customHeight="1">
      <c r="A29" s="272"/>
      <c r="B29" s="240" t="s">
        <v>1169</v>
      </c>
      <c r="C29" s="267" t="s">
        <v>1379</v>
      </c>
      <c r="D29" s="266">
        <f t="shared" si="0"/>
        <v>0</v>
      </c>
      <c r="E29" s="268"/>
      <c r="F29" s="268"/>
      <c r="G29" s="268"/>
      <c r="H29" s="268"/>
      <c r="I29" s="268"/>
    </row>
    <row r="30" spans="1:9" ht="15" customHeight="1">
      <c r="A30" s="272"/>
      <c r="B30" s="240" t="s">
        <v>1171</v>
      </c>
      <c r="C30" s="267" t="s">
        <v>1380</v>
      </c>
      <c r="D30" s="266">
        <f t="shared" si="0"/>
        <v>4750</v>
      </c>
      <c r="E30" s="268">
        <v>4750</v>
      </c>
      <c r="F30" s="268"/>
      <c r="G30" s="268"/>
      <c r="H30" s="268"/>
      <c r="I30" s="268"/>
    </row>
    <row r="31" spans="1:9" ht="15" customHeight="1">
      <c r="A31" s="272"/>
      <c r="B31" s="240" t="s">
        <v>1381</v>
      </c>
      <c r="C31" s="267" t="s">
        <v>1382</v>
      </c>
      <c r="D31" s="266">
        <f t="shared" si="0"/>
        <v>84141</v>
      </c>
      <c r="E31" s="268">
        <v>84141</v>
      </c>
      <c r="F31" s="268"/>
      <c r="G31" s="268"/>
      <c r="H31" s="268"/>
      <c r="I31" s="268"/>
    </row>
    <row r="32" spans="1:9" ht="15" customHeight="1">
      <c r="A32" s="272"/>
      <c r="B32" s="240" t="s">
        <v>1383</v>
      </c>
      <c r="C32" s="267" t="s">
        <v>1384</v>
      </c>
      <c r="D32" s="266">
        <f t="shared" si="0"/>
        <v>31299</v>
      </c>
      <c r="E32" s="268">
        <v>31299</v>
      </c>
      <c r="F32" s="268"/>
      <c r="G32" s="268"/>
      <c r="H32" s="268"/>
      <c r="I32" s="268"/>
    </row>
    <row r="33" spans="1:9" ht="15" customHeight="1">
      <c r="A33" s="272"/>
      <c r="B33" s="245" t="s">
        <v>1173</v>
      </c>
      <c r="C33" s="267" t="s">
        <v>1385</v>
      </c>
      <c r="D33" s="266">
        <f t="shared" si="0"/>
        <v>300</v>
      </c>
      <c r="E33" s="268">
        <v>300</v>
      </c>
      <c r="F33" s="268"/>
      <c r="G33" s="268"/>
      <c r="H33" s="268"/>
      <c r="I33" s="268"/>
    </row>
    <row r="34" spans="1:9" ht="15" customHeight="1">
      <c r="A34" s="272">
        <v>19</v>
      </c>
      <c r="B34" s="270" t="s">
        <v>1386</v>
      </c>
      <c r="C34" s="267" t="s">
        <v>1387</v>
      </c>
      <c r="D34" s="266">
        <f t="shared" si="0"/>
        <v>0</v>
      </c>
      <c r="E34" s="268"/>
      <c r="F34" s="268"/>
      <c r="G34" s="268"/>
      <c r="H34" s="268"/>
      <c r="I34" s="268"/>
    </row>
    <row r="35" spans="1:9" ht="15" customHeight="1">
      <c r="A35" s="272">
        <v>20</v>
      </c>
      <c r="B35" s="270" t="s">
        <v>1388</v>
      </c>
      <c r="C35" s="267" t="s">
        <v>1389</v>
      </c>
      <c r="D35" s="266">
        <f t="shared" si="0"/>
        <v>0</v>
      </c>
      <c r="E35" s="268"/>
      <c r="F35" s="268"/>
      <c r="G35" s="268"/>
      <c r="H35" s="268"/>
      <c r="I35" s="268"/>
    </row>
    <row r="36" spans="1:9" ht="15" customHeight="1">
      <c r="A36" s="272">
        <v>21</v>
      </c>
      <c r="B36" s="270" t="s">
        <v>1390</v>
      </c>
      <c r="C36" s="267" t="s">
        <v>1391</v>
      </c>
      <c r="D36" s="266">
        <f t="shared" si="0"/>
        <v>0</v>
      </c>
      <c r="E36" s="268"/>
      <c r="F36" s="268"/>
      <c r="G36" s="268"/>
      <c r="H36" s="268"/>
      <c r="I36" s="268"/>
    </row>
    <row r="37" spans="1:9">
      <c r="A37" s="272">
        <v>22</v>
      </c>
      <c r="B37" s="273" t="s">
        <v>1392</v>
      </c>
      <c r="C37" s="267" t="s">
        <v>1393</v>
      </c>
      <c r="D37" s="266">
        <f t="shared" si="0"/>
        <v>0</v>
      </c>
      <c r="E37" s="268"/>
      <c r="F37" s="268"/>
      <c r="G37" s="268"/>
      <c r="H37" s="268"/>
      <c r="I37" s="268"/>
    </row>
    <row r="38" spans="1:9" ht="15" customHeight="1">
      <c r="A38" s="272">
        <v>23</v>
      </c>
      <c r="B38" s="270" t="s">
        <v>1394</v>
      </c>
      <c r="C38" s="267" t="s">
        <v>1395</v>
      </c>
      <c r="D38" s="266">
        <f t="shared" si="0"/>
        <v>4271</v>
      </c>
      <c r="E38" s="268">
        <v>4271</v>
      </c>
      <c r="F38" s="268"/>
      <c r="G38" s="268"/>
      <c r="H38" s="268"/>
      <c r="I38" s="268"/>
    </row>
    <row r="39" spans="1:9">
      <c r="A39" s="272">
        <v>24</v>
      </c>
      <c r="B39" s="273" t="s">
        <v>1396</v>
      </c>
      <c r="C39" s="267" t="s">
        <v>1397</v>
      </c>
      <c r="D39" s="266">
        <f t="shared" si="0"/>
        <v>16700</v>
      </c>
      <c r="E39" s="268">
        <v>16700</v>
      </c>
      <c r="F39" s="268"/>
      <c r="G39" s="268"/>
      <c r="H39" s="268"/>
      <c r="I39" s="268"/>
    </row>
    <row r="40" spans="1:9" ht="15" customHeight="1">
      <c r="A40" s="272">
        <v>25</v>
      </c>
      <c r="B40" s="247" t="s">
        <v>1398</v>
      </c>
      <c r="C40" s="265" t="s">
        <v>1399</v>
      </c>
      <c r="D40" s="266">
        <f t="shared" si="0"/>
        <v>141461</v>
      </c>
      <c r="E40" s="266">
        <f>E20+E21+E22+E23+E24+E25+E34+E35+E36+E37+E38+E39</f>
        <v>141461</v>
      </c>
      <c r="F40" s="266">
        <f>F20+F21+F22+F23+F24+F25+F34+F35+F36+F37+F38+F39</f>
        <v>0</v>
      </c>
      <c r="G40" s="266">
        <f>G20+G21+G22+G23+G24+G25+G34+G35+G36+G37+G38+G39</f>
        <v>0</v>
      </c>
      <c r="H40" s="266">
        <f>H20+H21+H22+H23+H24+H25+H34+H35+H36+H37+H38+H39</f>
        <v>0</v>
      </c>
      <c r="I40" s="266">
        <f>I20+I21+I22+I23+I24+I25+I34+I35+I36+I37+I38+I39</f>
        <v>0</v>
      </c>
    </row>
    <row r="41" spans="1:9">
      <c r="A41" s="272">
        <v>26</v>
      </c>
      <c r="B41" s="274" t="s">
        <v>564</v>
      </c>
      <c r="C41" s="267" t="s">
        <v>1401</v>
      </c>
      <c r="D41" s="266">
        <f t="shared" si="0"/>
        <v>900</v>
      </c>
      <c r="E41" s="268">
        <v>900</v>
      </c>
      <c r="F41" s="268"/>
      <c r="G41" s="268"/>
      <c r="H41" s="268"/>
      <c r="I41" s="268"/>
    </row>
    <row r="42" spans="1:9">
      <c r="A42" s="272">
        <v>27</v>
      </c>
      <c r="B42" s="274" t="s">
        <v>1402</v>
      </c>
      <c r="C42" s="267" t="s">
        <v>1403</v>
      </c>
      <c r="D42" s="266">
        <f t="shared" si="0"/>
        <v>1575</v>
      </c>
      <c r="E42" s="268">
        <v>1575</v>
      </c>
      <c r="F42" s="268"/>
      <c r="G42" s="268"/>
      <c r="H42" s="268"/>
      <c r="I42" s="268"/>
    </row>
    <row r="43" spans="1:9">
      <c r="A43" s="272">
        <v>28</v>
      </c>
      <c r="B43" s="274" t="s">
        <v>1404</v>
      </c>
      <c r="C43" s="267" t="s">
        <v>1405</v>
      </c>
      <c r="D43" s="266">
        <f t="shared" si="0"/>
        <v>1050</v>
      </c>
      <c r="E43" s="268">
        <v>100</v>
      </c>
      <c r="F43" s="268">
        <v>700</v>
      </c>
      <c r="G43" s="268">
        <v>150</v>
      </c>
      <c r="H43" s="268">
        <v>100</v>
      </c>
      <c r="I43" s="268"/>
    </row>
    <row r="44" spans="1:9">
      <c r="A44" s="272">
        <v>29</v>
      </c>
      <c r="B44" s="274" t="s">
        <v>1406</v>
      </c>
      <c r="C44" s="267" t="s">
        <v>1407</v>
      </c>
      <c r="D44" s="266">
        <f t="shared" si="0"/>
        <v>7440</v>
      </c>
      <c r="E44" s="268">
        <v>3791</v>
      </c>
      <c r="F44" s="268">
        <v>200</v>
      </c>
      <c r="G44" s="268">
        <v>3129</v>
      </c>
      <c r="H44" s="268">
        <v>120</v>
      </c>
      <c r="I44" s="268">
        <v>200</v>
      </c>
    </row>
    <row r="45" spans="1:9">
      <c r="A45" s="272">
        <v>30</v>
      </c>
      <c r="B45" s="237" t="s">
        <v>1408</v>
      </c>
      <c r="C45" s="267" t="s">
        <v>1409</v>
      </c>
      <c r="D45" s="266">
        <f t="shared" si="0"/>
        <v>0</v>
      </c>
      <c r="E45" s="268"/>
      <c r="F45" s="268"/>
      <c r="G45" s="268"/>
      <c r="H45" s="268"/>
      <c r="I45" s="268"/>
    </row>
    <row r="46" spans="1:9">
      <c r="A46" s="272">
        <v>31</v>
      </c>
      <c r="B46" s="237" t="s">
        <v>1410</v>
      </c>
      <c r="C46" s="267" t="s">
        <v>1411</v>
      </c>
      <c r="D46" s="266">
        <f t="shared" si="0"/>
        <v>0</v>
      </c>
      <c r="E46" s="268"/>
      <c r="F46" s="268"/>
      <c r="G46" s="268"/>
      <c r="H46" s="268"/>
      <c r="I46" s="268"/>
    </row>
    <row r="47" spans="1:9">
      <c r="A47" s="272">
        <v>32</v>
      </c>
      <c r="B47" s="237" t="s">
        <v>1412</v>
      </c>
      <c r="C47" s="267" t="s">
        <v>1413</v>
      </c>
      <c r="D47" s="266">
        <f t="shared" si="0"/>
        <v>2959.82</v>
      </c>
      <c r="E47" s="268">
        <f>(SUM(E41:E46))*0.27</f>
        <v>1718.8200000000002</v>
      </c>
      <c r="F47" s="268">
        <v>243</v>
      </c>
      <c r="G47" s="268">
        <v>885</v>
      </c>
      <c r="H47" s="268">
        <v>59</v>
      </c>
      <c r="I47" s="268">
        <v>54</v>
      </c>
    </row>
    <row r="48" spans="1:9">
      <c r="A48" s="272">
        <v>33</v>
      </c>
      <c r="B48" s="243" t="s">
        <v>1414</v>
      </c>
      <c r="C48" s="265" t="s">
        <v>1415</v>
      </c>
      <c r="D48" s="266">
        <f t="shared" si="0"/>
        <v>13924.82</v>
      </c>
      <c r="E48" s="266">
        <f>SUM(E41:E47)</f>
        <v>8084.82</v>
      </c>
      <c r="F48" s="266">
        <f>SUM(F41:F47)</f>
        <v>1143</v>
      </c>
      <c r="G48" s="266">
        <f>SUM(G41:G47)</f>
        <v>4164</v>
      </c>
      <c r="H48" s="266">
        <f>SUM(H41:H47)</f>
        <v>279</v>
      </c>
      <c r="I48" s="266">
        <f>SUM(I41:I47)</f>
        <v>254</v>
      </c>
    </row>
    <row r="49" spans="1:9" ht="15" customHeight="1">
      <c r="A49" s="272">
        <v>34</v>
      </c>
      <c r="B49" s="244" t="s">
        <v>1416</v>
      </c>
      <c r="C49" s="267" t="s">
        <v>1417</v>
      </c>
      <c r="D49" s="266">
        <f t="shared" si="0"/>
        <v>24420</v>
      </c>
      <c r="E49" s="268">
        <v>24420</v>
      </c>
      <c r="F49" s="268"/>
      <c r="G49" s="268"/>
      <c r="H49" s="268"/>
      <c r="I49" s="268"/>
    </row>
    <row r="50" spans="1:9" ht="15" customHeight="1">
      <c r="A50" s="272">
        <v>35</v>
      </c>
      <c r="B50" s="244" t="s">
        <v>1418</v>
      </c>
      <c r="C50" s="267" t="s">
        <v>1419</v>
      </c>
      <c r="D50" s="266">
        <f t="shared" si="0"/>
        <v>400</v>
      </c>
      <c r="E50" s="268"/>
      <c r="F50" s="268">
        <v>400</v>
      </c>
      <c r="G50" s="268"/>
      <c r="H50" s="268"/>
      <c r="I50" s="268"/>
    </row>
    <row r="51" spans="1:9" ht="15" customHeight="1">
      <c r="A51" s="272">
        <v>36</v>
      </c>
      <c r="B51" s="244" t="s">
        <v>1420</v>
      </c>
      <c r="C51" s="267" t="s">
        <v>1421</v>
      </c>
      <c r="D51" s="266">
        <f t="shared" si="0"/>
        <v>200</v>
      </c>
      <c r="E51" s="268"/>
      <c r="F51" s="268">
        <v>200</v>
      </c>
      <c r="G51" s="268"/>
      <c r="H51" s="268"/>
      <c r="I51" s="268"/>
    </row>
    <row r="52" spans="1:9" ht="15" customHeight="1">
      <c r="A52" s="272">
        <v>37</v>
      </c>
      <c r="B52" s="244" t="s">
        <v>1422</v>
      </c>
      <c r="C52" s="267" t="s">
        <v>1423</v>
      </c>
      <c r="D52" s="266">
        <f t="shared" si="0"/>
        <v>6755.4000000000005</v>
      </c>
      <c r="E52" s="268">
        <f>(E49+E50+E51)*0.27</f>
        <v>6593.4000000000005</v>
      </c>
      <c r="F52" s="268">
        <v>162</v>
      </c>
      <c r="G52" s="268"/>
      <c r="H52" s="268"/>
      <c r="I52" s="268"/>
    </row>
    <row r="53" spans="1:9" ht="15" customHeight="1">
      <c r="A53" s="272">
        <v>38</v>
      </c>
      <c r="B53" s="247" t="s">
        <v>1424</v>
      </c>
      <c r="C53" s="265" t="s">
        <v>1425</v>
      </c>
      <c r="D53" s="266">
        <f t="shared" si="0"/>
        <v>31775.4</v>
      </c>
      <c r="E53" s="266">
        <f>SUM(E49:E52)</f>
        <v>31013.4</v>
      </c>
      <c r="F53" s="266">
        <f>SUM(F49:F52)</f>
        <v>762</v>
      </c>
      <c r="G53" s="266">
        <f>SUM(G49:G52)</f>
        <v>0</v>
      </c>
      <c r="H53" s="266">
        <f>SUM(H49:H52)</f>
        <v>0</v>
      </c>
      <c r="I53" s="266">
        <f>SUM(I49:I52)</f>
        <v>0</v>
      </c>
    </row>
    <row r="54" spans="1:9" ht="15" customHeight="1">
      <c r="A54" s="272">
        <v>39</v>
      </c>
      <c r="B54" s="244" t="s">
        <v>1426</v>
      </c>
      <c r="C54" s="267" t="s">
        <v>1427</v>
      </c>
      <c r="D54" s="266">
        <f t="shared" si="0"/>
        <v>0</v>
      </c>
      <c r="E54" s="268"/>
      <c r="F54" s="268"/>
      <c r="G54" s="268"/>
      <c r="H54" s="268"/>
      <c r="I54" s="268"/>
    </row>
    <row r="55" spans="1:9" ht="15" customHeight="1">
      <c r="A55" s="272">
        <v>40</v>
      </c>
      <c r="B55" s="244" t="s">
        <v>1428</v>
      </c>
      <c r="C55" s="267" t="s">
        <v>1429</v>
      </c>
      <c r="D55" s="266">
        <f t="shared" si="0"/>
        <v>0</v>
      </c>
      <c r="E55" s="268"/>
      <c r="F55" s="268"/>
      <c r="G55" s="268"/>
      <c r="H55" s="268"/>
      <c r="I55" s="268"/>
    </row>
    <row r="56" spans="1:9" ht="15" customHeight="1">
      <c r="A56" s="272">
        <v>41</v>
      </c>
      <c r="B56" s="244" t="s">
        <v>1430</v>
      </c>
      <c r="C56" s="267" t="s">
        <v>1431</v>
      </c>
      <c r="D56" s="266">
        <f t="shared" si="0"/>
        <v>0</v>
      </c>
      <c r="E56" s="268"/>
      <c r="F56" s="268"/>
      <c r="G56" s="268"/>
      <c r="H56" s="268"/>
      <c r="I56" s="268"/>
    </row>
    <row r="57" spans="1:9" ht="15" customHeight="1">
      <c r="A57" s="272">
        <v>42</v>
      </c>
      <c r="B57" s="244" t="s">
        <v>1432</v>
      </c>
      <c r="C57" s="267" t="s">
        <v>1433</v>
      </c>
      <c r="D57" s="266">
        <f t="shared" si="0"/>
        <v>0</v>
      </c>
      <c r="E57" s="268"/>
      <c r="F57" s="268"/>
      <c r="G57" s="268"/>
      <c r="H57" s="268"/>
      <c r="I57" s="268"/>
    </row>
    <row r="58" spans="1:9" ht="15" customHeight="1">
      <c r="A58" s="272">
        <v>43</v>
      </c>
      <c r="B58" s="244" t="s">
        <v>1434</v>
      </c>
      <c r="C58" s="267" t="s">
        <v>1435</v>
      </c>
      <c r="D58" s="266">
        <f t="shared" si="0"/>
        <v>0</v>
      </c>
      <c r="E58" s="268"/>
      <c r="F58" s="268"/>
      <c r="G58" s="268"/>
      <c r="H58" s="268"/>
      <c r="I58" s="268"/>
    </row>
    <row r="59" spans="1:9" ht="15" customHeight="1">
      <c r="A59" s="272">
        <v>44</v>
      </c>
      <c r="B59" s="244" t="s">
        <v>1436</v>
      </c>
      <c r="C59" s="267" t="s">
        <v>1437</v>
      </c>
      <c r="D59" s="266">
        <f t="shared" si="0"/>
        <v>0</v>
      </c>
      <c r="E59" s="268"/>
      <c r="F59" s="268"/>
      <c r="G59" s="268"/>
      <c r="H59" s="268"/>
      <c r="I59" s="268"/>
    </row>
    <row r="60" spans="1:9" ht="15" customHeight="1">
      <c r="A60" s="272">
        <v>45</v>
      </c>
      <c r="B60" s="244" t="s">
        <v>1438</v>
      </c>
      <c r="C60" s="267" t="s">
        <v>1439</v>
      </c>
      <c r="D60" s="266">
        <f t="shared" si="0"/>
        <v>0</v>
      </c>
      <c r="E60" s="268"/>
      <c r="F60" s="268"/>
      <c r="G60" s="268"/>
      <c r="H60" s="268"/>
      <c r="I60" s="268"/>
    </row>
    <row r="61" spans="1:9" ht="15" customHeight="1">
      <c r="A61" s="272">
        <v>46</v>
      </c>
      <c r="B61" s="244" t="s">
        <v>1440</v>
      </c>
      <c r="C61" s="267" t="s">
        <v>1441</v>
      </c>
      <c r="D61" s="266">
        <f t="shared" si="0"/>
        <v>0</v>
      </c>
      <c r="E61" s="268"/>
      <c r="F61" s="268"/>
      <c r="G61" s="268"/>
      <c r="H61" s="268"/>
      <c r="I61" s="268"/>
    </row>
    <row r="62" spans="1:9" ht="15" customHeight="1" thickBot="1">
      <c r="A62" s="272">
        <v>47</v>
      </c>
      <c r="B62" s="275" t="s">
        <v>1442</v>
      </c>
      <c r="C62" s="276" t="s">
        <v>1443</v>
      </c>
      <c r="D62" s="266">
        <f t="shared" si="0"/>
        <v>0</v>
      </c>
      <c r="E62" s="277">
        <f>SUM(E54:E61)</f>
        <v>0</v>
      </c>
      <c r="F62" s="277">
        <f>SUM(F54:F61)</f>
        <v>0</v>
      </c>
      <c r="G62" s="277">
        <f>SUM(G54:G61)</f>
        <v>0</v>
      </c>
      <c r="H62" s="277">
        <f>SUM(H54:H61)</f>
        <v>0</v>
      </c>
      <c r="I62" s="277">
        <f>SUM(I54:I61)</f>
        <v>0</v>
      </c>
    </row>
    <row r="63" spans="1:9" ht="15.75" thickBot="1">
      <c r="A63" s="272">
        <v>48</v>
      </c>
      <c r="B63" s="278" t="s">
        <v>1444</v>
      </c>
      <c r="C63" s="279" t="s">
        <v>1445</v>
      </c>
      <c r="D63" s="266">
        <f t="shared" si="0"/>
        <v>802899.22</v>
      </c>
      <c r="E63" s="280">
        <f>E8+E9+E10+E19+E40+E48+E53+E62</f>
        <v>289312.22000000003</v>
      </c>
      <c r="F63" s="280">
        <f>F8+F9+F10+F19+F40+F48+F53+F62</f>
        <v>150879</v>
      </c>
      <c r="G63" s="280">
        <f>G8+G9+G10+G19+G40+G48+G53+G62</f>
        <v>194637</v>
      </c>
      <c r="H63" s="280">
        <f>H8+H9+H10+H19+H40+H48+H53+H62</f>
        <v>122729</v>
      </c>
      <c r="I63" s="280">
        <f>I8+I9+I10+I19+I40+I48+I53+I62</f>
        <v>45342</v>
      </c>
    </row>
    <row r="64" spans="1:9">
      <c r="A64" s="272">
        <v>49</v>
      </c>
      <c r="B64" s="257" t="s">
        <v>1446</v>
      </c>
      <c r="C64" s="580" t="s">
        <v>1447</v>
      </c>
      <c r="D64" s="266">
        <f t="shared" si="0"/>
        <v>0</v>
      </c>
      <c r="E64" s="281"/>
      <c r="F64" s="281"/>
      <c r="G64" s="281"/>
      <c r="H64" s="281"/>
      <c r="I64" s="281"/>
    </row>
    <row r="65" spans="1:9">
      <c r="A65" s="272">
        <v>50</v>
      </c>
      <c r="B65" s="258" t="s">
        <v>1448</v>
      </c>
      <c r="C65" s="581" t="s">
        <v>1449</v>
      </c>
      <c r="D65" s="266">
        <f t="shared" si="0"/>
        <v>0</v>
      </c>
      <c r="E65" s="282"/>
      <c r="F65" s="282"/>
      <c r="G65" s="282"/>
      <c r="H65" s="282"/>
      <c r="I65" s="282"/>
    </row>
    <row r="66" spans="1:9">
      <c r="A66" s="272">
        <v>51</v>
      </c>
      <c r="B66" s="260" t="s">
        <v>1450</v>
      </c>
      <c r="C66" s="580" t="s">
        <v>1451</v>
      </c>
      <c r="D66" s="266">
        <f t="shared" si="0"/>
        <v>0</v>
      </c>
      <c r="E66" s="282"/>
      <c r="F66" s="282"/>
      <c r="G66" s="282"/>
      <c r="H66" s="282"/>
      <c r="I66" s="282"/>
    </row>
    <row r="67" spans="1:9">
      <c r="A67" s="272">
        <v>52</v>
      </c>
      <c r="B67" s="260" t="s">
        <v>1452</v>
      </c>
      <c r="C67" s="581" t="s">
        <v>1453</v>
      </c>
      <c r="D67" s="266">
        <f t="shared" si="0"/>
        <v>12345</v>
      </c>
      <c r="E67" s="282">
        <v>12345</v>
      </c>
      <c r="F67" s="282"/>
      <c r="G67" s="282"/>
      <c r="H67" s="282"/>
      <c r="I67" s="282"/>
    </row>
    <row r="68" spans="1:9">
      <c r="A68" s="272">
        <v>53</v>
      </c>
      <c r="B68" s="260" t="s">
        <v>1454</v>
      </c>
      <c r="C68" s="580" t="s">
        <v>1455</v>
      </c>
      <c r="D68" s="266">
        <f t="shared" si="0"/>
        <v>421668</v>
      </c>
      <c r="E68" s="282">
        <v>421668</v>
      </c>
      <c r="F68" s="282"/>
      <c r="G68" s="282"/>
      <c r="H68" s="282"/>
      <c r="I68" s="282"/>
    </row>
    <row r="69" spans="1:9">
      <c r="A69" s="272">
        <v>54</v>
      </c>
      <c r="B69" s="260" t="s">
        <v>1456</v>
      </c>
      <c r="C69" s="581" t="s">
        <v>1457</v>
      </c>
      <c r="D69" s="266">
        <f t="shared" si="0"/>
        <v>0</v>
      </c>
      <c r="E69" s="282"/>
      <c r="F69" s="282"/>
      <c r="G69" s="282"/>
      <c r="H69" s="282"/>
      <c r="I69" s="282"/>
    </row>
    <row r="70" spans="1:9">
      <c r="A70" s="272">
        <v>55</v>
      </c>
      <c r="B70" s="260" t="s">
        <v>1458</v>
      </c>
      <c r="C70" s="580" t="s">
        <v>1459</v>
      </c>
      <c r="D70" s="266">
        <f t="shared" si="0"/>
        <v>0</v>
      </c>
      <c r="E70" s="282"/>
      <c r="F70" s="282"/>
      <c r="G70" s="282"/>
      <c r="H70" s="282"/>
      <c r="I70" s="282"/>
    </row>
    <row r="71" spans="1:9">
      <c r="A71" s="272">
        <v>56</v>
      </c>
      <c r="B71" s="260" t="s">
        <v>1460</v>
      </c>
      <c r="C71" s="581" t="s">
        <v>1461</v>
      </c>
      <c r="D71" s="266">
        <f t="shared" si="0"/>
        <v>0</v>
      </c>
      <c r="E71" s="282"/>
      <c r="F71" s="282"/>
      <c r="G71" s="282"/>
      <c r="H71" s="282"/>
      <c r="I71" s="282"/>
    </row>
    <row r="72" spans="1:9">
      <c r="A72" s="272">
        <v>57</v>
      </c>
      <c r="B72" s="258" t="s">
        <v>1462</v>
      </c>
      <c r="C72" s="581" t="s">
        <v>1463</v>
      </c>
      <c r="D72" s="266">
        <f>SUM(E72:I72)</f>
        <v>434013</v>
      </c>
      <c r="E72" s="592">
        <f>SUM(E64:E71)</f>
        <v>434013</v>
      </c>
      <c r="F72" s="592">
        <f>SUM(F64:F71)</f>
        <v>0</v>
      </c>
      <c r="G72" s="592">
        <f>SUM(G64:G71)</f>
        <v>0</v>
      </c>
      <c r="H72" s="592">
        <f>SUM(H64:H71)</f>
        <v>0</v>
      </c>
      <c r="I72" s="592">
        <f>SUM(I64:I71)</f>
        <v>0</v>
      </c>
    </row>
    <row r="73" spans="1:9">
      <c r="A73" s="272">
        <v>58</v>
      </c>
      <c r="B73" s="258" t="s">
        <v>1464</v>
      </c>
      <c r="C73" s="581" t="s">
        <v>1465</v>
      </c>
      <c r="D73" s="266">
        <f>SUM(E73:I73)</f>
        <v>0</v>
      </c>
      <c r="E73" s="282"/>
      <c r="F73" s="282"/>
      <c r="G73" s="282"/>
      <c r="H73" s="282"/>
      <c r="I73" s="282"/>
    </row>
    <row r="74" spans="1:9" ht="15.75" thickBot="1">
      <c r="A74" s="272">
        <v>59</v>
      </c>
      <c r="B74" s="283" t="s">
        <v>1466</v>
      </c>
      <c r="C74" s="593" t="s">
        <v>1467</v>
      </c>
      <c r="D74" s="266">
        <f>SUM(E74:I74)</f>
        <v>434013</v>
      </c>
      <c r="E74" s="594">
        <f>SUM(E72:E73)</f>
        <v>434013</v>
      </c>
      <c r="F74" s="594">
        <f>SUM(F72:F73)</f>
        <v>0</v>
      </c>
      <c r="G74" s="594">
        <f>SUM(G72:G73)</f>
        <v>0</v>
      </c>
      <c r="H74" s="594">
        <f>SUM(H72:H73)</f>
        <v>0</v>
      </c>
      <c r="I74" s="594">
        <f>SUM(I72:I73)</f>
        <v>0</v>
      </c>
    </row>
    <row r="75" spans="1:9" ht="15.75" thickBot="1">
      <c r="A75" s="272">
        <v>60</v>
      </c>
      <c r="B75" s="284" t="s">
        <v>1468</v>
      </c>
      <c r="C75" s="285"/>
      <c r="D75" s="266">
        <f>SUM(E75:I75)</f>
        <v>1236912.22</v>
      </c>
      <c r="E75" s="286">
        <f>E63+E74</f>
        <v>723325.22</v>
      </c>
      <c r="F75" s="286">
        <f>F63+F74</f>
        <v>150879</v>
      </c>
      <c r="G75" s="286">
        <f>G63+G74</f>
        <v>194637</v>
      </c>
      <c r="H75" s="286">
        <f>H63+H74</f>
        <v>122729</v>
      </c>
      <c r="I75" s="286">
        <f>I63+I74</f>
        <v>45342</v>
      </c>
    </row>
    <row r="77" spans="1:9">
      <c r="B77" s="287"/>
    </row>
    <row r="79" spans="1:9">
      <c r="B79" s="287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C2" sqref="C2"/>
    </sheetView>
  </sheetViews>
  <sheetFormatPr defaultRowHeight="15"/>
  <cols>
    <col min="1" max="1" width="5.85546875" customWidth="1"/>
    <col min="2" max="2" width="48.85546875" customWidth="1"/>
    <col min="3" max="3" width="19.28515625" customWidth="1"/>
    <col min="4" max="4" width="16.5703125" customWidth="1"/>
    <col min="5" max="5" width="17" customWidth="1"/>
    <col min="6" max="6" width="17" hidden="1" customWidth="1"/>
    <col min="8" max="8" width="10" bestFit="1" customWidth="1"/>
  </cols>
  <sheetData>
    <row r="1" spans="1:8" ht="18.75">
      <c r="A1" s="591"/>
      <c r="B1" s="595" t="s">
        <v>1109</v>
      </c>
      <c r="C1" s="596" t="s">
        <v>1469</v>
      </c>
      <c r="D1" s="596"/>
      <c r="E1" s="591"/>
    </row>
    <row r="2" spans="1:8" ht="18.75">
      <c r="A2" s="597"/>
      <c r="B2" s="598" t="s">
        <v>563</v>
      </c>
      <c r="C2" s="227" t="s">
        <v>1483</v>
      </c>
      <c r="D2" s="599"/>
      <c r="E2" s="591"/>
    </row>
    <row r="3" spans="1:8" ht="15.75">
      <c r="A3" s="591"/>
      <c r="B3" s="597" t="s">
        <v>1337</v>
      </c>
      <c r="C3" s="596" t="s">
        <v>1112</v>
      </c>
      <c r="D3" s="596"/>
      <c r="E3" s="591"/>
    </row>
    <row r="4" spans="1:8" ht="15.75">
      <c r="A4" s="591"/>
      <c r="B4" s="591"/>
      <c r="C4" s="591"/>
      <c r="D4" s="591"/>
      <c r="E4" s="591"/>
    </row>
    <row r="5" spans="1:8" ht="15.75">
      <c r="A5" s="600" t="s">
        <v>1470</v>
      </c>
      <c r="B5" s="600"/>
      <c r="C5" s="601" t="s">
        <v>1113</v>
      </c>
      <c r="D5" s="601" t="s">
        <v>1335</v>
      </c>
      <c r="E5" s="601" t="s">
        <v>707</v>
      </c>
      <c r="F5" s="601" t="s">
        <v>682</v>
      </c>
    </row>
    <row r="6" spans="1:8" ht="15.75">
      <c r="A6" s="602">
        <v>1</v>
      </c>
      <c r="B6" s="603" t="s">
        <v>1472</v>
      </c>
      <c r="C6" s="801">
        <v>736</v>
      </c>
      <c r="D6" s="801">
        <v>736</v>
      </c>
      <c r="E6" s="801">
        <v>736</v>
      </c>
      <c r="F6" s="802">
        <v>736</v>
      </c>
    </row>
    <row r="7" spans="1:8" ht="15.75">
      <c r="A7" s="602">
        <v>2</v>
      </c>
      <c r="B7" s="602" t="s">
        <v>154</v>
      </c>
      <c r="C7" s="801">
        <v>148</v>
      </c>
      <c r="D7" s="801">
        <v>148</v>
      </c>
      <c r="E7" s="801">
        <v>148</v>
      </c>
      <c r="F7" s="802">
        <v>148</v>
      </c>
    </row>
    <row r="8" spans="1:8" ht="15.75">
      <c r="A8" s="602">
        <v>3</v>
      </c>
      <c r="B8" s="603" t="s">
        <v>155</v>
      </c>
      <c r="C8" s="801">
        <v>7</v>
      </c>
      <c r="D8" s="801">
        <v>7</v>
      </c>
      <c r="E8" s="801">
        <v>7</v>
      </c>
      <c r="F8" s="802">
        <v>7</v>
      </c>
    </row>
    <row r="9" spans="1:8" ht="15.75">
      <c r="A9" s="602">
        <v>4</v>
      </c>
      <c r="B9" s="603" t="s">
        <v>80</v>
      </c>
      <c r="C9" s="803">
        <v>9919</v>
      </c>
      <c r="D9" s="803">
        <v>12077</v>
      </c>
      <c r="E9" s="803">
        <v>9919</v>
      </c>
      <c r="F9" s="802">
        <v>4699</v>
      </c>
      <c r="H9" s="714"/>
    </row>
    <row r="10" spans="1:8" ht="15.75">
      <c r="A10" s="602">
        <v>5</v>
      </c>
      <c r="B10" s="602" t="s">
        <v>156</v>
      </c>
      <c r="C10" s="803">
        <v>20203</v>
      </c>
      <c r="D10" s="803">
        <v>7614</v>
      </c>
      <c r="E10" s="803">
        <v>7458</v>
      </c>
      <c r="F10" s="801"/>
    </row>
    <row r="11" spans="1:8" ht="15.75">
      <c r="A11" s="602">
        <v>6</v>
      </c>
      <c r="B11" s="602" t="s">
        <v>565</v>
      </c>
      <c r="C11" s="803">
        <v>508</v>
      </c>
      <c r="D11" s="803">
        <v>508</v>
      </c>
      <c r="E11" s="803">
        <v>15</v>
      </c>
      <c r="F11" s="801"/>
    </row>
    <row r="12" spans="1:8" ht="15.75">
      <c r="A12" s="602">
        <v>7</v>
      </c>
      <c r="B12" s="602" t="s">
        <v>566</v>
      </c>
      <c r="C12" s="801">
        <v>254</v>
      </c>
      <c r="D12" s="801">
        <v>254</v>
      </c>
      <c r="E12" s="801"/>
      <c r="F12" s="801"/>
    </row>
    <row r="13" spans="1:8" ht="15.75">
      <c r="A13" s="602">
        <v>8</v>
      </c>
      <c r="B13" s="602" t="s">
        <v>585</v>
      </c>
      <c r="C13" s="801"/>
      <c r="D13" s="801">
        <v>2561</v>
      </c>
      <c r="E13" s="801">
        <v>2561</v>
      </c>
      <c r="F13" s="802">
        <v>144</v>
      </c>
    </row>
    <row r="14" spans="1:8" ht="15.75">
      <c r="A14" s="602">
        <v>9</v>
      </c>
      <c r="B14" s="602" t="s">
        <v>580</v>
      </c>
      <c r="C14" s="801"/>
      <c r="D14" s="801">
        <v>7000</v>
      </c>
      <c r="E14" s="801">
        <v>2946</v>
      </c>
      <c r="F14" s="801"/>
    </row>
    <row r="15" spans="1:8" ht="15.75">
      <c r="A15" s="602">
        <v>10</v>
      </c>
      <c r="B15" s="602" t="s">
        <v>582</v>
      </c>
      <c r="C15" s="801"/>
      <c r="D15" s="801">
        <v>5100</v>
      </c>
      <c r="E15" s="801">
        <v>4970</v>
      </c>
      <c r="F15" s="801"/>
    </row>
    <row r="16" spans="1:8" ht="15.75">
      <c r="A16" s="602">
        <v>11</v>
      </c>
      <c r="B16" s="602" t="s">
        <v>583</v>
      </c>
      <c r="C16" s="801"/>
      <c r="D16" s="801">
        <v>2304</v>
      </c>
      <c r="E16" s="801">
        <v>2303</v>
      </c>
      <c r="F16" s="801"/>
    </row>
    <row r="17" spans="1:6" ht="15.75">
      <c r="A17" s="602">
        <v>12</v>
      </c>
      <c r="B17" s="602" t="s">
        <v>584</v>
      </c>
      <c r="C17" s="801"/>
      <c r="D17" s="801">
        <v>5200</v>
      </c>
      <c r="E17" s="801"/>
      <c r="F17" s="801"/>
    </row>
    <row r="18" spans="1:6" ht="15.75">
      <c r="A18" s="602">
        <v>13</v>
      </c>
      <c r="B18" s="602" t="s">
        <v>586</v>
      </c>
      <c r="C18" s="801"/>
      <c r="D18" s="801">
        <v>3600</v>
      </c>
      <c r="E18" s="801">
        <v>550</v>
      </c>
      <c r="F18" s="801"/>
    </row>
    <row r="19" spans="1:6" ht="15.75">
      <c r="A19" s="602">
        <v>14</v>
      </c>
      <c r="B19" s="602" t="s">
        <v>590</v>
      </c>
      <c r="C19" s="801"/>
      <c r="D19" s="801">
        <v>709</v>
      </c>
      <c r="E19" s="801">
        <v>709</v>
      </c>
      <c r="F19" s="801"/>
    </row>
    <row r="20" spans="1:6" ht="15.75">
      <c r="A20" s="602">
        <v>15</v>
      </c>
      <c r="B20" s="602" t="s">
        <v>684</v>
      </c>
      <c r="C20" s="801"/>
      <c r="D20" s="801">
        <v>160</v>
      </c>
      <c r="E20" s="801">
        <v>152</v>
      </c>
      <c r="F20" s="801"/>
    </row>
    <row r="21" spans="1:6" ht="15.75">
      <c r="A21" s="602">
        <v>16</v>
      </c>
      <c r="B21" s="602" t="s">
        <v>685</v>
      </c>
      <c r="C21" s="801"/>
      <c r="D21" s="801">
        <v>2500</v>
      </c>
      <c r="E21" s="801">
        <v>2008</v>
      </c>
      <c r="F21" s="801"/>
    </row>
    <row r="22" spans="1:6" ht="15.75">
      <c r="A22" s="602">
        <v>17</v>
      </c>
      <c r="B22" s="602" t="s">
        <v>686</v>
      </c>
      <c r="C22" s="801"/>
      <c r="D22" s="801">
        <v>900</v>
      </c>
      <c r="E22" s="801"/>
      <c r="F22" s="801"/>
    </row>
    <row r="23" spans="1:6" ht="15.75">
      <c r="A23" s="602">
        <v>18</v>
      </c>
      <c r="B23" s="602" t="s">
        <v>687</v>
      </c>
      <c r="C23" s="801"/>
      <c r="D23" s="801">
        <v>105870</v>
      </c>
      <c r="E23" s="801"/>
      <c r="F23" s="801"/>
    </row>
    <row r="24" spans="1:6" ht="15.75">
      <c r="A24" s="602"/>
      <c r="B24" s="602" t="s">
        <v>688</v>
      </c>
      <c r="C24" s="801"/>
      <c r="D24" s="801">
        <v>32766</v>
      </c>
      <c r="E24" s="801"/>
      <c r="F24" s="801"/>
    </row>
    <row r="25" spans="1:6" ht="15.75">
      <c r="A25" s="602">
        <v>19</v>
      </c>
      <c r="B25" s="602" t="s">
        <v>689</v>
      </c>
      <c r="C25" s="801"/>
      <c r="D25" s="801">
        <v>500</v>
      </c>
      <c r="E25" s="801"/>
      <c r="F25" s="801"/>
    </row>
    <row r="26" spans="1:6" ht="15.75">
      <c r="A26" s="602">
        <v>20</v>
      </c>
      <c r="B26" s="602" t="s">
        <v>690</v>
      </c>
      <c r="C26" s="801"/>
      <c r="D26" s="801">
        <v>500</v>
      </c>
      <c r="E26" s="801"/>
      <c r="F26" s="801"/>
    </row>
    <row r="27" spans="1:6" ht="15.75">
      <c r="A27" s="602">
        <v>21</v>
      </c>
      <c r="B27" s="600" t="s">
        <v>1114</v>
      </c>
      <c r="C27" s="804">
        <f>SUM(C6:C26)</f>
        <v>31775</v>
      </c>
      <c r="D27" s="804">
        <f>SUM(D6:D26)</f>
        <v>191014</v>
      </c>
      <c r="E27" s="804">
        <f>SUM(E6:E26)</f>
        <v>34482</v>
      </c>
      <c r="F27" s="804">
        <f>SUM(F6:F26)</f>
        <v>5734</v>
      </c>
    </row>
    <row r="28" spans="1:6" ht="15.75">
      <c r="A28" s="591"/>
      <c r="B28" s="591"/>
      <c r="C28" s="591"/>
      <c r="D28" s="591"/>
      <c r="E28" s="591"/>
    </row>
    <row r="29" spans="1:6" ht="15.75">
      <c r="A29" s="591"/>
      <c r="B29" s="591"/>
      <c r="C29" s="591"/>
      <c r="D29" s="591"/>
      <c r="E29" s="591"/>
    </row>
    <row r="30" spans="1:6" ht="15.75">
      <c r="A30" s="591"/>
      <c r="B30" s="591"/>
      <c r="C30" s="591"/>
      <c r="D30" s="591"/>
      <c r="E30" s="591"/>
    </row>
  </sheetData>
  <phoneticPr fontId="74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pane xSplit="2" topLeftCell="C1" activePane="topRight" state="frozen"/>
      <selection pane="topRight" activeCell="C2" sqref="C2"/>
    </sheetView>
  </sheetViews>
  <sheetFormatPr defaultRowHeight="15"/>
  <cols>
    <col min="1" max="1" width="5" customWidth="1"/>
    <col min="2" max="2" width="49.5703125" customWidth="1"/>
    <col min="3" max="3" width="18.42578125" customWidth="1"/>
    <col min="4" max="4" width="13.5703125" customWidth="1"/>
    <col min="5" max="5" width="17.5703125" customWidth="1"/>
    <col min="6" max="6" width="17.42578125" hidden="1" customWidth="1"/>
    <col min="7" max="7" width="14.42578125" hidden="1" customWidth="1"/>
  </cols>
  <sheetData>
    <row r="1" spans="1:8" ht="18.75">
      <c r="B1" s="595" t="s">
        <v>1109</v>
      </c>
      <c r="C1" s="596" t="s">
        <v>1473</v>
      </c>
      <c r="D1" s="596"/>
    </row>
    <row r="2" spans="1:8" ht="18.75">
      <c r="B2" s="598" t="s">
        <v>563</v>
      </c>
      <c r="C2" s="227" t="s">
        <v>1483</v>
      </c>
      <c r="D2" s="599"/>
    </row>
    <row r="3" spans="1:8" ht="15.75">
      <c r="B3" s="597" t="s">
        <v>1337</v>
      </c>
      <c r="C3" s="596" t="s">
        <v>1112</v>
      </c>
      <c r="D3" s="596"/>
    </row>
    <row r="4" spans="1:8" ht="15.75">
      <c r="A4" s="600" t="s">
        <v>1414</v>
      </c>
      <c r="B4" s="601"/>
      <c r="C4" s="601" t="s">
        <v>1113</v>
      </c>
      <c r="D4" s="601" t="s">
        <v>1335</v>
      </c>
      <c r="E4" s="601" t="s">
        <v>707</v>
      </c>
      <c r="F4" s="601" t="s">
        <v>682</v>
      </c>
      <c r="G4" s="601" t="s">
        <v>683</v>
      </c>
    </row>
    <row r="5" spans="1:8" ht="15.75">
      <c r="A5" s="602">
        <v>1</v>
      </c>
      <c r="B5" s="19" t="s">
        <v>1474</v>
      </c>
      <c r="C5" s="801">
        <v>1143</v>
      </c>
      <c r="D5" s="801">
        <v>1143</v>
      </c>
      <c r="E5" s="801">
        <v>1143</v>
      </c>
      <c r="F5" s="801"/>
      <c r="G5" s="805">
        <v>1143</v>
      </c>
    </row>
    <row r="6" spans="1:8" ht="15.75">
      <c r="A6" s="602">
        <v>2</v>
      </c>
      <c r="B6" s="19" t="s">
        <v>1478</v>
      </c>
      <c r="C6" s="801">
        <v>3686</v>
      </c>
      <c r="D6" s="801">
        <v>6186</v>
      </c>
      <c r="E6" s="801">
        <v>5743</v>
      </c>
      <c r="F6" s="801"/>
      <c r="G6" s="805">
        <v>600</v>
      </c>
    </row>
    <row r="7" spans="1:8" ht="15.75">
      <c r="A7" s="602">
        <v>3</v>
      </c>
      <c r="B7" s="602" t="s">
        <v>144</v>
      </c>
      <c r="C7" s="801">
        <v>148</v>
      </c>
      <c r="D7" s="801">
        <v>148</v>
      </c>
      <c r="E7" s="801">
        <v>148</v>
      </c>
      <c r="F7" s="805">
        <v>148</v>
      </c>
      <c r="G7" s="801"/>
    </row>
    <row r="8" spans="1:8" ht="15.75">
      <c r="A8" s="602">
        <v>4</v>
      </c>
      <c r="B8" s="602" t="s">
        <v>145</v>
      </c>
      <c r="C8" s="801">
        <v>600</v>
      </c>
      <c r="D8" s="801">
        <v>406</v>
      </c>
      <c r="E8" s="801">
        <v>406</v>
      </c>
      <c r="F8" s="801"/>
      <c r="G8" s="805">
        <v>406</v>
      </c>
    </row>
    <row r="9" spans="1:8" ht="15.75">
      <c r="A9" s="602">
        <v>5</v>
      </c>
      <c r="B9" s="19" t="s">
        <v>1475</v>
      </c>
      <c r="C9" s="801">
        <v>1143</v>
      </c>
      <c r="D9" s="801">
        <v>1143</v>
      </c>
      <c r="E9" s="801">
        <v>651</v>
      </c>
      <c r="F9" s="801"/>
      <c r="G9" s="805">
        <v>651</v>
      </c>
    </row>
    <row r="10" spans="1:8" ht="15.75">
      <c r="A10" s="602">
        <v>6</v>
      </c>
      <c r="B10" s="19" t="s">
        <v>147</v>
      </c>
      <c r="C10" s="801">
        <v>191</v>
      </c>
      <c r="D10" s="801">
        <v>191</v>
      </c>
      <c r="E10" s="801">
        <v>151</v>
      </c>
      <c r="F10" s="805">
        <v>17</v>
      </c>
      <c r="G10" s="805">
        <v>106</v>
      </c>
      <c r="H10" s="808">
        <v>30</v>
      </c>
    </row>
    <row r="11" spans="1:8" ht="15.75">
      <c r="A11" s="602">
        <v>7</v>
      </c>
      <c r="B11" s="19" t="s">
        <v>148</v>
      </c>
      <c r="C11" s="801">
        <v>1687</v>
      </c>
      <c r="D11" s="801">
        <v>1687</v>
      </c>
      <c r="E11" s="801">
        <v>525</v>
      </c>
      <c r="F11" s="805">
        <v>237</v>
      </c>
      <c r="G11" s="805">
        <v>56</v>
      </c>
    </row>
    <row r="12" spans="1:8" ht="15.75">
      <c r="A12" s="602">
        <v>8</v>
      </c>
      <c r="B12" s="19" t="s">
        <v>149</v>
      </c>
      <c r="C12" s="801">
        <v>254</v>
      </c>
      <c r="D12" s="801">
        <v>2254</v>
      </c>
      <c r="E12" s="801">
        <v>1875</v>
      </c>
      <c r="F12" s="801"/>
      <c r="G12" s="801"/>
    </row>
    <row r="13" spans="1:8" ht="15.75">
      <c r="A13" s="602">
        <v>9</v>
      </c>
      <c r="B13" s="19" t="s">
        <v>150</v>
      </c>
      <c r="C13" s="801">
        <v>889</v>
      </c>
      <c r="D13" s="801">
        <v>1889</v>
      </c>
      <c r="E13" s="801">
        <v>622</v>
      </c>
      <c r="F13" s="801"/>
      <c r="G13" s="805">
        <v>389</v>
      </c>
    </row>
    <row r="14" spans="1:8" ht="15.75">
      <c r="A14" s="602">
        <v>10</v>
      </c>
      <c r="B14" s="19" t="s">
        <v>567</v>
      </c>
      <c r="C14" s="801">
        <v>254</v>
      </c>
      <c r="D14" s="801">
        <v>1450</v>
      </c>
      <c r="E14" s="801">
        <v>1434</v>
      </c>
      <c r="F14" s="805">
        <v>114</v>
      </c>
      <c r="G14" s="805">
        <v>9</v>
      </c>
    </row>
    <row r="15" spans="1:8" ht="15.75">
      <c r="A15" s="602">
        <v>11</v>
      </c>
      <c r="B15" s="19" t="s">
        <v>151</v>
      </c>
      <c r="C15" s="801">
        <v>889</v>
      </c>
      <c r="D15" s="801">
        <v>2840</v>
      </c>
      <c r="E15" s="801">
        <v>1229</v>
      </c>
      <c r="F15" s="805">
        <v>38</v>
      </c>
      <c r="G15" s="805">
        <v>300</v>
      </c>
    </row>
    <row r="16" spans="1:8" ht="15.75">
      <c r="A16" s="602">
        <v>12</v>
      </c>
      <c r="B16" s="602" t="s">
        <v>152</v>
      </c>
      <c r="C16" s="801">
        <v>127</v>
      </c>
      <c r="D16" s="801">
        <v>127</v>
      </c>
      <c r="E16" s="801">
        <v>109</v>
      </c>
      <c r="F16" s="805">
        <v>98</v>
      </c>
      <c r="G16" s="801"/>
    </row>
    <row r="17" spans="1:7" ht="15.75">
      <c r="A17" s="602">
        <v>13</v>
      </c>
      <c r="B17" s="602" t="s">
        <v>153</v>
      </c>
      <c r="C17" s="801">
        <v>152</v>
      </c>
      <c r="D17" s="801">
        <v>663</v>
      </c>
      <c r="E17" s="801">
        <v>425</v>
      </c>
      <c r="F17" s="801"/>
      <c r="G17" s="805">
        <v>30</v>
      </c>
    </row>
    <row r="18" spans="1:7" ht="15.75">
      <c r="A18" s="602">
        <v>14</v>
      </c>
      <c r="B18" s="602" t="s">
        <v>574</v>
      </c>
      <c r="C18" s="801">
        <v>254</v>
      </c>
      <c r="D18" s="801">
        <v>0</v>
      </c>
      <c r="E18" s="801"/>
      <c r="F18" s="805">
        <v>64</v>
      </c>
      <c r="G18" s="805">
        <v>36</v>
      </c>
    </row>
    <row r="19" spans="1:7" ht="15.75">
      <c r="A19" s="602">
        <v>15</v>
      </c>
      <c r="B19" s="602" t="s">
        <v>691</v>
      </c>
      <c r="C19" s="801">
        <v>127</v>
      </c>
      <c r="D19" s="801">
        <v>427</v>
      </c>
      <c r="E19" s="801">
        <v>252</v>
      </c>
      <c r="F19" s="805">
        <v>50</v>
      </c>
      <c r="G19" s="805">
        <v>70</v>
      </c>
    </row>
    <row r="20" spans="1:7" ht="15.75">
      <c r="A20" s="602">
        <v>16</v>
      </c>
      <c r="B20" s="19" t="s">
        <v>568</v>
      </c>
      <c r="C20" s="801">
        <v>2000</v>
      </c>
      <c r="D20" s="801">
        <v>1914</v>
      </c>
      <c r="E20" s="801">
        <v>1914</v>
      </c>
      <c r="F20" s="801"/>
      <c r="G20" s="805">
        <v>508</v>
      </c>
    </row>
    <row r="21" spans="1:7" ht="15.75">
      <c r="A21" s="602">
        <v>17</v>
      </c>
      <c r="B21" s="19" t="s">
        <v>146</v>
      </c>
      <c r="C21" s="801">
        <v>381</v>
      </c>
      <c r="D21" s="801">
        <v>381</v>
      </c>
      <c r="E21" s="801">
        <v>310</v>
      </c>
      <c r="F21" s="805">
        <v>287</v>
      </c>
      <c r="G21" s="801"/>
    </row>
    <row r="22" spans="1:7" ht="15.75">
      <c r="A22" s="602">
        <v>18</v>
      </c>
      <c r="B22" s="19" t="s">
        <v>587</v>
      </c>
      <c r="C22" s="801"/>
      <c r="D22" s="801">
        <v>0</v>
      </c>
      <c r="E22" s="801"/>
      <c r="F22" s="801"/>
      <c r="G22" s="801"/>
    </row>
    <row r="23" spans="1:7" ht="15.75">
      <c r="A23" s="602">
        <v>19</v>
      </c>
      <c r="B23" s="19" t="s">
        <v>581</v>
      </c>
      <c r="C23" s="801"/>
      <c r="D23" s="801">
        <v>5000</v>
      </c>
      <c r="E23" s="801"/>
      <c r="F23" s="801"/>
      <c r="G23" s="805">
        <v>508</v>
      </c>
    </row>
    <row r="24" spans="1:7" ht="15.75">
      <c r="A24" s="602">
        <v>20</v>
      </c>
      <c r="B24" s="19" t="s">
        <v>692</v>
      </c>
      <c r="C24" s="801"/>
      <c r="D24" s="801">
        <v>1720</v>
      </c>
      <c r="E24" s="801">
        <v>1601</v>
      </c>
      <c r="F24" s="801"/>
      <c r="G24" s="805">
        <v>22</v>
      </c>
    </row>
    <row r="25" spans="1:7" ht="15.75">
      <c r="A25" s="602">
        <v>21</v>
      </c>
      <c r="B25" s="19" t="s">
        <v>571</v>
      </c>
      <c r="C25" s="801"/>
      <c r="D25" s="801">
        <v>400</v>
      </c>
      <c r="E25" s="801">
        <v>305</v>
      </c>
      <c r="F25" s="801"/>
      <c r="G25" s="805">
        <v>8</v>
      </c>
    </row>
    <row r="26" spans="1:7" ht="15.75">
      <c r="A26" s="602">
        <v>22</v>
      </c>
      <c r="B26" s="19" t="s">
        <v>572</v>
      </c>
      <c r="C26" s="801"/>
      <c r="D26" s="801">
        <v>35</v>
      </c>
      <c r="E26" s="801"/>
      <c r="F26" s="801"/>
      <c r="G26" s="801"/>
    </row>
    <row r="27" spans="1:7" ht="15.75">
      <c r="A27" s="602">
        <v>23</v>
      </c>
      <c r="B27" s="19" t="s">
        <v>573</v>
      </c>
      <c r="C27" s="801"/>
      <c r="D27" s="801">
        <v>25</v>
      </c>
      <c r="E27" s="801">
        <v>20</v>
      </c>
      <c r="F27" s="801"/>
      <c r="G27" s="805">
        <v>20</v>
      </c>
    </row>
    <row r="28" spans="1:7" ht="15.75">
      <c r="A28" s="602">
        <v>24</v>
      </c>
      <c r="B28" s="19" t="s">
        <v>575</v>
      </c>
      <c r="C28" s="801"/>
      <c r="D28" s="801">
        <v>420</v>
      </c>
      <c r="E28" s="801">
        <v>312</v>
      </c>
      <c r="F28" s="801"/>
      <c r="G28" s="801"/>
    </row>
    <row r="29" spans="1:7" ht="15.75">
      <c r="A29" s="602">
        <v>25</v>
      </c>
      <c r="B29" s="19" t="s">
        <v>576</v>
      </c>
      <c r="C29" s="801"/>
      <c r="D29" s="801">
        <v>0</v>
      </c>
      <c r="E29" s="801"/>
      <c r="F29" s="801"/>
      <c r="G29" s="801"/>
    </row>
    <row r="30" spans="1:7" ht="15.75">
      <c r="A30" s="602">
        <v>26</v>
      </c>
      <c r="B30" s="19" t="s">
        <v>577</v>
      </c>
      <c r="C30" s="801"/>
      <c r="D30" s="801">
        <v>3260</v>
      </c>
      <c r="E30" s="801">
        <v>1334</v>
      </c>
      <c r="F30" s="801"/>
      <c r="G30" s="801"/>
    </row>
    <row r="31" spans="1:7" ht="15.75">
      <c r="A31" s="602">
        <v>27</v>
      </c>
      <c r="B31" s="19" t="s">
        <v>578</v>
      </c>
      <c r="C31" s="801"/>
      <c r="D31" s="801">
        <v>2300</v>
      </c>
      <c r="E31" s="801">
        <v>2230</v>
      </c>
      <c r="F31" s="801"/>
      <c r="G31" s="801"/>
    </row>
    <row r="32" spans="1:7" ht="15.75">
      <c r="A32" s="602">
        <v>28</v>
      </c>
      <c r="B32" s="19" t="s">
        <v>589</v>
      </c>
      <c r="C32" s="801"/>
      <c r="D32" s="801">
        <v>3810</v>
      </c>
      <c r="E32" s="801">
        <v>1270</v>
      </c>
      <c r="F32" s="801"/>
      <c r="G32" s="801"/>
    </row>
    <row r="33" spans="1:7" ht="15.75">
      <c r="A33" s="602">
        <v>29</v>
      </c>
      <c r="B33" s="19" t="s">
        <v>579</v>
      </c>
      <c r="C33" s="801"/>
      <c r="D33" s="801">
        <v>76</v>
      </c>
      <c r="E33" s="801">
        <v>76</v>
      </c>
      <c r="F33" s="801"/>
      <c r="G33" s="801"/>
    </row>
    <row r="34" spans="1:7" ht="15.75">
      <c r="A34" s="602">
        <v>30</v>
      </c>
      <c r="B34" s="19" t="s">
        <v>882</v>
      </c>
      <c r="C34" s="801"/>
      <c r="D34" s="801">
        <v>40</v>
      </c>
      <c r="E34" s="801">
        <v>30</v>
      </c>
      <c r="F34" s="801"/>
      <c r="G34" s="801"/>
    </row>
    <row r="35" spans="1:7" ht="15.75">
      <c r="A35" s="602">
        <v>31</v>
      </c>
      <c r="B35" s="19" t="s">
        <v>596</v>
      </c>
      <c r="C35" s="801"/>
      <c r="D35" s="801">
        <v>3000</v>
      </c>
      <c r="E35" s="801">
        <v>2568</v>
      </c>
      <c r="F35" s="801"/>
      <c r="G35" s="805">
        <v>1312</v>
      </c>
    </row>
    <row r="36" spans="1:7" ht="15.75">
      <c r="A36" s="602">
        <v>32</v>
      </c>
      <c r="B36" s="806" t="s">
        <v>591</v>
      </c>
      <c r="C36" s="801"/>
      <c r="D36" s="801">
        <v>7900</v>
      </c>
      <c r="E36" s="801"/>
      <c r="F36" s="801"/>
      <c r="G36" s="801"/>
    </row>
    <row r="37" spans="1:7" ht="15.75">
      <c r="A37" s="602">
        <v>33</v>
      </c>
      <c r="B37" s="806" t="s">
        <v>693</v>
      </c>
      <c r="C37" s="801"/>
      <c r="D37" s="801">
        <v>930</v>
      </c>
      <c r="E37" s="801">
        <v>827</v>
      </c>
      <c r="F37" s="801"/>
      <c r="G37" s="801"/>
    </row>
    <row r="38" spans="1:7" ht="15.75">
      <c r="A38" s="602">
        <v>34</v>
      </c>
      <c r="B38" s="806" t="s">
        <v>694</v>
      </c>
      <c r="C38" s="801"/>
      <c r="D38" s="801">
        <v>172</v>
      </c>
      <c r="E38" s="801">
        <v>172</v>
      </c>
      <c r="F38" s="801"/>
      <c r="G38" s="801"/>
    </row>
    <row r="39" spans="1:7" ht="15.75">
      <c r="A39" s="602">
        <v>35</v>
      </c>
      <c r="B39" s="19" t="s">
        <v>695</v>
      </c>
      <c r="C39" s="801"/>
      <c r="D39" s="801">
        <v>2000</v>
      </c>
      <c r="E39" s="801">
        <v>1873</v>
      </c>
      <c r="F39" s="801"/>
      <c r="G39" s="801"/>
    </row>
    <row r="40" spans="1:7" ht="15.75">
      <c r="A40" s="602">
        <v>36</v>
      </c>
      <c r="B40" s="806" t="s">
        <v>696</v>
      </c>
      <c r="C40" s="801"/>
      <c r="D40" s="801">
        <v>1200</v>
      </c>
      <c r="E40" s="801">
        <v>813</v>
      </c>
      <c r="F40" s="801"/>
      <c r="G40" s="801"/>
    </row>
    <row r="41" spans="1:7" ht="15.75">
      <c r="A41" s="602">
        <v>37</v>
      </c>
      <c r="B41" s="806" t="s">
        <v>697</v>
      </c>
      <c r="C41" s="801"/>
      <c r="D41" s="801">
        <v>420</v>
      </c>
      <c r="E41" s="801">
        <v>76</v>
      </c>
      <c r="F41" s="801"/>
      <c r="G41" s="801"/>
    </row>
    <row r="42" spans="1:7" ht="15.75">
      <c r="A42" s="602">
        <v>38</v>
      </c>
      <c r="B42" s="259" t="s">
        <v>698</v>
      </c>
      <c r="C42" s="801"/>
      <c r="D42" s="801">
        <v>20717</v>
      </c>
      <c r="E42" s="801">
        <v>20717</v>
      </c>
      <c r="F42" s="801"/>
      <c r="G42" s="801">
        <v>38</v>
      </c>
    </row>
    <row r="43" spans="1:7" ht="15.75">
      <c r="A43" s="602">
        <v>39</v>
      </c>
      <c r="B43" s="259" t="s">
        <v>699</v>
      </c>
      <c r="C43" s="801"/>
      <c r="D43" s="801">
        <v>43822</v>
      </c>
      <c r="E43" s="801"/>
      <c r="F43" s="801"/>
      <c r="G43" s="801"/>
    </row>
    <row r="44" spans="1:7" ht="15.75">
      <c r="A44" s="602">
        <v>40</v>
      </c>
      <c r="B44" s="259" t="s">
        <v>575</v>
      </c>
      <c r="C44" s="801"/>
      <c r="D44" s="801">
        <v>250</v>
      </c>
      <c r="E44" s="801">
        <v>174</v>
      </c>
      <c r="F44" s="801"/>
      <c r="G44" s="801"/>
    </row>
    <row r="45" spans="1:7" ht="15.75">
      <c r="A45" s="602">
        <v>41</v>
      </c>
      <c r="B45" s="259" t="s">
        <v>700</v>
      </c>
      <c r="C45" s="801"/>
      <c r="D45" s="801">
        <v>274</v>
      </c>
      <c r="E45" s="801">
        <v>273</v>
      </c>
      <c r="F45" s="801"/>
      <c r="G45" s="801"/>
    </row>
    <row r="46" spans="1:7" ht="15.75">
      <c r="A46" s="602">
        <v>42</v>
      </c>
      <c r="B46" s="259" t="s">
        <v>701</v>
      </c>
      <c r="C46" s="801"/>
      <c r="D46" s="801">
        <v>220</v>
      </c>
      <c r="E46" s="801">
        <v>220</v>
      </c>
      <c r="F46" s="801"/>
      <c r="G46" s="801"/>
    </row>
    <row r="47" spans="1:7" ht="15.75">
      <c r="A47" s="602">
        <v>43</v>
      </c>
      <c r="B47" s="259" t="s">
        <v>702</v>
      </c>
      <c r="C47" s="801"/>
      <c r="D47" s="801">
        <v>584</v>
      </c>
      <c r="E47" s="801">
        <v>582</v>
      </c>
      <c r="F47" s="801"/>
      <c r="G47" s="801">
        <v>38</v>
      </c>
    </row>
    <row r="48" spans="1:7" ht="15.75">
      <c r="A48" s="602">
        <v>43</v>
      </c>
      <c r="B48" s="259" t="s">
        <v>703</v>
      </c>
      <c r="C48" s="801"/>
      <c r="D48" s="801">
        <v>987</v>
      </c>
      <c r="E48" s="801">
        <v>987</v>
      </c>
      <c r="F48" s="801"/>
      <c r="G48" s="801">
        <v>38</v>
      </c>
    </row>
    <row r="49" spans="1:8" ht="15.75">
      <c r="A49" s="602">
        <v>44</v>
      </c>
      <c r="B49" s="600" t="s">
        <v>1114</v>
      </c>
      <c r="C49" s="804">
        <f>SUM(C5:C48)</f>
        <v>13925</v>
      </c>
      <c r="D49" s="804">
        <f>SUM(D5:D48)</f>
        <v>122411</v>
      </c>
      <c r="E49" s="804">
        <f>SUM(E5:E48)</f>
        <v>53397</v>
      </c>
      <c r="F49" s="804">
        <f>SUM(F5:F48)</f>
        <v>1053</v>
      </c>
      <c r="G49" s="804">
        <f>SUM(G5:G48)</f>
        <v>6288</v>
      </c>
    </row>
    <row r="51" spans="1:8" ht="15.75">
      <c r="E51" s="807"/>
      <c r="H51" s="714"/>
    </row>
    <row r="52" spans="1:8">
      <c r="E52" s="714"/>
    </row>
  </sheetData>
  <phoneticPr fontId="74" type="noConversion"/>
  <pageMargins left="0.70866141732283472" right="0.70866141732283472" top="0.15748031496062992" bottom="0.15748031496062992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0"/>
  <sheetViews>
    <sheetView topLeftCell="B1"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573" t="s">
        <v>1109</v>
      </c>
      <c r="C1" s="16" t="s">
        <v>704</v>
      </c>
    </row>
    <row r="2" spans="1:9" ht="18.75">
      <c r="B2" s="574" t="s">
        <v>563</v>
      </c>
      <c r="C2" s="227" t="s">
        <v>1483</v>
      </c>
      <c r="D2" s="576"/>
      <c r="E2" s="576"/>
      <c r="F2" s="576"/>
      <c r="G2" s="576"/>
      <c r="H2" s="576"/>
      <c r="I2" s="576"/>
    </row>
    <row r="3" spans="1:9" ht="18.75">
      <c r="B3" s="577" t="s">
        <v>1337</v>
      </c>
      <c r="C3" s="17" t="s">
        <v>1112</v>
      </c>
    </row>
    <row r="4" spans="1:9" ht="18.75">
      <c r="B4" s="578" t="s">
        <v>1334</v>
      </c>
      <c r="C4" s="17"/>
    </row>
    <row r="5" spans="1:9">
      <c r="D5" t="s">
        <v>1338</v>
      </c>
      <c r="E5" t="s">
        <v>1115</v>
      </c>
      <c r="F5" t="s">
        <v>1116</v>
      </c>
      <c r="G5" t="s">
        <v>1117</v>
      </c>
      <c r="H5" t="s">
        <v>1118</v>
      </c>
      <c r="I5" t="s">
        <v>1339</v>
      </c>
    </row>
    <row r="6" spans="1:9" ht="28.5" customHeight="1">
      <c r="A6" s="228" t="s">
        <v>1120</v>
      </c>
      <c r="B6" s="229" t="s">
        <v>1121</v>
      </c>
      <c r="C6" s="230" t="s">
        <v>1122</v>
      </c>
      <c r="D6" s="231" t="s">
        <v>677</v>
      </c>
      <c r="E6" s="231" t="s">
        <v>677</v>
      </c>
      <c r="F6" s="231" t="s">
        <v>677</v>
      </c>
      <c r="G6" s="231" t="s">
        <v>677</v>
      </c>
      <c r="H6" s="231" t="s">
        <v>677</v>
      </c>
      <c r="I6" s="231" t="s">
        <v>677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63">
        <v>1</v>
      </c>
      <c r="B8" s="264" t="s">
        <v>1340</v>
      </c>
      <c r="C8" s="265" t="s">
        <v>1341</v>
      </c>
      <c r="D8" s="266">
        <f t="shared" ref="D8:D72" si="0">SUM(E8:I8)</f>
        <v>326593</v>
      </c>
      <c r="E8" s="266">
        <v>29497</v>
      </c>
      <c r="F8" s="266">
        <v>97792</v>
      </c>
      <c r="G8" s="266">
        <v>116545</v>
      </c>
      <c r="H8" s="266">
        <v>66564</v>
      </c>
      <c r="I8" s="266">
        <v>16195</v>
      </c>
    </row>
    <row r="9" spans="1:9" ht="15" customHeight="1">
      <c r="A9" s="263">
        <v>2</v>
      </c>
      <c r="B9" s="242" t="s">
        <v>1342</v>
      </c>
      <c r="C9" s="265" t="s">
        <v>1343</v>
      </c>
      <c r="D9" s="266">
        <f t="shared" si="0"/>
        <v>80898</v>
      </c>
      <c r="E9" s="266">
        <v>8726</v>
      </c>
      <c r="F9" s="266">
        <v>27765</v>
      </c>
      <c r="G9" s="266">
        <v>21932</v>
      </c>
      <c r="H9" s="266">
        <v>17920</v>
      </c>
      <c r="I9" s="266">
        <v>4555</v>
      </c>
    </row>
    <row r="10" spans="1:9" ht="15" customHeight="1">
      <c r="A10" s="263">
        <v>3</v>
      </c>
      <c r="B10" s="242" t="s">
        <v>1344</v>
      </c>
      <c r="C10" s="265" t="s">
        <v>1345</v>
      </c>
      <c r="D10" s="266">
        <f t="shared" si="0"/>
        <v>249007</v>
      </c>
      <c r="E10" s="266">
        <v>53860</v>
      </c>
      <c r="F10" s="266">
        <v>32830</v>
      </c>
      <c r="G10" s="266">
        <v>87512</v>
      </c>
      <c r="H10" s="266">
        <v>46575</v>
      </c>
      <c r="I10" s="266">
        <v>28230</v>
      </c>
    </row>
    <row r="11" spans="1:9" ht="15" customHeight="1">
      <c r="A11" s="263">
        <v>4</v>
      </c>
      <c r="B11" s="244" t="s">
        <v>1346</v>
      </c>
      <c r="C11" s="267" t="s">
        <v>1347</v>
      </c>
      <c r="D11" s="266">
        <f t="shared" si="0"/>
        <v>0</v>
      </c>
      <c r="E11" s="268"/>
      <c r="F11" s="268"/>
      <c r="G11" s="268"/>
      <c r="H11" s="268"/>
      <c r="I11" s="268"/>
    </row>
    <row r="12" spans="1:9" ht="15" customHeight="1">
      <c r="A12" s="263">
        <v>5</v>
      </c>
      <c r="B12" s="244" t="s">
        <v>1348</v>
      </c>
      <c r="C12" s="267" t="s">
        <v>1349</v>
      </c>
      <c r="D12" s="266">
        <f t="shared" si="0"/>
        <v>6554</v>
      </c>
      <c r="E12" s="268">
        <v>6554</v>
      </c>
      <c r="F12" s="268"/>
      <c r="G12" s="268"/>
      <c r="H12" s="268"/>
      <c r="I12" s="268"/>
    </row>
    <row r="13" spans="1:9" ht="15" customHeight="1">
      <c r="A13" s="263">
        <v>6</v>
      </c>
      <c r="B13" s="269" t="s">
        <v>1350</v>
      </c>
      <c r="C13" s="267" t="s">
        <v>1351</v>
      </c>
      <c r="D13" s="266">
        <f t="shared" si="0"/>
        <v>0</v>
      </c>
      <c r="E13" s="268"/>
      <c r="F13" s="268"/>
      <c r="G13" s="268"/>
      <c r="H13" s="268"/>
      <c r="I13" s="268"/>
    </row>
    <row r="14" spans="1:9" ht="15" customHeight="1">
      <c r="A14" s="263">
        <v>7</v>
      </c>
      <c r="B14" s="269" t="s">
        <v>1352</v>
      </c>
      <c r="C14" s="267" t="s">
        <v>1353</v>
      </c>
      <c r="D14" s="266">
        <f t="shared" si="0"/>
        <v>900</v>
      </c>
      <c r="E14" s="268">
        <v>900</v>
      </c>
      <c r="F14" s="268"/>
      <c r="G14" s="268"/>
      <c r="H14" s="268"/>
      <c r="I14" s="268"/>
    </row>
    <row r="15" spans="1:9" ht="15" customHeight="1">
      <c r="A15" s="263">
        <v>8</v>
      </c>
      <c r="B15" s="269" t="s">
        <v>1354</v>
      </c>
      <c r="C15" s="267" t="s">
        <v>1355</v>
      </c>
      <c r="D15" s="266">
        <f t="shared" si="0"/>
        <v>13085</v>
      </c>
      <c r="E15" s="268">
        <v>13085</v>
      </c>
      <c r="F15" s="268"/>
      <c r="G15" s="268"/>
      <c r="H15" s="268"/>
      <c r="I15" s="268"/>
    </row>
    <row r="16" spans="1:9" ht="15" customHeight="1">
      <c r="A16" s="263">
        <v>9</v>
      </c>
      <c r="B16" s="244" t="s">
        <v>1356</v>
      </c>
      <c r="C16" s="267" t="s">
        <v>1357</v>
      </c>
      <c r="D16" s="266">
        <f t="shared" si="0"/>
        <v>10079</v>
      </c>
      <c r="E16" s="268">
        <v>10079</v>
      </c>
      <c r="F16" s="268"/>
      <c r="G16" s="268"/>
      <c r="H16" s="268"/>
      <c r="I16" s="268"/>
    </row>
    <row r="17" spans="1:9" ht="15" customHeight="1">
      <c r="A17" s="263">
        <v>10</v>
      </c>
      <c r="B17" s="244" t="s">
        <v>1358</v>
      </c>
      <c r="C17" s="267" t="s">
        <v>1359</v>
      </c>
      <c r="D17" s="266">
        <f t="shared" si="0"/>
        <v>0</v>
      </c>
      <c r="E17" s="268"/>
      <c r="F17" s="268"/>
      <c r="G17" s="268"/>
      <c r="H17" s="268"/>
      <c r="I17" s="268"/>
    </row>
    <row r="18" spans="1:9" ht="15" customHeight="1">
      <c r="A18" s="263">
        <v>11</v>
      </c>
      <c r="B18" s="244" t="s">
        <v>1360</v>
      </c>
      <c r="C18" s="267" t="s">
        <v>1361</v>
      </c>
      <c r="D18" s="266">
        <f t="shared" si="0"/>
        <v>20512</v>
      </c>
      <c r="E18" s="268">
        <v>20512</v>
      </c>
      <c r="F18" s="268"/>
      <c r="G18" s="268"/>
      <c r="H18" s="268"/>
      <c r="I18" s="268"/>
    </row>
    <row r="19" spans="1:9" ht="15" customHeight="1">
      <c r="A19" s="263">
        <v>12</v>
      </c>
      <c r="B19" s="247" t="s">
        <v>1362</v>
      </c>
      <c r="C19" s="265" t="s">
        <v>1363</v>
      </c>
      <c r="D19" s="266">
        <f t="shared" si="0"/>
        <v>51130</v>
      </c>
      <c r="E19" s="266">
        <f>SUM(E11:E18)</f>
        <v>51130</v>
      </c>
      <c r="F19" s="266">
        <f>SUM(F11:F18)</f>
        <v>0</v>
      </c>
      <c r="G19" s="266">
        <f>SUM(G11:G18)</f>
        <v>0</v>
      </c>
      <c r="H19" s="266">
        <f>SUM(H11:H18)</f>
        <v>0</v>
      </c>
      <c r="I19" s="266">
        <f>SUM(I11:I18)</f>
        <v>0</v>
      </c>
    </row>
    <row r="20" spans="1:9" ht="15" customHeight="1">
      <c r="A20" s="263">
        <v>13</v>
      </c>
      <c r="B20" s="270" t="s">
        <v>1364</v>
      </c>
      <c r="C20" s="267" t="s">
        <v>1365</v>
      </c>
      <c r="D20" s="266">
        <f t="shared" si="0"/>
        <v>0</v>
      </c>
      <c r="E20" s="268"/>
      <c r="F20" s="268"/>
      <c r="G20" s="268"/>
      <c r="H20" s="268"/>
      <c r="I20" s="268"/>
    </row>
    <row r="21" spans="1:9" ht="15" customHeight="1">
      <c r="A21" s="263">
        <v>14</v>
      </c>
      <c r="B21" s="270" t="s">
        <v>1366</v>
      </c>
      <c r="C21" s="267" t="s">
        <v>1367</v>
      </c>
      <c r="D21" s="266">
        <f t="shared" si="0"/>
        <v>679</v>
      </c>
      <c r="E21" s="268">
        <v>541</v>
      </c>
      <c r="F21" s="268">
        <v>7</v>
      </c>
      <c r="G21" s="268">
        <v>58</v>
      </c>
      <c r="H21" s="268">
        <v>58</v>
      </c>
      <c r="I21" s="268">
        <v>15</v>
      </c>
    </row>
    <row r="22" spans="1:9" ht="15" customHeight="1">
      <c r="A22" s="263">
        <v>15</v>
      </c>
      <c r="B22" s="270" t="s">
        <v>1368</v>
      </c>
      <c r="C22" s="267" t="s">
        <v>1369</v>
      </c>
      <c r="D22" s="266">
        <f t="shared" si="0"/>
        <v>0</v>
      </c>
      <c r="E22" s="268"/>
      <c r="F22" s="268"/>
      <c r="G22" s="268"/>
      <c r="H22" s="268"/>
      <c r="I22" s="268"/>
    </row>
    <row r="23" spans="1:9" ht="15" customHeight="1">
      <c r="A23" s="263">
        <v>16</v>
      </c>
      <c r="B23" s="270" t="s">
        <v>1370</v>
      </c>
      <c r="C23" s="267" t="s">
        <v>1371</v>
      </c>
      <c r="D23" s="266">
        <f t="shared" si="0"/>
        <v>0</v>
      </c>
      <c r="E23" s="268"/>
      <c r="F23" s="268"/>
      <c r="G23" s="268"/>
      <c r="H23" s="268"/>
      <c r="I23" s="268"/>
    </row>
    <row r="24" spans="1:9" ht="15" customHeight="1">
      <c r="A24" s="263">
        <v>17</v>
      </c>
      <c r="B24" s="270" t="s">
        <v>1372</v>
      </c>
      <c r="C24" s="267" t="s">
        <v>1373</v>
      </c>
      <c r="D24" s="266">
        <f t="shared" si="0"/>
        <v>0</v>
      </c>
      <c r="E24" s="268"/>
      <c r="F24" s="268"/>
      <c r="G24" s="268"/>
      <c r="H24" s="268"/>
      <c r="I24" s="268"/>
    </row>
    <row r="25" spans="1:9" ht="15" customHeight="1">
      <c r="A25" s="263">
        <v>18</v>
      </c>
      <c r="B25" s="270" t="s">
        <v>1374</v>
      </c>
      <c r="C25" s="267" t="s">
        <v>1375</v>
      </c>
      <c r="D25" s="266">
        <f t="shared" si="0"/>
        <v>130383</v>
      </c>
      <c r="E25" s="271">
        <f>SUM(E26:E34)</f>
        <v>130383</v>
      </c>
      <c r="F25" s="271">
        <f>SUM(F26:F34)</f>
        <v>0</v>
      </c>
      <c r="G25" s="271">
        <f>SUM(G26:G34)</f>
        <v>0</v>
      </c>
      <c r="H25" s="271">
        <f>SUM(H26:H34)</f>
        <v>0</v>
      </c>
      <c r="I25" s="271">
        <f>SUM(I26:I34)</f>
        <v>0</v>
      </c>
    </row>
    <row r="26" spans="1:9" ht="15" customHeight="1">
      <c r="A26" s="272"/>
      <c r="B26" s="240" t="s">
        <v>1163</v>
      </c>
      <c r="C26" s="267" t="s">
        <v>1376</v>
      </c>
      <c r="D26" s="266">
        <f t="shared" si="0"/>
        <v>0</v>
      </c>
      <c r="E26" s="268"/>
      <c r="F26" s="268"/>
      <c r="G26" s="268"/>
      <c r="H26" s="268"/>
      <c r="I26" s="268"/>
    </row>
    <row r="27" spans="1:9" ht="15" customHeight="1">
      <c r="A27" s="272"/>
      <c r="B27" s="240" t="s">
        <v>1165</v>
      </c>
      <c r="C27" s="267" t="s">
        <v>1377</v>
      </c>
      <c r="D27" s="266">
        <f t="shared" si="0"/>
        <v>0</v>
      </c>
      <c r="E27" s="268"/>
      <c r="F27" s="268"/>
      <c r="G27" s="268"/>
      <c r="H27" s="268"/>
      <c r="I27" s="268"/>
    </row>
    <row r="28" spans="1:9" ht="15" customHeight="1">
      <c r="A28" s="272"/>
      <c r="B28" s="240" t="s">
        <v>1167</v>
      </c>
      <c r="C28" s="267" t="s">
        <v>1378</v>
      </c>
      <c r="D28" s="266">
        <f t="shared" si="0"/>
        <v>0</v>
      </c>
      <c r="E28" s="268"/>
      <c r="F28" s="268"/>
      <c r="G28" s="268"/>
      <c r="H28" s="268"/>
      <c r="I28" s="268"/>
    </row>
    <row r="29" spans="1:9" ht="15" customHeight="1">
      <c r="A29" s="272"/>
      <c r="B29" s="240" t="s">
        <v>588</v>
      </c>
      <c r="C29" s="267"/>
      <c r="D29" s="266"/>
      <c r="E29" s="268">
        <v>500</v>
      </c>
      <c r="F29" s="268"/>
      <c r="G29" s="268"/>
      <c r="H29" s="268"/>
      <c r="I29" s="268"/>
    </row>
    <row r="30" spans="1:9" ht="15" customHeight="1">
      <c r="A30" s="272"/>
      <c r="B30" s="240" t="s">
        <v>1169</v>
      </c>
      <c r="C30" s="267" t="s">
        <v>1379</v>
      </c>
      <c r="D30" s="266">
        <f t="shared" si="0"/>
        <v>494</v>
      </c>
      <c r="E30" s="268">
        <v>494</v>
      </c>
      <c r="F30" s="268"/>
      <c r="G30" s="268"/>
      <c r="H30" s="268"/>
      <c r="I30" s="268"/>
    </row>
    <row r="31" spans="1:9" ht="15" customHeight="1">
      <c r="A31" s="272"/>
      <c r="B31" s="240" t="s">
        <v>1171</v>
      </c>
      <c r="C31" s="267" t="s">
        <v>1380</v>
      </c>
      <c r="D31" s="266">
        <f t="shared" si="0"/>
        <v>5354</v>
      </c>
      <c r="E31" s="268">
        <v>5354</v>
      </c>
      <c r="F31" s="268"/>
      <c r="G31" s="268"/>
      <c r="H31" s="268"/>
      <c r="I31" s="268"/>
    </row>
    <row r="32" spans="1:9" ht="15" customHeight="1">
      <c r="A32" s="272"/>
      <c r="B32" s="240" t="s">
        <v>1381</v>
      </c>
      <c r="C32" s="267" t="s">
        <v>1382</v>
      </c>
      <c r="D32" s="266">
        <f t="shared" si="0"/>
        <v>86282</v>
      </c>
      <c r="E32" s="268">
        <v>86282</v>
      </c>
      <c r="F32" s="268"/>
      <c r="G32" s="268"/>
      <c r="H32" s="268"/>
      <c r="I32" s="268"/>
    </row>
    <row r="33" spans="1:9" ht="15" customHeight="1">
      <c r="A33" s="272"/>
      <c r="B33" s="240" t="s">
        <v>1383</v>
      </c>
      <c r="C33" s="267" t="s">
        <v>1384</v>
      </c>
      <c r="D33" s="266">
        <f t="shared" si="0"/>
        <v>37453</v>
      </c>
      <c r="E33" s="268">
        <v>37453</v>
      </c>
      <c r="F33" s="268"/>
      <c r="G33" s="268"/>
      <c r="H33" s="268"/>
      <c r="I33" s="268"/>
    </row>
    <row r="34" spans="1:9" ht="15" customHeight="1">
      <c r="A34" s="272"/>
      <c r="B34" s="245" t="s">
        <v>1173</v>
      </c>
      <c r="C34" s="267" t="s">
        <v>1385</v>
      </c>
      <c r="D34" s="266">
        <f t="shared" si="0"/>
        <v>300</v>
      </c>
      <c r="E34" s="268">
        <v>300</v>
      </c>
      <c r="F34" s="268"/>
      <c r="G34" s="268"/>
      <c r="H34" s="268"/>
      <c r="I34" s="268"/>
    </row>
    <row r="35" spans="1:9" ht="15" customHeight="1">
      <c r="A35" s="272">
        <v>19</v>
      </c>
      <c r="B35" s="270" t="s">
        <v>1386</v>
      </c>
      <c r="C35" s="267" t="s">
        <v>1387</v>
      </c>
      <c r="D35" s="266">
        <f t="shared" si="0"/>
        <v>0</v>
      </c>
      <c r="E35" s="268"/>
      <c r="F35" s="268"/>
      <c r="G35" s="268"/>
      <c r="H35" s="268"/>
      <c r="I35" s="268"/>
    </row>
    <row r="36" spans="1:9" ht="15" customHeight="1">
      <c r="A36" s="272">
        <v>20</v>
      </c>
      <c r="B36" s="270" t="s">
        <v>1388</v>
      </c>
      <c r="C36" s="267" t="s">
        <v>1389</v>
      </c>
      <c r="D36" s="266">
        <f t="shared" si="0"/>
        <v>0</v>
      </c>
      <c r="E36" s="268"/>
      <c r="F36" s="268"/>
      <c r="G36" s="268"/>
      <c r="H36" s="268"/>
      <c r="I36" s="268"/>
    </row>
    <row r="37" spans="1:9" ht="15" customHeight="1">
      <c r="A37" s="272">
        <v>21</v>
      </c>
      <c r="B37" s="270" t="s">
        <v>1390</v>
      </c>
      <c r="C37" s="267" t="s">
        <v>1391</v>
      </c>
      <c r="D37" s="266">
        <f t="shared" si="0"/>
        <v>0</v>
      </c>
      <c r="E37" s="268"/>
      <c r="F37" s="268"/>
      <c r="G37" s="268"/>
      <c r="H37" s="268"/>
      <c r="I37" s="268"/>
    </row>
    <row r="38" spans="1:9">
      <c r="A38" s="272">
        <v>22</v>
      </c>
      <c r="B38" s="273" t="s">
        <v>1392</v>
      </c>
      <c r="C38" s="267" t="s">
        <v>1393</v>
      </c>
      <c r="D38" s="266">
        <f t="shared" si="0"/>
        <v>0</v>
      </c>
      <c r="E38" s="268"/>
      <c r="F38" s="268"/>
      <c r="G38" s="268"/>
      <c r="H38" s="268"/>
      <c r="I38" s="268"/>
    </row>
    <row r="39" spans="1:9" ht="15" customHeight="1">
      <c r="A39" s="272">
        <v>23</v>
      </c>
      <c r="B39" s="270" t="s">
        <v>1394</v>
      </c>
      <c r="C39" s="267" t="s">
        <v>1395</v>
      </c>
      <c r="D39" s="266">
        <f t="shared" si="0"/>
        <v>4161</v>
      </c>
      <c r="E39" s="268">
        <v>4161</v>
      </c>
      <c r="F39" s="268"/>
      <c r="G39" s="268"/>
      <c r="H39" s="268"/>
      <c r="I39" s="268"/>
    </row>
    <row r="40" spans="1:9">
      <c r="A40" s="272">
        <v>24</v>
      </c>
      <c r="B40" s="273" t="s">
        <v>1396</v>
      </c>
      <c r="C40" s="267" t="s">
        <v>1397</v>
      </c>
      <c r="D40" s="266">
        <f t="shared" si="0"/>
        <v>137991</v>
      </c>
      <c r="E40" s="268">
        <v>137991</v>
      </c>
      <c r="F40" s="268"/>
      <c r="G40" s="268"/>
      <c r="H40" s="268"/>
      <c r="I40" s="268"/>
    </row>
    <row r="41" spans="1:9" ht="15" customHeight="1">
      <c r="A41" s="272">
        <v>25</v>
      </c>
      <c r="B41" s="247" t="s">
        <v>1398</v>
      </c>
      <c r="C41" s="265" t="s">
        <v>1399</v>
      </c>
      <c r="D41" s="266">
        <f t="shared" si="0"/>
        <v>273214</v>
      </c>
      <c r="E41" s="266">
        <f>E20+E21+E22+E23+E24+E25+E35+E36+E37+E38+E39+E40</f>
        <v>273076</v>
      </c>
      <c r="F41" s="266">
        <f>F20+F21+F22+F23+F24+F25+F35+F36+F37+F38+F39+F40</f>
        <v>7</v>
      </c>
      <c r="G41" s="266">
        <f>G20+G21+G22+G23+G24+G25+G35+G36+G37+G38+G39+G40</f>
        <v>58</v>
      </c>
      <c r="H41" s="266">
        <f>H20+H21+H22+H23+H24+H25+H35+H36+H37+H38+H39+H40</f>
        <v>58</v>
      </c>
      <c r="I41" s="266">
        <f>I20+I21+I22+I23+I24+I25+I35+I36+I37+I38+I39+I40</f>
        <v>15</v>
      </c>
    </row>
    <row r="42" spans="1:9">
      <c r="A42" s="272">
        <v>26</v>
      </c>
      <c r="B42" s="274" t="s">
        <v>564</v>
      </c>
      <c r="C42" s="267" t="s">
        <v>1401</v>
      </c>
      <c r="D42" s="266">
        <f t="shared" si="0"/>
        <v>4214</v>
      </c>
      <c r="E42" s="268">
        <v>3900</v>
      </c>
      <c r="F42" s="268">
        <v>300</v>
      </c>
      <c r="G42" s="268">
        <v>14</v>
      </c>
      <c r="H42" s="268"/>
      <c r="I42" s="268"/>
    </row>
    <row r="43" spans="1:9">
      <c r="A43" s="272">
        <v>27</v>
      </c>
      <c r="B43" s="274" t="s">
        <v>1402</v>
      </c>
      <c r="C43" s="267" t="s">
        <v>1403</v>
      </c>
      <c r="D43" s="266">
        <f t="shared" si="0"/>
        <v>72787</v>
      </c>
      <c r="E43" s="268">
        <v>71887</v>
      </c>
      <c r="F43" s="268"/>
      <c r="G43" s="268">
        <v>900</v>
      </c>
      <c r="H43" s="268"/>
      <c r="I43" s="268"/>
    </row>
    <row r="44" spans="1:9">
      <c r="A44" s="272">
        <v>28</v>
      </c>
      <c r="B44" s="274" t="s">
        <v>1404</v>
      </c>
      <c r="C44" s="267" t="s">
        <v>1405</v>
      </c>
      <c r="D44" s="266">
        <f t="shared" si="0"/>
        <v>2908</v>
      </c>
      <c r="E44" s="268">
        <v>336</v>
      </c>
      <c r="F44" s="268">
        <v>1936</v>
      </c>
      <c r="G44" s="268">
        <v>536</v>
      </c>
      <c r="H44" s="268">
        <v>100</v>
      </c>
      <c r="I44" s="268"/>
    </row>
    <row r="45" spans="1:9">
      <c r="A45" s="272">
        <v>29</v>
      </c>
      <c r="B45" s="274" t="s">
        <v>1406</v>
      </c>
      <c r="C45" s="267" t="s">
        <v>1407</v>
      </c>
      <c r="D45" s="266">
        <f t="shared" si="0"/>
        <v>16554</v>
      </c>
      <c r="E45" s="268">
        <v>7394</v>
      </c>
      <c r="F45" s="268">
        <v>1142</v>
      </c>
      <c r="G45" s="268">
        <v>4719</v>
      </c>
      <c r="H45" s="268">
        <v>522</v>
      </c>
      <c r="I45" s="268">
        <v>2777</v>
      </c>
    </row>
    <row r="46" spans="1:9">
      <c r="A46" s="272">
        <v>30</v>
      </c>
      <c r="B46" s="237" t="s">
        <v>1408</v>
      </c>
      <c r="C46" s="267" t="s">
        <v>1409</v>
      </c>
      <c r="D46" s="266">
        <f t="shared" si="0"/>
        <v>0</v>
      </c>
      <c r="E46" s="268"/>
      <c r="F46" s="268"/>
      <c r="G46" s="268"/>
      <c r="H46" s="268"/>
      <c r="I46" s="268"/>
    </row>
    <row r="47" spans="1:9">
      <c r="A47" s="272">
        <v>31</v>
      </c>
      <c r="B47" s="237" t="s">
        <v>1410</v>
      </c>
      <c r="C47" s="267" t="s">
        <v>1411</v>
      </c>
      <c r="D47" s="266">
        <f t="shared" si="0"/>
        <v>0</v>
      </c>
      <c r="E47" s="268"/>
      <c r="F47" s="268"/>
      <c r="G47" s="268"/>
      <c r="H47" s="268"/>
      <c r="I47" s="268"/>
    </row>
    <row r="48" spans="1:9">
      <c r="A48" s="272">
        <v>32</v>
      </c>
      <c r="B48" s="237" t="s">
        <v>1412</v>
      </c>
      <c r="C48" s="267" t="s">
        <v>1413</v>
      </c>
      <c r="D48" s="266">
        <f t="shared" si="0"/>
        <v>25948</v>
      </c>
      <c r="E48" s="268">
        <v>22550</v>
      </c>
      <c r="F48" s="268">
        <v>912</v>
      </c>
      <c r="G48" s="268">
        <v>1665</v>
      </c>
      <c r="H48" s="268">
        <v>168</v>
      </c>
      <c r="I48" s="268">
        <v>653</v>
      </c>
    </row>
    <row r="49" spans="1:9">
      <c r="A49" s="272">
        <v>33</v>
      </c>
      <c r="B49" s="243" t="s">
        <v>1414</v>
      </c>
      <c r="C49" s="265" t="s">
        <v>1415</v>
      </c>
      <c r="D49" s="266">
        <f t="shared" si="0"/>
        <v>122411</v>
      </c>
      <c r="E49" s="266">
        <f>SUM(E42:E48)</f>
        <v>106067</v>
      </c>
      <c r="F49" s="266">
        <f>SUM(F42:F48)</f>
        <v>4290</v>
      </c>
      <c r="G49" s="266">
        <f>SUM(G42:G48)</f>
        <v>7834</v>
      </c>
      <c r="H49" s="266">
        <f>SUM(H42:H48)</f>
        <v>790</v>
      </c>
      <c r="I49" s="266">
        <f>SUM(I42:I48)</f>
        <v>3430</v>
      </c>
    </row>
    <row r="50" spans="1:9" ht="15" customHeight="1">
      <c r="A50" s="272">
        <v>34</v>
      </c>
      <c r="B50" s="244" t="s">
        <v>1416</v>
      </c>
      <c r="C50" s="267" t="s">
        <v>1417</v>
      </c>
      <c r="D50" s="266">
        <f t="shared" si="0"/>
        <v>149680</v>
      </c>
      <c r="E50" s="268">
        <v>149680</v>
      </c>
      <c r="F50" s="268"/>
      <c r="G50" s="268"/>
      <c r="H50" s="268"/>
      <c r="I50" s="268"/>
    </row>
    <row r="51" spans="1:9" ht="15" customHeight="1">
      <c r="A51" s="272">
        <v>35</v>
      </c>
      <c r="B51" s="244" t="s">
        <v>1418</v>
      </c>
      <c r="C51" s="267" t="s">
        <v>1419</v>
      </c>
      <c r="D51" s="266">
        <f t="shared" si="0"/>
        <v>400</v>
      </c>
      <c r="E51" s="268"/>
      <c r="F51" s="268">
        <v>400</v>
      </c>
      <c r="G51" s="268"/>
      <c r="H51" s="268"/>
      <c r="I51" s="268"/>
    </row>
    <row r="52" spans="1:9" ht="15" customHeight="1">
      <c r="A52" s="272">
        <v>36</v>
      </c>
      <c r="B52" s="244" t="s">
        <v>1420</v>
      </c>
      <c r="C52" s="267" t="s">
        <v>1421</v>
      </c>
      <c r="D52" s="266">
        <f t="shared" si="0"/>
        <v>326</v>
      </c>
      <c r="E52" s="268"/>
      <c r="F52" s="268">
        <v>200</v>
      </c>
      <c r="G52" s="268">
        <v>126</v>
      </c>
      <c r="H52" s="268"/>
      <c r="I52" s="268"/>
    </row>
    <row r="53" spans="1:9" ht="15" customHeight="1">
      <c r="A53" s="272">
        <v>37</v>
      </c>
      <c r="B53" s="244" t="s">
        <v>1422</v>
      </c>
      <c r="C53" s="267" t="s">
        <v>1423</v>
      </c>
      <c r="D53" s="266">
        <f t="shared" si="0"/>
        <v>40608</v>
      </c>
      <c r="E53" s="268">
        <v>40412</v>
      </c>
      <c r="F53" s="268">
        <v>162</v>
      </c>
      <c r="G53" s="268">
        <v>34</v>
      </c>
      <c r="H53" s="268"/>
      <c r="I53" s="268"/>
    </row>
    <row r="54" spans="1:9" ht="15" customHeight="1">
      <c r="A54" s="272">
        <v>38</v>
      </c>
      <c r="B54" s="247" t="s">
        <v>1424</v>
      </c>
      <c r="C54" s="265" t="s">
        <v>1425</v>
      </c>
      <c r="D54" s="266">
        <f t="shared" si="0"/>
        <v>191014</v>
      </c>
      <c r="E54" s="266">
        <f>SUM(E50:E53)</f>
        <v>190092</v>
      </c>
      <c r="F54" s="266">
        <f>SUM(F50:F53)</f>
        <v>762</v>
      </c>
      <c r="G54" s="266">
        <f>SUM(G50:G53)</f>
        <v>160</v>
      </c>
      <c r="H54" s="266">
        <f>SUM(H50:H53)</f>
        <v>0</v>
      </c>
      <c r="I54" s="266">
        <f>SUM(I50:I53)</f>
        <v>0</v>
      </c>
    </row>
    <row r="55" spans="1:9" ht="15" customHeight="1">
      <c r="A55" s="272">
        <v>39</v>
      </c>
      <c r="B55" s="244" t="s">
        <v>1426</v>
      </c>
      <c r="C55" s="267" t="s">
        <v>1427</v>
      </c>
      <c r="D55" s="266">
        <f t="shared" si="0"/>
        <v>0</v>
      </c>
      <c r="E55" s="268"/>
      <c r="F55" s="268"/>
      <c r="G55" s="268"/>
      <c r="H55" s="268"/>
      <c r="I55" s="268"/>
    </row>
    <row r="56" spans="1:9" ht="15" customHeight="1">
      <c r="A56" s="272">
        <v>40</v>
      </c>
      <c r="B56" s="244" t="s">
        <v>1428</v>
      </c>
      <c r="C56" s="267" t="s">
        <v>1429</v>
      </c>
      <c r="D56" s="266">
        <f t="shared" si="0"/>
        <v>0</v>
      </c>
      <c r="E56" s="268"/>
      <c r="F56" s="268"/>
      <c r="G56" s="268"/>
      <c r="H56" s="268"/>
      <c r="I56" s="268"/>
    </row>
    <row r="57" spans="1:9" ht="15" customHeight="1">
      <c r="A57" s="272">
        <v>41</v>
      </c>
      <c r="B57" s="244" t="s">
        <v>1430</v>
      </c>
      <c r="C57" s="267" t="s">
        <v>1431</v>
      </c>
      <c r="D57" s="266">
        <f t="shared" si="0"/>
        <v>0</v>
      </c>
      <c r="E57" s="268"/>
      <c r="F57" s="268"/>
      <c r="G57" s="268"/>
      <c r="H57" s="268"/>
      <c r="I57" s="268"/>
    </row>
    <row r="58" spans="1:9" ht="15" customHeight="1">
      <c r="A58" s="272">
        <v>42</v>
      </c>
      <c r="B58" s="244" t="s">
        <v>1432</v>
      </c>
      <c r="C58" s="267" t="s">
        <v>1433</v>
      </c>
      <c r="D58" s="266">
        <f t="shared" si="0"/>
        <v>1155</v>
      </c>
      <c r="E58" s="268">
        <v>1155</v>
      </c>
      <c r="F58" s="268"/>
      <c r="G58" s="268"/>
      <c r="H58" s="268"/>
      <c r="I58" s="268"/>
    </row>
    <row r="59" spans="1:9" ht="15" customHeight="1">
      <c r="A59" s="272">
        <v>43</v>
      </c>
      <c r="B59" s="244" t="s">
        <v>1434</v>
      </c>
      <c r="C59" s="267" t="s">
        <v>1435</v>
      </c>
      <c r="D59" s="266">
        <f t="shared" si="0"/>
        <v>0</v>
      </c>
      <c r="E59" s="268"/>
      <c r="F59" s="268"/>
      <c r="G59" s="268"/>
      <c r="H59" s="268"/>
      <c r="I59" s="268"/>
    </row>
    <row r="60" spans="1:9" ht="15" customHeight="1">
      <c r="A60" s="272">
        <v>44</v>
      </c>
      <c r="B60" s="244" t="s">
        <v>1436</v>
      </c>
      <c r="C60" s="267" t="s">
        <v>1437</v>
      </c>
      <c r="D60" s="266">
        <f t="shared" si="0"/>
        <v>0</v>
      </c>
      <c r="E60" s="268"/>
      <c r="F60" s="268"/>
      <c r="G60" s="268"/>
      <c r="H60" s="268"/>
      <c r="I60" s="268"/>
    </row>
    <row r="61" spans="1:9" ht="15" customHeight="1">
      <c r="A61" s="272">
        <v>45</v>
      </c>
      <c r="B61" s="244" t="s">
        <v>1438</v>
      </c>
      <c r="C61" s="267" t="s">
        <v>1439</v>
      </c>
      <c r="D61" s="266">
        <f t="shared" si="0"/>
        <v>0</v>
      </c>
      <c r="E61" s="268"/>
      <c r="F61" s="268"/>
      <c r="G61" s="268"/>
      <c r="H61" s="268"/>
      <c r="I61" s="268"/>
    </row>
    <row r="62" spans="1:9" ht="15" customHeight="1">
      <c r="A62" s="272">
        <v>46</v>
      </c>
      <c r="B62" s="244" t="s">
        <v>1440</v>
      </c>
      <c r="C62" s="267" t="s">
        <v>1441</v>
      </c>
      <c r="D62" s="266">
        <f t="shared" si="0"/>
        <v>1976</v>
      </c>
      <c r="E62" s="268">
        <v>1976</v>
      </c>
      <c r="F62" s="268"/>
      <c r="G62" s="268"/>
      <c r="H62" s="268"/>
      <c r="I62" s="268"/>
    </row>
    <row r="63" spans="1:9" ht="15" customHeight="1" thickBot="1">
      <c r="A63" s="272">
        <v>47</v>
      </c>
      <c r="B63" s="275" t="s">
        <v>1442</v>
      </c>
      <c r="C63" s="276" t="s">
        <v>1443</v>
      </c>
      <c r="D63" s="266">
        <f t="shared" si="0"/>
        <v>3131</v>
      </c>
      <c r="E63" s="277">
        <f>SUM(E55:E62)</f>
        <v>3131</v>
      </c>
      <c r="F63" s="277">
        <f>SUM(F55:F62)</f>
        <v>0</v>
      </c>
      <c r="G63" s="277">
        <f>SUM(G55:G62)</f>
        <v>0</v>
      </c>
      <c r="H63" s="277">
        <f>SUM(H55:H62)</f>
        <v>0</v>
      </c>
      <c r="I63" s="277">
        <f>SUM(I55:I62)</f>
        <v>0</v>
      </c>
    </row>
    <row r="64" spans="1:9" ht="15.75" thickBot="1">
      <c r="A64" s="272">
        <v>48</v>
      </c>
      <c r="B64" s="278" t="s">
        <v>1444</v>
      </c>
      <c r="C64" s="279" t="s">
        <v>1445</v>
      </c>
      <c r="D64" s="266">
        <f t="shared" si="0"/>
        <v>1297398</v>
      </c>
      <c r="E64" s="280">
        <f>E8+E9+E10+E19+E41+E49+E54+E63</f>
        <v>715579</v>
      </c>
      <c r="F64" s="280">
        <f>F8+F9+F10+F19+F41+F49+F54+F63</f>
        <v>163446</v>
      </c>
      <c r="G64" s="280">
        <f>G8+G9+G10+G19+G41+G49+G54+G63</f>
        <v>234041</v>
      </c>
      <c r="H64" s="280">
        <f>H8+H9+H10+H19+H41+H49+H54+H63</f>
        <v>131907</v>
      </c>
      <c r="I64" s="280">
        <f>I8+I9+I10+I19+I41+I49+I54+I63</f>
        <v>52425</v>
      </c>
    </row>
    <row r="65" spans="1:9">
      <c r="A65" s="272">
        <v>49</v>
      </c>
      <c r="B65" s="257" t="s">
        <v>1446</v>
      </c>
      <c r="C65" s="580" t="s">
        <v>1447</v>
      </c>
      <c r="D65" s="266">
        <f t="shared" si="0"/>
        <v>0</v>
      </c>
      <c r="E65" s="281"/>
      <c r="F65" s="281"/>
      <c r="G65" s="281"/>
      <c r="H65" s="281"/>
      <c r="I65" s="281"/>
    </row>
    <row r="66" spans="1:9">
      <c r="A66" s="272">
        <v>50</v>
      </c>
      <c r="B66" s="258" t="s">
        <v>1448</v>
      </c>
      <c r="C66" s="581" t="s">
        <v>1449</v>
      </c>
      <c r="D66" s="266">
        <f t="shared" si="0"/>
        <v>0</v>
      </c>
      <c r="E66" s="282"/>
      <c r="F66" s="282"/>
      <c r="G66" s="282"/>
      <c r="H66" s="282"/>
      <c r="I66" s="282"/>
    </row>
    <row r="67" spans="1:9">
      <c r="A67" s="272">
        <v>51</v>
      </c>
      <c r="B67" s="260" t="s">
        <v>1450</v>
      </c>
      <c r="C67" s="580" t="s">
        <v>1451</v>
      </c>
      <c r="D67" s="266">
        <f t="shared" si="0"/>
        <v>0</v>
      </c>
      <c r="E67" s="282"/>
      <c r="F67" s="282"/>
      <c r="G67" s="282"/>
      <c r="H67" s="282"/>
      <c r="I67" s="282"/>
    </row>
    <row r="68" spans="1:9">
      <c r="A68" s="272">
        <v>52</v>
      </c>
      <c r="B68" s="260" t="s">
        <v>1452</v>
      </c>
      <c r="C68" s="581" t="s">
        <v>1453</v>
      </c>
      <c r="D68" s="266">
        <f t="shared" si="0"/>
        <v>43643</v>
      </c>
      <c r="E68" s="282">
        <v>43643</v>
      </c>
      <c r="F68" s="282"/>
      <c r="G68" s="282"/>
      <c r="H68" s="282"/>
      <c r="I68" s="282"/>
    </row>
    <row r="69" spans="1:9">
      <c r="A69" s="272">
        <v>53</v>
      </c>
      <c r="B69" s="260" t="s">
        <v>1454</v>
      </c>
      <c r="C69" s="580" t="s">
        <v>1455</v>
      </c>
      <c r="D69" s="266">
        <f t="shared" si="0"/>
        <v>443755</v>
      </c>
      <c r="E69" s="282">
        <v>443755</v>
      </c>
      <c r="F69" s="282"/>
      <c r="G69" s="282"/>
      <c r="H69" s="282"/>
      <c r="I69" s="282"/>
    </row>
    <row r="70" spans="1:9">
      <c r="A70" s="272">
        <v>54</v>
      </c>
      <c r="B70" s="260" t="s">
        <v>1456</v>
      </c>
      <c r="C70" s="581" t="s">
        <v>1457</v>
      </c>
      <c r="D70" s="266">
        <f t="shared" si="0"/>
        <v>0</v>
      </c>
      <c r="E70" s="282"/>
      <c r="F70" s="282"/>
      <c r="G70" s="282"/>
      <c r="H70" s="282"/>
      <c r="I70" s="282"/>
    </row>
    <row r="71" spans="1:9">
      <c r="A71" s="272">
        <v>55</v>
      </c>
      <c r="B71" s="260" t="s">
        <v>1458</v>
      </c>
      <c r="C71" s="580" t="s">
        <v>1459</v>
      </c>
      <c r="D71" s="266">
        <f t="shared" si="0"/>
        <v>0</v>
      </c>
      <c r="E71" s="282"/>
      <c r="F71" s="282"/>
      <c r="G71" s="282"/>
      <c r="H71" s="282"/>
      <c r="I71" s="282"/>
    </row>
    <row r="72" spans="1:9">
      <c r="A72" s="272">
        <v>56</v>
      </c>
      <c r="B72" s="260" t="s">
        <v>1460</v>
      </c>
      <c r="C72" s="581" t="s">
        <v>1461</v>
      </c>
      <c r="D72" s="266">
        <f t="shared" si="0"/>
        <v>0</v>
      </c>
      <c r="E72" s="282"/>
      <c r="F72" s="282"/>
      <c r="G72" s="282"/>
      <c r="H72" s="282"/>
      <c r="I72" s="282"/>
    </row>
    <row r="73" spans="1:9">
      <c r="A73" s="272">
        <v>57</v>
      </c>
      <c r="B73" s="258" t="s">
        <v>1462</v>
      </c>
      <c r="C73" s="581" t="s">
        <v>1463</v>
      </c>
      <c r="D73" s="266">
        <f>SUM(E73:I73)</f>
        <v>487398</v>
      </c>
      <c r="E73" s="592">
        <f>SUM(E65:E72)</f>
        <v>487398</v>
      </c>
      <c r="F73" s="592">
        <f>SUM(F65:F72)</f>
        <v>0</v>
      </c>
      <c r="G73" s="592">
        <f>SUM(G65:G72)</f>
        <v>0</v>
      </c>
      <c r="H73" s="592">
        <f>SUM(H65:H72)</f>
        <v>0</v>
      </c>
      <c r="I73" s="592">
        <f>SUM(I65:I72)</f>
        <v>0</v>
      </c>
    </row>
    <row r="74" spans="1:9">
      <c r="A74" s="272">
        <v>58</v>
      </c>
      <c r="B74" s="258" t="s">
        <v>1464</v>
      </c>
      <c r="C74" s="581" t="s">
        <v>1465</v>
      </c>
      <c r="D74" s="266">
        <f>SUM(E74:I74)</f>
        <v>0</v>
      </c>
      <c r="E74" s="282"/>
      <c r="F74" s="282"/>
      <c r="G74" s="282"/>
      <c r="H74" s="282"/>
      <c r="I74" s="282"/>
    </row>
    <row r="75" spans="1:9" ht="15.75" thickBot="1">
      <c r="A75" s="272">
        <v>59</v>
      </c>
      <c r="B75" s="283" t="s">
        <v>1466</v>
      </c>
      <c r="C75" s="593" t="s">
        <v>1467</v>
      </c>
      <c r="D75" s="266">
        <f>SUM(E75:I75)</f>
        <v>487398</v>
      </c>
      <c r="E75" s="594">
        <f>SUM(E73:E74)</f>
        <v>487398</v>
      </c>
      <c r="F75" s="594">
        <f>SUM(F73:F74)</f>
        <v>0</v>
      </c>
      <c r="G75" s="594">
        <f>SUM(G73:G74)</f>
        <v>0</v>
      </c>
      <c r="H75" s="594">
        <f>SUM(H73:H74)</f>
        <v>0</v>
      </c>
      <c r="I75" s="594">
        <f>SUM(I73:I74)</f>
        <v>0</v>
      </c>
    </row>
    <row r="76" spans="1:9" ht="15.75" thickBot="1">
      <c r="A76" s="272">
        <v>60</v>
      </c>
      <c r="B76" s="284" t="s">
        <v>1468</v>
      </c>
      <c r="C76" s="285"/>
      <c r="D76" s="266">
        <f>SUM(E76:I76)</f>
        <v>1784796</v>
      </c>
      <c r="E76" s="286">
        <f>E64+E75</f>
        <v>1202977</v>
      </c>
      <c r="F76" s="286">
        <f>F64+F75</f>
        <v>163446</v>
      </c>
      <c r="G76" s="286">
        <f>G64+G75</f>
        <v>234041</v>
      </c>
      <c r="H76" s="286">
        <f>H64+H75</f>
        <v>131907</v>
      </c>
      <c r="I76" s="286">
        <f>I64+I75</f>
        <v>52425</v>
      </c>
    </row>
    <row r="78" spans="1:9">
      <c r="B78" s="287"/>
    </row>
    <row r="80" spans="1:9">
      <c r="B80" s="287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80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9.28515625" customWidth="1"/>
    <col min="8" max="9" width="9.5703125" customWidth="1"/>
    <col min="10" max="10" width="6.42578125" customWidth="1"/>
  </cols>
  <sheetData>
    <row r="1" spans="1:10" ht="15.75">
      <c r="B1" s="573" t="s">
        <v>1109</v>
      </c>
      <c r="C1" s="16" t="s">
        <v>705</v>
      </c>
    </row>
    <row r="2" spans="1:10" ht="18.75">
      <c r="B2" s="574" t="s">
        <v>563</v>
      </c>
      <c r="C2" s="227" t="s">
        <v>1483</v>
      </c>
      <c r="D2" s="576"/>
      <c r="E2" s="576"/>
      <c r="F2" s="576"/>
      <c r="G2" s="576"/>
      <c r="H2" s="576"/>
      <c r="I2" s="576"/>
    </row>
    <row r="3" spans="1:10" ht="18.75">
      <c r="B3" s="577" t="s">
        <v>1337</v>
      </c>
      <c r="C3" s="17" t="s">
        <v>1112</v>
      </c>
    </row>
    <row r="4" spans="1:10" ht="18.75">
      <c r="B4" s="578" t="s">
        <v>83</v>
      </c>
      <c r="C4" s="17"/>
    </row>
    <row r="5" spans="1:10">
      <c r="D5" t="s">
        <v>1338</v>
      </c>
      <c r="E5" t="s">
        <v>1115</v>
      </c>
      <c r="F5" t="s">
        <v>1116</v>
      </c>
      <c r="G5" t="s">
        <v>1117</v>
      </c>
      <c r="H5" t="s">
        <v>1118</v>
      </c>
      <c r="I5" t="s">
        <v>1339</v>
      </c>
    </row>
    <row r="6" spans="1:10" ht="28.5" customHeight="1">
      <c r="A6" s="228" t="s">
        <v>1120</v>
      </c>
      <c r="B6" s="229" t="s">
        <v>1121</v>
      </c>
      <c r="C6" s="230" t="s">
        <v>1122</v>
      </c>
      <c r="D6" s="231" t="s">
        <v>83</v>
      </c>
      <c r="E6" s="231" t="s">
        <v>83</v>
      </c>
      <c r="F6" s="231" t="s">
        <v>83</v>
      </c>
      <c r="G6" s="231" t="s">
        <v>83</v>
      </c>
      <c r="H6" s="231" t="s">
        <v>83</v>
      </c>
      <c r="I6" s="231" t="s">
        <v>83</v>
      </c>
    </row>
    <row r="7" spans="1:10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10" ht="15" customHeight="1">
      <c r="A8" s="263">
        <v>1</v>
      </c>
      <c r="B8" s="264" t="s">
        <v>1340</v>
      </c>
      <c r="C8" s="265" t="s">
        <v>1341</v>
      </c>
      <c r="D8" s="266">
        <f t="shared" ref="D8:D72" si="0">SUM(E8:I8)</f>
        <v>308005</v>
      </c>
      <c r="E8" s="266">
        <v>27166</v>
      </c>
      <c r="F8" s="266">
        <v>89425</v>
      </c>
      <c r="G8" s="266">
        <v>113442</v>
      </c>
      <c r="H8" s="266">
        <v>62653</v>
      </c>
      <c r="I8" s="266">
        <v>15319</v>
      </c>
      <c r="J8" s="715"/>
    </row>
    <row r="9" spans="1:10" ht="15" customHeight="1">
      <c r="A9" s="263">
        <v>2</v>
      </c>
      <c r="B9" s="242" t="s">
        <v>1342</v>
      </c>
      <c r="C9" s="265" t="s">
        <v>1343</v>
      </c>
      <c r="D9" s="266">
        <f t="shared" si="0"/>
        <v>75278</v>
      </c>
      <c r="E9" s="266">
        <v>7515</v>
      </c>
      <c r="F9" s="266">
        <v>24844</v>
      </c>
      <c r="G9" s="266">
        <v>21543</v>
      </c>
      <c r="H9" s="266">
        <v>17080</v>
      </c>
      <c r="I9" s="266">
        <v>4296</v>
      </c>
      <c r="J9" s="715"/>
    </row>
    <row r="10" spans="1:10" ht="15" customHeight="1">
      <c r="A10" s="263">
        <v>3</v>
      </c>
      <c r="B10" s="242" t="s">
        <v>1344</v>
      </c>
      <c r="C10" s="265" t="s">
        <v>1345</v>
      </c>
      <c r="D10" s="266">
        <f t="shared" si="0"/>
        <v>194666</v>
      </c>
      <c r="E10" s="266">
        <v>47184</v>
      </c>
      <c r="F10" s="266">
        <v>19517</v>
      </c>
      <c r="G10" s="266">
        <v>67264</v>
      </c>
      <c r="H10" s="266">
        <v>36693</v>
      </c>
      <c r="I10" s="266">
        <v>24008</v>
      </c>
      <c r="J10" s="715"/>
    </row>
    <row r="11" spans="1:10" ht="15" customHeight="1">
      <c r="A11" s="263">
        <v>4</v>
      </c>
      <c r="B11" s="244" t="s">
        <v>1346</v>
      </c>
      <c r="C11" s="267" t="s">
        <v>1347</v>
      </c>
      <c r="D11" s="266">
        <f t="shared" si="0"/>
        <v>0</v>
      </c>
      <c r="E11" s="268"/>
      <c r="F11" s="268"/>
      <c r="G11" s="268"/>
      <c r="H11" s="268"/>
      <c r="I11" s="268"/>
      <c r="J11" s="715"/>
    </row>
    <row r="12" spans="1:10" ht="15" customHeight="1">
      <c r="A12" s="263">
        <v>5</v>
      </c>
      <c r="B12" s="244" t="s">
        <v>1348</v>
      </c>
      <c r="C12" s="267" t="s">
        <v>1349</v>
      </c>
      <c r="D12" s="266">
        <f t="shared" si="0"/>
        <v>6554</v>
      </c>
      <c r="E12" s="268">
        <v>6554</v>
      </c>
      <c r="F12" s="268"/>
      <c r="G12" s="268"/>
      <c r="H12" s="268"/>
      <c r="I12" s="268"/>
      <c r="J12" s="715"/>
    </row>
    <row r="13" spans="1:10" ht="15" customHeight="1">
      <c r="A13" s="263">
        <v>6</v>
      </c>
      <c r="B13" s="269" t="s">
        <v>1350</v>
      </c>
      <c r="C13" s="267" t="s">
        <v>1351</v>
      </c>
      <c r="D13" s="266">
        <f t="shared" si="0"/>
        <v>0</v>
      </c>
      <c r="E13" s="268"/>
      <c r="F13" s="268"/>
      <c r="G13" s="268"/>
      <c r="H13" s="268"/>
      <c r="I13" s="268"/>
      <c r="J13" s="715"/>
    </row>
    <row r="14" spans="1:10" ht="15" customHeight="1">
      <c r="A14" s="263">
        <v>7</v>
      </c>
      <c r="B14" s="269" t="s">
        <v>1352</v>
      </c>
      <c r="C14" s="267" t="s">
        <v>1353</v>
      </c>
      <c r="D14" s="266">
        <f t="shared" si="0"/>
        <v>52</v>
      </c>
      <c r="E14" s="268">
        <v>52</v>
      </c>
      <c r="F14" s="268"/>
      <c r="G14" s="268"/>
      <c r="H14" s="268"/>
      <c r="I14" s="268"/>
      <c r="J14" s="715"/>
    </row>
    <row r="15" spans="1:10" ht="15" customHeight="1">
      <c r="A15" s="263">
        <v>8</v>
      </c>
      <c r="B15" s="269" t="s">
        <v>1354</v>
      </c>
      <c r="C15" s="267" t="s">
        <v>1355</v>
      </c>
      <c r="D15" s="266">
        <f t="shared" si="0"/>
        <v>12973</v>
      </c>
      <c r="E15" s="268">
        <v>12973</v>
      </c>
      <c r="F15" s="268"/>
      <c r="G15" s="268"/>
      <c r="H15" s="268"/>
      <c r="I15" s="268"/>
      <c r="J15" s="715"/>
    </row>
    <row r="16" spans="1:10" ht="15" customHeight="1">
      <c r="A16" s="263">
        <v>9</v>
      </c>
      <c r="B16" s="244" t="s">
        <v>1356</v>
      </c>
      <c r="C16" s="267" t="s">
        <v>1357</v>
      </c>
      <c r="D16" s="266">
        <f t="shared" si="0"/>
        <v>8859</v>
      </c>
      <c r="E16" s="268">
        <v>8859</v>
      </c>
      <c r="F16" s="268"/>
      <c r="G16" s="268"/>
      <c r="H16" s="268"/>
      <c r="I16" s="268"/>
      <c r="J16" s="715"/>
    </row>
    <row r="17" spans="1:10" ht="15" customHeight="1">
      <c r="A17" s="263">
        <v>10</v>
      </c>
      <c r="B17" s="244" t="s">
        <v>1358</v>
      </c>
      <c r="C17" s="267" t="s">
        <v>1359</v>
      </c>
      <c r="D17" s="266">
        <f t="shared" si="0"/>
        <v>0</v>
      </c>
      <c r="E17" s="268"/>
      <c r="F17" s="268"/>
      <c r="G17" s="268"/>
      <c r="H17" s="268"/>
      <c r="I17" s="268"/>
      <c r="J17" s="715"/>
    </row>
    <row r="18" spans="1:10" ht="15" customHeight="1">
      <c r="A18" s="263">
        <v>11</v>
      </c>
      <c r="B18" s="244" t="s">
        <v>1360</v>
      </c>
      <c r="C18" s="267" t="s">
        <v>1361</v>
      </c>
      <c r="D18" s="266">
        <f t="shared" si="0"/>
        <v>7102</v>
      </c>
      <c r="E18" s="268">
        <v>7102</v>
      </c>
      <c r="F18" s="268"/>
      <c r="G18" s="268"/>
      <c r="H18" s="268"/>
      <c r="I18" s="268"/>
      <c r="J18" s="715"/>
    </row>
    <row r="19" spans="1:10" ht="15" customHeight="1">
      <c r="A19" s="263">
        <v>12</v>
      </c>
      <c r="B19" s="247" t="s">
        <v>1362</v>
      </c>
      <c r="C19" s="265" t="s">
        <v>1363</v>
      </c>
      <c r="D19" s="266">
        <f t="shared" si="0"/>
        <v>35540</v>
      </c>
      <c r="E19" s="266">
        <f>SUM(E11:E18)</f>
        <v>35540</v>
      </c>
      <c r="F19" s="266">
        <f>SUM(F11:F18)</f>
        <v>0</v>
      </c>
      <c r="G19" s="266">
        <f>SUM(G11:G18)</f>
        <v>0</v>
      </c>
      <c r="H19" s="266">
        <f>SUM(H11:H18)</f>
        <v>0</v>
      </c>
      <c r="I19" s="266">
        <f>SUM(I11:I18)</f>
        <v>0</v>
      </c>
      <c r="J19" s="715"/>
    </row>
    <row r="20" spans="1:10" ht="15" customHeight="1">
      <c r="A20" s="263">
        <v>13</v>
      </c>
      <c r="B20" s="270" t="s">
        <v>1364</v>
      </c>
      <c r="C20" s="267" t="s">
        <v>1365</v>
      </c>
      <c r="D20" s="266">
        <f t="shared" si="0"/>
        <v>0</v>
      </c>
      <c r="E20" s="268"/>
      <c r="F20" s="268"/>
      <c r="G20" s="268"/>
      <c r="H20" s="268"/>
      <c r="I20" s="268"/>
      <c r="J20" s="715"/>
    </row>
    <row r="21" spans="1:10" ht="15" customHeight="1">
      <c r="A21" s="263">
        <v>14</v>
      </c>
      <c r="B21" s="270" t="s">
        <v>1366</v>
      </c>
      <c r="C21" s="267" t="s">
        <v>1367</v>
      </c>
      <c r="D21" s="266">
        <f t="shared" si="0"/>
        <v>651</v>
      </c>
      <c r="E21" s="268">
        <v>513</v>
      </c>
      <c r="F21" s="268">
        <v>7</v>
      </c>
      <c r="G21" s="268">
        <v>58</v>
      </c>
      <c r="H21" s="268">
        <v>58</v>
      </c>
      <c r="I21" s="268">
        <v>15</v>
      </c>
      <c r="J21" s="715"/>
    </row>
    <row r="22" spans="1:10" ht="15" customHeight="1">
      <c r="A22" s="263">
        <v>15</v>
      </c>
      <c r="B22" s="270" t="s">
        <v>1368</v>
      </c>
      <c r="C22" s="267" t="s">
        <v>1369</v>
      </c>
      <c r="D22" s="266">
        <f t="shared" si="0"/>
        <v>0</v>
      </c>
      <c r="E22" s="268"/>
      <c r="F22" s="268"/>
      <c r="G22" s="268"/>
      <c r="H22" s="268"/>
      <c r="I22" s="268"/>
      <c r="J22" s="715"/>
    </row>
    <row r="23" spans="1:10" ht="15" customHeight="1">
      <c r="A23" s="263">
        <v>16</v>
      </c>
      <c r="B23" s="270" t="s">
        <v>1370</v>
      </c>
      <c r="C23" s="267" t="s">
        <v>1371</v>
      </c>
      <c r="D23" s="266">
        <f t="shared" si="0"/>
        <v>0</v>
      </c>
      <c r="E23" s="268"/>
      <c r="F23" s="268"/>
      <c r="G23" s="268"/>
      <c r="H23" s="268"/>
      <c r="I23" s="268"/>
      <c r="J23" s="715"/>
    </row>
    <row r="24" spans="1:10" ht="15" customHeight="1">
      <c r="A24" s="263">
        <v>17</v>
      </c>
      <c r="B24" s="270" t="s">
        <v>1372</v>
      </c>
      <c r="C24" s="267" t="s">
        <v>1373</v>
      </c>
      <c r="D24" s="266">
        <f t="shared" si="0"/>
        <v>0</v>
      </c>
      <c r="E24" s="268"/>
      <c r="F24" s="268"/>
      <c r="G24" s="268"/>
      <c r="H24" s="268"/>
      <c r="I24" s="268"/>
      <c r="J24" s="715"/>
    </row>
    <row r="25" spans="1:10" ht="15" customHeight="1">
      <c r="A25" s="263">
        <v>18</v>
      </c>
      <c r="B25" s="270" t="s">
        <v>1374</v>
      </c>
      <c r="C25" s="267" t="s">
        <v>1375</v>
      </c>
      <c r="D25" s="266">
        <f t="shared" si="0"/>
        <v>115911</v>
      </c>
      <c r="E25" s="271">
        <f>SUM(E26:E34)</f>
        <v>115911</v>
      </c>
      <c r="F25" s="271">
        <f>SUM(F26:F34)</f>
        <v>0</v>
      </c>
      <c r="G25" s="271">
        <f>SUM(G26:G34)</f>
        <v>0</v>
      </c>
      <c r="H25" s="271">
        <f>SUM(H26:H34)</f>
        <v>0</v>
      </c>
      <c r="I25" s="271">
        <f>SUM(I26:I34)</f>
        <v>0</v>
      </c>
      <c r="J25" s="715"/>
    </row>
    <row r="26" spans="1:10" ht="15" customHeight="1">
      <c r="A26" s="272"/>
      <c r="B26" s="240" t="s">
        <v>1163</v>
      </c>
      <c r="C26" s="267" t="s">
        <v>1376</v>
      </c>
      <c r="D26" s="266">
        <f t="shared" si="0"/>
        <v>0</v>
      </c>
      <c r="E26" s="268"/>
      <c r="F26" s="268"/>
      <c r="G26" s="268"/>
      <c r="H26" s="268"/>
      <c r="I26" s="268"/>
      <c r="J26" s="715"/>
    </row>
    <row r="27" spans="1:10" ht="15" customHeight="1">
      <c r="A27" s="272"/>
      <c r="B27" s="240" t="s">
        <v>1165</v>
      </c>
      <c r="C27" s="267" t="s">
        <v>1377</v>
      </c>
      <c r="D27" s="266">
        <f t="shared" si="0"/>
        <v>0</v>
      </c>
      <c r="E27" s="268"/>
      <c r="F27" s="268"/>
      <c r="G27" s="268"/>
      <c r="H27" s="268"/>
      <c r="I27" s="268"/>
      <c r="J27" s="715"/>
    </row>
    <row r="28" spans="1:10" ht="15" customHeight="1">
      <c r="A28" s="272"/>
      <c r="B28" s="240" t="s">
        <v>1167</v>
      </c>
      <c r="C28" s="267" t="s">
        <v>1378</v>
      </c>
      <c r="D28" s="266">
        <f t="shared" si="0"/>
        <v>0</v>
      </c>
      <c r="E28" s="268"/>
      <c r="F28" s="268"/>
      <c r="G28" s="268"/>
      <c r="H28" s="268"/>
      <c r="I28" s="268"/>
      <c r="J28" s="715"/>
    </row>
    <row r="29" spans="1:10" ht="15" customHeight="1">
      <c r="A29" s="272"/>
      <c r="B29" s="240" t="s">
        <v>588</v>
      </c>
      <c r="C29" s="267"/>
      <c r="D29" s="266"/>
      <c r="E29" s="268">
        <v>500</v>
      </c>
      <c r="F29" s="268"/>
      <c r="G29" s="268"/>
      <c r="H29" s="268"/>
      <c r="I29" s="268"/>
      <c r="J29" s="715"/>
    </row>
    <row r="30" spans="1:10" ht="15" customHeight="1">
      <c r="A30" s="272"/>
      <c r="B30" s="240" t="s">
        <v>1169</v>
      </c>
      <c r="C30" s="267" t="s">
        <v>1379</v>
      </c>
      <c r="D30" s="266">
        <f t="shared" si="0"/>
        <v>494</v>
      </c>
      <c r="E30" s="268">
        <v>494</v>
      </c>
      <c r="F30" s="268"/>
      <c r="G30" s="268"/>
      <c r="H30" s="268"/>
      <c r="I30" s="268"/>
      <c r="J30" s="715"/>
    </row>
    <row r="31" spans="1:10" ht="15" customHeight="1">
      <c r="A31" s="272"/>
      <c r="B31" s="240" t="s">
        <v>706</v>
      </c>
      <c r="C31" s="267" t="s">
        <v>1380</v>
      </c>
      <c r="D31" s="266">
        <f t="shared" si="0"/>
        <v>4164</v>
      </c>
      <c r="E31" s="268">
        <v>4164</v>
      </c>
      <c r="F31" s="268"/>
      <c r="G31" s="268"/>
      <c r="H31" s="268"/>
      <c r="I31" s="268"/>
      <c r="J31" s="715"/>
    </row>
    <row r="32" spans="1:10" ht="15" customHeight="1">
      <c r="A32" s="272"/>
      <c r="B32" s="240" t="s">
        <v>1381</v>
      </c>
      <c r="C32" s="267" t="s">
        <v>1382</v>
      </c>
      <c r="D32" s="266">
        <f t="shared" si="0"/>
        <v>81900</v>
      </c>
      <c r="E32" s="268">
        <v>81900</v>
      </c>
      <c r="F32" s="268"/>
      <c r="G32" s="268"/>
      <c r="H32" s="268"/>
      <c r="I32" s="268"/>
      <c r="J32" s="715"/>
    </row>
    <row r="33" spans="1:10" ht="15" customHeight="1">
      <c r="A33" s="272"/>
      <c r="B33" s="240" t="s">
        <v>1383</v>
      </c>
      <c r="C33" s="267" t="s">
        <v>1384</v>
      </c>
      <c r="D33" s="266">
        <f t="shared" si="0"/>
        <v>28553</v>
      </c>
      <c r="E33" s="268">
        <v>28553</v>
      </c>
      <c r="F33" s="268"/>
      <c r="G33" s="268"/>
      <c r="H33" s="268"/>
      <c r="I33" s="268"/>
      <c r="J33" s="715"/>
    </row>
    <row r="34" spans="1:10" ht="15" customHeight="1">
      <c r="A34" s="272"/>
      <c r="B34" s="245" t="s">
        <v>1173</v>
      </c>
      <c r="C34" s="267" t="s">
        <v>1385</v>
      </c>
      <c r="D34" s="266">
        <f t="shared" si="0"/>
        <v>300</v>
      </c>
      <c r="E34" s="268">
        <v>300</v>
      </c>
      <c r="F34" s="268"/>
      <c r="G34" s="268"/>
      <c r="H34" s="268"/>
      <c r="I34" s="268"/>
      <c r="J34" s="715"/>
    </row>
    <row r="35" spans="1:10" ht="15" customHeight="1">
      <c r="A35" s="272">
        <v>19</v>
      </c>
      <c r="B35" s="270" t="s">
        <v>1386</v>
      </c>
      <c r="C35" s="267" t="s">
        <v>1387</v>
      </c>
      <c r="D35" s="266">
        <f t="shared" si="0"/>
        <v>0</v>
      </c>
      <c r="E35" s="268"/>
      <c r="F35" s="268"/>
      <c r="G35" s="268"/>
      <c r="H35" s="268"/>
      <c r="I35" s="268"/>
      <c r="J35" s="715"/>
    </row>
    <row r="36" spans="1:10" ht="15" customHeight="1">
      <c r="A36" s="272">
        <v>20</v>
      </c>
      <c r="B36" s="270" t="s">
        <v>1388</v>
      </c>
      <c r="C36" s="267" t="s">
        <v>1389</v>
      </c>
      <c r="D36" s="266">
        <f t="shared" si="0"/>
        <v>0</v>
      </c>
      <c r="E36" s="268"/>
      <c r="F36" s="268"/>
      <c r="G36" s="268"/>
      <c r="H36" s="268"/>
      <c r="I36" s="268"/>
      <c r="J36" s="715"/>
    </row>
    <row r="37" spans="1:10" ht="15" customHeight="1">
      <c r="A37" s="272">
        <v>21</v>
      </c>
      <c r="B37" s="270" t="s">
        <v>1390</v>
      </c>
      <c r="C37" s="267" t="s">
        <v>1391</v>
      </c>
      <c r="D37" s="266">
        <f t="shared" si="0"/>
        <v>0</v>
      </c>
      <c r="E37" s="268"/>
      <c r="F37" s="268"/>
      <c r="G37" s="268"/>
      <c r="H37" s="268"/>
      <c r="I37" s="268"/>
      <c r="J37" s="715"/>
    </row>
    <row r="38" spans="1:10">
      <c r="A38" s="272">
        <v>22</v>
      </c>
      <c r="B38" s="273" t="s">
        <v>1392</v>
      </c>
      <c r="C38" s="267" t="s">
        <v>1393</v>
      </c>
      <c r="D38" s="266">
        <f t="shared" si="0"/>
        <v>0</v>
      </c>
      <c r="E38" s="268"/>
      <c r="F38" s="268"/>
      <c r="G38" s="268"/>
      <c r="H38" s="268"/>
      <c r="I38" s="268"/>
      <c r="J38" s="715"/>
    </row>
    <row r="39" spans="1:10" ht="15" customHeight="1">
      <c r="A39" s="272">
        <v>23</v>
      </c>
      <c r="B39" s="270" t="s">
        <v>1394</v>
      </c>
      <c r="C39" s="267" t="s">
        <v>1395</v>
      </c>
      <c r="D39" s="266">
        <f t="shared" si="0"/>
        <v>4113</v>
      </c>
      <c r="E39" s="268">
        <v>4113</v>
      </c>
      <c r="F39" s="268"/>
      <c r="G39" s="268"/>
      <c r="H39" s="268"/>
      <c r="I39" s="268"/>
      <c r="J39" s="715"/>
    </row>
    <row r="40" spans="1:10">
      <c r="A40" s="272">
        <v>24</v>
      </c>
      <c r="B40" s="273" t="s">
        <v>1396</v>
      </c>
      <c r="C40" s="267" t="s">
        <v>1397</v>
      </c>
      <c r="D40" s="266">
        <f t="shared" si="0"/>
        <v>0</v>
      </c>
      <c r="E40" s="268"/>
      <c r="F40" s="268"/>
      <c r="G40" s="268"/>
      <c r="H40" s="268"/>
      <c r="I40" s="268"/>
      <c r="J40" s="715"/>
    </row>
    <row r="41" spans="1:10" ht="15" customHeight="1">
      <c r="A41" s="272">
        <v>25</v>
      </c>
      <c r="B41" s="247" t="s">
        <v>1398</v>
      </c>
      <c r="C41" s="265" t="s">
        <v>1399</v>
      </c>
      <c r="D41" s="266">
        <f t="shared" si="0"/>
        <v>120675</v>
      </c>
      <c r="E41" s="266">
        <f>E20+E21+E22+E23+E24+E25+E35+E36+E37+E38+E39+E40</f>
        <v>120537</v>
      </c>
      <c r="F41" s="266">
        <f>F20+F21+F22+F23+F24+F25+F35+F36+F37+F38+F39+F40</f>
        <v>7</v>
      </c>
      <c r="G41" s="266">
        <f>G20+G21+G22+G23+G24+G25+G35+G36+G37+G38+G39+G40</f>
        <v>58</v>
      </c>
      <c r="H41" s="266">
        <f>H20+H21+H22+H23+H24+H25+H35+H36+H37+H38+H39+H40</f>
        <v>58</v>
      </c>
      <c r="I41" s="266">
        <f>I20+I21+I22+I23+I24+I25+I35+I36+I37+I38+I39+I40</f>
        <v>15</v>
      </c>
      <c r="J41" s="715"/>
    </row>
    <row r="42" spans="1:10">
      <c r="A42" s="272">
        <v>26</v>
      </c>
      <c r="B42" s="274" t="s">
        <v>564</v>
      </c>
      <c r="C42" s="267" t="s">
        <v>1401</v>
      </c>
      <c r="D42" s="266">
        <f t="shared" si="0"/>
        <v>1965</v>
      </c>
      <c r="E42" s="268">
        <v>1900</v>
      </c>
      <c r="F42" s="716">
        <v>52</v>
      </c>
      <c r="G42" s="268">
        <v>13</v>
      </c>
      <c r="H42" s="268"/>
      <c r="I42" s="268"/>
      <c r="J42" s="715"/>
    </row>
    <row r="43" spans="1:10">
      <c r="A43" s="272">
        <v>27</v>
      </c>
      <c r="B43" s="274" t="s">
        <v>1402</v>
      </c>
      <c r="C43" s="267" t="s">
        <v>1403</v>
      </c>
      <c r="D43" s="266">
        <f t="shared" si="0"/>
        <v>27808</v>
      </c>
      <c r="E43" s="268">
        <v>27159</v>
      </c>
      <c r="F43" s="268"/>
      <c r="G43" s="268">
        <v>649</v>
      </c>
      <c r="H43" s="268"/>
      <c r="I43" s="268"/>
      <c r="J43" s="715"/>
    </row>
    <row r="44" spans="1:10">
      <c r="A44" s="272">
        <v>28</v>
      </c>
      <c r="B44" s="274" t="s">
        <v>1404</v>
      </c>
      <c r="C44" s="267" t="s">
        <v>1405</v>
      </c>
      <c r="D44" s="266">
        <f t="shared" si="0"/>
        <v>1125</v>
      </c>
      <c r="E44" s="268">
        <v>18</v>
      </c>
      <c r="F44" s="268">
        <v>916</v>
      </c>
      <c r="G44" s="268">
        <v>105</v>
      </c>
      <c r="H44" s="268">
        <v>86</v>
      </c>
      <c r="I44" s="268"/>
      <c r="J44" s="715"/>
    </row>
    <row r="45" spans="1:10">
      <c r="A45" s="272">
        <v>29</v>
      </c>
      <c r="B45" s="274" t="s">
        <v>1406</v>
      </c>
      <c r="C45" s="267" t="s">
        <v>1407</v>
      </c>
      <c r="D45" s="266">
        <f t="shared" si="0"/>
        <v>12125</v>
      </c>
      <c r="E45" s="268">
        <v>5168</v>
      </c>
      <c r="F45" s="268">
        <v>1129</v>
      </c>
      <c r="G45" s="268">
        <v>2793</v>
      </c>
      <c r="H45" s="268">
        <v>335</v>
      </c>
      <c r="I45" s="268">
        <v>2700</v>
      </c>
      <c r="J45" s="715"/>
    </row>
    <row r="46" spans="1:10">
      <c r="A46" s="272">
        <v>30</v>
      </c>
      <c r="B46" s="237" t="s">
        <v>1408</v>
      </c>
      <c r="C46" s="267" t="s">
        <v>1409</v>
      </c>
      <c r="D46" s="266">
        <f t="shared" si="0"/>
        <v>0</v>
      </c>
      <c r="E46" s="268"/>
      <c r="F46" s="268"/>
      <c r="G46" s="268"/>
      <c r="H46" s="268"/>
      <c r="I46" s="268"/>
      <c r="J46" s="715"/>
    </row>
    <row r="47" spans="1:10">
      <c r="A47" s="272">
        <v>31</v>
      </c>
      <c r="B47" s="237" t="s">
        <v>1410</v>
      </c>
      <c r="C47" s="267" t="s">
        <v>1411</v>
      </c>
      <c r="D47" s="266">
        <f t="shared" si="0"/>
        <v>0</v>
      </c>
      <c r="E47" s="268"/>
      <c r="F47" s="268"/>
      <c r="G47" s="268"/>
      <c r="H47" s="268"/>
      <c r="I47" s="268"/>
      <c r="J47" s="715"/>
    </row>
    <row r="48" spans="1:10">
      <c r="A48" s="272">
        <v>32</v>
      </c>
      <c r="B48" s="237" t="s">
        <v>1412</v>
      </c>
      <c r="C48" s="267" t="s">
        <v>1413</v>
      </c>
      <c r="D48" s="266">
        <f t="shared" si="0"/>
        <v>10374</v>
      </c>
      <c r="E48" s="268">
        <v>8442</v>
      </c>
      <c r="F48" s="268">
        <v>566</v>
      </c>
      <c r="G48" s="268">
        <v>780</v>
      </c>
      <c r="H48" s="268">
        <v>113</v>
      </c>
      <c r="I48" s="268">
        <v>473</v>
      </c>
      <c r="J48" s="715"/>
    </row>
    <row r="49" spans="1:10">
      <c r="A49" s="272">
        <v>33</v>
      </c>
      <c r="B49" s="243" t="s">
        <v>1414</v>
      </c>
      <c r="C49" s="265" t="s">
        <v>1415</v>
      </c>
      <c r="D49" s="266">
        <f t="shared" si="0"/>
        <v>53397</v>
      </c>
      <c r="E49" s="266">
        <f>SUM(E42:E48)</f>
        <v>42687</v>
      </c>
      <c r="F49" s="266">
        <f>SUM(F42:F48)</f>
        <v>2663</v>
      </c>
      <c r="G49" s="266">
        <f>SUM(G42:G48)</f>
        <v>4340</v>
      </c>
      <c r="H49" s="266">
        <f>SUM(H42:H48)</f>
        <v>534</v>
      </c>
      <c r="I49" s="266">
        <f>SUM(I42:I48)</f>
        <v>3173</v>
      </c>
      <c r="J49" s="715"/>
    </row>
    <row r="50" spans="1:10" ht="15" customHeight="1">
      <c r="A50" s="272">
        <v>34</v>
      </c>
      <c r="B50" s="244" t="s">
        <v>1416</v>
      </c>
      <c r="C50" s="267" t="s">
        <v>1417</v>
      </c>
      <c r="D50" s="266">
        <f t="shared" si="0"/>
        <v>28193</v>
      </c>
      <c r="E50" s="268">
        <v>28193</v>
      </c>
      <c r="F50" s="268"/>
      <c r="G50" s="268"/>
      <c r="H50" s="268"/>
      <c r="I50" s="268"/>
      <c r="J50" s="715"/>
    </row>
    <row r="51" spans="1:10" ht="15" customHeight="1">
      <c r="A51" s="272">
        <v>35</v>
      </c>
      <c r="B51" s="244" t="s">
        <v>1418</v>
      </c>
      <c r="C51" s="267" t="s">
        <v>1419</v>
      </c>
      <c r="D51" s="266">
        <f t="shared" si="0"/>
        <v>12</v>
      </c>
      <c r="E51" s="268"/>
      <c r="F51" s="268">
        <v>12</v>
      </c>
      <c r="G51" s="268"/>
      <c r="H51" s="268"/>
      <c r="I51" s="268"/>
      <c r="J51" s="715"/>
    </row>
    <row r="52" spans="1:10" ht="15" customHeight="1">
      <c r="A52" s="272">
        <v>36</v>
      </c>
      <c r="B52" s="244" t="s">
        <v>1420</v>
      </c>
      <c r="C52" s="267" t="s">
        <v>1421</v>
      </c>
      <c r="D52" s="266">
        <f t="shared" si="0"/>
        <v>120</v>
      </c>
      <c r="E52" s="268"/>
      <c r="F52" s="268"/>
      <c r="G52" s="268">
        <v>120</v>
      </c>
      <c r="H52" s="268"/>
      <c r="I52" s="268"/>
      <c r="J52" s="715"/>
    </row>
    <row r="53" spans="1:10" ht="15" customHeight="1">
      <c r="A53" s="272">
        <v>37</v>
      </c>
      <c r="B53" s="244" t="s">
        <v>1422</v>
      </c>
      <c r="C53" s="267" t="s">
        <v>1423</v>
      </c>
      <c r="D53" s="266">
        <f t="shared" si="0"/>
        <v>6157</v>
      </c>
      <c r="E53" s="268">
        <v>6122</v>
      </c>
      <c r="F53" s="268">
        <v>3</v>
      </c>
      <c r="G53" s="268">
        <v>32</v>
      </c>
      <c r="H53" s="268"/>
      <c r="I53" s="268"/>
      <c r="J53" s="715"/>
    </row>
    <row r="54" spans="1:10" ht="15" customHeight="1">
      <c r="A54" s="272">
        <v>38</v>
      </c>
      <c r="B54" s="247" t="s">
        <v>1424</v>
      </c>
      <c r="C54" s="265" t="s">
        <v>1425</v>
      </c>
      <c r="D54" s="266">
        <f t="shared" si="0"/>
        <v>34482</v>
      </c>
      <c r="E54" s="266">
        <f>SUM(E50:E53)</f>
        <v>34315</v>
      </c>
      <c r="F54" s="266">
        <f>SUM(F50:F53)</f>
        <v>15</v>
      </c>
      <c r="G54" s="266">
        <f>SUM(G50:G53)</f>
        <v>152</v>
      </c>
      <c r="H54" s="266">
        <f>SUM(H50:H53)</f>
        <v>0</v>
      </c>
      <c r="I54" s="266">
        <f>SUM(I50:I53)</f>
        <v>0</v>
      </c>
      <c r="J54" s="715"/>
    </row>
    <row r="55" spans="1:10" ht="15" customHeight="1">
      <c r="A55" s="272">
        <v>39</v>
      </c>
      <c r="B55" s="244" t="s">
        <v>1426</v>
      </c>
      <c r="C55" s="267" t="s">
        <v>1427</v>
      </c>
      <c r="D55" s="266">
        <f t="shared" si="0"/>
        <v>0</v>
      </c>
      <c r="E55" s="268"/>
      <c r="F55" s="268"/>
      <c r="G55" s="268"/>
      <c r="H55" s="268"/>
      <c r="I55" s="268"/>
      <c r="J55" s="715"/>
    </row>
    <row r="56" spans="1:10" ht="15" customHeight="1">
      <c r="A56" s="272">
        <v>40</v>
      </c>
      <c r="B56" s="244" t="s">
        <v>1428</v>
      </c>
      <c r="C56" s="267" t="s">
        <v>1429</v>
      </c>
      <c r="D56" s="266">
        <f t="shared" si="0"/>
        <v>0</v>
      </c>
      <c r="E56" s="268"/>
      <c r="F56" s="268"/>
      <c r="G56" s="268"/>
      <c r="H56" s="268"/>
      <c r="I56" s="268"/>
      <c r="J56" s="715"/>
    </row>
    <row r="57" spans="1:10" ht="15" customHeight="1">
      <c r="A57" s="272">
        <v>41</v>
      </c>
      <c r="B57" s="244" t="s">
        <v>1430</v>
      </c>
      <c r="C57" s="267" t="s">
        <v>1431</v>
      </c>
      <c r="D57" s="266">
        <f t="shared" si="0"/>
        <v>0</v>
      </c>
      <c r="E57" s="268"/>
      <c r="F57" s="268"/>
      <c r="G57" s="268"/>
      <c r="H57" s="268"/>
      <c r="I57" s="268"/>
      <c r="J57" s="715"/>
    </row>
    <row r="58" spans="1:10" ht="15" customHeight="1">
      <c r="A58" s="272">
        <v>42</v>
      </c>
      <c r="B58" s="244" t="s">
        <v>1432</v>
      </c>
      <c r="C58" s="267" t="s">
        <v>1433</v>
      </c>
      <c r="D58" s="266">
        <f t="shared" si="0"/>
        <v>1155</v>
      </c>
      <c r="E58" s="268">
        <v>1155</v>
      </c>
      <c r="F58" s="268"/>
      <c r="G58" s="268"/>
      <c r="H58" s="268"/>
      <c r="I58" s="268"/>
      <c r="J58" s="715"/>
    </row>
    <row r="59" spans="1:10" ht="15" customHeight="1">
      <c r="A59" s="272">
        <v>43</v>
      </c>
      <c r="B59" s="244" t="s">
        <v>1434</v>
      </c>
      <c r="C59" s="267" t="s">
        <v>1435</v>
      </c>
      <c r="D59" s="266">
        <f t="shared" si="0"/>
        <v>0</v>
      </c>
      <c r="E59" s="268"/>
      <c r="F59" s="268"/>
      <c r="G59" s="268"/>
      <c r="H59" s="268"/>
      <c r="I59" s="268"/>
      <c r="J59" s="715"/>
    </row>
    <row r="60" spans="1:10" ht="15" customHeight="1">
      <c r="A60" s="272">
        <v>44</v>
      </c>
      <c r="B60" s="244" t="s">
        <v>1436</v>
      </c>
      <c r="C60" s="267" t="s">
        <v>1437</v>
      </c>
      <c r="D60" s="266">
        <f t="shared" si="0"/>
        <v>0</v>
      </c>
      <c r="E60" s="268"/>
      <c r="F60" s="268"/>
      <c r="G60" s="268"/>
      <c r="H60" s="268"/>
      <c r="I60" s="268"/>
      <c r="J60" s="715"/>
    </row>
    <row r="61" spans="1:10" ht="15" customHeight="1">
      <c r="A61" s="272">
        <v>45</v>
      </c>
      <c r="B61" s="244" t="s">
        <v>1438</v>
      </c>
      <c r="C61" s="267" t="s">
        <v>1439</v>
      </c>
      <c r="D61" s="266">
        <f t="shared" si="0"/>
        <v>0</v>
      </c>
      <c r="E61" s="268"/>
      <c r="F61" s="268"/>
      <c r="G61" s="268"/>
      <c r="H61" s="268"/>
      <c r="I61" s="268"/>
      <c r="J61" s="715"/>
    </row>
    <row r="62" spans="1:10" ht="15" customHeight="1">
      <c r="A62" s="272">
        <v>46</v>
      </c>
      <c r="B62" s="244" t="s">
        <v>1440</v>
      </c>
      <c r="C62" s="267" t="s">
        <v>1441</v>
      </c>
      <c r="D62" s="266">
        <f t="shared" si="0"/>
        <v>1976</v>
      </c>
      <c r="E62" s="268">
        <v>1976</v>
      </c>
      <c r="F62" s="268"/>
      <c r="G62" s="268"/>
      <c r="H62" s="268"/>
      <c r="I62" s="268"/>
      <c r="J62" s="715"/>
    </row>
    <row r="63" spans="1:10" ht="15" customHeight="1" thickBot="1">
      <c r="A63" s="272">
        <v>47</v>
      </c>
      <c r="B63" s="275" t="s">
        <v>1442</v>
      </c>
      <c r="C63" s="276" t="s">
        <v>1443</v>
      </c>
      <c r="D63" s="266">
        <f t="shared" si="0"/>
        <v>3131</v>
      </c>
      <c r="E63" s="277">
        <f>SUM(E55:E62)</f>
        <v>3131</v>
      </c>
      <c r="F63" s="277">
        <f>SUM(F55:F62)</f>
        <v>0</v>
      </c>
      <c r="G63" s="277">
        <f>SUM(G55:G62)</f>
        <v>0</v>
      </c>
      <c r="H63" s="277">
        <f>SUM(H55:H62)</f>
        <v>0</v>
      </c>
      <c r="I63" s="277">
        <f>SUM(I55:I62)</f>
        <v>0</v>
      </c>
      <c r="J63" s="715"/>
    </row>
    <row r="64" spans="1:10" ht="15.75" thickBot="1">
      <c r="A64" s="272">
        <v>48</v>
      </c>
      <c r="B64" s="278" t="s">
        <v>1444</v>
      </c>
      <c r="C64" s="279" t="s">
        <v>1445</v>
      </c>
      <c r="D64" s="266">
        <f t="shared" si="0"/>
        <v>825174</v>
      </c>
      <c r="E64" s="280">
        <f>E8+E9+E10+E19+E41+E49+E54+E63</f>
        <v>318075</v>
      </c>
      <c r="F64" s="280">
        <f>F8+F9+F10+F19+F41+F49+F54+F63</f>
        <v>136471</v>
      </c>
      <c r="G64" s="280">
        <f>G8+G9+G10+G19+G41+G49+G54+G63</f>
        <v>206799</v>
      </c>
      <c r="H64" s="280">
        <f>H8+H9+H10+H19+H41+H49+H54+H63</f>
        <v>117018</v>
      </c>
      <c r="I64" s="280">
        <f>I8+I9+I10+I19+I41+I49+I54+I63</f>
        <v>46811</v>
      </c>
      <c r="J64" s="715"/>
    </row>
    <row r="65" spans="1:10">
      <c r="A65" s="272">
        <v>49</v>
      </c>
      <c r="B65" s="257" t="s">
        <v>1446</v>
      </c>
      <c r="C65" s="580" t="s">
        <v>1447</v>
      </c>
      <c r="D65" s="266">
        <f t="shared" si="0"/>
        <v>0</v>
      </c>
      <c r="E65" s="281"/>
      <c r="F65" s="281"/>
      <c r="G65" s="281"/>
      <c r="H65" s="281"/>
      <c r="I65" s="281"/>
      <c r="J65" s="715"/>
    </row>
    <row r="66" spans="1:10">
      <c r="A66" s="272">
        <v>50</v>
      </c>
      <c r="B66" s="258" t="s">
        <v>1448</v>
      </c>
      <c r="C66" s="581" t="s">
        <v>1449</v>
      </c>
      <c r="D66" s="266">
        <f t="shared" si="0"/>
        <v>0</v>
      </c>
      <c r="E66" s="282"/>
      <c r="F66" s="282"/>
      <c r="G66" s="282"/>
      <c r="H66" s="282"/>
      <c r="I66" s="282"/>
      <c r="J66" s="715"/>
    </row>
    <row r="67" spans="1:10">
      <c r="A67" s="272">
        <v>51</v>
      </c>
      <c r="B67" s="260" t="s">
        <v>1450</v>
      </c>
      <c r="C67" s="580" t="s">
        <v>1451</v>
      </c>
      <c r="D67" s="266">
        <f t="shared" si="0"/>
        <v>0</v>
      </c>
      <c r="E67" s="282"/>
      <c r="F67" s="282"/>
      <c r="G67" s="282"/>
      <c r="H67" s="282"/>
      <c r="I67" s="282"/>
      <c r="J67" s="715"/>
    </row>
    <row r="68" spans="1:10">
      <c r="A68" s="272">
        <v>52</v>
      </c>
      <c r="B68" s="260" t="s">
        <v>1452</v>
      </c>
      <c r="C68" s="581" t="s">
        <v>1453</v>
      </c>
      <c r="D68" s="266">
        <f t="shared" si="0"/>
        <v>31861</v>
      </c>
      <c r="E68" s="282">
        <v>31861</v>
      </c>
      <c r="F68" s="282"/>
      <c r="G68" s="282"/>
      <c r="H68" s="282"/>
      <c r="I68" s="282"/>
      <c r="J68" s="715"/>
    </row>
    <row r="69" spans="1:10">
      <c r="A69" s="272">
        <v>53</v>
      </c>
      <c r="B69" s="260" t="s">
        <v>1454</v>
      </c>
      <c r="C69" s="580" t="s">
        <v>1455</v>
      </c>
      <c r="D69" s="266">
        <f t="shared" si="0"/>
        <v>399219</v>
      </c>
      <c r="E69" s="282">
        <v>399219</v>
      </c>
      <c r="F69" s="282"/>
      <c r="G69" s="282"/>
      <c r="H69" s="282"/>
      <c r="I69" s="282"/>
      <c r="J69" s="715"/>
    </row>
    <row r="70" spans="1:10">
      <c r="A70" s="272">
        <v>54</v>
      </c>
      <c r="B70" s="260" t="s">
        <v>1456</v>
      </c>
      <c r="C70" s="581" t="s">
        <v>1457</v>
      </c>
      <c r="D70" s="266">
        <f t="shared" si="0"/>
        <v>0</v>
      </c>
      <c r="E70" s="282"/>
      <c r="F70" s="282"/>
      <c r="G70" s="282"/>
      <c r="H70" s="282"/>
      <c r="I70" s="282"/>
      <c r="J70" s="715"/>
    </row>
    <row r="71" spans="1:10">
      <c r="A71" s="272">
        <v>55</v>
      </c>
      <c r="B71" s="260" t="s">
        <v>1458</v>
      </c>
      <c r="C71" s="580" t="s">
        <v>1459</v>
      </c>
      <c r="D71" s="266">
        <f t="shared" si="0"/>
        <v>0</v>
      </c>
      <c r="E71" s="282"/>
      <c r="F71" s="282"/>
      <c r="G71" s="282"/>
      <c r="H71" s="282"/>
      <c r="I71" s="282"/>
      <c r="J71" s="715"/>
    </row>
    <row r="72" spans="1:10">
      <c r="A72" s="272">
        <v>56</v>
      </c>
      <c r="B72" s="260" t="s">
        <v>1460</v>
      </c>
      <c r="C72" s="581" t="s">
        <v>1461</v>
      </c>
      <c r="D72" s="266">
        <f t="shared" si="0"/>
        <v>0</v>
      </c>
      <c r="E72" s="282"/>
      <c r="F72" s="282"/>
      <c r="G72" s="282"/>
      <c r="H72" s="282"/>
      <c r="I72" s="282"/>
      <c r="J72" s="715"/>
    </row>
    <row r="73" spans="1:10">
      <c r="A73" s="272">
        <v>57</v>
      </c>
      <c r="B73" s="258" t="s">
        <v>1462</v>
      </c>
      <c r="C73" s="581" t="s">
        <v>1463</v>
      </c>
      <c r="D73" s="266">
        <f>SUM(E73:I73)</f>
        <v>431080</v>
      </c>
      <c r="E73" s="592">
        <f>SUM(E65:E72)</f>
        <v>431080</v>
      </c>
      <c r="F73" s="592">
        <f>SUM(F65:F72)</f>
        <v>0</v>
      </c>
      <c r="G73" s="592">
        <f>SUM(G65:G72)</f>
        <v>0</v>
      </c>
      <c r="H73" s="592">
        <f>SUM(H65:H72)</f>
        <v>0</v>
      </c>
      <c r="I73" s="592">
        <f>SUM(I65:I72)</f>
        <v>0</v>
      </c>
      <c r="J73" s="715"/>
    </row>
    <row r="74" spans="1:10">
      <c r="A74" s="272">
        <v>58</v>
      </c>
      <c r="B74" s="258" t="s">
        <v>1464</v>
      </c>
      <c r="C74" s="581" t="s">
        <v>1465</v>
      </c>
      <c r="D74" s="266">
        <f>SUM(E74:I74)</f>
        <v>0</v>
      </c>
      <c r="E74" s="282"/>
      <c r="F74" s="282"/>
      <c r="G74" s="282"/>
      <c r="H74" s="282"/>
      <c r="I74" s="282"/>
      <c r="J74" s="715"/>
    </row>
    <row r="75" spans="1:10" ht="15.75" thickBot="1">
      <c r="A75" s="272">
        <v>59</v>
      </c>
      <c r="B75" s="283" t="s">
        <v>1466</v>
      </c>
      <c r="C75" s="593" t="s">
        <v>1467</v>
      </c>
      <c r="D75" s="266">
        <f>SUM(E75:I75)</f>
        <v>431080</v>
      </c>
      <c r="E75" s="594">
        <f>SUM(E73:E74)</f>
        <v>431080</v>
      </c>
      <c r="F75" s="594">
        <f>SUM(F73:F74)</f>
        <v>0</v>
      </c>
      <c r="G75" s="594">
        <f>SUM(G73:G74)</f>
        <v>0</v>
      </c>
      <c r="H75" s="594">
        <f>SUM(H73:H74)</f>
        <v>0</v>
      </c>
      <c r="I75" s="594">
        <f>SUM(I73:I74)</f>
        <v>0</v>
      </c>
      <c r="J75" s="715"/>
    </row>
    <row r="76" spans="1:10" ht="15.75" thickBot="1">
      <c r="A76" s="272">
        <v>60</v>
      </c>
      <c r="B76" s="284" t="s">
        <v>1468</v>
      </c>
      <c r="C76" s="285"/>
      <c r="D76" s="266">
        <f>SUM(E76:I76)</f>
        <v>1256254</v>
      </c>
      <c r="E76" s="286">
        <f>E64+E75</f>
        <v>749155</v>
      </c>
      <c r="F76" s="286">
        <f>F64+F75</f>
        <v>136471</v>
      </c>
      <c r="G76" s="286">
        <f>G64+G75</f>
        <v>206799</v>
      </c>
      <c r="H76" s="286">
        <f>H64+H75</f>
        <v>117018</v>
      </c>
      <c r="I76" s="286">
        <f>I64+I75</f>
        <v>46811</v>
      </c>
      <c r="J76" s="715"/>
    </row>
    <row r="77" spans="1:10">
      <c r="D77" s="715"/>
      <c r="E77" s="715"/>
      <c r="F77" s="715"/>
      <c r="G77" s="715"/>
      <c r="H77" s="715"/>
      <c r="I77" s="715"/>
    </row>
    <row r="78" spans="1:10">
      <c r="B78" s="287"/>
    </row>
    <row r="80" spans="1:10">
      <c r="B80" s="287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82" style="18" customWidth="1"/>
    <col min="3" max="4" width="19.140625" style="18" customWidth="1"/>
    <col min="5" max="5" width="18.7109375" style="18" customWidth="1"/>
    <col min="6" max="6" width="13.42578125" style="18" customWidth="1"/>
    <col min="7" max="16384" width="9.140625" style="18"/>
  </cols>
  <sheetData>
    <row r="1" spans="1:6">
      <c r="B1" s="90" t="s">
        <v>41</v>
      </c>
      <c r="C1" s="959" t="s">
        <v>283</v>
      </c>
      <c r="D1" s="960"/>
      <c r="E1" s="960"/>
    </row>
    <row r="2" spans="1:6">
      <c r="B2" s="91" t="s">
        <v>836</v>
      </c>
      <c r="C2" s="227" t="s">
        <v>1483</v>
      </c>
      <c r="D2" s="89"/>
      <c r="E2" s="89"/>
    </row>
    <row r="3" spans="1:6">
      <c r="D3" s="18" t="s">
        <v>281</v>
      </c>
    </row>
    <row r="5" spans="1:6" ht="21.75" customHeight="1">
      <c r="A5" s="957" t="s">
        <v>834</v>
      </c>
      <c r="B5" s="958"/>
      <c r="C5" s="958"/>
      <c r="D5" s="958"/>
      <c r="E5" s="958"/>
      <c r="F5" s="958"/>
    </row>
    <row r="6" spans="1:6" ht="105">
      <c r="A6" s="755" t="s">
        <v>85</v>
      </c>
      <c r="B6" s="755" t="s">
        <v>86</v>
      </c>
      <c r="C6" s="755" t="s">
        <v>176</v>
      </c>
      <c r="D6" s="755" t="s">
        <v>177</v>
      </c>
      <c r="E6" s="755" t="s">
        <v>178</v>
      </c>
      <c r="F6" s="755" t="s">
        <v>835</v>
      </c>
    </row>
    <row r="7" spans="1:6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  <c r="F7" s="755">
        <v>6</v>
      </c>
    </row>
    <row r="8" spans="1:6">
      <c r="A8" s="756" t="s">
        <v>1133</v>
      </c>
      <c r="B8" s="757" t="s">
        <v>179</v>
      </c>
      <c r="C8" s="758">
        <v>1936000</v>
      </c>
      <c r="D8" s="758">
        <v>1936000</v>
      </c>
      <c r="E8" s="758">
        <v>0</v>
      </c>
      <c r="F8" s="758">
        <v>0</v>
      </c>
    </row>
    <row r="9" spans="1:6">
      <c r="A9" s="759" t="s">
        <v>1154</v>
      </c>
      <c r="B9" s="760" t="s">
        <v>820</v>
      </c>
      <c r="C9" s="761">
        <v>1936000</v>
      </c>
      <c r="D9" s="761">
        <v>1936000</v>
      </c>
      <c r="E9" s="761">
        <v>0</v>
      </c>
      <c r="F9" s="761">
        <v>0</v>
      </c>
    </row>
    <row r="10" spans="1:6">
      <c r="A10" s="756" t="s">
        <v>1207</v>
      </c>
      <c r="B10" s="757" t="s">
        <v>821</v>
      </c>
      <c r="C10" s="758">
        <v>303000</v>
      </c>
      <c r="D10" s="758">
        <v>303000</v>
      </c>
      <c r="E10" s="758">
        <v>0</v>
      </c>
      <c r="F10" s="758">
        <v>0</v>
      </c>
    </row>
    <row r="11" spans="1:6" ht="25.5">
      <c r="A11" s="756" t="s">
        <v>1225</v>
      </c>
      <c r="B11" s="757" t="s">
        <v>822</v>
      </c>
      <c r="C11" s="758">
        <v>180958223</v>
      </c>
      <c r="D11" s="758">
        <v>0</v>
      </c>
      <c r="E11" s="758">
        <v>180958223</v>
      </c>
      <c r="F11" s="758">
        <v>0</v>
      </c>
    </row>
    <row r="12" spans="1:6" ht="25.5">
      <c r="A12" s="759" t="s">
        <v>1228</v>
      </c>
      <c r="B12" s="760" t="s">
        <v>823</v>
      </c>
      <c r="C12" s="761">
        <v>181261223</v>
      </c>
      <c r="D12" s="761">
        <v>303000</v>
      </c>
      <c r="E12" s="761">
        <v>180958223</v>
      </c>
      <c r="F12" s="761">
        <v>0</v>
      </c>
    </row>
    <row r="13" spans="1:6">
      <c r="A13" s="759" t="s">
        <v>1268</v>
      </c>
      <c r="B13" s="760" t="s">
        <v>824</v>
      </c>
      <c r="C13" s="761">
        <v>183197223</v>
      </c>
      <c r="D13" s="761">
        <v>2239000</v>
      </c>
      <c r="E13" s="761">
        <v>180958223</v>
      </c>
      <c r="F13" s="761">
        <v>0</v>
      </c>
    </row>
    <row r="14" spans="1:6">
      <c r="A14" s="756" t="s">
        <v>1271</v>
      </c>
      <c r="B14" s="757" t="s">
        <v>825</v>
      </c>
      <c r="C14" s="758">
        <v>395097</v>
      </c>
      <c r="D14" s="758">
        <v>395097</v>
      </c>
      <c r="E14" s="758">
        <v>0</v>
      </c>
      <c r="F14" s="758">
        <v>0</v>
      </c>
    </row>
    <row r="15" spans="1:6">
      <c r="A15" s="756" t="s">
        <v>1274</v>
      </c>
      <c r="B15" s="757" t="s">
        <v>826</v>
      </c>
      <c r="C15" s="758">
        <v>2931500</v>
      </c>
      <c r="D15" s="758">
        <v>2931500</v>
      </c>
      <c r="E15" s="758">
        <v>0</v>
      </c>
      <c r="F15" s="758">
        <v>0</v>
      </c>
    </row>
    <row r="16" spans="1:6">
      <c r="A16" s="756" t="s">
        <v>181</v>
      </c>
      <c r="B16" s="757" t="s">
        <v>827</v>
      </c>
      <c r="C16" s="758">
        <v>20165476</v>
      </c>
      <c r="D16" s="758">
        <v>20038756</v>
      </c>
      <c r="E16" s="758">
        <v>0</v>
      </c>
      <c r="F16" s="940">
        <v>-126720</v>
      </c>
    </row>
    <row r="17" spans="1:6">
      <c r="A17" s="756" t="s">
        <v>182</v>
      </c>
      <c r="B17" s="757" t="s">
        <v>828</v>
      </c>
      <c r="C17" s="758">
        <v>47687090</v>
      </c>
      <c r="D17" s="758">
        <v>47687090</v>
      </c>
      <c r="E17" s="758">
        <v>0</v>
      </c>
      <c r="F17" s="758">
        <v>0</v>
      </c>
    </row>
    <row r="18" spans="1:6">
      <c r="A18" s="756" t="s">
        <v>183</v>
      </c>
      <c r="B18" s="757" t="s">
        <v>829</v>
      </c>
      <c r="C18" s="758">
        <v>1518800</v>
      </c>
      <c r="D18" s="758">
        <v>1517986</v>
      </c>
      <c r="E18" s="758">
        <v>0</v>
      </c>
      <c r="F18" s="940">
        <v>-814</v>
      </c>
    </row>
    <row r="19" spans="1:6">
      <c r="A19" s="756" t="s">
        <v>185</v>
      </c>
      <c r="B19" s="757" t="s">
        <v>180</v>
      </c>
      <c r="C19" s="758">
        <v>6922080</v>
      </c>
      <c r="D19" s="758">
        <v>6922080</v>
      </c>
      <c r="E19" s="758">
        <v>0</v>
      </c>
      <c r="F19" s="758">
        <v>0</v>
      </c>
    </row>
    <row r="20" spans="1:6">
      <c r="A20" s="756" t="s">
        <v>187</v>
      </c>
      <c r="B20" s="757" t="s">
        <v>830</v>
      </c>
      <c r="C20" s="758">
        <v>171977</v>
      </c>
      <c r="D20" s="758">
        <v>171977</v>
      </c>
      <c r="E20" s="758">
        <v>0</v>
      </c>
      <c r="F20" s="758">
        <v>0</v>
      </c>
    </row>
    <row r="21" spans="1:6">
      <c r="A21" s="759" t="s">
        <v>188</v>
      </c>
      <c r="B21" s="760" t="s">
        <v>831</v>
      </c>
      <c r="C21" s="761">
        <v>7094057</v>
      </c>
      <c r="D21" s="761">
        <v>7094057</v>
      </c>
      <c r="E21" s="761">
        <v>0</v>
      </c>
      <c r="F21" s="761">
        <v>0</v>
      </c>
    </row>
    <row r="22" spans="1:6" ht="25.5">
      <c r="A22" s="756" t="s">
        <v>192</v>
      </c>
      <c r="B22" s="757" t="s">
        <v>832</v>
      </c>
      <c r="C22" s="758">
        <v>3776599</v>
      </c>
      <c r="D22" s="758">
        <v>3776599</v>
      </c>
      <c r="E22" s="758">
        <v>0</v>
      </c>
      <c r="F22" s="758">
        <v>0</v>
      </c>
    </row>
    <row r="23" spans="1:6">
      <c r="A23" s="762" t="s">
        <v>201</v>
      </c>
      <c r="B23" s="763" t="s">
        <v>833</v>
      </c>
      <c r="C23" s="764">
        <v>1077105</v>
      </c>
      <c r="D23" s="764">
        <v>1077105</v>
      </c>
      <c r="E23" s="764">
        <v>0</v>
      </c>
      <c r="F23" s="764">
        <v>0</v>
      </c>
    </row>
  </sheetData>
  <mergeCells count="2">
    <mergeCell ref="A5:F5"/>
    <mergeCell ref="C1:E1"/>
  </mergeCells>
  <phoneticPr fontId="74" type="noConversion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55.5703125" style="18" customWidth="1"/>
    <col min="3" max="3" width="17.42578125" style="18" customWidth="1"/>
    <col min="4" max="4" width="15.28515625" style="18" customWidth="1"/>
    <col min="5" max="5" width="13.5703125" style="18" customWidth="1"/>
    <col min="6" max="6" width="14.7109375" style="18" customWidth="1"/>
    <col min="7" max="7" width="15.7109375" style="18" customWidth="1"/>
    <col min="8" max="8" width="18.140625" style="18" customWidth="1"/>
    <col min="9" max="9" width="16.28515625" style="18" customWidth="1"/>
    <col min="10" max="10" width="15.28515625" style="18" customWidth="1"/>
    <col min="11" max="16384" width="9.140625" style="18"/>
  </cols>
  <sheetData>
    <row r="1" spans="1:10">
      <c r="B1" s="90" t="s">
        <v>41</v>
      </c>
      <c r="C1" s="959" t="s">
        <v>284</v>
      </c>
      <c r="D1" s="960"/>
      <c r="E1" s="960"/>
    </row>
    <row r="2" spans="1:10">
      <c r="B2" s="91" t="s">
        <v>836</v>
      </c>
      <c r="C2" s="227" t="s">
        <v>1483</v>
      </c>
      <c r="D2" s="89"/>
      <c r="E2" s="89"/>
    </row>
    <row r="3" spans="1:10">
      <c r="D3" s="18" t="s">
        <v>281</v>
      </c>
    </row>
    <row r="5" spans="1:10" ht="21.75" customHeight="1">
      <c r="A5" s="957" t="s">
        <v>849</v>
      </c>
      <c r="B5" s="958"/>
      <c r="C5" s="958"/>
      <c r="D5" s="958"/>
      <c r="E5" s="958"/>
      <c r="F5" s="958"/>
      <c r="G5" s="958"/>
      <c r="H5" s="958"/>
      <c r="I5" s="958"/>
      <c r="J5" s="958"/>
    </row>
    <row r="6" spans="1:10" ht="135">
      <c r="A6" s="755" t="s">
        <v>85</v>
      </c>
      <c r="B6" s="755" t="s">
        <v>86</v>
      </c>
      <c r="C6" s="755" t="s">
        <v>172</v>
      </c>
      <c r="D6" s="755" t="s">
        <v>837</v>
      </c>
      <c r="E6" s="755" t="s">
        <v>838</v>
      </c>
      <c r="F6" s="755" t="s">
        <v>173</v>
      </c>
      <c r="G6" s="755" t="s">
        <v>174</v>
      </c>
      <c r="H6" s="755" t="s">
        <v>839</v>
      </c>
      <c r="I6" s="755" t="s">
        <v>840</v>
      </c>
      <c r="J6" s="755" t="s">
        <v>175</v>
      </c>
    </row>
    <row r="7" spans="1:10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  <c r="F7" s="755">
        <v>6</v>
      </c>
      <c r="G7" s="755">
        <v>7</v>
      </c>
      <c r="H7" s="755">
        <v>8</v>
      </c>
      <c r="I7" s="755">
        <v>9</v>
      </c>
      <c r="J7" s="755">
        <v>10</v>
      </c>
    </row>
    <row r="8" spans="1:10" ht="24.95" customHeight="1">
      <c r="A8" s="756" t="s">
        <v>1127</v>
      </c>
      <c r="B8" s="757" t="s">
        <v>841</v>
      </c>
      <c r="C8" s="758">
        <v>139174406</v>
      </c>
      <c r="D8" s="758">
        <v>0</v>
      </c>
      <c r="E8" s="758">
        <v>0</v>
      </c>
      <c r="F8" s="758">
        <v>139174406</v>
      </c>
      <c r="G8" s="758">
        <v>0</v>
      </c>
      <c r="H8" s="758">
        <v>547228910</v>
      </c>
      <c r="I8" s="758">
        <v>139174406</v>
      </c>
      <c r="J8" s="758">
        <v>0</v>
      </c>
    </row>
    <row r="9" spans="1:10" ht="24.95" customHeight="1">
      <c r="A9" s="756" t="s">
        <v>1133</v>
      </c>
      <c r="B9" s="757" t="s">
        <v>842</v>
      </c>
      <c r="C9" s="758">
        <v>0</v>
      </c>
      <c r="D9" s="758">
        <v>0</v>
      </c>
      <c r="E9" s="758">
        <v>0</v>
      </c>
      <c r="F9" s="758">
        <v>0</v>
      </c>
      <c r="G9" s="758">
        <v>0</v>
      </c>
      <c r="H9" s="758"/>
      <c r="I9" s="758">
        <v>0</v>
      </c>
      <c r="J9" s="758">
        <v>0</v>
      </c>
    </row>
    <row r="10" spans="1:10" ht="24.95" customHeight="1">
      <c r="A10" s="756" t="s">
        <v>1136</v>
      </c>
      <c r="B10" s="757" t="s">
        <v>843</v>
      </c>
      <c r="C10" s="758">
        <v>0</v>
      </c>
      <c r="D10" s="758">
        <v>0</v>
      </c>
      <c r="E10" s="758">
        <v>0</v>
      </c>
      <c r="F10" s="758">
        <v>0</v>
      </c>
      <c r="G10" s="758">
        <v>0</v>
      </c>
      <c r="H10" s="758"/>
      <c r="I10" s="758">
        <v>0</v>
      </c>
      <c r="J10" s="758">
        <v>0</v>
      </c>
    </row>
    <row r="11" spans="1:10" ht="24.95" customHeight="1">
      <c r="A11" s="756" t="s">
        <v>1142</v>
      </c>
      <c r="B11" s="757" t="s">
        <v>844</v>
      </c>
      <c r="C11" s="758">
        <v>119076800</v>
      </c>
      <c r="D11" s="758">
        <v>0</v>
      </c>
      <c r="E11" s="758">
        <v>891067</v>
      </c>
      <c r="F11" s="758">
        <v>120479900</v>
      </c>
      <c r="G11" s="758">
        <v>512033</v>
      </c>
      <c r="H11" s="758">
        <v>146703000</v>
      </c>
      <c r="I11" s="758">
        <v>120479900</v>
      </c>
      <c r="J11" s="758">
        <v>512033</v>
      </c>
    </row>
    <row r="12" spans="1:10" ht="24.95" customHeight="1">
      <c r="A12" s="756" t="s">
        <v>1145</v>
      </c>
      <c r="B12" s="757" t="s">
        <v>845</v>
      </c>
      <c r="C12" s="758">
        <v>2924000</v>
      </c>
      <c r="D12" s="758">
        <v>0</v>
      </c>
      <c r="E12" s="758">
        <v>0</v>
      </c>
      <c r="F12" s="758">
        <v>2924000</v>
      </c>
      <c r="G12" s="758">
        <v>0</v>
      </c>
      <c r="H12" s="758">
        <v>26223100</v>
      </c>
      <c r="I12" s="758">
        <v>2924000</v>
      </c>
      <c r="J12" s="758">
        <v>0</v>
      </c>
    </row>
    <row r="13" spans="1:10" ht="24.95" customHeight="1">
      <c r="A13" s="756" t="s">
        <v>1148</v>
      </c>
      <c r="B13" s="757" t="s">
        <v>846</v>
      </c>
      <c r="C13" s="758">
        <v>17103134</v>
      </c>
      <c r="D13" s="758">
        <v>494100</v>
      </c>
      <c r="E13" s="758">
        <v>-182688</v>
      </c>
      <c r="F13" s="758">
        <v>17395358</v>
      </c>
      <c r="G13" s="758">
        <v>-19188</v>
      </c>
      <c r="H13" s="758">
        <v>28553000</v>
      </c>
      <c r="I13" s="758">
        <v>17395358</v>
      </c>
      <c r="J13" s="758">
        <v>-19188</v>
      </c>
    </row>
    <row r="14" spans="1:10" ht="24.95" customHeight="1">
      <c r="A14" s="756" t="s">
        <v>1154</v>
      </c>
      <c r="B14" s="757" t="s">
        <v>847</v>
      </c>
      <c r="C14" s="758">
        <v>50553288</v>
      </c>
      <c r="D14" s="758">
        <v>207777</v>
      </c>
      <c r="E14" s="758">
        <v>141795</v>
      </c>
      <c r="F14" s="758">
        <v>50609100</v>
      </c>
      <c r="G14" s="758">
        <v>-293760</v>
      </c>
      <c r="H14" s="758">
        <v>50388642</v>
      </c>
      <c r="I14" s="758">
        <v>50388642</v>
      </c>
      <c r="J14" s="758">
        <v>-514218</v>
      </c>
    </row>
    <row r="15" spans="1:10" ht="24.95" customHeight="1">
      <c r="A15" s="762" t="s">
        <v>1157</v>
      </c>
      <c r="B15" s="763" t="s">
        <v>848</v>
      </c>
      <c r="C15" s="764">
        <v>328831628</v>
      </c>
      <c r="D15" s="764">
        <v>701877</v>
      </c>
      <c r="E15" s="764">
        <v>850174</v>
      </c>
      <c r="F15" s="764">
        <v>330582764</v>
      </c>
      <c r="G15" s="764">
        <v>199085</v>
      </c>
      <c r="H15" s="764">
        <f>SUM(H8:H13)</f>
        <v>748708010</v>
      </c>
      <c r="I15" s="764">
        <v>330362306</v>
      </c>
      <c r="J15" s="941">
        <v>-21373</v>
      </c>
    </row>
  </sheetData>
  <mergeCells count="2">
    <mergeCell ref="A5:J5"/>
    <mergeCell ref="C1:E1"/>
  </mergeCells>
  <phoneticPr fontId="74" type="noConversion"/>
  <pageMargins left="0.75" right="0.75" top="1" bottom="1" header="0.5" footer="0.5"/>
  <pageSetup scale="65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62.85546875" style="18" customWidth="1"/>
    <col min="3" max="3" width="19.140625" style="18" customWidth="1"/>
    <col min="4" max="16384" width="9.140625" style="18"/>
  </cols>
  <sheetData>
    <row r="1" spans="1:5">
      <c r="B1" s="90" t="s">
        <v>41</v>
      </c>
      <c r="C1" s="959" t="s">
        <v>851</v>
      </c>
      <c r="D1" s="960"/>
      <c r="E1" s="960"/>
    </row>
    <row r="2" spans="1:5">
      <c r="B2" s="91" t="s">
        <v>836</v>
      </c>
      <c r="C2" s="227" t="s">
        <v>1483</v>
      </c>
      <c r="D2" s="89"/>
      <c r="E2" s="89"/>
    </row>
    <row r="3" spans="1:5">
      <c r="D3" s="18" t="s">
        <v>887</v>
      </c>
    </row>
    <row r="5" spans="1:5">
      <c r="A5" s="957" t="s">
        <v>850</v>
      </c>
      <c r="B5" s="958"/>
      <c r="C5" s="958"/>
    </row>
    <row r="6" spans="1:5" ht="15">
      <c r="A6" s="755"/>
      <c r="B6" s="755" t="s">
        <v>86</v>
      </c>
      <c r="C6" s="755" t="s">
        <v>161</v>
      </c>
    </row>
    <row r="7" spans="1:5" ht="15">
      <c r="A7" s="755">
        <v>1</v>
      </c>
      <c r="B7" s="755">
        <v>2</v>
      </c>
      <c r="C7" s="755">
        <v>3</v>
      </c>
    </row>
    <row r="8" spans="1:5">
      <c r="A8" s="756" t="s">
        <v>1127</v>
      </c>
      <c r="B8" s="757" t="s">
        <v>162</v>
      </c>
      <c r="C8" s="758">
        <v>1142762</v>
      </c>
    </row>
    <row r="9" spans="1:5">
      <c r="A9" s="756" t="s">
        <v>1130</v>
      </c>
      <c r="B9" s="757" t="s">
        <v>163</v>
      </c>
      <c r="C9" s="758">
        <v>825174</v>
      </c>
    </row>
    <row r="10" spans="1:5">
      <c r="A10" s="759" t="s">
        <v>1133</v>
      </c>
      <c r="B10" s="760" t="s">
        <v>164</v>
      </c>
      <c r="C10" s="761">
        <v>317588</v>
      </c>
    </row>
    <row r="11" spans="1:5">
      <c r="A11" s="756" t="s">
        <v>1136</v>
      </c>
      <c r="B11" s="757" t="s">
        <v>165</v>
      </c>
      <c r="C11" s="758">
        <v>679373</v>
      </c>
    </row>
    <row r="12" spans="1:5">
      <c r="A12" s="756" t="s">
        <v>1139</v>
      </c>
      <c r="B12" s="757" t="s">
        <v>166</v>
      </c>
      <c r="C12" s="758">
        <v>431080</v>
      </c>
    </row>
    <row r="13" spans="1:5">
      <c r="A13" s="759" t="s">
        <v>1142</v>
      </c>
      <c r="B13" s="760" t="s">
        <v>167</v>
      </c>
      <c r="C13" s="761">
        <v>248293</v>
      </c>
    </row>
    <row r="14" spans="1:5">
      <c r="A14" s="759" t="s">
        <v>1145</v>
      </c>
      <c r="B14" s="760" t="s">
        <v>168</v>
      </c>
      <c r="C14" s="761">
        <v>565881</v>
      </c>
    </row>
    <row r="15" spans="1:5">
      <c r="A15" s="759" t="s">
        <v>1183</v>
      </c>
      <c r="B15" s="760" t="s">
        <v>169</v>
      </c>
      <c r="C15" s="761">
        <v>565881</v>
      </c>
    </row>
    <row r="16" spans="1:5" ht="25.5">
      <c r="A16" s="759" t="s">
        <v>1186</v>
      </c>
      <c r="B16" s="760" t="s">
        <v>170</v>
      </c>
      <c r="C16" s="761">
        <v>200222</v>
      </c>
    </row>
    <row r="17" spans="1:3">
      <c r="A17" s="765" t="s">
        <v>1189</v>
      </c>
      <c r="B17" s="766" t="s">
        <v>171</v>
      </c>
      <c r="C17" s="767">
        <v>365659</v>
      </c>
    </row>
  </sheetData>
  <mergeCells count="2">
    <mergeCell ref="A5:C5"/>
    <mergeCell ref="C1:E1"/>
  </mergeCells>
  <phoneticPr fontId="74" type="noConversion"/>
  <pageMargins left="0.75" right="0.75" top="1" bottom="1" header="0.5" footer="0.5"/>
  <pageSetup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33"/>
  <sheetViews>
    <sheetView workbookViewId="0">
      <selection activeCell="I4" sqref="I4"/>
    </sheetView>
  </sheetViews>
  <sheetFormatPr defaultRowHeight="12.75"/>
  <cols>
    <col min="1" max="1" width="4.28515625" style="18" customWidth="1"/>
    <col min="2" max="2" width="45.7109375" style="18" customWidth="1"/>
    <col min="3" max="6" width="9.140625" style="18"/>
    <col min="7" max="7" width="12.42578125" style="18" customWidth="1"/>
    <col min="8" max="8" width="9.140625" style="18"/>
    <col min="9" max="9" width="11.85546875" style="18" customWidth="1"/>
    <col min="10" max="10" width="9.7109375" style="18" customWidth="1"/>
    <col min="11" max="11" width="9.42578125" style="18" bestFit="1" customWidth="1"/>
    <col min="12" max="16384" width="9.140625" style="18"/>
  </cols>
  <sheetData>
    <row r="1" spans="1:14">
      <c r="C1" s="146" t="s">
        <v>1109</v>
      </c>
    </row>
    <row r="3" spans="1:14">
      <c r="C3" s="150" t="s">
        <v>282</v>
      </c>
      <c r="D3" s="150"/>
      <c r="E3" s="150"/>
      <c r="L3" s="18" t="s">
        <v>285</v>
      </c>
    </row>
    <row r="4" spans="1:14">
      <c r="D4" s="151" t="s">
        <v>708</v>
      </c>
      <c r="E4" s="150"/>
      <c r="I4" s="227" t="s">
        <v>1483</v>
      </c>
    </row>
    <row r="5" spans="1:14">
      <c r="K5" s="18" t="s">
        <v>1112</v>
      </c>
    </row>
    <row r="6" spans="1:14">
      <c r="B6" s="18" t="s">
        <v>87</v>
      </c>
      <c r="C6" s="18" t="s">
        <v>1479</v>
      </c>
      <c r="D6" s="18" t="s">
        <v>1480</v>
      </c>
      <c r="E6" s="18" t="s">
        <v>24</v>
      </c>
      <c r="F6" s="18" t="s">
        <v>25</v>
      </c>
      <c r="G6" s="18" t="s">
        <v>1481</v>
      </c>
      <c r="H6" s="18" t="s">
        <v>26</v>
      </c>
      <c r="I6" s="18" t="s">
        <v>121</v>
      </c>
      <c r="J6" s="18" t="s">
        <v>107</v>
      </c>
      <c r="K6" s="18" t="s">
        <v>108</v>
      </c>
      <c r="L6" s="18" t="s">
        <v>109</v>
      </c>
      <c r="M6" s="18" t="s">
        <v>122</v>
      </c>
      <c r="N6" s="18" t="s">
        <v>123</v>
      </c>
    </row>
    <row r="7" spans="1:14" ht="26.25" thickBot="1">
      <c r="A7" s="152">
        <v>1</v>
      </c>
      <c r="B7" s="211"/>
      <c r="C7" s="147" t="s">
        <v>124</v>
      </c>
      <c r="D7" s="147" t="s">
        <v>125</v>
      </c>
      <c r="E7" s="147" t="s">
        <v>126</v>
      </c>
      <c r="F7" s="153" t="s">
        <v>127</v>
      </c>
      <c r="G7" s="604" t="s">
        <v>595</v>
      </c>
      <c r="H7" s="147" t="s">
        <v>128</v>
      </c>
      <c r="I7" s="195" t="s">
        <v>813</v>
      </c>
      <c r="J7" s="147" t="s">
        <v>129</v>
      </c>
      <c r="K7" s="147" t="s">
        <v>130</v>
      </c>
      <c r="L7" s="147" t="s">
        <v>131</v>
      </c>
      <c r="M7" s="195" t="s">
        <v>157</v>
      </c>
      <c r="N7" s="147" t="s">
        <v>1114</v>
      </c>
    </row>
    <row r="8" spans="1:14" ht="13.5" thickBot="1">
      <c r="A8" s="152">
        <v>2</v>
      </c>
      <c r="B8" s="154" t="s">
        <v>45</v>
      </c>
      <c r="C8" s="155">
        <f>SUM(D8:F8)</f>
        <v>4153</v>
      </c>
      <c r="D8" s="155">
        <f t="shared" ref="D8:M8" si="0">SUM(D9:D11)</f>
        <v>2618</v>
      </c>
      <c r="E8" s="155">
        <f t="shared" si="0"/>
        <v>707</v>
      </c>
      <c r="F8" s="156">
        <f t="shared" si="0"/>
        <v>828</v>
      </c>
      <c r="G8" s="208">
        <f t="shared" si="0"/>
        <v>0</v>
      </c>
      <c r="H8" s="155">
        <f t="shared" si="0"/>
        <v>0</v>
      </c>
      <c r="I8" s="155">
        <f t="shared" si="0"/>
        <v>0</v>
      </c>
      <c r="J8" s="155">
        <f t="shared" si="0"/>
        <v>0</v>
      </c>
      <c r="K8" s="155">
        <f t="shared" si="0"/>
        <v>0</v>
      </c>
      <c r="L8" s="155">
        <f t="shared" si="0"/>
        <v>0</v>
      </c>
      <c r="M8" s="155">
        <f t="shared" si="0"/>
        <v>0</v>
      </c>
      <c r="N8" s="156">
        <f t="shared" ref="N8:N71" si="1">SUM(C8)+SUM(G8:M8)</f>
        <v>4153</v>
      </c>
    </row>
    <row r="9" spans="1:14" s="190" customFormat="1">
      <c r="A9" s="152">
        <v>3</v>
      </c>
      <c r="B9" s="191" t="s">
        <v>158</v>
      </c>
      <c r="C9" s="145">
        <f t="shared" ref="C9:C136" si="2">SUM(D9:F9)</f>
        <v>3325</v>
      </c>
      <c r="D9" s="198">
        <v>2618</v>
      </c>
      <c r="E9" s="198">
        <v>707</v>
      </c>
      <c r="F9" s="204"/>
      <c r="G9" s="188"/>
      <c r="H9" s="187"/>
      <c r="I9" s="187"/>
      <c r="J9" s="187"/>
      <c r="K9" s="187"/>
      <c r="L9" s="187"/>
      <c r="M9" s="187"/>
      <c r="N9" s="158">
        <f t="shared" si="1"/>
        <v>3325</v>
      </c>
    </row>
    <row r="10" spans="1:14" s="190" customFormat="1">
      <c r="A10" s="152">
        <v>4</v>
      </c>
      <c r="B10" s="191" t="s">
        <v>799</v>
      </c>
      <c r="C10" s="145">
        <f t="shared" si="2"/>
        <v>332</v>
      </c>
      <c r="D10" s="198"/>
      <c r="E10" s="198"/>
      <c r="F10" s="204">
        <v>332</v>
      </c>
      <c r="G10" s="188"/>
      <c r="H10" s="187"/>
      <c r="I10" s="187"/>
      <c r="J10" s="187"/>
      <c r="K10" s="187"/>
      <c r="L10" s="187"/>
      <c r="M10" s="187"/>
      <c r="N10" s="158">
        <f t="shared" si="1"/>
        <v>332</v>
      </c>
    </row>
    <row r="11" spans="1:14" ht="13.5" thickBot="1">
      <c r="A11" s="152">
        <v>5</v>
      </c>
      <c r="B11" s="157" t="s">
        <v>159</v>
      </c>
      <c r="C11" s="145">
        <f t="shared" si="2"/>
        <v>496</v>
      </c>
      <c r="D11" s="145"/>
      <c r="E11" s="145"/>
      <c r="F11" s="158">
        <v>496</v>
      </c>
      <c r="G11" s="159"/>
      <c r="H11" s="145"/>
      <c r="I11" s="145"/>
      <c r="J11" s="145"/>
      <c r="K11" s="145"/>
      <c r="L11" s="145"/>
      <c r="M11" s="145"/>
      <c r="N11" s="158">
        <f t="shared" si="1"/>
        <v>496</v>
      </c>
    </row>
    <row r="12" spans="1:14" ht="13.5" thickBot="1">
      <c r="A12" s="152">
        <v>6</v>
      </c>
      <c r="B12" s="154" t="s">
        <v>132</v>
      </c>
      <c r="C12" s="155">
        <f t="shared" si="2"/>
        <v>1546</v>
      </c>
      <c r="D12" s="155">
        <f t="shared" ref="D12:M12" si="3">SUM(D13:D18)</f>
        <v>905</v>
      </c>
      <c r="E12" s="155">
        <f t="shared" si="3"/>
        <v>242</v>
      </c>
      <c r="F12" s="156">
        <f t="shared" si="3"/>
        <v>399</v>
      </c>
      <c r="G12" s="208">
        <f t="shared" si="3"/>
        <v>0</v>
      </c>
      <c r="H12" s="155">
        <f t="shared" si="3"/>
        <v>0</v>
      </c>
      <c r="I12" s="155">
        <f t="shared" si="3"/>
        <v>0</v>
      </c>
      <c r="J12" s="155">
        <f t="shared" si="3"/>
        <v>0</v>
      </c>
      <c r="K12" s="155">
        <f t="shared" si="3"/>
        <v>22</v>
      </c>
      <c r="L12" s="155">
        <f t="shared" si="3"/>
        <v>0</v>
      </c>
      <c r="M12" s="155">
        <f t="shared" si="3"/>
        <v>0</v>
      </c>
      <c r="N12" s="156">
        <f t="shared" si="1"/>
        <v>1568</v>
      </c>
    </row>
    <row r="13" spans="1:14" s="190" customFormat="1">
      <c r="A13" s="152">
        <v>7</v>
      </c>
      <c r="B13" s="191" t="s">
        <v>158</v>
      </c>
      <c r="C13" s="160">
        <f t="shared" si="2"/>
        <v>762</v>
      </c>
      <c r="D13" s="198">
        <v>600</v>
      </c>
      <c r="E13" s="198">
        <v>162</v>
      </c>
      <c r="F13" s="204"/>
      <c r="G13" s="199"/>
      <c r="H13" s="198"/>
      <c r="I13" s="198"/>
      <c r="J13" s="198"/>
      <c r="K13" s="198"/>
      <c r="L13" s="187"/>
      <c r="M13" s="187"/>
      <c r="N13" s="222">
        <f t="shared" si="1"/>
        <v>762</v>
      </c>
    </row>
    <row r="14" spans="1:14" s="190" customFormat="1">
      <c r="A14" s="152">
        <v>8</v>
      </c>
      <c r="B14" s="191" t="s">
        <v>746</v>
      </c>
      <c r="C14" s="160">
        <f t="shared" si="2"/>
        <v>10</v>
      </c>
      <c r="D14" s="198"/>
      <c r="E14" s="198"/>
      <c r="F14" s="204">
        <v>10</v>
      </c>
      <c r="G14" s="199"/>
      <c r="H14" s="198"/>
      <c r="I14" s="198"/>
      <c r="J14" s="198"/>
      <c r="K14" s="198"/>
      <c r="L14" s="187"/>
      <c r="M14" s="187"/>
      <c r="N14" s="158">
        <f t="shared" si="1"/>
        <v>10</v>
      </c>
    </row>
    <row r="15" spans="1:14" s="190" customFormat="1">
      <c r="A15" s="152">
        <v>9</v>
      </c>
      <c r="B15" s="191" t="s">
        <v>745</v>
      </c>
      <c r="C15" s="160">
        <f t="shared" si="2"/>
        <v>20</v>
      </c>
      <c r="D15" s="198"/>
      <c r="E15" s="198"/>
      <c r="F15" s="204">
        <v>20</v>
      </c>
      <c r="G15" s="199"/>
      <c r="H15" s="198"/>
      <c r="I15" s="198"/>
      <c r="J15" s="198"/>
      <c r="K15" s="198"/>
      <c r="L15" s="187"/>
      <c r="M15" s="187"/>
      <c r="N15" s="158">
        <f t="shared" si="1"/>
        <v>20</v>
      </c>
    </row>
    <row r="16" spans="1:14" s="190" customFormat="1">
      <c r="A16" s="152">
        <v>10</v>
      </c>
      <c r="B16" s="191" t="s">
        <v>775</v>
      </c>
      <c r="C16" s="160">
        <f t="shared" si="2"/>
        <v>60</v>
      </c>
      <c r="D16" s="198"/>
      <c r="E16" s="198"/>
      <c r="F16" s="204">
        <v>60</v>
      </c>
      <c r="G16" s="199"/>
      <c r="H16" s="198"/>
      <c r="I16" s="198"/>
      <c r="J16" s="198"/>
      <c r="K16" s="198"/>
      <c r="L16" s="187"/>
      <c r="M16" s="187"/>
      <c r="N16" s="158">
        <f t="shared" si="1"/>
        <v>60</v>
      </c>
    </row>
    <row r="17" spans="1:14" s="190" customFormat="1" ht="13.5" thickBot="1">
      <c r="A17" s="152">
        <v>11</v>
      </c>
      <c r="B17" s="191" t="s">
        <v>776</v>
      </c>
      <c r="C17" s="160">
        <f t="shared" si="2"/>
        <v>100</v>
      </c>
      <c r="D17" s="198"/>
      <c r="E17" s="198"/>
      <c r="F17" s="204">
        <v>100</v>
      </c>
      <c r="G17" s="199"/>
      <c r="H17" s="198"/>
      <c r="I17" s="198"/>
      <c r="J17" s="198"/>
      <c r="K17" s="198"/>
      <c r="L17" s="187"/>
      <c r="M17" s="187"/>
      <c r="N17" s="158">
        <f t="shared" si="1"/>
        <v>100</v>
      </c>
    </row>
    <row r="18" spans="1:14">
      <c r="A18" s="152">
        <v>12</v>
      </c>
      <c r="B18" s="162" t="s">
        <v>133</v>
      </c>
      <c r="C18" s="163">
        <f t="shared" si="2"/>
        <v>594</v>
      </c>
      <c r="D18" s="164">
        <f t="shared" ref="D18:M18" si="4">SUM(D19:D25)</f>
        <v>305</v>
      </c>
      <c r="E18" s="164">
        <f t="shared" si="4"/>
        <v>80</v>
      </c>
      <c r="F18" s="165">
        <f t="shared" si="4"/>
        <v>209</v>
      </c>
      <c r="G18" s="209">
        <f t="shared" si="4"/>
        <v>0</v>
      </c>
      <c r="H18" s="164">
        <f t="shared" si="4"/>
        <v>0</v>
      </c>
      <c r="I18" s="164">
        <f t="shared" si="4"/>
        <v>0</v>
      </c>
      <c r="J18" s="164">
        <f t="shared" si="4"/>
        <v>0</v>
      </c>
      <c r="K18" s="164">
        <f t="shared" si="4"/>
        <v>22</v>
      </c>
      <c r="L18" s="164">
        <f>SUM(L19:L25)</f>
        <v>0</v>
      </c>
      <c r="M18" s="164">
        <f t="shared" si="4"/>
        <v>0</v>
      </c>
      <c r="N18" s="165">
        <f t="shared" si="1"/>
        <v>616</v>
      </c>
    </row>
    <row r="19" spans="1:14">
      <c r="A19" s="152">
        <v>13</v>
      </c>
      <c r="B19" s="191" t="s">
        <v>158</v>
      </c>
      <c r="C19" s="145">
        <f t="shared" si="2"/>
        <v>254</v>
      </c>
      <c r="D19" s="145">
        <v>200</v>
      </c>
      <c r="E19" s="145">
        <v>54</v>
      </c>
      <c r="F19" s="158"/>
      <c r="G19" s="159"/>
      <c r="H19" s="145"/>
      <c r="I19" s="145"/>
      <c r="J19" s="145"/>
      <c r="K19" s="145"/>
      <c r="L19" s="145"/>
      <c r="M19" s="145"/>
      <c r="N19" s="158">
        <f t="shared" si="1"/>
        <v>254</v>
      </c>
    </row>
    <row r="20" spans="1:14">
      <c r="A20" s="152">
        <v>14</v>
      </c>
      <c r="B20" s="191" t="s">
        <v>745</v>
      </c>
      <c r="C20" s="145">
        <f t="shared" si="2"/>
        <v>20</v>
      </c>
      <c r="D20" s="145"/>
      <c r="E20" s="145"/>
      <c r="F20" s="158">
        <v>20</v>
      </c>
      <c r="G20" s="159"/>
      <c r="H20" s="145"/>
      <c r="I20" s="145"/>
      <c r="J20" s="145"/>
      <c r="K20" s="145"/>
      <c r="L20" s="145"/>
      <c r="M20" s="145"/>
      <c r="N20" s="158">
        <f t="shared" si="1"/>
        <v>20</v>
      </c>
    </row>
    <row r="21" spans="1:14">
      <c r="A21" s="152">
        <v>15</v>
      </c>
      <c r="B21" s="191" t="s">
        <v>746</v>
      </c>
      <c r="C21" s="145">
        <f t="shared" si="2"/>
        <v>10</v>
      </c>
      <c r="D21" s="145"/>
      <c r="E21" s="145"/>
      <c r="F21" s="158">
        <v>10</v>
      </c>
      <c r="G21" s="159"/>
      <c r="H21" s="145"/>
      <c r="I21" s="145"/>
      <c r="J21" s="145"/>
      <c r="K21" s="145"/>
      <c r="L21" s="145"/>
      <c r="M21" s="145"/>
      <c r="N21" s="158">
        <f t="shared" si="1"/>
        <v>10</v>
      </c>
    </row>
    <row r="22" spans="1:14">
      <c r="A22" s="152">
        <v>16</v>
      </c>
      <c r="B22" s="191" t="s">
        <v>777</v>
      </c>
      <c r="C22" s="145">
        <f t="shared" si="2"/>
        <v>131</v>
      </c>
      <c r="D22" s="145">
        <v>105</v>
      </c>
      <c r="E22" s="145">
        <v>26</v>
      </c>
      <c r="F22" s="158"/>
      <c r="G22" s="159"/>
      <c r="H22" s="145"/>
      <c r="I22" s="145"/>
      <c r="J22" s="145"/>
      <c r="K22" s="145"/>
      <c r="L22" s="145"/>
      <c r="M22" s="145"/>
      <c r="N22" s="158">
        <f t="shared" si="1"/>
        <v>131</v>
      </c>
    </row>
    <row r="23" spans="1:14">
      <c r="A23" s="152">
        <v>17</v>
      </c>
      <c r="B23" s="191" t="s">
        <v>159</v>
      </c>
      <c r="C23" s="145">
        <f t="shared" si="2"/>
        <v>79</v>
      </c>
      <c r="D23" s="145"/>
      <c r="E23" s="145"/>
      <c r="F23" s="158">
        <v>79</v>
      </c>
      <c r="G23" s="159"/>
      <c r="H23" s="145"/>
      <c r="I23" s="145"/>
      <c r="J23" s="145"/>
      <c r="K23" s="145"/>
      <c r="L23" s="145"/>
      <c r="M23" s="145"/>
      <c r="N23" s="158">
        <f t="shared" si="1"/>
        <v>79</v>
      </c>
    </row>
    <row r="24" spans="1:14">
      <c r="A24" s="152">
        <v>18</v>
      </c>
      <c r="B24" s="191" t="s">
        <v>776</v>
      </c>
      <c r="C24" s="145">
        <f t="shared" si="2"/>
        <v>100</v>
      </c>
      <c r="D24" s="145"/>
      <c r="E24" s="145"/>
      <c r="F24" s="158">
        <v>100</v>
      </c>
      <c r="G24" s="159"/>
      <c r="H24" s="145"/>
      <c r="I24" s="145"/>
      <c r="J24" s="145"/>
      <c r="K24" s="145"/>
      <c r="L24" s="145"/>
      <c r="M24" s="145"/>
      <c r="N24" s="158">
        <f t="shared" si="1"/>
        <v>100</v>
      </c>
    </row>
    <row r="25" spans="1:14" ht="13.5" thickBot="1">
      <c r="A25" s="152">
        <v>19</v>
      </c>
      <c r="B25" s="157" t="s">
        <v>739</v>
      </c>
      <c r="C25" s="145">
        <f t="shared" si="2"/>
        <v>0</v>
      </c>
      <c r="D25" s="145"/>
      <c r="E25" s="145"/>
      <c r="F25" s="158"/>
      <c r="G25" s="159"/>
      <c r="H25" s="145"/>
      <c r="I25" s="145"/>
      <c r="J25" s="145"/>
      <c r="K25" s="145">
        <v>22</v>
      </c>
      <c r="L25" s="145"/>
      <c r="M25" s="145"/>
      <c r="N25" s="158">
        <f t="shared" si="1"/>
        <v>22</v>
      </c>
    </row>
    <row r="26" spans="1:14">
      <c r="A26" s="152">
        <v>20</v>
      </c>
      <c r="B26" s="166" t="s">
        <v>134</v>
      </c>
      <c r="C26" s="167">
        <f t="shared" si="2"/>
        <v>12186</v>
      </c>
      <c r="D26" s="167">
        <f>SUM(D27:D41)</f>
        <v>2787</v>
      </c>
      <c r="E26" s="167">
        <f t="shared" ref="E26:M26" si="5">SUM(E27:E41)</f>
        <v>771</v>
      </c>
      <c r="F26" s="168">
        <f t="shared" si="5"/>
        <v>8628</v>
      </c>
      <c r="G26" s="210">
        <f t="shared" si="5"/>
        <v>0</v>
      </c>
      <c r="H26" s="167">
        <f t="shared" si="5"/>
        <v>0</v>
      </c>
      <c r="I26" s="167">
        <f t="shared" si="5"/>
        <v>0</v>
      </c>
      <c r="J26" s="167">
        <f t="shared" si="5"/>
        <v>0</v>
      </c>
      <c r="K26" s="167">
        <f t="shared" si="5"/>
        <v>2350</v>
      </c>
      <c r="L26" s="167">
        <f t="shared" si="5"/>
        <v>0</v>
      </c>
      <c r="M26" s="167">
        <f t="shared" si="5"/>
        <v>0</v>
      </c>
      <c r="N26" s="168">
        <f t="shared" si="1"/>
        <v>14536</v>
      </c>
    </row>
    <row r="27" spans="1:14" s="190" customFormat="1">
      <c r="A27" s="152">
        <v>21</v>
      </c>
      <c r="B27" s="191" t="s">
        <v>158</v>
      </c>
      <c r="C27" s="174">
        <f t="shared" si="2"/>
        <v>2523</v>
      </c>
      <c r="D27" s="198">
        <v>1987</v>
      </c>
      <c r="E27" s="198">
        <v>536</v>
      </c>
      <c r="F27" s="189"/>
      <c r="G27" s="188"/>
      <c r="H27" s="187"/>
      <c r="I27" s="187"/>
      <c r="J27" s="187"/>
      <c r="K27" s="187"/>
      <c r="L27" s="187"/>
      <c r="M27" s="187"/>
      <c r="N27" s="192">
        <f t="shared" si="1"/>
        <v>2523</v>
      </c>
    </row>
    <row r="28" spans="1:14" s="190" customFormat="1">
      <c r="A28" s="152">
        <v>22</v>
      </c>
      <c r="B28" s="191" t="s">
        <v>784</v>
      </c>
      <c r="C28" s="170">
        <f t="shared" si="2"/>
        <v>1200</v>
      </c>
      <c r="D28" s="187"/>
      <c r="E28" s="187"/>
      <c r="F28" s="204">
        <v>1200</v>
      </c>
      <c r="G28" s="188"/>
      <c r="H28" s="187"/>
      <c r="I28" s="187"/>
      <c r="J28" s="187"/>
      <c r="K28" s="187"/>
      <c r="L28" s="187"/>
      <c r="M28" s="187"/>
      <c r="N28" s="173">
        <f t="shared" si="1"/>
        <v>1200</v>
      </c>
    </row>
    <row r="29" spans="1:14" s="190" customFormat="1">
      <c r="A29" s="152">
        <v>23</v>
      </c>
      <c r="B29" s="191" t="s">
        <v>783</v>
      </c>
      <c r="C29" s="170"/>
      <c r="D29" s="187"/>
      <c r="E29" s="187"/>
      <c r="F29" s="204">
        <v>600</v>
      </c>
      <c r="G29" s="188"/>
      <c r="H29" s="187"/>
      <c r="I29" s="187"/>
      <c r="J29" s="187"/>
      <c r="K29" s="187"/>
      <c r="L29" s="187"/>
      <c r="M29" s="187"/>
      <c r="N29" s="173">
        <f t="shared" si="1"/>
        <v>0</v>
      </c>
    </row>
    <row r="30" spans="1:14" s="190" customFormat="1">
      <c r="A30" s="152">
        <v>24</v>
      </c>
      <c r="B30" s="191" t="s">
        <v>270</v>
      </c>
      <c r="C30" s="170">
        <f t="shared" si="2"/>
        <v>945</v>
      </c>
      <c r="D30" s="187"/>
      <c r="E30" s="187"/>
      <c r="F30" s="204">
        <v>945</v>
      </c>
      <c r="G30" s="188"/>
      <c r="H30" s="187"/>
      <c r="I30" s="187"/>
      <c r="J30" s="187"/>
      <c r="K30" s="187"/>
      <c r="L30" s="187"/>
      <c r="M30" s="187"/>
      <c r="N30" s="173">
        <f t="shared" si="1"/>
        <v>945</v>
      </c>
    </row>
    <row r="31" spans="1:14" s="190" customFormat="1">
      <c r="A31" s="152">
        <v>25</v>
      </c>
      <c r="B31" s="191" t="s">
        <v>743</v>
      </c>
      <c r="C31" s="170">
        <f t="shared" si="2"/>
        <v>4823</v>
      </c>
      <c r="D31" s="187"/>
      <c r="E31" s="187"/>
      <c r="F31" s="204">
        <v>4823</v>
      </c>
      <c r="G31" s="188"/>
      <c r="H31" s="187"/>
      <c r="I31" s="187"/>
      <c r="J31" s="187"/>
      <c r="K31" s="187"/>
      <c r="L31" s="187"/>
      <c r="M31" s="187"/>
      <c r="N31" s="173">
        <f t="shared" si="1"/>
        <v>4823</v>
      </c>
    </row>
    <row r="32" spans="1:14" s="190" customFormat="1">
      <c r="A32" s="152">
        <v>26</v>
      </c>
      <c r="B32" s="191" t="s">
        <v>764</v>
      </c>
      <c r="C32" s="170">
        <f t="shared" si="2"/>
        <v>200</v>
      </c>
      <c r="D32" s="187"/>
      <c r="E32" s="187"/>
      <c r="F32" s="204">
        <v>200</v>
      </c>
      <c r="G32" s="188"/>
      <c r="H32" s="187"/>
      <c r="I32" s="187"/>
      <c r="J32" s="187"/>
      <c r="K32" s="187"/>
      <c r="L32" s="187"/>
      <c r="M32" s="187"/>
      <c r="N32" s="173">
        <f t="shared" si="1"/>
        <v>200</v>
      </c>
    </row>
    <row r="33" spans="1:14" s="190" customFormat="1">
      <c r="A33" s="152">
        <v>27</v>
      </c>
      <c r="B33" s="191" t="s">
        <v>741</v>
      </c>
      <c r="C33" s="170">
        <f t="shared" si="2"/>
        <v>0</v>
      </c>
      <c r="D33" s="187"/>
      <c r="E33" s="187"/>
      <c r="F33" s="204"/>
      <c r="G33" s="188"/>
      <c r="H33" s="187"/>
      <c r="I33" s="187"/>
      <c r="J33" s="187"/>
      <c r="K33" s="198">
        <v>450</v>
      </c>
      <c r="L33" s="187"/>
      <c r="M33" s="187"/>
      <c r="N33" s="173">
        <f t="shared" si="1"/>
        <v>450</v>
      </c>
    </row>
    <row r="34" spans="1:14" s="190" customFormat="1">
      <c r="A34" s="152">
        <v>28</v>
      </c>
      <c r="B34" s="191" t="s">
        <v>749</v>
      </c>
      <c r="C34" s="170">
        <f t="shared" si="2"/>
        <v>0</v>
      </c>
      <c r="D34" s="187"/>
      <c r="E34" s="187"/>
      <c r="F34" s="204"/>
      <c r="G34" s="188"/>
      <c r="H34" s="187"/>
      <c r="I34" s="187"/>
      <c r="J34" s="187"/>
      <c r="K34" s="198">
        <v>1100</v>
      </c>
      <c r="L34" s="187"/>
      <c r="M34" s="187"/>
      <c r="N34" s="173">
        <f t="shared" si="1"/>
        <v>1100</v>
      </c>
    </row>
    <row r="35" spans="1:14" s="190" customFormat="1">
      <c r="A35" s="152">
        <v>29</v>
      </c>
      <c r="B35" s="191" t="s">
        <v>751</v>
      </c>
      <c r="C35" s="170">
        <f t="shared" si="2"/>
        <v>400</v>
      </c>
      <c r="D35" s="198">
        <v>300</v>
      </c>
      <c r="E35" s="198">
        <v>100</v>
      </c>
      <c r="F35" s="204"/>
      <c r="G35" s="188"/>
      <c r="H35" s="187"/>
      <c r="I35" s="187"/>
      <c r="J35" s="187"/>
      <c r="K35" s="198"/>
      <c r="L35" s="187"/>
      <c r="M35" s="187"/>
      <c r="N35" s="173">
        <f t="shared" si="1"/>
        <v>400</v>
      </c>
    </row>
    <row r="36" spans="1:14" s="190" customFormat="1">
      <c r="A36" s="152">
        <v>30</v>
      </c>
      <c r="B36" s="191" t="s">
        <v>755</v>
      </c>
      <c r="C36" s="170">
        <f t="shared" si="2"/>
        <v>440</v>
      </c>
      <c r="D36" s="198"/>
      <c r="E36" s="198"/>
      <c r="F36" s="204">
        <v>440</v>
      </c>
      <c r="G36" s="188"/>
      <c r="H36" s="187"/>
      <c r="I36" s="187"/>
      <c r="J36" s="187"/>
      <c r="K36" s="198"/>
      <c r="L36" s="187"/>
      <c r="M36" s="187"/>
      <c r="N36" s="173">
        <f t="shared" si="1"/>
        <v>440</v>
      </c>
    </row>
    <row r="37" spans="1:14" s="190" customFormat="1">
      <c r="A37" s="152">
        <v>31</v>
      </c>
      <c r="B37" s="191" t="s">
        <v>804</v>
      </c>
      <c r="C37" s="170">
        <f t="shared" si="2"/>
        <v>635</v>
      </c>
      <c r="D37" s="198">
        <v>500</v>
      </c>
      <c r="E37" s="198">
        <v>135</v>
      </c>
      <c r="F37" s="204"/>
      <c r="G37" s="188"/>
      <c r="H37" s="187"/>
      <c r="I37" s="187"/>
      <c r="J37" s="187"/>
      <c r="K37" s="198"/>
      <c r="L37" s="187"/>
      <c r="M37" s="187"/>
      <c r="N37" s="173">
        <f t="shared" si="1"/>
        <v>635</v>
      </c>
    </row>
    <row r="38" spans="1:14" s="190" customFormat="1">
      <c r="A38" s="152">
        <v>32</v>
      </c>
      <c r="B38" s="191" t="s">
        <v>756</v>
      </c>
      <c r="C38" s="170">
        <f t="shared" si="2"/>
        <v>420</v>
      </c>
      <c r="D38" s="198"/>
      <c r="E38" s="198"/>
      <c r="F38" s="204">
        <v>420</v>
      </c>
      <c r="G38" s="188"/>
      <c r="H38" s="187"/>
      <c r="I38" s="187"/>
      <c r="J38" s="187"/>
      <c r="K38" s="198"/>
      <c r="L38" s="187"/>
      <c r="M38" s="187"/>
      <c r="N38" s="173">
        <f t="shared" si="1"/>
        <v>420</v>
      </c>
    </row>
    <row r="39" spans="1:14" s="190" customFormat="1">
      <c r="A39" s="152">
        <v>33</v>
      </c>
      <c r="B39" s="191" t="s">
        <v>772</v>
      </c>
      <c r="C39" s="170">
        <f t="shared" si="2"/>
        <v>0</v>
      </c>
      <c r="D39" s="198"/>
      <c r="E39" s="198"/>
      <c r="F39" s="204"/>
      <c r="G39" s="188"/>
      <c r="H39" s="187"/>
      <c r="I39" s="187"/>
      <c r="J39" s="187"/>
      <c r="K39" s="198">
        <v>200</v>
      </c>
      <c r="L39" s="187"/>
      <c r="M39" s="187"/>
      <c r="N39" s="173">
        <f t="shared" si="1"/>
        <v>200</v>
      </c>
    </row>
    <row r="40" spans="1:14" s="190" customFormat="1">
      <c r="A40" s="152">
        <v>34</v>
      </c>
      <c r="B40" s="191" t="s">
        <v>774</v>
      </c>
      <c r="C40" s="170">
        <f t="shared" si="2"/>
        <v>0</v>
      </c>
      <c r="D40" s="198"/>
      <c r="E40" s="198"/>
      <c r="F40" s="204"/>
      <c r="G40" s="188"/>
      <c r="H40" s="187"/>
      <c r="I40" s="187"/>
      <c r="J40" s="187"/>
      <c r="K40" s="198">
        <v>200</v>
      </c>
      <c r="L40" s="187"/>
      <c r="M40" s="187"/>
      <c r="N40" s="173">
        <f t="shared" si="1"/>
        <v>200</v>
      </c>
    </row>
    <row r="41" spans="1:14" s="190" customFormat="1" ht="13.5" thickBot="1">
      <c r="A41" s="152">
        <v>35</v>
      </c>
      <c r="B41" s="191" t="s">
        <v>773</v>
      </c>
      <c r="C41" s="170">
        <f t="shared" si="2"/>
        <v>0</v>
      </c>
      <c r="D41" s="205"/>
      <c r="E41" s="205"/>
      <c r="F41" s="206"/>
      <c r="G41" s="207"/>
      <c r="H41" s="205"/>
      <c r="I41" s="205"/>
      <c r="J41" s="205"/>
      <c r="K41" s="205">
        <v>400</v>
      </c>
      <c r="L41" s="205"/>
      <c r="M41" s="205"/>
      <c r="N41" s="173">
        <f t="shared" si="1"/>
        <v>400</v>
      </c>
    </row>
    <row r="42" spans="1:14" ht="13.5" thickBot="1">
      <c r="A42" s="152">
        <v>36</v>
      </c>
      <c r="B42" s="154" t="s">
        <v>135</v>
      </c>
      <c r="C42" s="155">
        <f t="shared" si="2"/>
        <v>3374</v>
      </c>
      <c r="D42" s="155">
        <f t="shared" ref="D42:M42" si="6">SUM(D43:D48)</f>
        <v>2462</v>
      </c>
      <c r="E42" s="155">
        <f t="shared" si="6"/>
        <v>665</v>
      </c>
      <c r="F42" s="156">
        <f t="shared" si="6"/>
        <v>247</v>
      </c>
      <c r="G42" s="208">
        <f t="shared" si="6"/>
        <v>0</v>
      </c>
      <c r="H42" s="155">
        <f t="shared" si="6"/>
        <v>0</v>
      </c>
      <c r="I42" s="155">
        <f t="shared" si="6"/>
        <v>0</v>
      </c>
      <c r="J42" s="155">
        <f t="shared" si="6"/>
        <v>0</v>
      </c>
      <c r="K42" s="155">
        <f t="shared" si="6"/>
        <v>5306</v>
      </c>
      <c r="L42" s="155">
        <f t="shared" si="6"/>
        <v>0</v>
      </c>
      <c r="M42" s="155">
        <f t="shared" si="6"/>
        <v>0</v>
      </c>
      <c r="N42" s="156">
        <f t="shared" si="1"/>
        <v>8680</v>
      </c>
    </row>
    <row r="43" spans="1:14" s="190" customFormat="1">
      <c r="A43" s="152">
        <v>37</v>
      </c>
      <c r="B43" s="191" t="s">
        <v>158</v>
      </c>
      <c r="C43" s="170">
        <f t="shared" si="2"/>
        <v>3127</v>
      </c>
      <c r="D43" s="198">
        <v>2462</v>
      </c>
      <c r="E43" s="198">
        <v>665</v>
      </c>
      <c r="F43" s="204"/>
      <c r="G43" s="188"/>
      <c r="H43" s="187"/>
      <c r="I43" s="187"/>
      <c r="J43" s="187"/>
      <c r="K43" s="187"/>
      <c r="L43" s="187"/>
      <c r="M43" s="187"/>
      <c r="N43" s="225">
        <f t="shared" si="1"/>
        <v>3127</v>
      </c>
    </row>
    <row r="44" spans="1:14" s="190" customFormat="1">
      <c r="A44" s="152">
        <v>38</v>
      </c>
      <c r="B44" s="191" t="s">
        <v>790</v>
      </c>
      <c r="C44" s="170">
        <f t="shared" si="2"/>
        <v>247</v>
      </c>
      <c r="D44" s="198"/>
      <c r="E44" s="198"/>
      <c r="F44" s="204">
        <v>247</v>
      </c>
      <c r="G44" s="188"/>
      <c r="H44" s="187"/>
      <c r="I44" s="187"/>
      <c r="J44" s="187"/>
      <c r="K44" s="187"/>
      <c r="L44" s="187"/>
      <c r="M44" s="187"/>
      <c r="N44" s="204">
        <f t="shared" si="1"/>
        <v>247</v>
      </c>
    </row>
    <row r="45" spans="1:14" s="190" customFormat="1">
      <c r="A45" s="152">
        <v>39</v>
      </c>
      <c r="B45" s="191" t="s">
        <v>740</v>
      </c>
      <c r="C45" s="170">
        <f t="shared" si="2"/>
        <v>0</v>
      </c>
      <c r="D45" s="198"/>
      <c r="E45" s="198"/>
      <c r="F45" s="204"/>
      <c r="G45" s="188"/>
      <c r="H45" s="187"/>
      <c r="I45" s="187"/>
      <c r="J45" s="187"/>
      <c r="K45" s="198">
        <v>1321</v>
      </c>
      <c r="L45" s="187"/>
      <c r="M45" s="187"/>
      <c r="N45" s="204">
        <f t="shared" si="1"/>
        <v>1321</v>
      </c>
    </row>
    <row r="46" spans="1:14" s="190" customFormat="1">
      <c r="A46" s="152">
        <v>40</v>
      </c>
      <c r="B46" s="191" t="s">
        <v>802</v>
      </c>
      <c r="C46" s="170">
        <f t="shared" si="2"/>
        <v>0</v>
      </c>
      <c r="D46" s="198"/>
      <c r="E46" s="198"/>
      <c r="F46" s="204"/>
      <c r="G46" s="188"/>
      <c r="H46" s="187"/>
      <c r="I46" s="187"/>
      <c r="J46" s="187"/>
      <c r="K46" s="198">
        <v>985</v>
      </c>
      <c r="L46" s="187"/>
      <c r="M46" s="187"/>
      <c r="N46" s="204">
        <f t="shared" si="1"/>
        <v>985</v>
      </c>
    </row>
    <row r="47" spans="1:14" s="190" customFormat="1">
      <c r="A47" s="152">
        <v>41</v>
      </c>
      <c r="B47" s="191" t="s">
        <v>780</v>
      </c>
      <c r="C47" s="170">
        <f t="shared" si="2"/>
        <v>0</v>
      </c>
      <c r="D47" s="198"/>
      <c r="E47" s="198"/>
      <c r="F47" s="204"/>
      <c r="G47" s="188"/>
      <c r="H47" s="187"/>
      <c r="I47" s="187"/>
      <c r="J47" s="187"/>
      <c r="K47" s="198">
        <v>300</v>
      </c>
      <c r="L47" s="187"/>
      <c r="M47" s="187"/>
      <c r="N47" s="204">
        <f t="shared" si="1"/>
        <v>300</v>
      </c>
    </row>
    <row r="48" spans="1:14" s="190" customFormat="1" ht="13.5" thickBot="1">
      <c r="A48" s="152">
        <v>42</v>
      </c>
      <c r="B48" s="193" t="s">
        <v>733</v>
      </c>
      <c r="C48" s="170">
        <f t="shared" si="2"/>
        <v>0</v>
      </c>
      <c r="D48" s="170"/>
      <c r="E48" s="170"/>
      <c r="F48" s="173"/>
      <c r="G48" s="172"/>
      <c r="H48" s="170"/>
      <c r="I48" s="170"/>
      <c r="J48" s="170"/>
      <c r="K48" s="170">
        <v>2700</v>
      </c>
      <c r="L48" s="170"/>
      <c r="M48" s="170"/>
      <c r="N48" s="224">
        <f t="shared" si="1"/>
        <v>2700</v>
      </c>
    </row>
    <row r="49" spans="1:14" ht="13.5" thickBot="1">
      <c r="A49" s="152">
        <v>43</v>
      </c>
      <c r="B49" s="154" t="s">
        <v>136</v>
      </c>
      <c r="C49" s="155">
        <f t="shared" si="2"/>
        <v>21706</v>
      </c>
      <c r="D49" s="155">
        <f t="shared" ref="D49:N49" si="7">D50+D54+D60+D63+D67+D70+D72+D95+D98+D105+D107+D109+D112+D121</f>
        <v>1886</v>
      </c>
      <c r="E49" s="155">
        <f t="shared" si="7"/>
        <v>674</v>
      </c>
      <c r="F49" s="155">
        <f t="shared" si="7"/>
        <v>19146</v>
      </c>
      <c r="G49" s="155">
        <f t="shared" si="7"/>
        <v>6509</v>
      </c>
      <c r="H49" s="155">
        <f t="shared" si="7"/>
        <v>500</v>
      </c>
      <c r="I49" s="155">
        <f t="shared" si="7"/>
        <v>4500</v>
      </c>
      <c r="J49" s="155">
        <f t="shared" si="7"/>
        <v>21050</v>
      </c>
      <c r="K49" s="155">
        <f t="shared" si="7"/>
        <v>15854</v>
      </c>
      <c r="L49" s="155">
        <f t="shared" si="7"/>
        <v>119183</v>
      </c>
      <c r="M49" s="155">
        <f t="shared" si="7"/>
        <v>40426</v>
      </c>
      <c r="N49" s="155">
        <f t="shared" si="7"/>
        <v>229728</v>
      </c>
    </row>
    <row r="50" spans="1:14">
      <c r="A50" s="152">
        <v>44</v>
      </c>
      <c r="B50" s="212" t="s">
        <v>137</v>
      </c>
      <c r="C50" s="169">
        <f t="shared" si="2"/>
        <v>1494</v>
      </c>
      <c r="D50" s="169">
        <f>SUM(D51:D53)</f>
        <v>0</v>
      </c>
      <c r="E50" s="169">
        <f t="shared" ref="E50:N50" si="8">SUM(E51:E53)</f>
        <v>0</v>
      </c>
      <c r="F50" s="754">
        <f t="shared" si="8"/>
        <v>1494</v>
      </c>
      <c r="G50" s="751">
        <f t="shared" si="8"/>
        <v>0</v>
      </c>
      <c r="H50" s="169">
        <f t="shared" si="8"/>
        <v>0</v>
      </c>
      <c r="I50" s="169">
        <f t="shared" si="8"/>
        <v>0</v>
      </c>
      <c r="J50" s="169">
        <f t="shared" si="8"/>
        <v>0</v>
      </c>
      <c r="K50" s="169">
        <f t="shared" si="8"/>
        <v>0</v>
      </c>
      <c r="L50" s="169">
        <f t="shared" si="8"/>
        <v>0</v>
      </c>
      <c r="M50" s="169">
        <f t="shared" si="8"/>
        <v>0</v>
      </c>
      <c r="N50" s="169">
        <f t="shared" si="8"/>
        <v>1494</v>
      </c>
    </row>
    <row r="51" spans="1:14">
      <c r="A51" s="152">
        <v>45</v>
      </c>
      <c r="B51" s="213" t="s">
        <v>269</v>
      </c>
      <c r="C51" s="145">
        <f t="shared" si="2"/>
        <v>604</v>
      </c>
      <c r="D51" s="145"/>
      <c r="E51" s="145"/>
      <c r="F51" s="158">
        <v>604</v>
      </c>
      <c r="H51" s="145"/>
      <c r="I51" s="145"/>
      <c r="J51" s="145"/>
      <c r="K51" s="145"/>
      <c r="L51" s="145"/>
      <c r="M51" s="145"/>
      <c r="N51" s="145">
        <f t="shared" si="1"/>
        <v>604</v>
      </c>
    </row>
    <row r="52" spans="1:14">
      <c r="A52" s="152">
        <v>46</v>
      </c>
      <c r="B52" s="728" t="s">
        <v>795</v>
      </c>
      <c r="C52" s="145">
        <f t="shared" si="2"/>
        <v>890</v>
      </c>
      <c r="D52" s="145"/>
      <c r="E52" s="145"/>
      <c r="F52" s="158">
        <v>890</v>
      </c>
      <c r="H52" s="145"/>
      <c r="I52" s="145"/>
      <c r="J52" s="145"/>
      <c r="K52" s="170"/>
      <c r="L52" s="145"/>
      <c r="M52" s="145"/>
      <c r="N52" s="145">
        <f t="shared" si="1"/>
        <v>890</v>
      </c>
    </row>
    <row r="53" spans="1:14">
      <c r="A53" s="152">
        <v>47</v>
      </c>
      <c r="B53" s="728"/>
      <c r="C53" s="145">
        <f>SUM(D53:F53)</f>
        <v>0</v>
      </c>
      <c r="D53" s="145"/>
      <c r="E53" s="145"/>
      <c r="F53" s="158"/>
      <c r="H53" s="145"/>
      <c r="I53" s="145"/>
      <c r="J53" s="145"/>
      <c r="K53" s="170"/>
      <c r="L53" s="145"/>
      <c r="M53" s="145"/>
      <c r="N53" s="145">
        <f>SUM(C53)+SUM(G53:M53)</f>
        <v>0</v>
      </c>
    </row>
    <row r="54" spans="1:14">
      <c r="A54" s="152">
        <v>48</v>
      </c>
      <c r="B54" s="729" t="s">
        <v>797</v>
      </c>
      <c r="C54" s="149">
        <f t="shared" si="2"/>
        <v>1437</v>
      </c>
      <c r="D54" s="149">
        <f>SUM(D55:D59)</f>
        <v>516</v>
      </c>
      <c r="E54" s="149">
        <f t="shared" ref="E54:N54" si="9">SUM(E55:E59)</f>
        <v>139</v>
      </c>
      <c r="F54" s="752">
        <f t="shared" si="9"/>
        <v>782</v>
      </c>
      <c r="G54" s="749">
        <f t="shared" si="9"/>
        <v>22</v>
      </c>
      <c r="H54" s="149">
        <f t="shared" si="9"/>
        <v>0</v>
      </c>
      <c r="I54" s="149">
        <f t="shared" si="9"/>
        <v>0</v>
      </c>
      <c r="J54" s="149">
        <f t="shared" si="9"/>
        <v>0</v>
      </c>
      <c r="K54" s="149">
        <f t="shared" si="9"/>
        <v>663</v>
      </c>
      <c r="L54" s="149">
        <f t="shared" si="9"/>
        <v>0</v>
      </c>
      <c r="M54" s="149">
        <f t="shared" si="9"/>
        <v>0</v>
      </c>
      <c r="N54" s="149">
        <f t="shared" si="9"/>
        <v>2122</v>
      </c>
    </row>
    <row r="55" spans="1:14">
      <c r="A55" s="152">
        <v>49</v>
      </c>
      <c r="B55" s="214" t="s">
        <v>812</v>
      </c>
      <c r="C55" s="145">
        <f t="shared" si="2"/>
        <v>0</v>
      </c>
      <c r="D55" s="145"/>
      <c r="E55" s="145"/>
      <c r="F55" s="158"/>
      <c r="G55" s="190">
        <v>22</v>
      </c>
      <c r="H55" s="145"/>
      <c r="I55" s="145"/>
      <c r="J55" s="145"/>
      <c r="K55" s="170"/>
      <c r="L55" s="145"/>
      <c r="M55" s="145"/>
      <c r="N55" s="145">
        <f t="shared" si="1"/>
        <v>22</v>
      </c>
    </row>
    <row r="56" spans="1:14">
      <c r="A56" s="152">
        <v>50</v>
      </c>
      <c r="B56" s="214" t="s">
        <v>798</v>
      </c>
      <c r="C56" s="145">
        <f t="shared" si="2"/>
        <v>60</v>
      </c>
      <c r="D56" s="145"/>
      <c r="E56" s="145"/>
      <c r="F56" s="158">
        <v>60</v>
      </c>
      <c r="G56" s="190"/>
      <c r="H56" s="145"/>
      <c r="I56" s="145"/>
      <c r="J56" s="145"/>
      <c r="K56" s="170">
        <v>663</v>
      </c>
      <c r="L56" s="145"/>
      <c r="M56" s="145"/>
      <c r="N56" s="145">
        <f t="shared" si="1"/>
        <v>723</v>
      </c>
    </row>
    <row r="57" spans="1:14">
      <c r="A57" s="152">
        <v>51</v>
      </c>
      <c r="B57" s="214" t="s">
        <v>814</v>
      </c>
      <c r="C57" s="145">
        <f t="shared" si="2"/>
        <v>655</v>
      </c>
      <c r="D57" s="145">
        <v>516</v>
      </c>
      <c r="E57" s="145">
        <v>139</v>
      </c>
      <c r="F57" s="158"/>
      <c r="G57" s="190"/>
      <c r="H57" s="145"/>
      <c r="I57" s="145"/>
      <c r="J57" s="145"/>
      <c r="K57" s="170"/>
      <c r="L57" s="145"/>
      <c r="M57" s="145"/>
      <c r="N57" s="145">
        <f t="shared" si="1"/>
        <v>655</v>
      </c>
    </row>
    <row r="58" spans="1:14">
      <c r="A58" s="152">
        <v>52</v>
      </c>
      <c r="B58" s="157" t="s">
        <v>817</v>
      </c>
      <c r="C58" s="145">
        <f t="shared" si="2"/>
        <v>400</v>
      </c>
      <c r="D58" s="145"/>
      <c r="E58" s="145"/>
      <c r="F58" s="158">
        <v>400</v>
      </c>
      <c r="G58" s="190"/>
      <c r="H58" s="145"/>
      <c r="I58" s="145"/>
      <c r="J58" s="145"/>
      <c r="K58" s="170"/>
      <c r="L58" s="145"/>
      <c r="M58" s="145"/>
      <c r="N58" s="145">
        <f t="shared" si="1"/>
        <v>400</v>
      </c>
    </row>
    <row r="59" spans="1:14">
      <c r="A59" s="152">
        <v>53</v>
      </c>
      <c r="B59" s="157" t="s">
        <v>811</v>
      </c>
      <c r="C59" s="145">
        <f t="shared" si="2"/>
        <v>322</v>
      </c>
      <c r="D59" s="145"/>
      <c r="E59" s="145"/>
      <c r="F59" s="158">
        <v>322</v>
      </c>
      <c r="H59" s="145"/>
      <c r="I59" s="145"/>
      <c r="J59" s="145"/>
      <c r="K59" s="170"/>
      <c r="L59" s="145"/>
      <c r="M59" s="145"/>
      <c r="N59" s="145">
        <f t="shared" si="1"/>
        <v>322</v>
      </c>
    </row>
    <row r="60" spans="1:14">
      <c r="A60" s="152">
        <v>54</v>
      </c>
      <c r="B60" s="734" t="s">
        <v>273</v>
      </c>
      <c r="C60" s="149">
        <f t="shared" si="2"/>
        <v>1028</v>
      </c>
      <c r="D60" s="149">
        <f>SUM(D61:D62)</f>
        <v>680</v>
      </c>
      <c r="E60" s="149">
        <f t="shared" ref="E60:M60" si="10">SUM(E61:E62)</f>
        <v>348</v>
      </c>
      <c r="F60" s="752">
        <f t="shared" si="10"/>
        <v>0</v>
      </c>
      <c r="G60" s="749">
        <f t="shared" si="10"/>
        <v>0</v>
      </c>
      <c r="H60" s="149">
        <f t="shared" si="10"/>
        <v>0</v>
      </c>
      <c r="I60" s="149">
        <f t="shared" si="10"/>
        <v>0</v>
      </c>
      <c r="J60" s="149">
        <f t="shared" si="10"/>
        <v>0</v>
      </c>
      <c r="K60" s="149">
        <f t="shared" si="10"/>
        <v>0</v>
      </c>
      <c r="L60" s="149">
        <f t="shared" si="10"/>
        <v>0</v>
      </c>
      <c r="M60" s="149">
        <f t="shared" si="10"/>
        <v>0</v>
      </c>
      <c r="N60" s="149">
        <f t="shared" si="1"/>
        <v>1028</v>
      </c>
    </row>
    <row r="61" spans="1:14">
      <c r="A61" s="152">
        <v>55</v>
      </c>
      <c r="B61" s="214" t="s">
        <v>274</v>
      </c>
      <c r="C61" s="145">
        <f t="shared" si="2"/>
        <v>1028</v>
      </c>
      <c r="D61" s="145">
        <v>680</v>
      </c>
      <c r="E61" s="145">
        <v>348</v>
      </c>
      <c r="F61" s="158"/>
      <c r="H61" s="145"/>
      <c r="I61" s="145"/>
      <c r="J61" s="145"/>
      <c r="K61" s="170"/>
      <c r="L61" s="145"/>
      <c r="M61" s="145"/>
      <c r="N61" s="145">
        <f t="shared" si="1"/>
        <v>1028</v>
      </c>
    </row>
    <row r="62" spans="1:14">
      <c r="A62" s="152">
        <v>56</v>
      </c>
      <c r="B62" s="157"/>
      <c r="C62" s="145">
        <f t="shared" si="2"/>
        <v>0</v>
      </c>
      <c r="D62" s="145"/>
      <c r="E62" s="145"/>
      <c r="F62" s="158"/>
      <c r="H62" s="145"/>
      <c r="I62" s="145"/>
      <c r="J62" s="145"/>
      <c r="K62" s="145"/>
      <c r="L62" s="145"/>
      <c r="M62" s="145"/>
      <c r="N62" s="145">
        <f t="shared" si="1"/>
        <v>0</v>
      </c>
    </row>
    <row r="63" spans="1:14">
      <c r="A63" s="152">
        <v>57</v>
      </c>
      <c r="B63" s="215" t="s">
        <v>807</v>
      </c>
      <c r="C63" s="149">
        <f t="shared" si="2"/>
        <v>0</v>
      </c>
      <c r="D63" s="149">
        <f t="shared" ref="D63:M63" si="11">SUM(D64:D66)</f>
        <v>0</v>
      </c>
      <c r="E63" s="149">
        <f t="shared" si="11"/>
        <v>0</v>
      </c>
      <c r="F63" s="752">
        <f t="shared" si="11"/>
        <v>0</v>
      </c>
      <c r="G63" s="749">
        <f t="shared" si="11"/>
        <v>500</v>
      </c>
      <c r="H63" s="149">
        <f t="shared" si="11"/>
        <v>500</v>
      </c>
      <c r="I63" s="149">
        <f t="shared" si="11"/>
        <v>0</v>
      </c>
      <c r="J63" s="149">
        <f t="shared" si="11"/>
        <v>0</v>
      </c>
      <c r="K63" s="149">
        <f t="shared" si="11"/>
        <v>0</v>
      </c>
      <c r="L63" s="149">
        <f>SUM(L64:L66)</f>
        <v>0</v>
      </c>
      <c r="M63" s="149">
        <f t="shared" si="11"/>
        <v>0</v>
      </c>
      <c r="N63" s="149">
        <f t="shared" si="1"/>
        <v>1000</v>
      </c>
    </row>
    <row r="64" spans="1:14">
      <c r="A64" s="152">
        <v>58</v>
      </c>
      <c r="B64" s="157" t="s">
        <v>271</v>
      </c>
      <c r="C64" s="145">
        <f t="shared" si="2"/>
        <v>0</v>
      </c>
      <c r="D64" s="145"/>
      <c r="E64" s="145"/>
      <c r="F64" s="158"/>
      <c r="G64" s="159"/>
      <c r="H64" s="145">
        <v>200</v>
      </c>
      <c r="I64" s="145"/>
      <c r="J64" s="145"/>
      <c r="K64" s="145"/>
      <c r="L64" s="145"/>
      <c r="M64" s="145"/>
      <c r="N64" s="145">
        <f t="shared" si="1"/>
        <v>200</v>
      </c>
    </row>
    <row r="65" spans="1:14">
      <c r="A65" s="152">
        <v>59</v>
      </c>
      <c r="B65" s="157" t="s">
        <v>138</v>
      </c>
      <c r="C65" s="145">
        <f>SUM(D65:F65)</f>
        <v>0</v>
      </c>
      <c r="D65" s="145"/>
      <c r="E65" s="145"/>
      <c r="F65" s="158"/>
      <c r="G65" s="190">
        <v>500</v>
      </c>
      <c r="H65" s="145"/>
      <c r="I65" s="145"/>
      <c r="J65" s="145"/>
      <c r="K65" s="145"/>
      <c r="L65" s="145"/>
      <c r="M65" s="145"/>
      <c r="N65" s="145">
        <f t="shared" si="1"/>
        <v>500</v>
      </c>
    </row>
    <row r="66" spans="1:14">
      <c r="A66" s="152">
        <v>60</v>
      </c>
      <c r="B66" s="157" t="s">
        <v>272</v>
      </c>
      <c r="C66" s="145">
        <f t="shared" si="2"/>
        <v>0</v>
      </c>
      <c r="D66" s="145"/>
      <c r="E66" s="145"/>
      <c r="F66" s="158"/>
      <c r="H66" s="145">
        <v>300</v>
      </c>
      <c r="I66" s="145"/>
      <c r="J66" s="145"/>
      <c r="K66" s="145"/>
      <c r="L66" s="145"/>
      <c r="M66" s="145"/>
      <c r="N66" s="145">
        <f t="shared" si="1"/>
        <v>300</v>
      </c>
    </row>
    <row r="67" spans="1:14">
      <c r="A67" s="152">
        <v>61</v>
      </c>
      <c r="B67" s="216" t="s">
        <v>68</v>
      </c>
      <c r="C67" s="149">
        <f t="shared" si="2"/>
        <v>0</v>
      </c>
      <c r="D67" s="149">
        <f t="shared" ref="D67:M67" si="12">SUM(D68:D69)</f>
        <v>0</v>
      </c>
      <c r="E67" s="149">
        <f t="shared" si="12"/>
        <v>0</v>
      </c>
      <c r="F67" s="752">
        <f t="shared" si="12"/>
        <v>0</v>
      </c>
      <c r="G67" s="749">
        <f t="shared" si="12"/>
        <v>0</v>
      </c>
      <c r="H67" s="149">
        <f t="shared" si="12"/>
        <v>0</v>
      </c>
      <c r="I67" s="149">
        <f t="shared" si="12"/>
        <v>0</v>
      </c>
      <c r="J67" s="149">
        <f t="shared" si="12"/>
        <v>1620</v>
      </c>
      <c r="K67" s="149">
        <f t="shared" si="12"/>
        <v>0</v>
      </c>
      <c r="L67" s="149">
        <f t="shared" si="12"/>
        <v>0</v>
      </c>
      <c r="M67" s="149">
        <f t="shared" si="12"/>
        <v>0</v>
      </c>
      <c r="N67" s="149">
        <f t="shared" si="1"/>
        <v>1620</v>
      </c>
    </row>
    <row r="68" spans="1:14">
      <c r="A68" s="152">
        <v>62</v>
      </c>
      <c r="B68" s="731" t="s">
        <v>1108</v>
      </c>
      <c r="C68" s="145">
        <f t="shared" si="2"/>
        <v>0</v>
      </c>
      <c r="D68" s="145"/>
      <c r="E68" s="145"/>
      <c r="F68" s="158"/>
      <c r="G68" s="159"/>
      <c r="H68" s="145"/>
      <c r="I68" s="145"/>
      <c r="J68" s="145">
        <v>1620</v>
      </c>
      <c r="K68" s="145"/>
      <c r="L68" s="145"/>
      <c r="M68" s="145"/>
      <c r="N68" s="145">
        <f t="shared" si="1"/>
        <v>1620</v>
      </c>
    </row>
    <row r="69" spans="1:14">
      <c r="A69" s="152">
        <v>63</v>
      </c>
      <c r="B69" s="217"/>
      <c r="C69" s="145">
        <f t="shared" si="2"/>
        <v>0</v>
      </c>
      <c r="D69" s="145"/>
      <c r="E69" s="145"/>
      <c r="F69" s="158"/>
      <c r="G69" s="159"/>
      <c r="H69" s="145"/>
      <c r="I69" s="145"/>
      <c r="J69" s="145"/>
      <c r="K69" s="145"/>
      <c r="L69" s="145"/>
      <c r="M69" s="145"/>
      <c r="N69" s="145">
        <f t="shared" si="1"/>
        <v>0</v>
      </c>
    </row>
    <row r="70" spans="1:14">
      <c r="A70" s="152">
        <v>64</v>
      </c>
      <c r="B70" s="215" t="s">
        <v>276</v>
      </c>
      <c r="C70" s="149">
        <f t="shared" si="2"/>
        <v>0</v>
      </c>
      <c r="D70" s="149">
        <f t="shared" ref="D70:M70" si="13">SUM(D71:D71)</f>
        <v>0</v>
      </c>
      <c r="E70" s="149">
        <f t="shared" si="13"/>
        <v>0</v>
      </c>
      <c r="F70" s="752">
        <f t="shared" si="13"/>
        <v>0</v>
      </c>
      <c r="G70" s="749">
        <f t="shared" si="13"/>
        <v>0</v>
      </c>
      <c r="H70" s="149">
        <f t="shared" si="13"/>
        <v>0</v>
      </c>
      <c r="I70" s="149">
        <f t="shared" si="13"/>
        <v>4500</v>
      </c>
      <c r="J70" s="149">
        <f t="shared" si="13"/>
        <v>0</v>
      </c>
      <c r="K70" s="149">
        <f t="shared" si="13"/>
        <v>0</v>
      </c>
      <c r="L70" s="149">
        <f t="shared" si="13"/>
        <v>0</v>
      </c>
      <c r="M70" s="149">
        <f t="shared" si="13"/>
        <v>0</v>
      </c>
      <c r="N70" s="149">
        <f t="shared" si="1"/>
        <v>4500</v>
      </c>
    </row>
    <row r="71" spans="1:14">
      <c r="A71" s="152">
        <v>65</v>
      </c>
      <c r="B71" s="157" t="s">
        <v>277</v>
      </c>
      <c r="C71" s="149">
        <f t="shared" si="2"/>
        <v>0</v>
      </c>
      <c r="D71" s="145"/>
      <c r="E71" s="145"/>
      <c r="F71" s="158"/>
      <c r="G71" s="159"/>
      <c r="H71" s="145"/>
      <c r="I71" s="145">
        <v>4500</v>
      </c>
      <c r="J71" s="145"/>
      <c r="K71" s="170"/>
      <c r="L71" s="145"/>
      <c r="M71" s="145"/>
      <c r="N71" s="149">
        <f t="shared" si="1"/>
        <v>4500</v>
      </c>
    </row>
    <row r="72" spans="1:14">
      <c r="A72" s="152">
        <v>66</v>
      </c>
      <c r="B72" s="216" t="s">
        <v>139</v>
      </c>
      <c r="C72" s="149">
        <f t="shared" si="2"/>
        <v>14420</v>
      </c>
      <c r="D72" s="149">
        <f t="shared" ref="D72:M72" si="14">SUM(D73:D94)</f>
        <v>0</v>
      </c>
      <c r="E72" s="149">
        <f t="shared" si="14"/>
        <v>0</v>
      </c>
      <c r="F72" s="752">
        <f t="shared" si="14"/>
        <v>14420</v>
      </c>
      <c r="G72" s="749">
        <f t="shared" si="14"/>
        <v>0</v>
      </c>
      <c r="H72" s="149">
        <f t="shared" si="14"/>
        <v>0</v>
      </c>
      <c r="I72" s="149">
        <f t="shared" si="14"/>
        <v>0</v>
      </c>
      <c r="J72" s="149">
        <f t="shared" si="14"/>
        <v>6339</v>
      </c>
      <c r="K72" s="149">
        <f t="shared" si="14"/>
        <v>13391</v>
      </c>
      <c r="L72" s="149">
        <f t="shared" si="14"/>
        <v>87850</v>
      </c>
      <c r="M72" s="149">
        <f t="shared" si="14"/>
        <v>0</v>
      </c>
      <c r="N72" s="149">
        <f t="shared" ref="N72:N94" si="15">SUM(C72)+SUM(G72:M72)</f>
        <v>122000</v>
      </c>
    </row>
    <row r="73" spans="1:14">
      <c r="A73" s="152">
        <v>67</v>
      </c>
      <c r="B73" s="214" t="s">
        <v>734</v>
      </c>
      <c r="C73" s="145">
        <f t="shared" si="2"/>
        <v>1500</v>
      </c>
      <c r="D73" s="145"/>
      <c r="E73" s="145"/>
      <c r="F73" s="158">
        <v>1500</v>
      </c>
      <c r="G73" s="159"/>
      <c r="H73" s="145"/>
      <c r="I73" s="145"/>
      <c r="J73" s="145"/>
      <c r="K73" s="174"/>
      <c r="L73" s="145"/>
      <c r="M73" s="145"/>
      <c r="N73" s="145">
        <f t="shared" si="15"/>
        <v>1500</v>
      </c>
    </row>
    <row r="74" spans="1:14">
      <c r="A74" s="152">
        <v>68</v>
      </c>
      <c r="B74" s="157" t="s">
        <v>742</v>
      </c>
      <c r="C74" s="198">
        <f t="shared" si="2"/>
        <v>0</v>
      </c>
      <c r="D74" s="145"/>
      <c r="E74" s="145"/>
      <c r="F74" s="158"/>
      <c r="G74" s="159"/>
      <c r="H74" s="145"/>
      <c r="I74" s="145"/>
      <c r="J74" s="170">
        <v>483</v>
      </c>
      <c r="K74" s="170"/>
      <c r="L74" s="145"/>
      <c r="M74" s="145"/>
      <c r="N74" s="145">
        <f t="shared" si="15"/>
        <v>483</v>
      </c>
    </row>
    <row r="75" spans="1:14">
      <c r="A75" s="152">
        <v>69</v>
      </c>
      <c r="B75" s="956" t="s">
        <v>618</v>
      </c>
      <c r="C75" s="145">
        <f t="shared" si="2"/>
        <v>0</v>
      </c>
      <c r="D75" s="145"/>
      <c r="E75" s="145"/>
      <c r="F75" s="158"/>
      <c r="G75" s="159"/>
      <c r="H75" s="145"/>
      <c r="I75" s="145"/>
      <c r="J75" s="170">
        <v>1450</v>
      </c>
      <c r="K75" s="170"/>
      <c r="L75" s="145"/>
      <c r="M75" s="145"/>
      <c r="N75" s="145">
        <f t="shared" si="15"/>
        <v>1450</v>
      </c>
    </row>
    <row r="76" spans="1:14">
      <c r="A76" s="152">
        <v>70</v>
      </c>
      <c r="B76" s="157" t="s">
        <v>752</v>
      </c>
      <c r="C76" s="145">
        <f t="shared" ref="C76:C94" si="16">SUM(D76:F76)</f>
        <v>0</v>
      </c>
      <c r="D76" s="145"/>
      <c r="E76" s="145"/>
      <c r="F76" s="158"/>
      <c r="G76" s="159"/>
      <c r="H76" s="145"/>
      <c r="I76" s="145"/>
      <c r="J76" s="145">
        <v>160</v>
      </c>
      <c r="K76" s="170"/>
      <c r="L76" s="145"/>
      <c r="M76" s="145"/>
      <c r="N76" s="145">
        <f t="shared" si="15"/>
        <v>160</v>
      </c>
    </row>
    <row r="77" spans="1:14">
      <c r="A77" s="152">
        <v>71</v>
      </c>
      <c r="B77" s="157" t="s">
        <v>753</v>
      </c>
      <c r="C77" s="145">
        <f t="shared" si="16"/>
        <v>0</v>
      </c>
      <c r="D77" s="145"/>
      <c r="E77" s="145"/>
      <c r="F77" s="158"/>
      <c r="G77" s="148"/>
      <c r="H77" s="145"/>
      <c r="I77" s="145"/>
      <c r="J77" s="145"/>
      <c r="K77" s="170">
        <v>150</v>
      </c>
      <c r="L77" s="145"/>
      <c r="M77" s="145"/>
      <c r="N77" s="145">
        <f t="shared" si="15"/>
        <v>150</v>
      </c>
    </row>
    <row r="78" spans="1:14">
      <c r="A78" s="152">
        <v>72</v>
      </c>
      <c r="B78" s="157" t="s">
        <v>761</v>
      </c>
      <c r="C78" s="145">
        <f t="shared" si="16"/>
        <v>0</v>
      </c>
      <c r="D78" s="145"/>
      <c r="E78" s="145"/>
      <c r="F78" s="158"/>
      <c r="G78" s="148"/>
      <c r="H78" s="145"/>
      <c r="I78" s="145"/>
      <c r="J78" s="145"/>
      <c r="K78" s="170">
        <v>220</v>
      </c>
      <c r="L78" s="145"/>
      <c r="M78" s="145"/>
      <c r="N78" s="145">
        <f t="shared" si="15"/>
        <v>220</v>
      </c>
    </row>
    <row r="79" spans="1:14">
      <c r="A79" s="152">
        <v>73</v>
      </c>
      <c r="B79" s="157" t="s">
        <v>760</v>
      </c>
      <c r="C79" s="145">
        <f t="shared" si="16"/>
        <v>0</v>
      </c>
      <c r="D79" s="145"/>
      <c r="E79" s="145"/>
      <c r="F79" s="158"/>
      <c r="G79" s="148"/>
      <c r="H79" s="145"/>
      <c r="I79" s="145"/>
      <c r="J79" s="145">
        <v>980</v>
      </c>
      <c r="K79" s="170"/>
      <c r="L79" s="145"/>
      <c r="M79" s="145"/>
      <c r="N79" s="145">
        <f t="shared" si="15"/>
        <v>980</v>
      </c>
    </row>
    <row r="80" spans="1:14">
      <c r="A80" s="152">
        <v>74</v>
      </c>
      <c r="B80" s="157" t="s">
        <v>754</v>
      </c>
      <c r="C80" s="145">
        <f t="shared" si="16"/>
        <v>0</v>
      </c>
      <c r="D80" s="145"/>
      <c r="E80" s="145"/>
      <c r="F80" s="158"/>
      <c r="G80" s="148"/>
      <c r="H80" s="145"/>
      <c r="I80" s="170"/>
      <c r="J80" s="170">
        <v>297</v>
      </c>
      <c r="K80" s="170"/>
      <c r="L80" s="145"/>
      <c r="M80" s="145"/>
      <c r="N80" s="145">
        <f t="shared" si="15"/>
        <v>297</v>
      </c>
    </row>
    <row r="81" spans="1:14">
      <c r="A81" s="152">
        <v>75</v>
      </c>
      <c r="B81" s="157" t="s">
        <v>757</v>
      </c>
      <c r="C81" s="145">
        <f t="shared" si="16"/>
        <v>0</v>
      </c>
      <c r="D81" s="145"/>
      <c r="E81" s="145"/>
      <c r="F81" s="158"/>
      <c r="G81" s="148"/>
      <c r="H81" s="145"/>
      <c r="I81" s="145"/>
      <c r="J81" s="145"/>
      <c r="K81" s="170">
        <v>700</v>
      </c>
      <c r="L81" s="145"/>
      <c r="M81" s="145"/>
      <c r="N81" s="145">
        <f t="shared" si="15"/>
        <v>700</v>
      </c>
    </row>
    <row r="82" spans="1:14">
      <c r="A82" s="152">
        <v>76</v>
      </c>
      <c r="B82" s="157" t="s">
        <v>762</v>
      </c>
      <c r="C82" s="145">
        <f t="shared" si="16"/>
        <v>0</v>
      </c>
      <c r="D82" s="145"/>
      <c r="E82" s="145"/>
      <c r="F82" s="158"/>
      <c r="G82" s="148"/>
      <c r="H82" s="145"/>
      <c r="I82" s="145"/>
      <c r="J82" s="145"/>
      <c r="K82" s="170">
        <v>6841</v>
      </c>
      <c r="L82" s="145"/>
      <c r="M82" s="145"/>
      <c r="N82" s="145">
        <f t="shared" si="15"/>
        <v>6841</v>
      </c>
    </row>
    <row r="83" spans="1:14">
      <c r="A83" s="152">
        <v>77</v>
      </c>
      <c r="B83" s="157" t="s">
        <v>763</v>
      </c>
      <c r="C83" s="145">
        <f>SUM(D83:F83)</f>
        <v>12000</v>
      </c>
      <c r="D83" s="145"/>
      <c r="E83" s="145"/>
      <c r="F83" s="158">
        <v>12000</v>
      </c>
      <c r="G83" s="148"/>
      <c r="H83" s="145"/>
      <c r="I83" s="145"/>
      <c r="J83" s="145"/>
      <c r="K83" s="170"/>
      <c r="L83" s="145"/>
      <c r="M83" s="145"/>
      <c r="N83" s="145">
        <f t="shared" si="15"/>
        <v>12000</v>
      </c>
    </row>
    <row r="84" spans="1:14">
      <c r="A84" s="152">
        <v>78</v>
      </c>
      <c r="B84" s="157" t="s">
        <v>765</v>
      </c>
      <c r="C84" s="145">
        <f>SUM(D84:F84)</f>
        <v>0</v>
      </c>
      <c r="D84" s="145"/>
      <c r="E84" s="145"/>
      <c r="F84" s="158"/>
      <c r="G84" s="148"/>
      <c r="H84" s="145"/>
      <c r="I84" s="170"/>
      <c r="J84" s="145">
        <v>969</v>
      </c>
      <c r="K84" s="170"/>
      <c r="L84" s="145"/>
      <c r="M84" s="145"/>
      <c r="N84" s="145">
        <f t="shared" si="15"/>
        <v>969</v>
      </c>
    </row>
    <row r="85" spans="1:14">
      <c r="A85" s="152">
        <v>79</v>
      </c>
      <c r="B85" s="157" t="s">
        <v>766</v>
      </c>
      <c r="C85" s="145">
        <f t="shared" si="16"/>
        <v>0</v>
      </c>
      <c r="D85" s="145"/>
      <c r="E85" s="145"/>
      <c r="F85" s="158"/>
      <c r="G85" s="148"/>
      <c r="H85" s="145"/>
      <c r="I85" s="145"/>
      <c r="J85" s="145"/>
      <c r="K85" s="170">
        <v>1200</v>
      </c>
      <c r="L85" s="145"/>
      <c r="M85" s="145"/>
      <c r="N85" s="145">
        <f t="shared" si="15"/>
        <v>1200</v>
      </c>
    </row>
    <row r="86" spans="1:14">
      <c r="A86" s="152">
        <v>80</v>
      </c>
      <c r="B86" s="157" t="s">
        <v>767</v>
      </c>
      <c r="C86" s="145">
        <f t="shared" si="16"/>
        <v>0</v>
      </c>
      <c r="D86" s="145"/>
      <c r="E86" s="145"/>
      <c r="F86" s="158"/>
      <c r="G86" s="148"/>
      <c r="H86" s="145"/>
      <c r="I86" s="145"/>
      <c r="J86" s="145"/>
      <c r="K86" s="170">
        <v>680</v>
      </c>
      <c r="L86" s="145"/>
      <c r="M86" s="145"/>
      <c r="N86" s="145">
        <f t="shared" si="15"/>
        <v>680</v>
      </c>
    </row>
    <row r="87" spans="1:14">
      <c r="A87" s="152">
        <v>81</v>
      </c>
      <c r="B87" s="157" t="s">
        <v>768</v>
      </c>
      <c r="C87" s="145">
        <f t="shared" si="16"/>
        <v>0</v>
      </c>
      <c r="D87" s="145"/>
      <c r="E87" s="145"/>
      <c r="F87" s="158"/>
      <c r="G87" s="148"/>
      <c r="H87" s="145"/>
      <c r="I87" s="170"/>
      <c r="J87" s="145">
        <v>2000</v>
      </c>
      <c r="K87" s="170"/>
      <c r="L87" s="145"/>
      <c r="M87" s="145"/>
      <c r="N87" s="145">
        <f t="shared" si="15"/>
        <v>2000</v>
      </c>
    </row>
    <row r="88" spans="1:14">
      <c r="A88" s="152">
        <v>82</v>
      </c>
      <c r="B88" s="157" t="s">
        <v>771</v>
      </c>
      <c r="C88" s="145">
        <f t="shared" si="16"/>
        <v>0</v>
      </c>
      <c r="D88" s="145"/>
      <c r="E88" s="145"/>
      <c r="F88" s="158"/>
      <c r="G88" s="148"/>
      <c r="H88" s="145"/>
      <c r="I88" s="170"/>
      <c r="J88" s="145"/>
      <c r="K88" s="170">
        <v>3600</v>
      </c>
      <c r="L88" s="145"/>
      <c r="M88" s="145"/>
      <c r="N88" s="145">
        <f t="shared" si="15"/>
        <v>3600</v>
      </c>
    </row>
    <row r="89" spans="1:14">
      <c r="A89" s="152">
        <v>83</v>
      </c>
      <c r="B89" s="157" t="s">
        <v>1039</v>
      </c>
      <c r="C89" s="145">
        <f t="shared" si="16"/>
        <v>920</v>
      </c>
      <c r="D89" s="145"/>
      <c r="E89" s="145"/>
      <c r="F89" s="158">
        <v>920</v>
      </c>
      <c r="G89" s="148"/>
      <c r="H89" s="145"/>
      <c r="I89" s="170"/>
      <c r="J89" s="145"/>
      <c r="K89" s="170"/>
      <c r="L89" s="145"/>
      <c r="M89" s="145"/>
      <c r="N89" s="145">
        <f t="shared" si="15"/>
        <v>920</v>
      </c>
    </row>
    <row r="90" spans="1:14">
      <c r="A90" s="152">
        <v>84</v>
      </c>
      <c r="B90" s="157" t="s">
        <v>816</v>
      </c>
      <c r="C90" s="145">
        <f t="shared" si="16"/>
        <v>0</v>
      </c>
      <c r="D90" s="145"/>
      <c r="E90" s="145"/>
      <c r="F90" s="158"/>
      <c r="G90" s="148"/>
      <c r="H90" s="145"/>
      <c r="I90" s="170"/>
      <c r="J90" s="145"/>
      <c r="K90" s="170"/>
      <c r="L90" s="145">
        <v>12000</v>
      </c>
      <c r="M90" s="145"/>
      <c r="N90" s="145">
        <f t="shared" si="15"/>
        <v>12000</v>
      </c>
    </row>
    <row r="91" spans="1:14">
      <c r="A91" s="152">
        <v>85</v>
      </c>
      <c r="B91" s="157" t="s">
        <v>819</v>
      </c>
      <c r="C91" s="145">
        <f t="shared" si="16"/>
        <v>0</v>
      </c>
      <c r="D91" s="145"/>
      <c r="E91" s="145"/>
      <c r="F91" s="158"/>
      <c r="G91" s="159"/>
      <c r="H91" s="145"/>
      <c r="I91" s="145"/>
      <c r="J91" s="145"/>
      <c r="K91" s="145"/>
      <c r="L91" s="145">
        <v>61780</v>
      </c>
      <c r="M91" s="145"/>
      <c r="N91" s="145">
        <f t="shared" si="15"/>
        <v>61780</v>
      </c>
    </row>
    <row r="92" spans="1:14">
      <c r="A92" s="152">
        <v>86</v>
      </c>
      <c r="B92" s="157" t="s">
        <v>141</v>
      </c>
      <c r="C92" s="145">
        <f t="shared" si="16"/>
        <v>0</v>
      </c>
      <c r="D92" s="145"/>
      <c r="E92" s="145"/>
      <c r="F92" s="158"/>
      <c r="G92" s="159"/>
      <c r="H92" s="145"/>
      <c r="I92" s="145"/>
      <c r="J92" s="145"/>
      <c r="K92" s="145"/>
      <c r="L92" s="145">
        <v>9570</v>
      </c>
      <c r="M92" s="145"/>
      <c r="N92" s="145">
        <f t="shared" si="15"/>
        <v>9570</v>
      </c>
    </row>
    <row r="93" spans="1:14">
      <c r="A93" s="152">
        <v>87</v>
      </c>
      <c r="B93" s="157" t="s">
        <v>160</v>
      </c>
      <c r="C93" s="145">
        <f t="shared" si="16"/>
        <v>0</v>
      </c>
      <c r="D93" s="145"/>
      <c r="E93" s="145"/>
      <c r="F93" s="158"/>
      <c r="G93" s="159"/>
      <c r="H93" s="145"/>
      <c r="I93" s="145"/>
      <c r="J93" s="145"/>
      <c r="K93" s="145"/>
      <c r="L93" s="145">
        <v>4500</v>
      </c>
      <c r="M93" s="145"/>
      <c r="N93" s="145">
        <f t="shared" si="15"/>
        <v>4500</v>
      </c>
    </row>
    <row r="94" spans="1:14">
      <c r="A94" s="152">
        <v>88</v>
      </c>
      <c r="B94" s="157"/>
      <c r="C94" s="145">
        <f t="shared" si="16"/>
        <v>0</v>
      </c>
      <c r="D94" s="145"/>
      <c r="E94" s="145"/>
      <c r="F94" s="158"/>
      <c r="G94" s="148"/>
      <c r="H94" s="145"/>
      <c r="I94" s="145"/>
      <c r="J94" s="145"/>
      <c r="K94" s="170"/>
      <c r="L94" s="145"/>
      <c r="M94" s="145"/>
      <c r="N94" s="145">
        <f t="shared" si="15"/>
        <v>0</v>
      </c>
    </row>
    <row r="95" spans="1:14">
      <c r="A95" s="152">
        <v>89</v>
      </c>
      <c r="B95" s="215" t="s">
        <v>808</v>
      </c>
      <c r="C95" s="149">
        <f t="shared" ref="C95:N95" si="17">SUM(C96:C97)</f>
        <v>877</v>
      </c>
      <c r="D95" s="149">
        <f t="shared" si="17"/>
        <v>690</v>
      </c>
      <c r="E95" s="149">
        <f t="shared" si="17"/>
        <v>187</v>
      </c>
      <c r="F95" s="752">
        <f t="shared" si="17"/>
        <v>0</v>
      </c>
      <c r="G95" s="749">
        <f t="shared" si="17"/>
        <v>0</v>
      </c>
      <c r="H95" s="149">
        <f t="shared" si="17"/>
        <v>0</v>
      </c>
      <c r="I95" s="149">
        <f t="shared" si="17"/>
        <v>0</v>
      </c>
      <c r="J95" s="149">
        <f t="shared" si="17"/>
        <v>0</v>
      </c>
      <c r="K95" s="149">
        <f t="shared" si="17"/>
        <v>300</v>
      </c>
      <c r="L95" s="149">
        <f t="shared" si="17"/>
        <v>0</v>
      </c>
      <c r="M95" s="149">
        <f t="shared" si="17"/>
        <v>0</v>
      </c>
      <c r="N95" s="149">
        <f t="shared" si="17"/>
        <v>1177</v>
      </c>
    </row>
    <row r="96" spans="1:14">
      <c r="A96" s="152">
        <v>90</v>
      </c>
      <c r="B96" s="191" t="s">
        <v>158</v>
      </c>
      <c r="C96" s="145">
        <f t="shared" si="2"/>
        <v>877</v>
      </c>
      <c r="D96" s="144">
        <v>690</v>
      </c>
      <c r="E96" s="144">
        <v>187</v>
      </c>
      <c r="F96" s="732"/>
      <c r="G96" s="750"/>
      <c r="H96" s="144"/>
      <c r="I96" s="144"/>
      <c r="J96" s="174"/>
      <c r="K96" s="174"/>
      <c r="L96" s="144"/>
      <c r="M96" s="144"/>
      <c r="N96" s="144">
        <f>SUM(C96)+SUM(G96:M96)</f>
        <v>877</v>
      </c>
    </row>
    <row r="97" spans="1:14">
      <c r="A97" s="152">
        <v>91</v>
      </c>
      <c r="B97" s="218" t="s">
        <v>735</v>
      </c>
      <c r="C97" s="169">
        <f t="shared" si="2"/>
        <v>0</v>
      </c>
      <c r="D97" s="169"/>
      <c r="E97" s="169"/>
      <c r="F97" s="753"/>
      <c r="G97" s="751"/>
      <c r="H97" s="169"/>
      <c r="I97" s="169"/>
      <c r="J97" s="169"/>
      <c r="K97" s="175">
        <v>300</v>
      </c>
      <c r="L97" s="169"/>
      <c r="M97" s="169"/>
      <c r="N97" s="169">
        <f>SUM(C97)+SUM(G97:M97)</f>
        <v>300</v>
      </c>
    </row>
    <row r="98" spans="1:14">
      <c r="A98" s="152">
        <v>92</v>
      </c>
      <c r="B98" s="216" t="s">
        <v>140</v>
      </c>
      <c r="C98" s="149">
        <f t="shared" ref="C98:N98" si="18">SUM(C99:C104)</f>
        <v>0</v>
      </c>
      <c r="D98" s="149">
        <f t="shared" si="18"/>
        <v>0</v>
      </c>
      <c r="E98" s="149">
        <f t="shared" si="18"/>
        <v>0</v>
      </c>
      <c r="F98" s="752">
        <f t="shared" si="18"/>
        <v>0</v>
      </c>
      <c r="G98" s="749">
        <f t="shared" si="18"/>
        <v>0</v>
      </c>
      <c r="H98" s="149">
        <f t="shared" si="18"/>
        <v>0</v>
      </c>
      <c r="I98" s="149">
        <f t="shared" si="18"/>
        <v>0</v>
      </c>
      <c r="J98" s="149">
        <f t="shared" si="18"/>
        <v>5791</v>
      </c>
      <c r="K98" s="149">
        <f t="shared" si="18"/>
        <v>0</v>
      </c>
      <c r="L98" s="149">
        <f t="shared" si="18"/>
        <v>25558</v>
      </c>
      <c r="M98" s="149">
        <f t="shared" si="18"/>
        <v>0</v>
      </c>
      <c r="N98" s="149">
        <f t="shared" si="18"/>
        <v>31349</v>
      </c>
    </row>
    <row r="99" spans="1:14">
      <c r="A99" s="152">
        <v>93</v>
      </c>
      <c r="B99" s="157" t="s">
        <v>744</v>
      </c>
      <c r="C99" s="145">
        <f t="shared" si="2"/>
        <v>0</v>
      </c>
      <c r="D99" s="145"/>
      <c r="E99" s="145"/>
      <c r="F99" s="732"/>
      <c r="G99" s="159"/>
      <c r="H99" s="145"/>
      <c r="I99" s="145"/>
      <c r="J99" s="170">
        <v>1631</v>
      </c>
      <c r="K99" s="170"/>
      <c r="L99" s="145"/>
      <c r="M99" s="145"/>
      <c r="N99" s="145">
        <f t="shared" ref="N99:N136" si="19">SUM(C99)+SUM(G99:M99)</f>
        <v>1631</v>
      </c>
    </row>
    <row r="100" spans="1:14">
      <c r="A100" s="152">
        <v>94</v>
      </c>
      <c r="B100" s="157" t="s">
        <v>788</v>
      </c>
      <c r="C100" s="145">
        <f t="shared" si="2"/>
        <v>0</v>
      </c>
      <c r="D100" s="145"/>
      <c r="E100" s="145"/>
      <c r="F100" s="158"/>
      <c r="G100" s="159"/>
      <c r="H100" s="145"/>
      <c r="I100" s="145"/>
      <c r="J100" s="170"/>
      <c r="K100" s="170"/>
      <c r="L100" s="145">
        <v>22500</v>
      </c>
      <c r="M100" s="145"/>
      <c r="N100" s="145">
        <f t="shared" si="19"/>
        <v>22500</v>
      </c>
    </row>
    <row r="101" spans="1:14">
      <c r="A101" s="152">
        <v>95</v>
      </c>
      <c r="B101" s="157" t="s">
        <v>787</v>
      </c>
      <c r="C101" s="145">
        <f t="shared" si="2"/>
        <v>0</v>
      </c>
      <c r="D101" s="145"/>
      <c r="E101" s="145"/>
      <c r="F101" s="158"/>
      <c r="G101" s="159"/>
      <c r="H101" s="145"/>
      <c r="I101" s="145"/>
      <c r="J101" s="170"/>
      <c r="K101" s="170"/>
      <c r="L101" s="145">
        <v>3058</v>
      </c>
      <c r="M101" s="145"/>
      <c r="N101" s="145">
        <f t="shared" si="19"/>
        <v>3058</v>
      </c>
    </row>
    <row r="102" spans="1:14">
      <c r="A102" s="152">
        <v>96</v>
      </c>
      <c r="B102" s="157" t="s">
        <v>769</v>
      </c>
      <c r="C102" s="145">
        <f t="shared" si="2"/>
        <v>0</v>
      </c>
      <c r="D102" s="145"/>
      <c r="E102" s="145"/>
      <c r="F102" s="158"/>
      <c r="G102" s="159"/>
      <c r="H102" s="145"/>
      <c r="I102" s="145"/>
      <c r="J102" s="170">
        <v>2010</v>
      </c>
      <c r="K102" s="170"/>
      <c r="L102" s="145"/>
      <c r="M102" s="145"/>
      <c r="N102" s="145">
        <f t="shared" si="19"/>
        <v>2010</v>
      </c>
    </row>
    <row r="103" spans="1:14">
      <c r="A103" s="152">
        <v>97</v>
      </c>
      <c r="B103" s="157" t="s">
        <v>770</v>
      </c>
      <c r="C103" s="145">
        <f t="shared" si="2"/>
        <v>0</v>
      </c>
      <c r="D103" s="145"/>
      <c r="E103" s="145"/>
      <c r="F103" s="158"/>
      <c r="G103" s="159"/>
      <c r="H103" s="145"/>
      <c r="I103" s="145"/>
      <c r="J103" s="170">
        <v>2150</v>
      </c>
      <c r="K103" s="170"/>
      <c r="L103" s="145"/>
      <c r="M103" s="145"/>
      <c r="N103" s="145">
        <f t="shared" si="19"/>
        <v>2150</v>
      </c>
    </row>
    <row r="104" spans="1:14">
      <c r="A104" s="152">
        <v>98</v>
      </c>
      <c r="B104" s="157"/>
      <c r="C104" s="145">
        <f t="shared" si="2"/>
        <v>0</v>
      </c>
      <c r="D104" s="145"/>
      <c r="E104" s="145"/>
      <c r="F104" s="158"/>
      <c r="G104" s="159"/>
      <c r="H104" s="145"/>
      <c r="I104" s="145"/>
      <c r="J104" s="170"/>
      <c r="K104" s="170"/>
      <c r="L104" s="145"/>
      <c r="M104" s="145"/>
      <c r="N104" s="145">
        <f t="shared" si="19"/>
        <v>0</v>
      </c>
    </row>
    <row r="105" spans="1:14" s="146" customFormat="1">
      <c r="A105" s="152">
        <v>99</v>
      </c>
      <c r="B105" s="216" t="s">
        <v>789</v>
      </c>
      <c r="C105" s="736">
        <f>SUM(C106:C119)</f>
        <v>4900</v>
      </c>
      <c r="D105" s="736">
        <f>SUM(D106)</f>
        <v>0</v>
      </c>
      <c r="E105" s="736">
        <f t="shared" ref="E105:N105" si="20">SUM(E106)</f>
        <v>0</v>
      </c>
      <c r="F105" s="737">
        <f t="shared" si="20"/>
        <v>0</v>
      </c>
      <c r="G105" s="738">
        <f t="shared" si="20"/>
        <v>0</v>
      </c>
      <c r="H105" s="736">
        <f t="shared" si="20"/>
        <v>0</v>
      </c>
      <c r="I105" s="736">
        <f t="shared" si="20"/>
        <v>0</v>
      </c>
      <c r="J105" s="736">
        <f t="shared" si="20"/>
        <v>0</v>
      </c>
      <c r="K105" s="736">
        <f t="shared" si="20"/>
        <v>1500</v>
      </c>
      <c r="L105" s="736">
        <f t="shared" si="20"/>
        <v>0</v>
      </c>
      <c r="M105" s="736">
        <f t="shared" si="20"/>
        <v>0</v>
      </c>
      <c r="N105" s="736">
        <f t="shared" si="20"/>
        <v>1500</v>
      </c>
    </row>
    <row r="106" spans="1:14" ht="13.5" thickBot="1">
      <c r="A106" s="152">
        <v>100</v>
      </c>
      <c r="B106" s="157" t="s">
        <v>750</v>
      </c>
      <c r="C106" s="145">
        <f t="shared" si="2"/>
        <v>0</v>
      </c>
      <c r="D106" s="145"/>
      <c r="E106" s="145"/>
      <c r="F106" s="158"/>
      <c r="G106" s="159"/>
      <c r="H106" s="145"/>
      <c r="I106" s="145"/>
      <c r="J106" s="170"/>
      <c r="K106" s="170">
        <v>1500</v>
      </c>
      <c r="L106" s="145"/>
      <c r="M106" s="145"/>
      <c r="N106" s="145">
        <f t="shared" si="19"/>
        <v>1500</v>
      </c>
    </row>
    <row r="107" spans="1:14" s="146" customFormat="1" ht="13.5" thickBot="1">
      <c r="A107" s="152">
        <v>101</v>
      </c>
      <c r="B107" s="726" t="s">
        <v>791</v>
      </c>
      <c r="C107" s="727">
        <f t="shared" si="2"/>
        <v>2450</v>
      </c>
      <c r="D107" s="727">
        <f>D108</f>
        <v>0</v>
      </c>
      <c r="E107" s="739">
        <f t="shared" ref="E107:N107" si="21">E108</f>
        <v>0</v>
      </c>
      <c r="F107" s="740">
        <f t="shared" si="21"/>
        <v>2450</v>
      </c>
      <c r="G107" s="741">
        <f t="shared" si="21"/>
        <v>0</v>
      </c>
      <c r="H107" s="739">
        <f t="shared" si="21"/>
        <v>0</v>
      </c>
      <c r="I107" s="739">
        <f t="shared" si="21"/>
        <v>0</v>
      </c>
      <c r="J107" s="739">
        <f t="shared" si="21"/>
        <v>0</v>
      </c>
      <c r="K107" s="739">
        <f t="shared" si="21"/>
        <v>0</v>
      </c>
      <c r="L107" s="739">
        <f t="shared" si="21"/>
        <v>0</v>
      </c>
      <c r="M107" s="739">
        <f t="shared" si="21"/>
        <v>0</v>
      </c>
      <c r="N107" s="739">
        <f t="shared" si="21"/>
        <v>2450</v>
      </c>
    </row>
    <row r="108" spans="1:14" ht="13.5" thickBot="1">
      <c r="A108" s="152">
        <v>102</v>
      </c>
      <c r="B108" s="157" t="s">
        <v>803</v>
      </c>
      <c r="C108" s="145">
        <f t="shared" si="2"/>
        <v>2450</v>
      </c>
      <c r="D108" s="145"/>
      <c r="E108" s="145"/>
      <c r="F108" s="158">
        <v>2450</v>
      </c>
      <c r="G108" s="159"/>
      <c r="H108" s="145"/>
      <c r="I108" s="145"/>
      <c r="J108" s="170"/>
      <c r="K108" s="170"/>
      <c r="L108" s="145"/>
      <c r="M108" s="145"/>
      <c r="N108" s="145">
        <f t="shared" si="19"/>
        <v>2450</v>
      </c>
    </row>
    <row r="109" spans="1:14" s="146" customFormat="1" ht="13.5" thickBot="1">
      <c r="A109" s="152">
        <v>103</v>
      </c>
      <c r="B109" s="726" t="s">
        <v>793</v>
      </c>
      <c r="C109" s="727">
        <f t="shared" si="2"/>
        <v>0</v>
      </c>
      <c r="D109" s="739">
        <f t="shared" ref="D109:N109" si="22">SUM(D110:D111)</f>
        <v>0</v>
      </c>
      <c r="E109" s="739">
        <f t="shared" si="22"/>
        <v>0</v>
      </c>
      <c r="F109" s="740">
        <f t="shared" si="22"/>
        <v>0</v>
      </c>
      <c r="G109" s="741">
        <f t="shared" si="22"/>
        <v>1543</v>
      </c>
      <c r="H109" s="739">
        <f t="shared" si="22"/>
        <v>0</v>
      </c>
      <c r="I109" s="739">
        <f t="shared" si="22"/>
        <v>0</v>
      </c>
      <c r="J109" s="739">
        <f t="shared" si="22"/>
        <v>0</v>
      </c>
      <c r="K109" s="739">
        <f t="shared" si="22"/>
        <v>0</v>
      </c>
      <c r="L109" s="739">
        <f t="shared" si="22"/>
        <v>0</v>
      </c>
      <c r="M109" s="739">
        <f t="shared" si="22"/>
        <v>0</v>
      </c>
      <c r="N109" s="739">
        <f t="shared" si="22"/>
        <v>1543</v>
      </c>
    </row>
    <row r="110" spans="1:14" s="146" customFormat="1">
      <c r="A110" s="152">
        <v>104</v>
      </c>
      <c r="B110" s="728" t="s">
        <v>794</v>
      </c>
      <c r="C110" s="170">
        <f>SUM(D110:F110)</f>
        <v>0</v>
      </c>
      <c r="D110" s="730"/>
      <c r="E110" s="730"/>
      <c r="F110" s="733"/>
      <c r="G110" s="735">
        <v>1543</v>
      </c>
      <c r="H110" s="730"/>
      <c r="I110" s="730"/>
      <c r="J110" s="730"/>
      <c r="K110" s="730"/>
      <c r="L110" s="730"/>
      <c r="M110" s="730"/>
      <c r="N110" s="170">
        <f>SUM(C110)+SUM(G110:M110)</f>
        <v>1543</v>
      </c>
    </row>
    <row r="111" spans="1:14" s="190" customFormat="1" ht="13.5" thickBot="1">
      <c r="A111" s="152">
        <v>105</v>
      </c>
      <c r="B111" s="728"/>
      <c r="C111" s="170">
        <f>SUM(D111:F111)</f>
        <v>0</v>
      </c>
      <c r="D111" s="170"/>
      <c r="E111" s="170"/>
      <c r="F111" s="173"/>
      <c r="H111" s="170"/>
      <c r="I111" s="170"/>
      <c r="J111" s="170"/>
      <c r="K111" s="170"/>
      <c r="L111" s="170"/>
      <c r="M111" s="170"/>
      <c r="N111" s="170">
        <f>SUM(C111)+SUM(G111:M111)</f>
        <v>0</v>
      </c>
    </row>
    <row r="112" spans="1:14" s="146" customFormat="1" ht="13.5" thickBot="1">
      <c r="A112" s="152">
        <v>106</v>
      </c>
      <c r="B112" s="726" t="s">
        <v>792</v>
      </c>
      <c r="C112" s="727">
        <f t="shared" si="2"/>
        <v>0</v>
      </c>
      <c r="D112" s="739">
        <f>SUM(D113:D119)</f>
        <v>0</v>
      </c>
      <c r="E112" s="739">
        <f t="shared" ref="E112:N112" si="23">SUM(E113:E119)</f>
        <v>0</v>
      </c>
      <c r="F112" s="740">
        <f t="shared" si="23"/>
        <v>0</v>
      </c>
      <c r="G112" s="741">
        <f t="shared" si="23"/>
        <v>4444</v>
      </c>
      <c r="H112" s="739">
        <f t="shared" si="23"/>
        <v>0</v>
      </c>
      <c r="I112" s="739">
        <f t="shared" si="23"/>
        <v>0</v>
      </c>
      <c r="J112" s="739">
        <f t="shared" si="23"/>
        <v>7300</v>
      </c>
      <c r="K112" s="739">
        <f t="shared" si="23"/>
        <v>0</v>
      </c>
      <c r="L112" s="739">
        <f t="shared" si="23"/>
        <v>5775</v>
      </c>
      <c r="M112" s="739">
        <f t="shared" si="23"/>
        <v>0</v>
      </c>
      <c r="N112" s="739">
        <f t="shared" si="23"/>
        <v>17519</v>
      </c>
    </row>
    <row r="113" spans="1:14">
      <c r="A113" s="152">
        <v>107</v>
      </c>
      <c r="B113" s="728" t="s">
        <v>778</v>
      </c>
      <c r="C113" s="145">
        <f t="shared" ref="C113:C118" si="24">SUM(D113:F113)</f>
        <v>0</v>
      </c>
      <c r="D113" s="145"/>
      <c r="E113" s="145"/>
      <c r="F113" s="158"/>
      <c r="G113" s="18">
        <v>1633</v>
      </c>
      <c r="H113" s="145"/>
      <c r="I113" s="145"/>
      <c r="J113" s="145"/>
      <c r="K113" s="170"/>
      <c r="L113" s="145"/>
      <c r="M113" s="145"/>
      <c r="N113" s="145">
        <f t="shared" ref="N113:N118" si="25">SUM(C113)+SUM(G113:M113)</f>
        <v>1633</v>
      </c>
    </row>
    <row r="114" spans="1:14">
      <c r="A114" s="152">
        <v>108</v>
      </c>
      <c r="B114" s="728" t="s">
        <v>779</v>
      </c>
      <c r="C114" s="145">
        <f t="shared" si="24"/>
        <v>0</v>
      </c>
      <c r="D114" s="145"/>
      <c r="E114" s="145"/>
      <c r="F114" s="158"/>
      <c r="G114" s="18">
        <v>1384</v>
      </c>
      <c r="H114" s="145"/>
      <c r="I114" s="145"/>
      <c r="J114" s="145"/>
      <c r="K114" s="170"/>
      <c r="L114" s="145"/>
      <c r="M114" s="145"/>
      <c r="N114" s="145">
        <f t="shared" si="25"/>
        <v>1384</v>
      </c>
    </row>
    <row r="115" spans="1:14">
      <c r="A115" s="152">
        <v>109</v>
      </c>
      <c r="B115" s="728" t="s">
        <v>1040</v>
      </c>
      <c r="C115" s="145">
        <f t="shared" si="24"/>
        <v>0</v>
      </c>
      <c r="D115" s="145"/>
      <c r="E115" s="145"/>
      <c r="F115" s="158"/>
      <c r="H115" s="145"/>
      <c r="I115" s="145"/>
      <c r="J115" s="145">
        <v>4500</v>
      </c>
      <c r="K115" s="170"/>
      <c r="L115" s="145"/>
      <c r="M115" s="145"/>
      <c r="N115" s="145">
        <f t="shared" si="25"/>
        <v>4500</v>
      </c>
    </row>
    <row r="116" spans="1:14">
      <c r="A116" s="152">
        <v>110</v>
      </c>
      <c r="B116" s="157" t="s">
        <v>758</v>
      </c>
      <c r="C116" s="145">
        <f t="shared" si="24"/>
        <v>0</v>
      </c>
      <c r="D116" s="145"/>
      <c r="E116" s="145"/>
      <c r="F116" s="158"/>
      <c r="G116" s="148"/>
      <c r="H116" s="145"/>
      <c r="I116" s="145"/>
      <c r="J116" s="145">
        <v>2400</v>
      </c>
      <c r="K116" s="170"/>
      <c r="L116" s="145"/>
      <c r="M116" s="145"/>
      <c r="N116" s="145">
        <f t="shared" si="25"/>
        <v>2400</v>
      </c>
    </row>
    <row r="117" spans="1:14">
      <c r="A117" s="152">
        <v>111</v>
      </c>
      <c r="B117" s="157" t="s">
        <v>759</v>
      </c>
      <c r="C117" s="145">
        <f t="shared" si="24"/>
        <v>0</v>
      </c>
      <c r="D117" s="145"/>
      <c r="E117" s="145"/>
      <c r="F117" s="158"/>
      <c r="G117" s="148"/>
      <c r="H117" s="145"/>
      <c r="I117" s="145"/>
      <c r="J117" s="145">
        <v>400</v>
      </c>
      <c r="K117" s="170"/>
      <c r="L117" s="145"/>
      <c r="M117" s="145"/>
      <c r="N117" s="145">
        <f t="shared" si="25"/>
        <v>400</v>
      </c>
    </row>
    <row r="118" spans="1:14">
      <c r="A118" s="152">
        <v>112</v>
      </c>
      <c r="B118" s="728" t="s">
        <v>815</v>
      </c>
      <c r="C118" s="145">
        <f t="shared" si="24"/>
        <v>0</v>
      </c>
      <c r="D118" s="145"/>
      <c r="E118" s="145"/>
      <c r="F118" s="158"/>
      <c r="H118" s="145"/>
      <c r="I118" s="145"/>
      <c r="J118" s="145"/>
      <c r="K118" s="170"/>
      <c r="L118" s="145">
        <v>5775</v>
      </c>
      <c r="M118" s="145"/>
      <c r="N118" s="145">
        <f t="shared" si="25"/>
        <v>5775</v>
      </c>
    </row>
    <row r="119" spans="1:14">
      <c r="A119" s="152">
        <v>113</v>
      </c>
      <c r="B119" s="731" t="s">
        <v>1090</v>
      </c>
      <c r="C119" s="145">
        <f t="shared" si="2"/>
        <v>0</v>
      </c>
      <c r="D119" s="145"/>
      <c r="E119" s="145"/>
      <c r="F119" s="158"/>
      <c r="G119" s="172">
        <v>1427</v>
      </c>
      <c r="H119" s="145"/>
      <c r="I119" s="145"/>
      <c r="J119" s="145"/>
      <c r="K119" s="145"/>
      <c r="L119" s="145"/>
      <c r="M119" s="145"/>
      <c r="N119" s="145">
        <f t="shared" si="19"/>
        <v>1427</v>
      </c>
    </row>
    <row r="120" spans="1:14">
      <c r="A120" s="152">
        <v>114</v>
      </c>
      <c r="B120" s="157"/>
      <c r="C120" s="145">
        <f t="shared" ref="C120:C128" si="26">SUM(D120:F120)</f>
        <v>0</v>
      </c>
      <c r="D120" s="145"/>
      <c r="E120" s="145"/>
      <c r="F120" s="158"/>
      <c r="G120" s="159"/>
      <c r="H120" s="145"/>
      <c r="I120" s="145"/>
      <c r="J120" s="145"/>
      <c r="K120" s="145"/>
      <c r="L120" s="145"/>
      <c r="M120" s="145"/>
      <c r="N120" s="145">
        <f t="shared" si="19"/>
        <v>0</v>
      </c>
    </row>
    <row r="121" spans="1:14">
      <c r="A121" s="152">
        <v>115</v>
      </c>
      <c r="B121" s="171" t="s">
        <v>275</v>
      </c>
      <c r="C121" s="171">
        <f t="shared" si="26"/>
        <v>0</v>
      </c>
      <c r="D121" s="736">
        <f t="shared" ref="D121:M121" si="27">SUM(D122:D136)</f>
        <v>0</v>
      </c>
      <c r="E121" s="736">
        <f t="shared" si="27"/>
        <v>0</v>
      </c>
      <c r="F121" s="737">
        <f t="shared" si="27"/>
        <v>0</v>
      </c>
      <c r="G121" s="738">
        <f t="shared" si="27"/>
        <v>0</v>
      </c>
      <c r="H121" s="736">
        <f t="shared" si="27"/>
        <v>0</v>
      </c>
      <c r="I121" s="736">
        <f t="shared" si="27"/>
        <v>0</v>
      </c>
      <c r="J121" s="736">
        <f t="shared" si="27"/>
        <v>0</v>
      </c>
      <c r="K121" s="736">
        <f t="shared" si="27"/>
        <v>0</v>
      </c>
      <c r="L121" s="736">
        <f t="shared" si="27"/>
        <v>0</v>
      </c>
      <c r="M121" s="736">
        <f t="shared" si="27"/>
        <v>40426</v>
      </c>
      <c r="N121" s="736">
        <f t="shared" si="19"/>
        <v>40426</v>
      </c>
    </row>
    <row r="122" spans="1:14">
      <c r="A122" s="152">
        <v>116</v>
      </c>
      <c r="B122" s="213" t="s">
        <v>736</v>
      </c>
      <c r="C122" s="145">
        <f t="shared" si="26"/>
        <v>0</v>
      </c>
      <c r="D122" s="145"/>
      <c r="E122" s="145"/>
      <c r="F122" s="158"/>
      <c r="H122" s="145"/>
      <c r="I122" s="145"/>
      <c r="J122" s="145"/>
      <c r="K122" s="145"/>
      <c r="L122" s="145"/>
      <c r="M122" s="145">
        <v>400</v>
      </c>
      <c r="N122" s="145">
        <f t="shared" si="19"/>
        <v>400</v>
      </c>
    </row>
    <row r="123" spans="1:14">
      <c r="A123" s="152">
        <v>117</v>
      </c>
      <c r="B123" s="213" t="s">
        <v>747</v>
      </c>
      <c r="C123" s="145">
        <f t="shared" si="26"/>
        <v>0</v>
      </c>
      <c r="D123" s="145"/>
      <c r="E123" s="145"/>
      <c r="F123" s="158"/>
      <c r="H123" s="145"/>
      <c r="I123" s="145"/>
      <c r="J123" s="145"/>
      <c r="K123" s="145"/>
      <c r="L123" s="145"/>
      <c r="M123" s="145">
        <v>1370</v>
      </c>
      <c r="N123" s="145">
        <f t="shared" si="19"/>
        <v>1370</v>
      </c>
    </row>
    <row r="124" spans="1:14">
      <c r="A124" s="152">
        <v>118</v>
      </c>
      <c r="B124" s="213" t="s">
        <v>748</v>
      </c>
      <c r="C124" s="145">
        <f t="shared" si="26"/>
        <v>0</v>
      </c>
      <c r="D124" s="145"/>
      <c r="E124" s="145"/>
      <c r="F124" s="158"/>
      <c r="H124" s="145"/>
      <c r="I124" s="145"/>
      <c r="J124" s="145"/>
      <c r="K124" s="145"/>
      <c r="L124" s="145"/>
      <c r="M124" s="145">
        <v>426</v>
      </c>
      <c r="N124" s="145">
        <f t="shared" si="19"/>
        <v>426</v>
      </c>
    </row>
    <row r="125" spans="1:14">
      <c r="A125" s="152">
        <v>119</v>
      </c>
      <c r="B125" s="213" t="s">
        <v>737</v>
      </c>
      <c r="C125" s="145">
        <f t="shared" si="26"/>
        <v>0</v>
      </c>
      <c r="D125" s="145"/>
      <c r="E125" s="145"/>
      <c r="F125" s="158"/>
      <c r="H125" s="145"/>
      <c r="I125" s="145"/>
      <c r="J125" s="145"/>
      <c r="K125" s="145"/>
      <c r="L125" s="145"/>
      <c r="M125" s="145">
        <v>17257</v>
      </c>
      <c r="N125" s="145">
        <f t="shared" si="19"/>
        <v>17257</v>
      </c>
    </row>
    <row r="126" spans="1:14">
      <c r="A126" s="152">
        <v>120</v>
      </c>
      <c r="B126" s="213" t="s">
        <v>781</v>
      </c>
      <c r="C126" s="145">
        <f t="shared" si="26"/>
        <v>0</v>
      </c>
      <c r="D126" s="145"/>
      <c r="E126" s="145"/>
      <c r="F126" s="158"/>
      <c r="H126" s="145"/>
      <c r="I126" s="145"/>
      <c r="J126" s="145"/>
      <c r="K126" s="145"/>
      <c r="L126" s="145"/>
      <c r="M126" s="145">
        <v>1524</v>
      </c>
      <c r="N126" s="145">
        <f t="shared" si="19"/>
        <v>1524</v>
      </c>
    </row>
    <row r="127" spans="1:14">
      <c r="A127" s="152">
        <v>121</v>
      </c>
      <c r="B127" s="213" t="s">
        <v>782</v>
      </c>
      <c r="C127" s="145">
        <f t="shared" si="26"/>
        <v>0</v>
      </c>
      <c r="D127" s="145"/>
      <c r="E127" s="145"/>
      <c r="F127" s="158"/>
      <c r="H127" s="145"/>
      <c r="I127" s="145"/>
      <c r="J127" s="145"/>
      <c r="K127" s="145"/>
      <c r="L127" s="145"/>
      <c r="M127" s="145">
        <v>2557</v>
      </c>
      <c r="N127" s="145">
        <f t="shared" si="19"/>
        <v>2557</v>
      </c>
    </row>
    <row r="128" spans="1:14">
      <c r="A128" s="152">
        <v>122</v>
      </c>
      <c r="B128" s="213" t="s">
        <v>786</v>
      </c>
      <c r="C128" s="145">
        <f t="shared" si="26"/>
        <v>0</v>
      </c>
      <c r="D128" s="145"/>
      <c r="E128" s="145"/>
      <c r="F128" s="158"/>
      <c r="H128" s="145"/>
      <c r="I128" s="145"/>
      <c r="J128" s="145"/>
      <c r="K128" s="145"/>
      <c r="L128" s="145"/>
      <c r="M128" s="145">
        <v>400</v>
      </c>
      <c r="N128" s="145">
        <f t="shared" si="19"/>
        <v>400</v>
      </c>
    </row>
    <row r="129" spans="1:14">
      <c r="A129" s="152">
        <v>123</v>
      </c>
      <c r="B129" s="213" t="s">
        <v>785</v>
      </c>
      <c r="C129" s="145">
        <f t="shared" ref="C129:C135" si="28">SUM(D129:F129)</f>
        <v>0</v>
      </c>
      <c r="D129" s="145"/>
      <c r="E129" s="145"/>
      <c r="F129" s="158"/>
      <c r="H129" s="145"/>
      <c r="I129" s="145"/>
      <c r="J129" s="145"/>
      <c r="K129" s="145"/>
      <c r="L129" s="145"/>
      <c r="M129" s="145">
        <v>500</v>
      </c>
      <c r="N129" s="145">
        <f t="shared" si="19"/>
        <v>500</v>
      </c>
    </row>
    <row r="130" spans="1:14">
      <c r="A130" s="152">
        <v>124</v>
      </c>
      <c r="B130" s="213" t="s">
        <v>796</v>
      </c>
      <c r="C130" s="145">
        <f t="shared" si="28"/>
        <v>0</v>
      </c>
      <c r="D130" s="145"/>
      <c r="E130" s="145"/>
      <c r="F130" s="158"/>
      <c r="H130" s="145"/>
      <c r="I130" s="145"/>
      <c r="J130" s="145"/>
      <c r="K130" s="145"/>
      <c r="L130" s="145"/>
      <c r="M130" s="145">
        <v>1581</v>
      </c>
      <c r="N130" s="145">
        <f t="shared" si="19"/>
        <v>1581</v>
      </c>
    </row>
    <row r="131" spans="1:14">
      <c r="A131" s="152">
        <v>125</v>
      </c>
      <c r="B131" s="214" t="s">
        <v>800</v>
      </c>
      <c r="C131" s="145">
        <f t="shared" si="28"/>
        <v>0</v>
      </c>
      <c r="D131" s="145"/>
      <c r="E131" s="145"/>
      <c r="F131" s="158"/>
      <c r="H131" s="145"/>
      <c r="I131" s="145"/>
      <c r="J131" s="145"/>
      <c r="K131" s="170"/>
      <c r="L131" s="145"/>
      <c r="M131" s="145">
        <v>422</v>
      </c>
      <c r="N131" s="145">
        <f t="shared" si="19"/>
        <v>422</v>
      </c>
    </row>
    <row r="132" spans="1:14">
      <c r="A132" s="152">
        <v>126</v>
      </c>
      <c r="B132" s="214" t="s">
        <v>806</v>
      </c>
      <c r="C132" s="145">
        <f t="shared" si="28"/>
        <v>0</v>
      </c>
      <c r="D132" s="145"/>
      <c r="E132" s="145"/>
      <c r="F132" s="158"/>
      <c r="H132" s="145"/>
      <c r="I132" s="145"/>
      <c r="J132" s="145"/>
      <c r="K132" s="170"/>
      <c r="L132" s="145"/>
      <c r="M132" s="145">
        <v>889</v>
      </c>
      <c r="N132" s="145">
        <f t="shared" si="19"/>
        <v>889</v>
      </c>
    </row>
    <row r="133" spans="1:14">
      <c r="A133" s="152">
        <v>127</v>
      </c>
      <c r="B133" s="214" t="s">
        <v>801</v>
      </c>
      <c r="C133" s="145">
        <f t="shared" si="28"/>
        <v>0</v>
      </c>
      <c r="D133" s="145"/>
      <c r="E133" s="145"/>
      <c r="F133" s="158"/>
      <c r="H133" s="145"/>
      <c r="I133" s="145"/>
      <c r="J133" s="145"/>
      <c r="K133" s="170"/>
      <c r="L133" s="145"/>
      <c r="M133" s="145">
        <v>4620</v>
      </c>
      <c r="N133" s="145">
        <f t="shared" si="19"/>
        <v>4620</v>
      </c>
    </row>
    <row r="134" spans="1:14">
      <c r="A134" s="152">
        <v>128</v>
      </c>
      <c r="B134" s="214" t="s">
        <v>805</v>
      </c>
      <c r="C134" s="145">
        <f t="shared" si="28"/>
        <v>0</v>
      </c>
      <c r="D134" s="145"/>
      <c r="E134" s="145"/>
      <c r="F134" s="158"/>
      <c r="H134" s="145"/>
      <c r="I134" s="145"/>
      <c r="J134" s="145"/>
      <c r="K134" s="170"/>
      <c r="L134" s="145"/>
      <c r="M134" s="145">
        <v>2260</v>
      </c>
      <c r="N134" s="145">
        <f t="shared" si="19"/>
        <v>2260</v>
      </c>
    </row>
    <row r="135" spans="1:14">
      <c r="A135" s="152">
        <v>129</v>
      </c>
      <c r="B135" s="214" t="s">
        <v>818</v>
      </c>
      <c r="C135" s="145">
        <f t="shared" si="28"/>
        <v>0</v>
      </c>
      <c r="D135" s="145"/>
      <c r="E135" s="145"/>
      <c r="F135" s="158"/>
      <c r="H135" s="145"/>
      <c r="I135" s="145"/>
      <c r="J135" s="145"/>
      <c r="K135" s="170"/>
      <c r="L135" s="145"/>
      <c r="M135" s="145">
        <v>320</v>
      </c>
      <c r="N135" s="145">
        <f t="shared" si="19"/>
        <v>320</v>
      </c>
    </row>
    <row r="136" spans="1:14" ht="13.5" thickBot="1">
      <c r="A136" s="152">
        <v>130</v>
      </c>
      <c r="B136" s="223" t="s">
        <v>1098</v>
      </c>
      <c r="C136" s="196">
        <f t="shared" si="2"/>
        <v>0</v>
      </c>
      <c r="D136" s="196"/>
      <c r="E136" s="196"/>
      <c r="F136" s="161"/>
      <c r="G136" s="197"/>
      <c r="H136" s="196"/>
      <c r="I136" s="196"/>
      <c r="J136" s="196"/>
      <c r="K136" s="196"/>
      <c r="L136" s="196"/>
      <c r="M136" s="196">
        <v>5900</v>
      </c>
      <c r="N136" s="145">
        <f t="shared" si="19"/>
        <v>5900</v>
      </c>
    </row>
    <row r="137" spans="1:14" ht="13.5" thickBot="1">
      <c r="A137" s="152">
        <v>131</v>
      </c>
      <c r="B137" s="176" t="s">
        <v>142</v>
      </c>
      <c r="C137" s="177">
        <f t="shared" ref="C137:N137" si="29">C8+C12+C26+C42+C49</f>
        <v>42965</v>
      </c>
      <c r="D137" s="177">
        <f t="shared" si="29"/>
        <v>10658</v>
      </c>
      <c r="E137" s="177">
        <f t="shared" si="29"/>
        <v>3059</v>
      </c>
      <c r="F137" s="177">
        <f t="shared" si="29"/>
        <v>29248</v>
      </c>
      <c r="G137" s="177">
        <f t="shared" si="29"/>
        <v>6509</v>
      </c>
      <c r="H137" s="177">
        <f t="shared" si="29"/>
        <v>500</v>
      </c>
      <c r="I137" s="177">
        <f t="shared" si="29"/>
        <v>4500</v>
      </c>
      <c r="J137" s="177">
        <f t="shared" si="29"/>
        <v>21050</v>
      </c>
      <c r="K137" s="177">
        <f t="shared" si="29"/>
        <v>23532</v>
      </c>
      <c r="L137" s="177">
        <f t="shared" si="29"/>
        <v>119183</v>
      </c>
      <c r="M137" s="177">
        <f t="shared" si="29"/>
        <v>40426</v>
      </c>
      <c r="N137" s="177">
        <f t="shared" si="29"/>
        <v>258665</v>
      </c>
    </row>
    <row r="138" spans="1:14" ht="15.75" customHeight="1">
      <c r="A138" s="152">
        <v>132</v>
      </c>
      <c r="B138" s="718" t="s">
        <v>710</v>
      </c>
      <c r="C138" s="145">
        <f t="shared" ref="C138:C153" si="30">SUM(D138:F138)</f>
        <v>0</v>
      </c>
      <c r="D138" s="178"/>
      <c r="E138" s="178"/>
      <c r="F138" s="179"/>
      <c r="G138" s="159"/>
      <c r="H138" s="145"/>
      <c r="I138" s="180"/>
      <c r="J138" s="722"/>
      <c r="K138" s="723">
        <v>2540</v>
      </c>
      <c r="L138" s="145"/>
      <c r="M138" s="145"/>
      <c r="N138" s="145">
        <f t="shared" ref="N138:N163" si="31">SUM(C138)+SUM(G138:M138)</f>
        <v>2540</v>
      </c>
    </row>
    <row r="139" spans="1:14" ht="15.75" customHeight="1">
      <c r="A139" s="152">
        <v>133</v>
      </c>
      <c r="B139" s="719" t="s">
        <v>711</v>
      </c>
      <c r="C139" s="145">
        <f t="shared" si="30"/>
        <v>0</v>
      </c>
      <c r="D139" s="178"/>
      <c r="E139" s="178"/>
      <c r="F139" s="179"/>
      <c r="G139" s="159"/>
      <c r="H139" s="742"/>
      <c r="I139" s="180"/>
      <c r="J139" s="743"/>
      <c r="K139" s="724">
        <v>953</v>
      </c>
      <c r="L139" s="159"/>
      <c r="M139" s="145"/>
      <c r="N139" s="145">
        <f t="shared" si="31"/>
        <v>953</v>
      </c>
    </row>
    <row r="140" spans="1:14" ht="15.75" customHeight="1">
      <c r="A140" s="152">
        <v>134</v>
      </c>
      <c r="B140" s="719" t="s">
        <v>712</v>
      </c>
      <c r="C140" s="145">
        <f t="shared" si="30"/>
        <v>0</v>
      </c>
      <c r="D140" s="178"/>
      <c r="E140" s="178"/>
      <c r="F140" s="179"/>
      <c r="G140" s="159"/>
      <c r="H140" s="742"/>
      <c r="I140" s="180"/>
      <c r="J140" s="743"/>
      <c r="K140" s="724">
        <v>499</v>
      </c>
      <c r="L140" s="159"/>
      <c r="M140" s="145"/>
      <c r="N140" s="145">
        <f t="shared" si="31"/>
        <v>499</v>
      </c>
    </row>
    <row r="141" spans="1:14" ht="15.75" customHeight="1">
      <c r="A141" s="152">
        <v>135</v>
      </c>
      <c r="B141" s="717" t="s">
        <v>713</v>
      </c>
      <c r="C141" s="145">
        <f t="shared" si="30"/>
        <v>0</v>
      </c>
      <c r="D141" s="178"/>
      <c r="E141" s="178"/>
      <c r="F141" s="179"/>
      <c r="G141" s="159"/>
      <c r="H141" s="742"/>
      <c r="I141" s="180"/>
      <c r="J141" s="743">
        <v>905</v>
      </c>
      <c r="K141" s="724">
        <v>492</v>
      </c>
      <c r="L141" s="159"/>
      <c r="M141" s="145"/>
      <c r="N141" s="145">
        <f t="shared" si="31"/>
        <v>1397</v>
      </c>
    </row>
    <row r="142" spans="1:14" ht="15.75" customHeight="1">
      <c r="A142" s="152">
        <v>136</v>
      </c>
      <c r="B142" s="719" t="s">
        <v>714</v>
      </c>
      <c r="C142" s="145">
        <f t="shared" si="30"/>
        <v>0</v>
      </c>
      <c r="D142" s="178"/>
      <c r="E142" s="178"/>
      <c r="F142" s="179"/>
      <c r="G142" s="159"/>
      <c r="H142" s="742"/>
      <c r="I142" s="180"/>
      <c r="J142" s="743"/>
      <c r="K142" s="724">
        <v>1217</v>
      </c>
      <c r="L142" s="159"/>
      <c r="M142" s="145"/>
      <c r="N142" s="145">
        <f t="shared" si="31"/>
        <v>1217</v>
      </c>
    </row>
    <row r="143" spans="1:14" ht="15.75" customHeight="1">
      <c r="A143" s="152">
        <v>137</v>
      </c>
      <c r="B143" s="717" t="s">
        <v>715</v>
      </c>
      <c r="C143" s="145">
        <f t="shared" si="30"/>
        <v>0</v>
      </c>
      <c r="D143" s="178"/>
      <c r="E143" s="178"/>
      <c r="F143" s="179"/>
      <c r="G143" s="159"/>
      <c r="H143" s="742"/>
      <c r="I143" s="180"/>
      <c r="J143" s="743">
        <v>2847</v>
      </c>
      <c r="K143" s="724"/>
      <c r="L143" s="159"/>
      <c r="M143" s="145"/>
      <c r="N143" s="145">
        <f t="shared" si="31"/>
        <v>2847</v>
      </c>
    </row>
    <row r="144" spans="1:14" ht="15.75" customHeight="1">
      <c r="A144" s="152">
        <v>138</v>
      </c>
      <c r="B144" s="717" t="s">
        <v>716</v>
      </c>
      <c r="C144" s="145">
        <f t="shared" si="30"/>
        <v>0</v>
      </c>
      <c r="D144" s="178"/>
      <c r="E144" s="178"/>
      <c r="F144" s="179"/>
      <c r="G144" s="159"/>
      <c r="H144" s="742"/>
      <c r="I144" s="180"/>
      <c r="J144" s="743">
        <v>475</v>
      </c>
      <c r="K144" s="724"/>
      <c r="L144" s="159"/>
      <c r="M144" s="145"/>
      <c r="N144" s="145">
        <f t="shared" si="31"/>
        <v>475</v>
      </c>
    </row>
    <row r="145" spans="1:14" ht="15.75" customHeight="1">
      <c r="A145" s="152">
        <v>139</v>
      </c>
      <c r="B145" s="717" t="s">
        <v>717</v>
      </c>
      <c r="C145" s="145">
        <f t="shared" si="30"/>
        <v>0</v>
      </c>
      <c r="D145" s="178"/>
      <c r="E145" s="178"/>
      <c r="F145" s="179"/>
      <c r="G145" s="159"/>
      <c r="H145" s="742"/>
      <c r="I145" s="180"/>
      <c r="J145" s="743">
        <v>3994</v>
      </c>
      <c r="K145" s="724"/>
      <c r="L145" s="159"/>
      <c r="M145" s="145"/>
      <c r="N145" s="145">
        <f t="shared" si="31"/>
        <v>3994</v>
      </c>
    </row>
    <row r="146" spans="1:14" ht="15.75" customHeight="1">
      <c r="A146" s="152">
        <v>140</v>
      </c>
      <c r="B146" s="717" t="s">
        <v>718</v>
      </c>
      <c r="C146" s="145">
        <f t="shared" si="30"/>
        <v>0</v>
      </c>
      <c r="D146" s="178"/>
      <c r="E146" s="178"/>
      <c r="F146" s="179"/>
      <c r="G146" s="159"/>
      <c r="H146" s="742"/>
      <c r="I146" s="180"/>
      <c r="J146" s="743">
        <v>330</v>
      </c>
      <c r="K146" s="724"/>
      <c r="L146" s="159"/>
      <c r="M146" s="145"/>
      <c r="N146" s="145">
        <f t="shared" si="31"/>
        <v>330</v>
      </c>
    </row>
    <row r="147" spans="1:14" ht="15.75" customHeight="1">
      <c r="A147" s="152">
        <v>141</v>
      </c>
      <c r="B147" s="717" t="s">
        <v>719</v>
      </c>
      <c r="C147" s="145">
        <f t="shared" si="30"/>
        <v>0</v>
      </c>
      <c r="D147" s="178"/>
      <c r="E147" s="178"/>
      <c r="F147" s="179"/>
      <c r="G147" s="159"/>
      <c r="H147" s="742"/>
      <c r="I147" s="180"/>
      <c r="J147" s="743">
        <v>99547</v>
      </c>
      <c r="K147" s="724"/>
      <c r="L147" s="159"/>
      <c r="M147" s="145"/>
      <c r="N147" s="145">
        <f t="shared" si="31"/>
        <v>99547</v>
      </c>
    </row>
    <row r="148" spans="1:14" ht="15.75" customHeight="1">
      <c r="A148" s="152">
        <v>142</v>
      </c>
      <c r="B148" s="717" t="s">
        <v>720</v>
      </c>
      <c r="C148" s="145">
        <f t="shared" si="30"/>
        <v>0</v>
      </c>
      <c r="D148" s="178"/>
      <c r="E148" s="178"/>
      <c r="F148" s="179"/>
      <c r="G148" s="159"/>
      <c r="H148" s="742"/>
      <c r="I148" s="180"/>
      <c r="J148" s="743"/>
      <c r="K148" s="724">
        <v>50042</v>
      </c>
      <c r="L148" s="159"/>
      <c r="M148" s="145"/>
      <c r="N148" s="145">
        <f t="shared" si="31"/>
        <v>50042</v>
      </c>
    </row>
    <row r="149" spans="1:14" ht="15.75" customHeight="1">
      <c r="A149" s="152">
        <v>143</v>
      </c>
      <c r="B149" s="717" t="s">
        <v>721</v>
      </c>
      <c r="C149" s="145">
        <f t="shared" si="30"/>
        <v>0</v>
      </c>
      <c r="D149" s="178"/>
      <c r="E149" s="178"/>
      <c r="F149" s="179"/>
      <c r="G149" s="159"/>
      <c r="H149" s="742"/>
      <c r="I149" s="744"/>
      <c r="J149" s="743">
        <v>33766</v>
      </c>
      <c r="K149" s="724"/>
      <c r="L149" s="159"/>
      <c r="M149" s="145"/>
      <c r="N149" s="145">
        <f t="shared" si="31"/>
        <v>33766</v>
      </c>
    </row>
    <row r="150" spans="1:14" ht="15.75" customHeight="1">
      <c r="A150" s="152">
        <v>144</v>
      </c>
      <c r="B150" s="720" t="s">
        <v>722</v>
      </c>
      <c r="C150" s="145">
        <f t="shared" si="30"/>
        <v>0</v>
      </c>
      <c r="D150" s="178"/>
      <c r="E150" s="178"/>
      <c r="F150" s="179"/>
      <c r="G150" s="159"/>
      <c r="H150" s="742"/>
      <c r="I150" s="745"/>
      <c r="J150" s="743">
        <v>3000</v>
      </c>
      <c r="K150" s="724"/>
      <c r="L150" s="159"/>
      <c r="M150" s="145"/>
      <c r="N150" s="145">
        <f t="shared" si="31"/>
        <v>3000</v>
      </c>
    </row>
    <row r="151" spans="1:14" ht="15.75" customHeight="1">
      <c r="A151" s="152">
        <v>145</v>
      </c>
      <c r="B151" s="720" t="s">
        <v>723</v>
      </c>
      <c r="C151" s="145">
        <f t="shared" si="30"/>
        <v>0</v>
      </c>
      <c r="D151" s="178"/>
      <c r="E151" s="178"/>
      <c r="F151" s="179"/>
      <c r="G151" s="159"/>
      <c r="H151" s="742"/>
      <c r="I151" s="745"/>
      <c r="J151" s="724">
        <v>2000</v>
      </c>
      <c r="K151" s="724"/>
      <c r="L151" s="159"/>
      <c r="M151" s="145"/>
      <c r="N151" s="145">
        <f t="shared" si="31"/>
        <v>2000</v>
      </c>
    </row>
    <row r="152" spans="1:14" ht="15.75" customHeight="1">
      <c r="A152" s="152">
        <v>146</v>
      </c>
      <c r="B152" s="720" t="s">
        <v>724</v>
      </c>
      <c r="C152" s="145">
        <f t="shared" si="30"/>
        <v>0</v>
      </c>
      <c r="D152" s="178"/>
      <c r="E152" s="178"/>
      <c r="F152" s="179"/>
      <c r="G152" s="159"/>
      <c r="H152" s="742"/>
      <c r="I152" s="745"/>
      <c r="J152" s="724"/>
      <c r="K152" s="724">
        <v>3000</v>
      </c>
      <c r="L152" s="159"/>
      <c r="M152" s="145"/>
      <c r="N152" s="145">
        <f t="shared" si="31"/>
        <v>3000</v>
      </c>
    </row>
    <row r="153" spans="1:14" ht="15.75" customHeight="1">
      <c r="A153" s="152">
        <v>147</v>
      </c>
      <c r="B153" s="717" t="s">
        <v>725</v>
      </c>
      <c r="C153" s="145">
        <f t="shared" si="30"/>
        <v>0</v>
      </c>
      <c r="D153" s="178"/>
      <c r="E153" s="178"/>
      <c r="F153" s="179"/>
      <c r="G153" s="159"/>
      <c r="H153" s="742"/>
      <c r="I153" s="744"/>
      <c r="J153" s="724"/>
      <c r="K153" s="724">
        <v>508</v>
      </c>
      <c r="L153" s="159"/>
      <c r="M153" s="145"/>
      <c r="N153" s="145">
        <f t="shared" si="31"/>
        <v>508</v>
      </c>
    </row>
    <row r="154" spans="1:14" ht="15.75" customHeight="1">
      <c r="A154" s="152">
        <v>148</v>
      </c>
      <c r="B154" s="717" t="s">
        <v>726</v>
      </c>
      <c r="C154" s="145">
        <f t="shared" ref="C154:C162" si="32">SUM(D154:F154)</f>
        <v>0</v>
      </c>
      <c r="D154" s="178"/>
      <c r="E154" s="178"/>
      <c r="F154" s="179"/>
      <c r="G154" s="159"/>
      <c r="H154" s="742"/>
      <c r="I154" s="180"/>
      <c r="J154" s="746"/>
      <c r="K154" s="724">
        <v>127</v>
      </c>
      <c r="L154" s="159"/>
      <c r="M154" s="145"/>
      <c r="N154" s="145">
        <f t="shared" si="31"/>
        <v>127</v>
      </c>
    </row>
    <row r="155" spans="1:14" ht="15.75" customHeight="1">
      <c r="A155" s="152">
        <v>149</v>
      </c>
      <c r="B155" s="717" t="s">
        <v>727</v>
      </c>
      <c r="C155" s="145">
        <f t="shared" si="32"/>
        <v>0</v>
      </c>
      <c r="D155" s="178"/>
      <c r="E155" s="178"/>
      <c r="F155" s="179"/>
      <c r="G155" s="159"/>
      <c r="H155" s="742"/>
      <c r="I155" s="180"/>
      <c r="J155" s="746"/>
      <c r="K155" s="724">
        <v>344</v>
      </c>
      <c r="L155" s="159"/>
      <c r="M155" s="145"/>
      <c r="N155" s="145">
        <f t="shared" si="31"/>
        <v>344</v>
      </c>
    </row>
    <row r="156" spans="1:14" ht="15.75" customHeight="1">
      <c r="A156" s="152">
        <v>150</v>
      </c>
      <c r="B156" s="717" t="s">
        <v>728</v>
      </c>
      <c r="C156" s="145">
        <f t="shared" si="32"/>
        <v>0</v>
      </c>
      <c r="D156" s="178"/>
      <c r="E156" s="178"/>
      <c r="F156" s="179"/>
      <c r="G156" s="159"/>
      <c r="H156" s="742"/>
      <c r="I156" s="180"/>
      <c r="J156" s="746">
        <v>12</v>
      </c>
      <c r="K156" s="724"/>
      <c r="L156" s="159"/>
      <c r="M156" s="145"/>
      <c r="N156" s="145">
        <f t="shared" si="31"/>
        <v>12</v>
      </c>
    </row>
    <row r="157" spans="1:14" ht="15.75" customHeight="1">
      <c r="A157" s="152">
        <v>151</v>
      </c>
      <c r="B157" s="719" t="s">
        <v>729</v>
      </c>
      <c r="C157" s="145">
        <f t="shared" si="32"/>
        <v>0</v>
      </c>
      <c r="D157" s="178"/>
      <c r="E157" s="178"/>
      <c r="F157" s="179"/>
      <c r="G157" s="159"/>
      <c r="H157" s="742"/>
      <c r="I157" s="180"/>
      <c r="J157" s="746">
        <v>5200</v>
      </c>
      <c r="K157" s="724"/>
      <c r="L157" s="159"/>
      <c r="M157" s="145"/>
      <c r="N157" s="145">
        <f t="shared" si="31"/>
        <v>5200</v>
      </c>
    </row>
    <row r="158" spans="1:14" ht="15.75" customHeight="1">
      <c r="A158" s="152">
        <v>152</v>
      </c>
      <c r="B158" s="721" t="s">
        <v>689</v>
      </c>
      <c r="C158" s="145">
        <f t="shared" si="32"/>
        <v>0</v>
      </c>
      <c r="D158" s="178"/>
      <c r="E158" s="178"/>
      <c r="F158" s="179"/>
      <c r="G158" s="159"/>
      <c r="H158" s="742"/>
      <c r="I158" s="180"/>
      <c r="J158" s="747">
        <v>500</v>
      </c>
      <c r="K158" s="747"/>
      <c r="L158" s="159"/>
      <c r="M158" s="145"/>
      <c r="N158" s="145">
        <f t="shared" si="31"/>
        <v>500</v>
      </c>
    </row>
    <row r="159" spans="1:14" ht="15.75" customHeight="1">
      <c r="A159" s="152">
        <v>153</v>
      </c>
      <c r="B159" s="717" t="s">
        <v>730</v>
      </c>
      <c r="C159" s="145">
        <f t="shared" si="32"/>
        <v>0</v>
      </c>
      <c r="D159" s="178"/>
      <c r="E159" s="178"/>
      <c r="F159" s="179"/>
      <c r="G159" s="159"/>
      <c r="H159" s="742"/>
      <c r="I159" s="180"/>
      <c r="J159" s="748"/>
      <c r="K159" s="194"/>
      <c r="L159" s="159">
        <v>10540</v>
      </c>
      <c r="M159" s="145"/>
      <c r="N159" s="145">
        <f t="shared" si="31"/>
        <v>10540</v>
      </c>
    </row>
    <row r="160" spans="1:14" ht="15.75" customHeight="1">
      <c r="A160" s="152">
        <v>154</v>
      </c>
      <c r="B160" s="717" t="s">
        <v>731</v>
      </c>
      <c r="C160" s="145">
        <f t="shared" si="32"/>
        <v>0</v>
      </c>
      <c r="D160" s="178"/>
      <c r="E160" s="178"/>
      <c r="F160" s="179"/>
      <c r="G160" s="159"/>
      <c r="H160" s="742"/>
      <c r="I160" s="180"/>
      <c r="J160" s="748"/>
      <c r="K160" s="194"/>
      <c r="L160" s="159">
        <v>3800</v>
      </c>
      <c r="M160" s="145"/>
      <c r="N160" s="145">
        <f t="shared" si="31"/>
        <v>3800</v>
      </c>
    </row>
    <row r="161" spans="1:14" ht="15.75" customHeight="1">
      <c r="A161" s="152">
        <v>155</v>
      </c>
      <c r="B161" s="717" t="s">
        <v>732</v>
      </c>
      <c r="C161" s="145">
        <f t="shared" si="32"/>
        <v>0</v>
      </c>
      <c r="D161" s="178"/>
      <c r="E161" s="178"/>
      <c r="F161" s="179"/>
      <c r="G161" s="159"/>
      <c r="H161" s="742"/>
      <c r="I161" s="744"/>
      <c r="J161" s="748"/>
      <c r="K161" s="194"/>
      <c r="L161" s="159">
        <v>62399</v>
      </c>
      <c r="M161" s="145"/>
      <c r="N161" s="145">
        <f t="shared" si="31"/>
        <v>62399</v>
      </c>
    </row>
    <row r="162" spans="1:14" ht="15.75" customHeight="1">
      <c r="A162" s="152">
        <v>156</v>
      </c>
      <c r="B162" s="219" t="s">
        <v>810</v>
      </c>
      <c r="C162" s="145">
        <f t="shared" si="32"/>
        <v>6397</v>
      </c>
      <c r="D162" s="178">
        <v>4934</v>
      </c>
      <c r="E162" s="178">
        <v>666</v>
      </c>
      <c r="F162" s="179">
        <v>797</v>
      </c>
      <c r="G162" s="159"/>
      <c r="H162" s="742"/>
      <c r="I162" s="744"/>
      <c r="J162" s="748"/>
      <c r="K162" s="194"/>
      <c r="L162" s="159"/>
      <c r="M162" s="145"/>
      <c r="N162" s="145">
        <f t="shared" si="31"/>
        <v>6397</v>
      </c>
    </row>
    <row r="163" spans="1:14" ht="15.75" customHeight="1">
      <c r="A163" s="152">
        <v>157</v>
      </c>
      <c r="B163" s="220" t="s">
        <v>709</v>
      </c>
      <c r="C163" s="200">
        <f>SUM(D163:K163)</f>
        <v>0</v>
      </c>
      <c r="D163" s="145"/>
      <c r="E163" s="145"/>
      <c r="F163" s="182"/>
      <c r="G163" s="159"/>
      <c r="H163" s="742"/>
      <c r="I163" s="169"/>
      <c r="J163" s="169"/>
      <c r="K163" s="169"/>
      <c r="L163" s="159"/>
      <c r="M163" s="181">
        <v>11782</v>
      </c>
      <c r="N163" s="169">
        <f t="shared" si="31"/>
        <v>11782</v>
      </c>
    </row>
    <row r="164" spans="1:14" ht="13.5" thickBot="1">
      <c r="A164" s="152">
        <v>158</v>
      </c>
      <c r="B164" s="221" t="s">
        <v>809</v>
      </c>
      <c r="C164" s="183">
        <f t="shared" ref="C164:N164" si="33">SUM(C138:C163)</f>
        <v>6397</v>
      </c>
      <c r="D164" s="183">
        <f t="shared" si="33"/>
        <v>4934</v>
      </c>
      <c r="E164" s="183">
        <f t="shared" si="33"/>
        <v>666</v>
      </c>
      <c r="F164" s="183">
        <f t="shared" si="33"/>
        <v>797</v>
      </c>
      <c r="G164" s="183">
        <f t="shared" si="33"/>
        <v>0</v>
      </c>
      <c r="H164" s="183">
        <f t="shared" si="33"/>
        <v>0</v>
      </c>
      <c r="I164" s="183">
        <f t="shared" si="33"/>
        <v>0</v>
      </c>
      <c r="J164" s="183">
        <f t="shared" si="33"/>
        <v>152576</v>
      </c>
      <c r="K164" s="725">
        <f t="shared" si="33"/>
        <v>59722</v>
      </c>
      <c r="L164" s="183">
        <f t="shared" si="33"/>
        <v>76739</v>
      </c>
      <c r="M164" s="183">
        <f t="shared" si="33"/>
        <v>11782</v>
      </c>
      <c r="N164" s="183">
        <f t="shared" si="33"/>
        <v>307216</v>
      </c>
    </row>
    <row r="165" spans="1:14" ht="13.5" thickBot="1">
      <c r="A165" s="152">
        <v>159</v>
      </c>
      <c r="B165" s="184" t="s">
        <v>143</v>
      </c>
      <c r="C165" s="185">
        <f t="shared" ref="C165:N165" si="34">C137+C164</f>
        <v>49362</v>
      </c>
      <c r="D165" s="185">
        <f t="shared" si="34"/>
        <v>15592</v>
      </c>
      <c r="E165" s="185">
        <f t="shared" si="34"/>
        <v>3725</v>
      </c>
      <c r="F165" s="185">
        <f t="shared" si="34"/>
        <v>30045</v>
      </c>
      <c r="G165" s="185">
        <f t="shared" si="34"/>
        <v>6509</v>
      </c>
      <c r="H165" s="185">
        <f t="shared" si="34"/>
        <v>500</v>
      </c>
      <c r="I165" s="185">
        <f t="shared" si="34"/>
        <v>4500</v>
      </c>
      <c r="J165" s="185">
        <f t="shared" si="34"/>
        <v>173626</v>
      </c>
      <c r="K165" s="185">
        <f t="shared" si="34"/>
        <v>83254</v>
      </c>
      <c r="L165" s="185">
        <f t="shared" si="34"/>
        <v>195922</v>
      </c>
      <c r="M165" s="185">
        <f t="shared" si="34"/>
        <v>52208</v>
      </c>
      <c r="N165" s="185">
        <f t="shared" si="34"/>
        <v>565881</v>
      </c>
    </row>
    <row r="166" spans="1:14">
      <c r="A166" s="152"/>
      <c r="N166" s="18">
        <v>565881</v>
      </c>
    </row>
    <row r="167" spans="1:14">
      <c r="A167" s="152"/>
      <c r="I167" s="190"/>
      <c r="J167" s="190"/>
      <c r="K167" s="190"/>
      <c r="L167" s="190"/>
      <c r="M167" s="190"/>
      <c r="N167" s="226" t="s">
        <v>738</v>
      </c>
    </row>
    <row r="168" spans="1:14">
      <c r="A168" s="152"/>
      <c r="I168" s="190"/>
      <c r="J168" s="190"/>
      <c r="K168" s="190"/>
      <c r="L168" s="190"/>
      <c r="M168" s="190"/>
      <c r="N168" s="226">
        <f>N166-N165</f>
        <v>0</v>
      </c>
    </row>
    <row r="169" spans="1:14">
      <c r="A169" s="152"/>
      <c r="I169" s="190"/>
      <c r="J169" s="190"/>
      <c r="K169" s="190"/>
      <c r="L169" s="190"/>
      <c r="M169" s="190"/>
      <c r="N169" s="226"/>
    </row>
    <row r="170" spans="1:14">
      <c r="A170" s="152"/>
      <c r="I170" s="190"/>
      <c r="J170" s="190"/>
      <c r="K170" s="190"/>
      <c r="L170" s="190"/>
      <c r="M170" s="190"/>
      <c r="N170" s="190"/>
    </row>
    <row r="171" spans="1:14">
      <c r="A171" s="152"/>
      <c r="I171" s="190"/>
      <c r="J171" s="190"/>
      <c r="K171" s="190"/>
      <c r="L171" s="190"/>
      <c r="M171" s="190"/>
      <c r="N171" s="190"/>
    </row>
    <row r="172" spans="1:14">
      <c r="A172" s="152"/>
      <c r="I172" s="190"/>
      <c r="J172" s="190"/>
      <c r="K172" s="190"/>
      <c r="L172" s="190"/>
      <c r="M172" s="190"/>
      <c r="N172" s="190"/>
    </row>
    <row r="173" spans="1:14">
      <c r="A173" s="152"/>
      <c r="I173" s="190"/>
      <c r="J173" s="190"/>
      <c r="K173" s="190"/>
      <c r="L173" s="190"/>
      <c r="M173" s="190"/>
      <c r="N173" s="190"/>
    </row>
    <row r="174" spans="1:14">
      <c r="A174" s="152"/>
      <c r="I174" s="190"/>
      <c r="J174" s="190"/>
      <c r="K174" s="190"/>
      <c r="L174" s="190"/>
      <c r="M174" s="190"/>
      <c r="N174" s="190"/>
    </row>
    <row r="175" spans="1:14">
      <c r="A175" s="152"/>
      <c r="I175" s="190"/>
      <c r="J175" s="190"/>
      <c r="K175" s="190"/>
      <c r="L175" s="190"/>
      <c r="M175" s="190"/>
      <c r="N175" s="190"/>
    </row>
    <row r="176" spans="1:14">
      <c r="A176" s="152"/>
      <c r="I176" s="190"/>
      <c r="J176" s="190"/>
      <c r="K176" s="190"/>
      <c r="L176" s="190"/>
      <c r="M176" s="190"/>
      <c r="N176" s="190"/>
    </row>
    <row r="177" spans="1:1">
      <c r="A177" s="152"/>
    </row>
    <row r="178" spans="1:1">
      <c r="A178" s="152"/>
    </row>
    <row r="179" spans="1:1">
      <c r="A179" s="152"/>
    </row>
    <row r="180" spans="1:1">
      <c r="A180" s="152"/>
    </row>
    <row r="181" spans="1:1">
      <c r="A181" s="152"/>
    </row>
    <row r="182" spans="1:1">
      <c r="A182" s="152"/>
    </row>
    <row r="183" spans="1:1">
      <c r="A183" s="152"/>
    </row>
    <row r="184" spans="1:1">
      <c r="A184" s="152"/>
    </row>
    <row r="185" spans="1:1">
      <c r="A185" s="152"/>
    </row>
    <row r="186" spans="1:1">
      <c r="A186" s="152"/>
    </row>
    <row r="187" spans="1:1">
      <c r="A187" s="152"/>
    </row>
    <row r="188" spans="1:1">
      <c r="A188" s="152"/>
    </row>
    <row r="189" spans="1:1">
      <c r="A189" s="152"/>
    </row>
    <row r="190" spans="1:1">
      <c r="A190" s="186"/>
    </row>
    <row r="191" spans="1:1">
      <c r="A191" s="152"/>
    </row>
    <row r="192" spans="1:1">
      <c r="A192" s="152"/>
    </row>
    <row r="193" spans="1:1">
      <c r="A193" s="186"/>
    </row>
    <row r="194" spans="1:1">
      <c r="A194" s="186"/>
    </row>
    <row r="195" spans="1:1">
      <c r="A195" s="152"/>
    </row>
    <row r="196" spans="1:1">
      <c r="A196" s="152"/>
    </row>
    <row r="197" spans="1:1">
      <c r="A197" s="152"/>
    </row>
    <row r="198" spans="1:1">
      <c r="A198" s="152"/>
    </row>
    <row r="199" spans="1:1">
      <c r="A199" s="152"/>
    </row>
    <row r="200" spans="1:1">
      <c r="A200" s="152"/>
    </row>
    <row r="201" spans="1:1">
      <c r="A201" s="186"/>
    </row>
    <row r="202" spans="1:1">
      <c r="A202" s="186"/>
    </row>
    <row r="203" spans="1:1">
      <c r="A203" s="186"/>
    </row>
    <row r="204" spans="1:1">
      <c r="A204" s="186"/>
    </row>
    <row r="205" spans="1:1">
      <c r="A205" s="186"/>
    </row>
    <row r="206" spans="1:1">
      <c r="A206" s="186"/>
    </row>
    <row r="207" spans="1:1">
      <c r="A207" s="186"/>
    </row>
    <row r="208" spans="1:1">
      <c r="A208" s="186"/>
    </row>
    <row r="209" spans="1:1">
      <c r="A209" s="186"/>
    </row>
    <row r="210" spans="1:1">
      <c r="A210" s="186"/>
    </row>
    <row r="211" spans="1:1">
      <c r="A211" s="186"/>
    </row>
    <row r="212" spans="1:1">
      <c r="A212" s="186"/>
    </row>
    <row r="213" spans="1:1">
      <c r="A213" s="186"/>
    </row>
    <row r="214" spans="1:1">
      <c r="A214" s="186"/>
    </row>
    <row r="215" spans="1:1">
      <c r="A215" s="186"/>
    </row>
    <row r="216" spans="1:1">
      <c r="A216" s="186"/>
    </row>
    <row r="217" spans="1:1">
      <c r="A217" s="186"/>
    </row>
    <row r="218" spans="1:1">
      <c r="A218" s="186"/>
    </row>
    <row r="219" spans="1:1">
      <c r="A219" s="186"/>
    </row>
    <row r="220" spans="1:1">
      <c r="A220" s="186"/>
    </row>
    <row r="221" spans="1:1">
      <c r="A221" s="186"/>
    </row>
    <row r="222" spans="1:1">
      <c r="A222" s="186"/>
    </row>
    <row r="223" spans="1:1">
      <c r="A223" s="186"/>
    </row>
    <row r="224" spans="1:1">
      <c r="A224" s="186"/>
    </row>
    <row r="225" spans="1:1">
      <c r="A225" s="186"/>
    </row>
    <row r="226" spans="1:1">
      <c r="A226" s="186"/>
    </row>
    <row r="227" spans="1:1">
      <c r="A227" s="186"/>
    </row>
    <row r="228" spans="1:1">
      <c r="A228" s="186"/>
    </row>
    <row r="229" spans="1:1">
      <c r="A229" s="186"/>
    </row>
    <row r="230" spans="1:1">
      <c r="A230" s="186"/>
    </row>
    <row r="231" spans="1:1">
      <c r="A231" s="186"/>
    </row>
    <row r="232" spans="1:1">
      <c r="A232" s="186"/>
    </row>
    <row r="233" spans="1:1">
      <c r="A233" s="186"/>
    </row>
    <row r="234" spans="1:1">
      <c r="A234" s="186"/>
    </row>
    <row r="235" spans="1:1">
      <c r="A235" s="186"/>
    </row>
    <row r="236" spans="1:1">
      <c r="A236" s="186"/>
    </row>
    <row r="237" spans="1:1">
      <c r="A237" s="186"/>
    </row>
    <row r="238" spans="1:1">
      <c r="A238" s="186"/>
    </row>
    <row r="239" spans="1:1">
      <c r="A239" s="186"/>
    </row>
    <row r="240" spans="1:1">
      <c r="A240" s="186"/>
    </row>
    <row r="241" spans="1:1">
      <c r="A241" s="186"/>
    </row>
    <row r="242" spans="1:1">
      <c r="A242" s="186"/>
    </row>
    <row r="243" spans="1:1">
      <c r="A243" s="186"/>
    </row>
    <row r="244" spans="1:1">
      <c r="A244" s="186"/>
    </row>
    <row r="245" spans="1:1">
      <c r="A245" s="186"/>
    </row>
    <row r="246" spans="1:1">
      <c r="A246" s="186"/>
    </row>
    <row r="247" spans="1:1">
      <c r="A247" s="186"/>
    </row>
    <row r="248" spans="1:1">
      <c r="A248" s="186"/>
    </row>
    <row r="249" spans="1:1">
      <c r="A249" s="186"/>
    </row>
    <row r="250" spans="1:1">
      <c r="A250" s="186"/>
    </row>
    <row r="251" spans="1:1">
      <c r="A251" s="186"/>
    </row>
    <row r="252" spans="1:1">
      <c r="A252" s="186"/>
    </row>
    <row r="253" spans="1:1">
      <c r="A253" s="186"/>
    </row>
    <row r="254" spans="1:1">
      <c r="A254" s="186"/>
    </row>
    <row r="255" spans="1:1">
      <c r="A255" s="186"/>
    </row>
    <row r="256" spans="1:1">
      <c r="A256" s="186"/>
    </row>
    <row r="257" spans="1:1">
      <c r="A257" s="186"/>
    </row>
    <row r="258" spans="1:1">
      <c r="A258" s="186"/>
    </row>
    <row r="259" spans="1:1">
      <c r="A259" s="186"/>
    </row>
    <row r="260" spans="1:1">
      <c r="A260" s="186"/>
    </row>
    <row r="261" spans="1:1">
      <c r="A261" s="186"/>
    </row>
    <row r="262" spans="1:1">
      <c r="A262" s="186"/>
    </row>
    <row r="263" spans="1:1">
      <c r="A263" s="186"/>
    </row>
    <row r="264" spans="1:1">
      <c r="A264" s="186"/>
    </row>
    <row r="265" spans="1:1">
      <c r="A265" s="186"/>
    </row>
    <row r="266" spans="1:1">
      <c r="A266" s="186"/>
    </row>
    <row r="267" spans="1:1">
      <c r="A267" s="186"/>
    </row>
    <row r="268" spans="1:1">
      <c r="A268" s="186"/>
    </row>
    <row r="269" spans="1:1">
      <c r="A269" s="186"/>
    </row>
    <row r="270" spans="1:1">
      <c r="A270" s="186"/>
    </row>
    <row r="271" spans="1:1">
      <c r="A271" s="186"/>
    </row>
    <row r="272" spans="1:1">
      <c r="A272" s="186"/>
    </row>
    <row r="273" spans="1:1">
      <c r="A273" s="186"/>
    </row>
    <row r="274" spans="1:1">
      <c r="A274" s="186"/>
    </row>
    <row r="275" spans="1:1">
      <c r="A275" s="186"/>
    </row>
    <row r="276" spans="1:1">
      <c r="A276" s="186"/>
    </row>
    <row r="277" spans="1:1">
      <c r="A277" s="186"/>
    </row>
    <row r="278" spans="1:1">
      <c r="A278" s="186"/>
    </row>
    <row r="279" spans="1:1">
      <c r="A279" s="186"/>
    </row>
    <row r="280" spans="1:1">
      <c r="A280" s="186"/>
    </row>
    <row r="281" spans="1:1">
      <c r="A281" s="186"/>
    </row>
    <row r="282" spans="1:1">
      <c r="A282" s="186"/>
    </row>
    <row r="283" spans="1:1">
      <c r="A283" s="186"/>
    </row>
    <row r="284" spans="1:1">
      <c r="A284" s="186"/>
    </row>
    <row r="285" spans="1:1">
      <c r="A285" s="186"/>
    </row>
    <row r="286" spans="1:1">
      <c r="A286" s="186"/>
    </row>
    <row r="287" spans="1:1">
      <c r="A287" s="186"/>
    </row>
    <row r="288" spans="1:1">
      <c r="A288" s="186"/>
    </row>
    <row r="289" spans="1:1">
      <c r="A289" s="186"/>
    </row>
    <row r="290" spans="1:1">
      <c r="A290" s="186"/>
    </row>
    <row r="291" spans="1:1">
      <c r="A291" s="186"/>
    </row>
    <row r="292" spans="1:1">
      <c r="A292" s="186"/>
    </row>
    <row r="293" spans="1:1">
      <c r="A293" s="186"/>
    </row>
    <row r="294" spans="1:1">
      <c r="A294" s="186"/>
    </row>
    <row r="295" spans="1:1">
      <c r="A295" s="186"/>
    </row>
    <row r="296" spans="1:1">
      <c r="A296" s="186"/>
    </row>
    <row r="297" spans="1:1">
      <c r="A297" s="186"/>
    </row>
    <row r="298" spans="1:1">
      <c r="A298" s="186"/>
    </row>
    <row r="299" spans="1:1">
      <c r="A299" s="186"/>
    </row>
    <row r="300" spans="1:1">
      <c r="A300" s="186"/>
    </row>
    <row r="301" spans="1:1">
      <c r="A301" s="186"/>
    </row>
    <row r="302" spans="1:1">
      <c r="A302" s="186"/>
    </row>
    <row r="303" spans="1:1">
      <c r="A303" s="186"/>
    </row>
    <row r="304" spans="1:1">
      <c r="A304" s="186"/>
    </row>
    <row r="305" spans="1:1">
      <c r="A305" s="186"/>
    </row>
    <row r="306" spans="1:1">
      <c r="A306" s="186"/>
    </row>
    <row r="307" spans="1:1">
      <c r="A307" s="186"/>
    </row>
    <row r="308" spans="1:1">
      <c r="A308" s="186"/>
    </row>
    <row r="309" spans="1:1">
      <c r="A309" s="186"/>
    </row>
    <row r="310" spans="1:1">
      <c r="A310" s="186"/>
    </row>
    <row r="311" spans="1:1">
      <c r="A311" s="186"/>
    </row>
    <row r="312" spans="1:1">
      <c r="A312" s="186"/>
    </row>
    <row r="313" spans="1:1">
      <c r="A313" s="186"/>
    </row>
    <row r="314" spans="1:1">
      <c r="A314" s="186"/>
    </row>
    <row r="315" spans="1:1">
      <c r="A315" s="186"/>
    </row>
    <row r="316" spans="1:1">
      <c r="A316" s="186"/>
    </row>
    <row r="317" spans="1:1">
      <c r="A317" s="186"/>
    </row>
    <row r="318" spans="1:1">
      <c r="A318" s="186"/>
    </row>
    <row r="319" spans="1:1">
      <c r="A319" s="186"/>
    </row>
    <row r="320" spans="1:1">
      <c r="A320" s="186"/>
    </row>
    <row r="321" spans="1:1">
      <c r="A321" s="186"/>
    </row>
    <row r="322" spans="1:1">
      <c r="A322" s="186"/>
    </row>
    <row r="323" spans="1:1">
      <c r="A323" s="186"/>
    </row>
    <row r="324" spans="1:1">
      <c r="A324" s="186"/>
    </row>
    <row r="325" spans="1:1">
      <c r="A325" s="186"/>
    </row>
    <row r="326" spans="1:1">
      <c r="A326" s="186"/>
    </row>
    <row r="327" spans="1:1">
      <c r="A327" s="186"/>
    </row>
    <row r="328" spans="1:1">
      <c r="A328" s="186"/>
    </row>
    <row r="329" spans="1:1">
      <c r="A329" s="186"/>
    </row>
    <row r="330" spans="1:1">
      <c r="A330" s="186"/>
    </row>
    <row r="331" spans="1:1">
      <c r="A331" s="186"/>
    </row>
    <row r="332" spans="1:1">
      <c r="A332" s="186"/>
    </row>
    <row r="333" spans="1:1">
      <c r="A333" s="186"/>
    </row>
  </sheetData>
  <phoneticPr fontId="74" type="noConversion"/>
  <pageMargins left="0.19685039370078741" right="0.19685039370078741" top="0.19685039370078741" bottom="0.19685039370078741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D2" sqref="D2"/>
    </sheetView>
  </sheetViews>
  <sheetFormatPr defaultRowHeight="12.75"/>
  <cols>
    <col min="1" max="1" width="10.140625" style="768" customWidth="1"/>
    <col min="2" max="2" width="17.7109375" style="768" customWidth="1"/>
    <col min="3" max="3" width="12.5703125" style="768" customWidth="1"/>
    <col min="4" max="4" width="12.7109375" style="769" customWidth="1"/>
    <col min="5" max="5" width="15.28515625" style="768" customWidth="1"/>
    <col min="6" max="16384" width="9.140625" style="768"/>
  </cols>
  <sheetData>
    <row r="1" spans="1:5">
      <c r="A1" s="26"/>
      <c r="B1" s="27" t="s">
        <v>852</v>
      </c>
      <c r="C1" s="24"/>
      <c r="D1" s="1" t="s">
        <v>1482</v>
      </c>
      <c r="E1" s="26"/>
    </row>
    <row r="2" spans="1:5">
      <c r="A2" s="26"/>
      <c r="B2" s="27" t="s">
        <v>1109</v>
      </c>
      <c r="C2" s="26"/>
      <c r="D2" s="227" t="s">
        <v>1483</v>
      </c>
      <c r="E2" s="26"/>
    </row>
    <row r="3" spans="1:5">
      <c r="A3" s="26"/>
      <c r="B3" s="27" t="s">
        <v>0</v>
      </c>
      <c r="C3" s="26"/>
      <c r="D3" s="24"/>
      <c r="E3" s="26"/>
    </row>
    <row r="4" spans="1:5" ht="13.5" thickBot="1">
      <c r="D4" s="769" t="s">
        <v>1112</v>
      </c>
    </row>
    <row r="5" spans="1:5">
      <c r="A5" s="967" t="s">
        <v>853</v>
      </c>
      <c r="B5" s="967"/>
      <c r="C5" s="967"/>
    </row>
    <row r="6" spans="1:5" ht="0.75" customHeight="1" thickBot="1">
      <c r="A6" s="968"/>
      <c r="B6" s="968"/>
      <c r="C6" s="968"/>
      <c r="D6" s="770"/>
    </row>
    <row r="7" spans="1:5" ht="24" customHeight="1">
      <c r="A7" s="969" t="s">
        <v>854</v>
      </c>
      <c r="B7" s="962"/>
      <c r="C7" s="963"/>
      <c r="D7" s="771" t="s">
        <v>34</v>
      </c>
      <c r="E7" s="771" t="s">
        <v>304</v>
      </c>
    </row>
    <row r="8" spans="1:5" ht="20.25" customHeight="1">
      <c r="A8" s="970" t="s">
        <v>855</v>
      </c>
      <c r="B8" s="971"/>
      <c r="C8" s="972"/>
      <c r="D8" s="774">
        <v>960</v>
      </c>
      <c r="E8" s="774">
        <v>960</v>
      </c>
    </row>
    <row r="9" spans="1:5">
      <c r="A9" s="970" t="s">
        <v>1</v>
      </c>
      <c r="B9" s="971"/>
      <c r="C9" s="972"/>
      <c r="D9" s="774">
        <v>80</v>
      </c>
      <c r="E9" s="774">
        <v>80</v>
      </c>
    </row>
    <row r="10" spans="1:5">
      <c r="A10" s="970" t="s">
        <v>2</v>
      </c>
      <c r="B10" s="971"/>
      <c r="C10" s="972"/>
      <c r="D10" s="774">
        <v>400</v>
      </c>
      <c r="E10" s="774">
        <v>400</v>
      </c>
    </row>
    <row r="11" spans="1:5">
      <c r="A11" s="970" t="s">
        <v>3</v>
      </c>
      <c r="B11" s="971"/>
      <c r="C11" s="972"/>
      <c r="D11" s="774">
        <v>450</v>
      </c>
      <c r="E11" s="774">
        <v>450</v>
      </c>
    </row>
    <row r="12" spans="1:5" ht="27.75" customHeight="1">
      <c r="A12" s="973" t="s">
        <v>856</v>
      </c>
      <c r="B12" s="974"/>
      <c r="C12" s="975"/>
      <c r="D12" s="774">
        <v>80</v>
      </c>
      <c r="E12" s="774">
        <v>80</v>
      </c>
    </row>
    <row r="13" spans="1:5" ht="27.75" customHeight="1">
      <c r="A13" s="775" t="s">
        <v>857</v>
      </c>
      <c r="B13" s="776"/>
      <c r="C13" s="777"/>
      <c r="D13" s="774">
        <v>43</v>
      </c>
      <c r="E13" s="774">
        <v>43</v>
      </c>
    </row>
    <row r="14" spans="1:5" ht="27.75" customHeight="1">
      <c r="A14" s="976" t="s">
        <v>131</v>
      </c>
      <c r="B14" s="971"/>
      <c r="C14" s="972"/>
      <c r="D14" s="774"/>
      <c r="E14" s="774"/>
    </row>
    <row r="15" spans="1:5" ht="19.5" customHeight="1">
      <c r="A15" s="970" t="s">
        <v>1114</v>
      </c>
      <c r="B15" s="971"/>
      <c r="C15" s="972"/>
      <c r="D15" s="774">
        <f>SUM(D8:D14)</f>
        <v>2013</v>
      </c>
      <c r="E15" s="774">
        <f>SUM(E8:E14)</f>
        <v>2013</v>
      </c>
    </row>
    <row r="16" spans="1:5" ht="33" customHeight="1" thickBot="1">
      <c r="A16" s="977"/>
      <c r="B16" s="977"/>
      <c r="C16" s="977"/>
      <c r="E16" s="769"/>
    </row>
    <row r="17" spans="1:5" ht="23.25" customHeight="1">
      <c r="A17" s="961" t="s">
        <v>858</v>
      </c>
      <c r="B17" s="962"/>
      <c r="C17" s="963"/>
      <c r="D17" s="771" t="s">
        <v>34</v>
      </c>
      <c r="E17" s="771" t="s">
        <v>330</v>
      </c>
    </row>
    <row r="18" spans="1:5" ht="23.25" customHeight="1">
      <c r="A18" s="964" t="s">
        <v>5</v>
      </c>
      <c r="B18" s="965"/>
      <c r="C18" s="966"/>
      <c r="D18" s="778">
        <f>SUM(D19:D26)</f>
        <v>1271</v>
      </c>
      <c r="E18" s="778">
        <f>SUM(E19:E26)</f>
        <v>1271</v>
      </c>
    </row>
    <row r="19" spans="1:5" ht="18" customHeight="1">
      <c r="A19" s="978" t="s">
        <v>6</v>
      </c>
      <c r="B19" s="971"/>
      <c r="C19" s="972"/>
      <c r="D19" s="774">
        <v>227</v>
      </c>
      <c r="E19" s="774">
        <v>227</v>
      </c>
    </row>
    <row r="20" spans="1:5" ht="18" customHeight="1">
      <c r="A20" s="779" t="s">
        <v>7</v>
      </c>
      <c r="B20" s="772"/>
      <c r="C20" s="773"/>
      <c r="D20" s="774">
        <v>274</v>
      </c>
      <c r="E20" s="774">
        <v>274</v>
      </c>
    </row>
    <row r="21" spans="1:5" ht="18" customHeight="1">
      <c r="A21" s="978" t="s">
        <v>8</v>
      </c>
      <c r="B21" s="971"/>
      <c r="C21" s="972"/>
      <c r="D21" s="774">
        <v>100</v>
      </c>
      <c r="E21" s="774">
        <v>100</v>
      </c>
    </row>
    <row r="22" spans="1:5" ht="24" customHeight="1">
      <c r="A22" s="979" t="s">
        <v>859</v>
      </c>
      <c r="B22" s="980"/>
      <c r="C22" s="981"/>
      <c r="D22" s="780">
        <v>60</v>
      </c>
      <c r="E22" s="780">
        <v>60</v>
      </c>
    </row>
    <row r="23" spans="1:5" ht="18" customHeight="1">
      <c r="A23" s="978" t="s">
        <v>9</v>
      </c>
      <c r="B23" s="971"/>
      <c r="C23" s="972"/>
      <c r="D23" s="774">
        <v>100</v>
      </c>
      <c r="E23" s="774">
        <v>100</v>
      </c>
    </row>
    <row r="24" spans="1:5" ht="17.25" customHeight="1">
      <c r="A24" s="978" t="s">
        <v>10</v>
      </c>
      <c r="B24" s="971"/>
      <c r="C24" s="972"/>
      <c r="D24" s="774">
        <v>220</v>
      </c>
      <c r="E24" s="774">
        <v>220</v>
      </c>
    </row>
    <row r="25" spans="1:5" ht="17.25" customHeight="1">
      <c r="A25" s="982" t="s">
        <v>11</v>
      </c>
      <c r="B25" s="971"/>
      <c r="C25" s="972"/>
      <c r="D25" s="774">
        <v>90</v>
      </c>
      <c r="E25" s="774">
        <v>90</v>
      </c>
    </row>
    <row r="26" spans="1:5" ht="17.25" customHeight="1">
      <c r="A26" s="982" t="s">
        <v>860</v>
      </c>
      <c r="B26" s="971"/>
      <c r="C26" s="972"/>
      <c r="D26" s="774">
        <v>200</v>
      </c>
      <c r="E26" s="774">
        <v>200</v>
      </c>
    </row>
    <row r="27" spans="1:5" ht="17.25" customHeight="1">
      <c r="A27" s="983" t="s">
        <v>12</v>
      </c>
      <c r="B27" s="986"/>
      <c r="C27" s="987"/>
      <c r="D27" s="782">
        <f>SUM(D28:D34)</f>
        <v>517</v>
      </c>
      <c r="E27" s="782">
        <f>SUM(E28:E34)</f>
        <v>517</v>
      </c>
    </row>
    <row r="28" spans="1:5" ht="18.75" customHeight="1">
      <c r="A28" s="978" t="s">
        <v>13</v>
      </c>
      <c r="B28" s="971"/>
      <c r="C28" s="972"/>
      <c r="D28" s="774">
        <v>140</v>
      </c>
      <c r="E28" s="774">
        <v>140</v>
      </c>
    </row>
    <row r="29" spans="1:5" ht="18.75" customHeight="1">
      <c r="A29" s="978" t="s">
        <v>81</v>
      </c>
      <c r="B29" s="971"/>
      <c r="C29" s="972"/>
      <c r="D29" s="774">
        <v>45</v>
      </c>
      <c r="E29" s="774">
        <v>45</v>
      </c>
    </row>
    <row r="30" spans="1:5" ht="18" customHeight="1">
      <c r="A30" s="978" t="s">
        <v>14</v>
      </c>
      <c r="B30" s="971"/>
      <c r="C30" s="972"/>
      <c r="D30" s="774">
        <v>70</v>
      </c>
      <c r="E30" s="774">
        <v>70</v>
      </c>
    </row>
    <row r="31" spans="1:5" ht="18" customHeight="1">
      <c r="A31" s="978" t="s">
        <v>861</v>
      </c>
      <c r="B31" s="971"/>
      <c r="C31" s="972"/>
      <c r="D31" s="774">
        <v>46</v>
      </c>
      <c r="E31" s="774">
        <v>46</v>
      </c>
    </row>
    <row r="32" spans="1:5" ht="17.25" customHeight="1">
      <c r="A32" s="982" t="s">
        <v>15</v>
      </c>
      <c r="B32" s="971"/>
      <c r="C32" s="972"/>
      <c r="D32" s="774">
        <v>100</v>
      </c>
      <c r="E32" s="774">
        <v>100</v>
      </c>
    </row>
    <row r="33" spans="1:5" ht="17.25" customHeight="1">
      <c r="A33" s="775" t="s">
        <v>862</v>
      </c>
      <c r="B33" s="772"/>
      <c r="C33" s="773"/>
      <c r="D33" s="774">
        <v>46</v>
      </c>
      <c r="E33" s="774">
        <v>46</v>
      </c>
    </row>
    <row r="34" spans="1:5" ht="18" customHeight="1">
      <c r="A34" s="978" t="s">
        <v>16</v>
      </c>
      <c r="B34" s="971"/>
      <c r="C34" s="972"/>
      <c r="D34" s="774">
        <v>70</v>
      </c>
      <c r="E34" s="774">
        <v>70</v>
      </c>
    </row>
    <row r="35" spans="1:5" ht="18" customHeight="1">
      <c r="A35" s="983" t="s">
        <v>17</v>
      </c>
      <c r="B35" s="984"/>
      <c r="C35" s="985"/>
      <c r="D35" s="782">
        <v>150</v>
      </c>
      <c r="E35" s="782">
        <v>150</v>
      </c>
    </row>
    <row r="36" spans="1:5" ht="24" customHeight="1">
      <c r="A36" s="998" t="s">
        <v>863</v>
      </c>
      <c r="B36" s="999"/>
      <c r="C36" s="1000"/>
      <c r="D36" s="782">
        <v>120</v>
      </c>
      <c r="E36" s="782">
        <v>119</v>
      </c>
    </row>
    <row r="37" spans="1:5" ht="27" customHeight="1">
      <c r="A37" s="998" t="s">
        <v>18</v>
      </c>
      <c r="B37" s="1001"/>
      <c r="C37" s="1002"/>
      <c r="D37" s="782">
        <v>150</v>
      </c>
      <c r="E37" s="782">
        <v>150</v>
      </c>
    </row>
    <row r="38" spans="1:5" ht="17.25" customHeight="1">
      <c r="A38" s="983" t="s">
        <v>19</v>
      </c>
      <c r="B38" s="1003"/>
      <c r="C38" s="1004"/>
      <c r="D38" s="782">
        <v>400</v>
      </c>
      <c r="E38" s="782">
        <v>400</v>
      </c>
    </row>
    <row r="39" spans="1:5" ht="17.25" customHeight="1">
      <c r="A39" s="983" t="s">
        <v>20</v>
      </c>
      <c r="B39" s="984"/>
      <c r="C39" s="985"/>
      <c r="D39" s="782">
        <v>500</v>
      </c>
      <c r="E39" s="782">
        <v>500</v>
      </c>
    </row>
    <row r="40" spans="1:5" ht="17.25" customHeight="1">
      <c r="A40" s="781" t="s">
        <v>864</v>
      </c>
      <c r="B40" s="783"/>
      <c r="C40" s="784"/>
      <c r="D40" s="782">
        <v>74</v>
      </c>
      <c r="E40" s="782">
        <v>74</v>
      </c>
    </row>
    <row r="41" spans="1:5" ht="17.25" customHeight="1">
      <c r="A41" s="781" t="s">
        <v>865</v>
      </c>
      <c r="B41" s="783"/>
      <c r="C41" s="784"/>
      <c r="D41" s="782">
        <v>210</v>
      </c>
      <c r="E41" s="782">
        <v>210</v>
      </c>
    </row>
    <row r="42" spans="1:5" ht="17.25" customHeight="1">
      <c r="A42" s="781" t="s">
        <v>866</v>
      </c>
      <c r="B42" s="783"/>
      <c r="C42" s="784"/>
      <c r="D42" s="782">
        <v>69</v>
      </c>
      <c r="E42" s="782">
        <v>69</v>
      </c>
    </row>
    <row r="43" spans="1:5" ht="17.25" customHeight="1" thickBot="1">
      <c r="A43" s="983" t="s">
        <v>867</v>
      </c>
      <c r="B43" s="984"/>
      <c r="C43" s="985"/>
      <c r="D43" s="782">
        <v>74</v>
      </c>
      <c r="E43" s="782">
        <v>74</v>
      </c>
    </row>
    <row r="44" spans="1:5" ht="18" customHeight="1" thickBot="1">
      <c r="A44" s="785" t="s">
        <v>21</v>
      </c>
      <c r="B44" s="786"/>
      <c r="C44" s="787"/>
      <c r="D44" s="788">
        <f>SUM(D35:D43)</f>
        <v>1747</v>
      </c>
      <c r="E44" s="788">
        <f>SUM(E35:E43)</f>
        <v>1746</v>
      </c>
    </row>
    <row r="45" spans="1:5" ht="18.75" customHeight="1">
      <c r="A45" s="988" t="s">
        <v>1114</v>
      </c>
      <c r="B45" s="989"/>
      <c r="C45" s="990"/>
      <c r="D45" s="789">
        <f>D18+D27+D44</f>
        <v>3535</v>
      </c>
      <c r="E45" s="789">
        <f>E18+E27+E44</f>
        <v>3534</v>
      </c>
    </row>
    <row r="46" spans="1:5" ht="18.75" customHeight="1" thickBot="1">
      <c r="A46" s="991" t="s">
        <v>4</v>
      </c>
      <c r="B46" s="992"/>
      <c r="C46" s="993"/>
      <c r="D46" s="790">
        <v>30</v>
      </c>
      <c r="E46" s="790"/>
    </row>
    <row r="47" spans="1:5" ht="18.75" customHeight="1" thickTop="1" thickBot="1">
      <c r="A47" s="994" t="s">
        <v>868</v>
      </c>
      <c r="B47" s="995"/>
      <c r="C47" s="996"/>
      <c r="D47" s="791">
        <f>D45+D46</f>
        <v>3565</v>
      </c>
      <c r="E47" s="791">
        <f>E45+E46</f>
        <v>3534</v>
      </c>
    </row>
    <row r="48" spans="1:5" ht="13.5" thickTop="1">
      <c r="B48" s="997"/>
      <c r="C48" s="997"/>
    </row>
    <row r="49" spans="1:5">
      <c r="A49" s="792" t="s">
        <v>869</v>
      </c>
    </row>
    <row r="50" spans="1:5" ht="13.5" thickBot="1">
      <c r="A50" s="793" t="s">
        <v>870</v>
      </c>
      <c r="B50" s="793"/>
      <c r="C50" s="793"/>
      <c r="D50" s="794"/>
      <c r="E50" s="793">
        <v>119</v>
      </c>
    </row>
    <row r="51" spans="1:5" ht="14.25" thickTop="1" thickBot="1">
      <c r="A51" s="768" t="s">
        <v>871</v>
      </c>
      <c r="E51" s="795">
        <f>E47+E50</f>
        <v>3653</v>
      </c>
    </row>
    <row r="52" spans="1:5" ht="13.5" thickTop="1"/>
  </sheetData>
  <mergeCells count="36">
    <mergeCell ref="A45:C45"/>
    <mergeCell ref="A46:C46"/>
    <mergeCell ref="A47:C47"/>
    <mergeCell ref="B48:C48"/>
    <mergeCell ref="A32:C32"/>
    <mergeCell ref="A34:C34"/>
    <mergeCell ref="A35:C35"/>
    <mergeCell ref="A36:C36"/>
    <mergeCell ref="A37:C37"/>
    <mergeCell ref="A38:C38"/>
    <mergeCell ref="A39:C39"/>
    <mergeCell ref="A43:C43"/>
    <mergeCell ref="A26:C26"/>
    <mergeCell ref="A27:C27"/>
    <mergeCell ref="A28:C28"/>
    <mergeCell ref="A29:C29"/>
    <mergeCell ref="A15:C15"/>
    <mergeCell ref="A16:C16"/>
    <mergeCell ref="A30:C30"/>
    <mergeCell ref="A31:C31"/>
    <mergeCell ref="A19:C19"/>
    <mergeCell ref="A21:C21"/>
    <mergeCell ref="A22:C22"/>
    <mergeCell ref="A23:C23"/>
    <mergeCell ref="A24:C24"/>
    <mergeCell ref="A25:C25"/>
    <mergeCell ref="A17:C17"/>
    <mergeCell ref="A18:C18"/>
    <mergeCell ref="A5:C6"/>
    <mergeCell ref="A7:C7"/>
    <mergeCell ref="A8:C8"/>
    <mergeCell ref="A9:C9"/>
    <mergeCell ref="A10:C10"/>
    <mergeCell ref="A11:C11"/>
    <mergeCell ref="A12:C12"/>
    <mergeCell ref="A14:C14"/>
  </mergeCells>
  <phoneticPr fontId="74" type="noConversion"/>
  <pageMargins left="0.74803149606299213" right="0.7480314960629921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F3" sqref="F3"/>
    </sheetView>
  </sheetViews>
  <sheetFormatPr defaultRowHeight="12.75"/>
  <cols>
    <col min="1" max="1" width="5.140625" style="35" customWidth="1"/>
    <col min="2" max="2" width="28.5703125" style="28" customWidth="1"/>
    <col min="3" max="3" width="13.42578125" style="28" customWidth="1"/>
    <col min="4" max="4" width="13.85546875" style="28" customWidth="1"/>
    <col min="5" max="5" width="15.85546875" style="28" customWidth="1"/>
    <col min="6" max="6" width="14.7109375" style="28" customWidth="1"/>
    <col min="7" max="7" width="13.140625" style="28" customWidth="1"/>
    <col min="8" max="8" width="11.140625" style="28" customWidth="1"/>
    <col min="9" max="16384" width="9.140625" style="28"/>
  </cols>
  <sheetData>
    <row r="1" spans="1:8">
      <c r="A1" s="25"/>
      <c r="C1" s="29" t="s">
        <v>1109</v>
      </c>
      <c r="D1" s="29"/>
      <c r="E1" s="29"/>
    </row>
    <row r="2" spans="1:8">
      <c r="A2" s="25"/>
      <c r="C2" s="30" t="s">
        <v>22</v>
      </c>
      <c r="D2" s="30"/>
      <c r="E2" s="30"/>
      <c r="F2" s="31" t="s">
        <v>23</v>
      </c>
    </row>
    <row r="3" spans="1:8">
      <c r="A3" s="25"/>
      <c r="C3" s="29" t="s">
        <v>872</v>
      </c>
      <c r="D3" s="29"/>
      <c r="E3" s="29"/>
      <c r="F3" s="227" t="s">
        <v>1483</v>
      </c>
    </row>
    <row r="4" spans="1:8">
      <c r="A4" s="25"/>
      <c r="F4" s="32" t="s">
        <v>1112</v>
      </c>
    </row>
    <row r="5" spans="1:8">
      <c r="A5" s="25"/>
      <c r="B5" s="33" t="s">
        <v>87</v>
      </c>
      <c r="C5" s="33" t="s">
        <v>873</v>
      </c>
      <c r="D5" s="33" t="s">
        <v>1480</v>
      </c>
      <c r="E5" s="33" t="s">
        <v>24</v>
      </c>
      <c r="F5" s="33" t="s">
        <v>25</v>
      </c>
      <c r="G5" s="33" t="s">
        <v>1481</v>
      </c>
    </row>
    <row r="6" spans="1:8">
      <c r="A6" s="25"/>
      <c r="B6" s="796" t="s">
        <v>27</v>
      </c>
      <c r="C6" s="1005" t="s">
        <v>28</v>
      </c>
      <c r="D6" s="1006"/>
      <c r="E6" s="796" t="s">
        <v>29</v>
      </c>
      <c r="F6" s="796" t="s">
        <v>30</v>
      </c>
      <c r="G6" s="796" t="s">
        <v>31</v>
      </c>
      <c r="H6" s="796" t="s">
        <v>82</v>
      </c>
    </row>
    <row r="7" spans="1:8">
      <c r="A7" s="25"/>
      <c r="B7" s="34"/>
      <c r="C7" s="34" t="s">
        <v>32</v>
      </c>
      <c r="D7" s="34" t="s">
        <v>33</v>
      </c>
      <c r="E7" s="34"/>
      <c r="F7" s="34"/>
      <c r="G7" s="34" t="s">
        <v>34</v>
      </c>
      <c r="H7" s="800">
        <v>42369</v>
      </c>
    </row>
    <row r="8" spans="1:8">
      <c r="A8" s="25">
        <v>1</v>
      </c>
      <c r="B8" s="797" t="s">
        <v>35</v>
      </c>
      <c r="C8" s="797">
        <f t="shared" ref="C8:H8" si="0">SUM(C9:C21)</f>
        <v>3300</v>
      </c>
      <c r="D8" s="797">
        <f t="shared" si="0"/>
        <v>13900</v>
      </c>
      <c r="E8" s="797">
        <f t="shared" si="0"/>
        <v>2500</v>
      </c>
      <c r="F8" s="797">
        <f t="shared" si="0"/>
        <v>31430</v>
      </c>
      <c r="G8" s="797">
        <f t="shared" si="0"/>
        <v>51130</v>
      </c>
      <c r="H8" s="797">
        <f t="shared" si="0"/>
        <v>35540</v>
      </c>
    </row>
    <row r="9" spans="1:8">
      <c r="A9" s="25">
        <v>2</v>
      </c>
      <c r="B9" s="36" t="s">
        <v>874</v>
      </c>
      <c r="C9" s="36"/>
      <c r="D9" s="36"/>
      <c r="E9" s="36"/>
      <c r="F9" s="36">
        <v>1712</v>
      </c>
      <c r="G9" s="36">
        <f t="shared" ref="G9:G21" si="1">SUM(C9:F9)</f>
        <v>1712</v>
      </c>
      <c r="H9" s="36">
        <v>1547</v>
      </c>
    </row>
    <row r="10" spans="1:8">
      <c r="A10" s="25">
        <v>3</v>
      </c>
      <c r="B10" s="37" t="s">
        <v>875</v>
      </c>
      <c r="C10" s="36"/>
      <c r="D10" s="36"/>
      <c r="E10" s="36"/>
      <c r="F10" s="36">
        <v>13085</v>
      </c>
      <c r="G10" s="36">
        <f t="shared" si="1"/>
        <v>13085</v>
      </c>
      <c r="H10" s="36">
        <v>12973</v>
      </c>
    </row>
    <row r="11" spans="1:8">
      <c r="A11" s="25">
        <v>4</v>
      </c>
      <c r="B11" s="36" t="s">
        <v>876</v>
      </c>
      <c r="C11" s="36"/>
      <c r="D11" s="36"/>
      <c r="E11" s="36"/>
      <c r="F11" s="36">
        <v>10079</v>
      </c>
      <c r="G11" s="36">
        <f>SUM(C11:F11)</f>
        <v>10079</v>
      </c>
      <c r="H11" s="36">
        <v>8859</v>
      </c>
    </row>
    <row r="12" spans="1:8">
      <c r="A12" s="25"/>
      <c r="B12" s="36" t="s">
        <v>877</v>
      </c>
      <c r="C12" s="36"/>
      <c r="D12" s="36"/>
      <c r="E12" s="36"/>
      <c r="F12" s="36">
        <v>510</v>
      </c>
      <c r="G12" s="36">
        <f>SUM(C12:F12)</f>
        <v>510</v>
      </c>
      <c r="H12" s="36">
        <v>510</v>
      </c>
    </row>
    <row r="13" spans="1:8">
      <c r="A13" s="25">
        <v>4</v>
      </c>
      <c r="B13" s="39" t="s">
        <v>878</v>
      </c>
      <c r="C13" s="39"/>
      <c r="D13" s="39"/>
      <c r="E13" s="39"/>
      <c r="F13" s="39">
        <v>6044</v>
      </c>
      <c r="G13" s="39">
        <f t="shared" si="1"/>
        <v>6044</v>
      </c>
      <c r="H13" s="39">
        <v>6044</v>
      </c>
    </row>
    <row r="14" spans="1:8">
      <c r="A14" s="25">
        <v>5</v>
      </c>
      <c r="B14" s="798" t="s">
        <v>879</v>
      </c>
      <c r="C14" s="799"/>
      <c r="D14" s="799"/>
      <c r="E14" s="799"/>
      <c r="F14" s="799"/>
      <c r="G14" s="799"/>
      <c r="H14" s="799"/>
    </row>
    <row r="15" spans="1:8">
      <c r="A15" s="25">
        <v>6</v>
      </c>
      <c r="B15" s="36" t="s">
        <v>880</v>
      </c>
      <c r="C15" s="36"/>
      <c r="D15" s="36">
        <v>12000</v>
      </c>
      <c r="E15" s="36"/>
      <c r="F15" s="36"/>
      <c r="G15" s="36">
        <f t="shared" si="1"/>
        <v>12000</v>
      </c>
      <c r="H15" s="36">
        <v>1870</v>
      </c>
    </row>
    <row r="16" spans="1:8">
      <c r="A16" s="25">
        <v>7</v>
      </c>
      <c r="B16" s="38" t="s">
        <v>38</v>
      </c>
      <c r="C16" s="36"/>
      <c r="D16" s="36">
        <v>900</v>
      </c>
      <c r="E16" s="36">
        <v>100</v>
      </c>
      <c r="F16" s="36"/>
      <c r="G16" s="36">
        <f t="shared" si="1"/>
        <v>1000</v>
      </c>
      <c r="H16" s="36">
        <v>15</v>
      </c>
    </row>
    <row r="17" spans="1:8">
      <c r="A17" s="25">
        <v>8</v>
      </c>
      <c r="B17" s="38" t="s">
        <v>37</v>
      </c>
      <c r="C17" s="36"/>
      <c r="D17" s="36"/>
      <c r="E17" s="36">
        <v>2400</v>
      </c>
      <c r="F17" s="36"/>
      <c r="G17" s="36">
        <f>SUM(C17:F17)</f>
        <v>2400</v>
      </c>
      <c r="H17" s="36">
        <v>1690</v>
      </c>
    </row>
    <row r="18" spans="1:8">
      <c r="A18" s="25">
        <v>9</v>
      </c>
      <c r="B18" s="38" t="s">
        <v>39</v>
      </c>
      <c r="C18" s="36">
        <v>1500</v>
      </c>
      <c r="D18" s="36"/>
      <c r="E18" s="36"/>
      <c r="F18" s="36"/>
      <c r="G18" s="36">
        <f t="shared" si="1"/>
        <v>1500</v>
      </c>
      <c r="H18" s="36">
        <v>1035</v>
      </c>
    </row>
    <row r="19" spans="1:8">
      <c r="A19" s="25">
        <v>10</v>
      </c>
      <c r="B19" s="38" t="s">
        <v>36</v>
      </c>
      <c r="C19" s="36"/>
      <c r="D19" s="36">
        <v>1000</v>
      </c>
      <c r="E19" s="36"/>
      <c r="F19" s="36"/>
      <c r="G19" s="36">
        <f>SUM(C19:F19)</f>
        <v>1000</v>
      </c>
      <c r="H19" s="36">
        <v>365</v>
      </c>
    </row>
    <row r="20" spans="1:8">
      <c r="A20" s="25">
        <v>11</v>
      </c>
      <c r="B20" s="38" t="s">
        <v>40</v>
      </c>
      <c r="C20" s="36">
        <v>900</v>
      </c>
      <c r="D20" s="36"/>
      <c r="E20" s="36"/>
      <c r="F20" s="36"/>
      <c r="G20" s="36">
        <f t="shared" si="1"/>
        <v>900</v>
      </c>
      <c r="H20" s="36">
        <v>580</v>
      </c>
    </row>
    <row r="21" spans="1:8">
      <c r="A21" s="25">
        <v>12</v>
      </c>
      <c r="B21" s="39" t="s">
        <v>881</v>
      </c>
      <c r="C21" s="39">
        <v>900</v>
      </c>
      <c r="D21" s="39"/>
      <c r="E21" s="39"/>
      <c r="F21" s="39"/>
      <c r="G21" s="39">
        <f t="shared" si="1"/>
        <v>900</v>
      </c>
      <c r="H21" s="39">
        <v>52</v>
      </c>
    </row>
    <row r="22" spans="1:8">
      <c r="A22" s="25"/>
    </row>
    <row r="23" spans="1:8">
      <c r="A23" s="25"/>
    </row>
    <row r="24" spans="1:8">
      <c r="A24" s="25"/>
    </row>
    <row r="25" spans="1:8">
      <c r="A25" s="25"/>
    </row>
    <row r="26" spans="1:8">
      <c r="A26" s="40"/>
    </row>
    <row r="27" spans="1:8">
      <c r="A27" s="40"/>
    </row>
    <row r="28" spans="1:8">
      <c r="A28" s="40"/>
    </row>
    <row r="29" spans="1:8">
      <c r="A29" s="40"/>
    </row>
    <row r="30" spans="1:8">
      <c r="A30" s="41"/>
    </row>
  </sheetData>
  <mergeCells count="1">
    <mergeCell ref="C6:D6"/>
  </mergeCells>
  <phoneticPr fontId="74" type="noConversion"/>
  <pageMargins left="0.75" right="0.75" top="1" bottom="1" header="0.5" footer="0.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ySplit="7" topLeftCell="A8" activePane="bottomLeft" state="frozen"/>
      <selection pane="bottomLeft" activeCell="E3" sqref="E3"/>
    </sheetView>
  </sheetViews>
  <sheetFormatPr defaultRowHeight="12.75"/>
  <cols>
    <col min="1" max="1" width="8.140625" style="18" customWidth="1"/>
    <col min="2" max="2" width="33.7109375" style="18" customWidth="1"/>
    <col min="3" max="3" width="15.42578125" style="18" customWidth="1"/>
    <col min="4" max="4" width="14.7109375" style="18" customWidth="1"/>
    <col min="5" max="5" width="16.5703125" style="18" customWidth="1"/>
    <col min="6" max="6" width="16" style="18" customWidth="1"/>
    <col min="7" max="7" width="16.28515625" style="18" customWidth="1"/>
    <col min="8" max="8" width="15.7109375" style="18" customWidth="1"/>
    <col min="9" max="16384" width="9.140625" style="18"/>
  </cols>
  <sheetData>
    <row r="1" spans="1:8">
      <c r="B1" s="90" t="s">
        <v>41</v>
      </c>
    </row>
    <row r="2" spans="1:8">
      <c r="B2" s="91" t="s">
        <v>836</v>
      </c>
      <c r="E2" s="959" t="s">
        <v>84</v>
      </c>
      <c r="F2" s="960"/>
      <c r="G2" s="960"/>
    </row>
    <row r="3" spans="1:8">
      <c r="E3" s="227" t="s">
        <v>1483</v>
      </c>
      <c r="F3" s="89"/>
      <c r="G3" s="89"/>
    </row>
    <row r="4" spans="1:8">
      <c r="F4" s="18" t="s">
        <v>886</v>
      </c>
    </row>
    <row r="5" spans="1:8" ht="25.5" customHeight="1">
      <c r="A5" s="957" t="s">
        <v>888</v>
      </c>
      <c r="B5" s="958"/>
      <c r="C5" s="958"/>
      <c r="D5" s="958"/>
      <c r="E5" s="958"/>
      <c r="F5" s="958"/>
      <c r="G5" s="958"/>
      <c r="H5" s="958"/>
    </row>
    <row r="6" spans="1:8" ht="45">
      <c r="A6" s="755"/>
      <c r="B6" s="755" t="s">
        <v>86</v>
      </c>
      <c r="C6" s="755" t="s">
        <v>262</v>
      </c>
      <c r="D6" s="755" t="s">
        <v>263</v>
      </c>
      <c r="E6" s="755" t="s">
        <v>264</v>
      </c>
      <c r="F6" s="755" t="s">
        <v>265</v>
      </c>
      <c r="G6" s="755" t="s">
        <v>266</v>
      </c>
      <c r="H6" s="755" t="s">
        <v>267</v>
      </c>
    </row>
    <row r="7" spans="1:8" s="148" customFormat="1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  <c r="F7" s="755">
        <v>6</v>
      </c>
      <c r="G7" s="755">
        <v>7</v>
      </c>
      <c r="H7" s="755">
        <v>8</v>
      </c>
    </row>
    <row r="8" spans="1:8">
      <c r="A8" s="756" t="s">
        <v>1127</v>
      </c>
      <c r="B8" s="757" t="s">
        <v>883</v>
      </c>
      <c r="C8" s="758">
        <v>52</v>
      </c>
      <c r="D8" s="758">
        <v>0</v>
      </c>
      <c r="E8" s="758">
        <v>0</v>
      </c>
      <c r="F8" s="758">
        <v>0</v>
      </c>
      <c r="G8" s="758">
        <v>130</v>
      </c>
      <c r="H8" s="758">
        <v>0</v>
      </c>
    </row>
    <row r="9" spans="1:8">
      <c r="A9" s="756" t="s">
        <v>1130</v>
      </c>
      <c r="B9" s="757" t="s">
        <v>119</v>
      </c>
      <c r="C9" s="758">
        <v>11241</v>
      </c>
      <c r="D9" s="758">
        <v>0</v>
      </c>
      <c r="E9" s="758">
        <v>0</v>
      </c>
      <c r="F9" s="758">
        <v>0</v>
      </c>
      <c r="G9" s="758">
        <v>11241</v>
      </c>
      <c r="H9" s="758">
        <v>91</v>
      </c>
    </row>
    <row r="10" spans="1:8">
      <c r="A10" s="756" t="s">
        <v>1136</v>
      </c>
      <c r="B10" s="757" t="s">
        <v>120</v>
      </c>
      <c r="C10" s="758">
        <v>717</v>
      </c>
      <c r="D10" s="758">
        <v>0</v>
      </c>
      <c r="E10" s="758">
        <v>0</v>
      </c>
      <c r="F10" s="758">
        <v>0</v>
      </c>
      <c r="G10" s="758">
        <v>1012</v>
      </c>
      <c r="H10" s="758">
        <v>0</v>
      </c>
    </row>
    <row r="11" spans="1:8">
      <c r="A11" s="756" t="s">
        <v>1142</v>
      </c>
      <c r="B11" s="757" t="s">
        <v>268</v>
      </c>
      <c r="C11" s="758">
        <v>234051</v>
      </c>
      <c r="D11" s="758">
        <v>0</v>
      </c>
      <c r="E11" s="758">
        <v>0</v>
      </c>
      <c r="F11" s="758">
        <v>0</v>
      </c>
      <c r="G11" s="758">
        <v>568229</v>
      </c>
      <c r="H11" s="758">
        <v>0</v>
      </c>
    </row>
    <row r="12" spans="1:8" ht="25.5" customHeight="1">
      <c r="A12" s="756" t="s">
        <v>1148</v>
      </c>
      <c r="B12" s="757" t="s">
        <v>884</v>
      </c>
      <c r="C12" s="758">
        <v>57861</v>
      </c>
      <c r="D12" s="758">
        <v>24999</v>
      </c>
      <c r="E12" s="758">
        <v>6911</v>
      </c>
      <c r="F12" s="758">
        <v>6177</v>
      </c>
      <c r="G12" s="758">
        <v>54237</v>
      </c>
      <c r="H12" s="758">
        <v>25733</v>
      </c>
    </row>
    <row r="13" spans="1:8">
      <c r="A13" s="765" t="s">
        <v>1157</v>
      </c>
      <c r="B13" s="766" t="s">
        <v>885</v>
      </c>
      <c r="C13" s="767">
        <v>303922</v>
      </c>
      <c r="D13" s="767">
        <v>24999</v>
      </c>
      <c r="E13" s="767">
        <v>6911</v>
      </c>
      <c r="F13" s="767">
        <v>6177</v>
      </c>
      <c r="G13" s="767">
        <v>634849</v>
      </c>
      <c r="H13" s="767">
        <v>25824</v>
      </c>
    </row>
  </sheetData>
  <mergeCells count="2">
    <mergeCell ref="A5:H5"/>
    <mergeCell ref="E2:G2"/>
  </mergeCells>
  <phoneticPr fontId="74" type="noConversion"/>
  <pageMargins left="0.75" right="0.75" top="1" bottom="1" header="0.5" footer="0.5"/>
  <pageSetup scale="9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7" topLeftCell="A14" activePane="bottomLeft" state="frozen"/>
      <selection pane="bottomLeft" activeCell="E3" sqref="E3"/>
    </sheetView>
  </sheetViews>
  <sheetFormatPr defaultRowHeight="12.75"/>
  <cols>
    <col min="1" max="1" width="8.140625" style="18" customWidth="1"/>
    <col min="2" max="2" width="39.7109375" style="18" customWidth="1"/>
    <col min="3" max="3" width="15" style="18" customWidth="1"/>
    <col min="4" max="4" width="18" style="18" customWidth="1"/>
    <col min="5" max="5" width="16.5703125" style="18" customWidth="1"/>
    <col min="6" max="6" width="11.5703125" style="18" customWidth="1"/>
    <col min="7" max="7" width="15.28515625" style="18" customWidth="1"/>
    <col min="8" max="8" width="13.42578125" style="18" customWidth="1"/>
    <col min="9" max="9" width="15.85546875" style="18" customWidth="1"/>
    <col min="10" max="16384" width="9.140625" style="18"/>
  </cols>
  <sheetData>
    <row r="1" spans="1:9">
      <c r="B1" s="90" t="s">
        <v>41</v>
      </c>
    </row>
    <row r="2" spans="1:9">
      <c r="B2" s="91" t="s">
        <v>836</v>
      </c>
      <c r="E2" s="959" t="s">
        <v>286</v>
      </c>
      <c r="F2" s="960"/>
      <c r="G2" s="960"/>
    </row>
    <row r="3" spans="1:9">
      <c r="E3" s="227" t="s">
        <v>1483</v>
      </c>
      <c r="F3" s="89"/>
      <c r="G3" s="89"/>
    </row>
    <row r="4" spans="1:9">
      <c r="F4" s="18" t="s">
        <v>886</v>
      </c>
    </row>
    <row r="5" spans="1:9" ht="27" customHeight="1">
      <c r="A5" s="957" t="s">
        <v>287</v>
      </c>
      <c r="B5" s="958"/>
      <c r="C5" s="958"/>
      <c r="D5" s="958"/>
      <c r="E5" s="958"/>
      <c r="F5" s="958"/>
      <c r="G5" s="958"/>
      <c r="H5" s="958"/>
      <c r="I5" s="958"/>
    </row>
    <row r="6" spans="1:9" ht="75">
      <c r="A6" s="755"/>
      <c r="B6" s="755" t="s">
        <v>86</v>
      </c>
      <c r="C6" s="755" t="s">
        <v>238</v>
      </c>
      <c r="D6" s="755" t="s">
        <v>239</v>
      </c>
      <c r="E6" s="755" t="s">
        <v>240</v>
      </c>
      <c r="F6" s="755" t="s">
        <v>241</v>
      </c>
      <c r="G6" s="755" t="s">
        <v>242</v>
      </c>
      <c r="H6" s="755" t="s">
        <v>243</v>
      </c>
      <c r="I6" s="755" t="s">
        <v>244</v>
      </c>
    </row>
    <row r="7" spans="1:9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  <c r="F7" s="755">
        <v>6</v>
      </c>
      <c r="G7" s="755">
        <v>7</v>
      </c>
      <c r="H7" s="755">
        <v>8</v>
      </c>
      <c r="I7" s="755">
        <v>9</v>
      </c>
    </row>
    <row r="8" spans="1:9" ht="24.75" customHeight="1">
      <c r="A8" s="759" t="s">
        <v>1127</v>
      </c>
      <c r="B8" s="760" t="s">
        <v>245</v>
      </c>
      <c r="C8" s="761">
        <v>24887</v>
      </c>
      <c r="D8" s="761">
        <v>3736370</v>
      </c>
      <c r="E8" s="761">
        <v>197077</v>
      </c>
      <c r="F8" s="761">
        <v>0</v>
      </c>
      <c r="G8" s="761">
        <v>33785</v>
      </c>
      <c r="H8" s="761">
        <v>154788</v>
      </c>
      <c r="I8" s="761">
        <v>4146907</v>
      </c>
    </row>
    <row r="9" spans="1:9" ht="24" customHeight="1">
      <c r="A9" s="756" t="s">
        <v>1130</v>
      </c>
      <c r="B9" s="757" t="s">
        <v>246</v>
      </c>
      <c r="C9" s="758">
        <v>1965</v>
      </c>
      <c r="D9" s="758">
        <v>0</v>
      </c>
      <c r="E9" s="758">
        <v>0</v>
      </c>
      <c r="F9" s="758">
        <v>0</v>
      </c>
      <c r="G9" s="758">
        <v>7256</v>
      </c>
      <c r="H9" s="758">
        <v>0</v>
      </c>
      <c r="I9" s="758">
        <v>9221</v>
      </c>
    </row>
    <row r="10" spans="1:9">
      <c r="A10" s="756" t="s">
        <v>1133</v>
      </c>
      <c r="B10" s="757" t="s">
        <v>247</v>
      </c>
      <c r="C10" s="758">
        <v>0</v>
      </c>
      <c r="D10" s="758">
        <v>0</v>
      </c>
      <c r="E10" s="758">
        <v>0</v>
      </c>
      <c r="F10" s="758">
        <v>0</v>
      </c>
      <c r="G10" s="758">
        <v>10328</v>
      </c>
      <c r="H10" s="758">
        <v>0</v>
      </c>
      <c r="I10" s="758">
        <v>10328</v>
      </c>
    </row>
    <row r="11" spans="1:9">
      <c r="A11" s="756" t="s">
        <v>1136</v>
      </c>
      <c r="B11" s="757" t="s">
        <v>248</v>
      </c>
      <c r="C11" s="758">
        <v>0</v>
      </c>
      <c r="D11" s="758">
        <v>37572</v>
      </c>
      <c r="E11" s="758">
        <v>14286</v>
      </c>
      <c r="F11" s="758">
        <v>0</v>
      </c>
      <c r="G11" s="758">
        <v>0</v>
      </c>
      <c r="H11" s="758">
        <v>0</v>
      </c>
      <c r="I11" s="758">
        <v>51858</v>
      </c>
    </row>
    <row r="12" spans="1:9">
      <c r="A12" s="756" t="s">
        <v>1139</v>
      </c>
      <c r="B12" s="757" t="s">
        <v>249</v>
      </c>
      <c r="C12" s="758">
        <v>0</v>
      </c>
      <c r="D12" s="758">
        <v>784</v>
      </c>
      <c r="E12" s="758">
        <v>410</v>
      </c>
      <c r="F12" s="758">
        <v>0</v>
      </c>
      <c r="G12" s="758">
        <v>0</v>
      </c>
      <c r="H12" s="758">
        <v>0</v>
      </c>
      <c r="I12" s="758">
        <v>1194</v>
      </c>
    </row>
    <row r="13" spans="1:9">
      <c r="A13" s="756" t="s">
        <v>1145</v>
      </c>
      <c r="B13" s="757" t="s">
        <v>250</v>
      </c>
      <c r="C13" s="758">
        <v>0</v>
      </c>
      <c r="D13" s="758">
        <v>488</v>
      </c>
      <c r="E13" s="758">
        <v>122</v>
      </c>
      <c r="F13" s="758">
        <v>0</v>
      </c>
      <c r="G13" s="758">
        <v>0</v>
      </c>
      <c r="H13" s="758">
        <v>0</v>
      </c>
      <c r="I13" s="758">
        <v>610</v>
      </c>
    </row>
    <row r="14" spans="1:9">
      <c r="A14" s="759" t="s">
        <v>1148</v>
      </c>
      <c r="B14" s="760" t="s">
        <v>251</v>
      </c>
      <c r="C14" s="761">
        <v>1965</v>
      </c>
      <c r="D14" s="761">
        <v>38844</v>
      </c>
      <c r="E14" s="761">
        <v>14818</v>
      </c>
      <c r="F14" s="761">
        <v>0</v>
      </c>
      <c r="G14" s="761">
        <v>17584</v>
      </c>
      <c r="H14" s="761">
        <v>0</v>
      </c>
      <c r="I14" s="761">
        <v>73211</v>
      </c>
    </row>
    <row r="15" spans="1:9">
      <c r="A15" s="756" t="s">
        <v>1154</v>
      </c>
      <c r="B15" s="757" t="s">
        <v>252</v>
      </c>
      <c r="C15" s="758">
        <v>0</v>
      </c>
      <c r="D15" s="758">
        <v>0</v>
      </c>
      <c r="E15" s="758">
        <v>1791</v>
      </c>
      <c r="F15" s="758">
        <v>0</v>
      </c>
      <c r="G15" s="758">
        <v>4908</v>
      </c>
      <c r="H15" s="758">
        <v>0</v>
      </c>
      <c r="I15" s="758">
        <v>6699</v>
      </c>
    </row>
    <row r="16" spans="1:9">
      <c r="A16" s="756" t="s">
        <v>1157</v>
      </c>
      <c r="B16" s="757" t="s">
        <v>253</v>
      </c>
      <c r="C16" s="758">
        <v>0</v>
      </c>
      <c r="D16" s="758">
        <v>0</v>
      </c>
      <c r="E16" s="758">
        <v>411</v>
      </c>
      <c r="F16" s="758">
        <v>0</v>
      </c>
      <c r="G16" s="758">
        <v>0</v>
      </c>
      <c r="H16" s="758">
        <v>0</v>
      </c>
      <c r="I16" s="758">
        <v>411</v>
      </c>
    </row>
    <row r="17" spans="1:9">
      <c r="A17" s="756" t="s">
        <v>1177</v>
      </c>
      <c r="B17" s="757" t="s">
        <v>254</v>
      </c>
      <c r="C17" s="758">
        <v>0</v>
      </c>
      <c r="D17" s="758">
        <v>0</v>
      </c>
      <c r="E17" s="758">
        <v>0</v>
      </c>
      <c r="F17" s="758">
        <v>0</v>
      </c>
      <c r="G17" s="758">
        <v>1</v>
      </c>
      <c r="H17" s="758">
        <v>0</v>
      </c>
      <c r="I17" s="758">
        <v>1</v>
      </c>
    </row>
    <row r="18" spans="1:9">
      <c r="A18" s="759" t="s">
        <v>1180</v>
      </c>
      <c r="B18" s="760" t="s">
        <v>255</v>
      </c>
      <c r="C18" s="761">
        <v>0</v>
      </c>
      <c r="D18" s="761">
        <v>0</v>
      </c>
      <c r="E18" s="761">
        <v>2202</v>
      </c>
      <c r="F18" s="761">
        <v>0</v>
      </c>
      <c r="G18" s="761">
        <v>4909</v>
      </c>
      <c r="H18" s="761">
        <v>0</v>
      </c>
      <c r="I18" s="761">
        <v>7111</v>
      </c>
    </row>
    <row r="19" spans="1:9">
      <c r="A19" s="759" t="s">
        <v>1183</v>
      </c>
      <c r="B19" s="760" t="s">
        <v>256</v>
      </c>
      <c r="C19" s="761">
        <v>26852</v>
      </c>
      <c r="D19" s="761">
        <v>3775214</v>
      </c>
      <c r="E19" s="761">
        <v>209693</v>
      </c>
      <c r="F19" s="761">
        <v>0</v>
      </c>
      <c r="G19" s="761">
        <v>46460</v>
      </c>
      <c r="H19" s="761">
        <v>154788</v>
      </c>
      <c r="I19" s="761">
        <v>4213007</v>
      </c>
    </row>
    <row r="20" spans="1:9" ht="25.5">
      <c r="A20" s="759" t="s">
        <v>1186</v>
      </c>
      <c r="B20" s="760" t="s">
        <v>117</v>
      </c>
      <c r="C20" s="761">
        <v>18459</v>
      </c>
      <c r="D20" s="761">
        <v>1153636</v>
      </c>
      <c r="E20" s="761">
        <v>163020</v>
      </c>
      <c r="F20" s="761">
        <v>0</v>
      </c>
      <c r="G20" s="761">
        <v>0</v>
      </c>
      <c r="H20" s="761">
        <v>9275</v>
      </c>
      <c r="I20" s="761">
        <v>1344390</v>
      </c>
    </row>
    <row r="21" spans="1:9">
      <c r="A21" s="756" t="s">
        <v>1189</v>
      </c>
      <c r="B21" s="757" t="s">
        <v>257</v>
      </c>
      <c r="C21" s="758">
        <v>1693</v>
      </c>
      <c r="D21" s="758">
        <v>87513</v>
      </c>
      <c r="E21" s="758">
        <v>17658</v>
      </c>
      <c r="F21" s="758">
        <v>0</v>
      </c>
      <c r="G21" s="758">
        <v>0</v>
      </c>
      <c r="H21" s="758">
        <v>5105</v>
      </c>
      <c r="I21" s="758">
        <v>111969</v>
      </c>
    </row>
    <row r="22" spans="1:9">
      <c r="A22" s="756" t="s">
        <v>1192</v>
      </c>
      <c r="B22" s="757" t="s">
        <v>258</v>
      </c>
      <c r="C22" s="758">
        <v>0</v>
      </c>
      <c r="D22" s="758">
        <v>0</v>
      </c>
      <c r="E22" s="758">
        <v>2202</v>
      </c>
      <c r="F22" s="758">
        <v>0</v>
      </c>
      <c r="G22" s="758">
        <v>0</v>
      </c>
      <c r="H22" s="758">
        <v>0</v>
      </c>
      <c r="I22" s="758">
        <v>2202</v>
      </c>
    </row>
    <row r="23" spans="1:9" ht="22.5" customHeight="1">
      <c r="A23" s="759" t="s">
        <v>1195</v>
      </c>
      <c r="B23" s="760" t="s">
        <v>259</v>
      </c>
      <c r="C23" s="761">
        <v>20152</v>
      </c>
      <c r="D23" s="761">
        <v>1241149</v>
      </c>
      <c r="E23" s="761">
        <v>178476</v>
      </c>
      <c r="F23" s="761">
        <v>0</v>
      </c>
      <c r="G23" s="761">
        <v>0</v>
      </c>
      <c r="H23" s="761">
        <v>14380</v>
      </c>
      <c r="I23" s="761">
        <v>1454157</v>
      </c>
    </row>
    <row r="24" spans="1:9">
      <c r="A24" s="759" t="s">
        <v>1210</v>
      </c>
      <c r="B24" s="760" t="s">
        <v>260</v>
      </c>
      <c r="C24" s="761">
        <v>20152</v>
      </c>
      <c r="D24" s="761">
        <v>1241149</v>
      </c>
      <c r="E24" s="761">
        <v>178476</v>
      </c>
      <c r="F24" s="761">
        <v>0</v>
      </c>
      <c r="G24" s="761">
        <v>0</v>
      </c>
      <c r="H24" s="761">
        <v>14380</v>
      </c>
      <c r="I24" s="761">
        <v>1454157</v>
      </c>
    </row>
    <row r="25" spans="1:9">
      <c r="A25" s="759" t="s">
        <v>1213</v>
      </c>
      <c r="B25" s="760" t="s">
        <v>261</v>
      </c>
      <c r="C25" s="761">
        <v>6700</v>
      </c>
      <c r="D25" s="761">
        <v>2534065</v>
      </c>
      <c r="E25" s="761">
        <v>31217</v>
      </c>
      <c r="F25" s="761">
        <v>0</v>
      </c>
      <c r="G25" s="761">
        <v>46460</v>
      </c>
      <c r="H25" s="761">
        <v>140408</v>
      </c>
      <c r="I25" s="761">
        <v>2758850</v>
      </c>
    </row>
    <row r="26" spans="1:9">
      <c r="A26" s="762" t="s">
        <v>1216</v>
      </c>
      <c r="B26" s="763" t="s">
        <v>118</v>
      </c>
      <c r="C26" s="764">
        <v>17727</v>
      </c>
      <c r="D26" s="764">
        <v>722</v>
      </c>
      <c r="E26" s="764">
        <v>149626</v>
      </c>
      <c r="F26" s="764">
        <v>0</v>
      </c>
      <c r="G26" s="764">
        <v>0</v>
      </c>
      <c r="H26" s="764">
        <v>0</v>
      </c>
      <c r="I26" s="764">
        <v>168075</v>
      </c>
    </row>
  </sheetData>
  <mergeCells count="2">
    <mergeCell ref="A5:I5"/>
    <mergeCell ref="E2:G2"/>
  </mergeCells>
  <phoneticPr fontId="74" type="noConversion"/>
  <pageMargins left="0.75" right="0.75" top="1" bottom="1" header="0.5" footer="0.5"/>
  <pageSetup scale="8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96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77.140625" style="18" customWidth="1"/>
    <col min="3" max="3" width="17.28515625" style="18" customWidth="1"/>
    <col min="4" max="4" width="10.7109375" style="18" customWidth="1"/>
    <col min="5" max="5" width="16" style="18" customWidth="1"/>
    <col min="6" max="16384" width="9.140625" style="18"/>
  </cols>
  <sheetData>
    <row r="1" spans="1:6">
      <c r="B1" s="90" t="s">
        <v>41</v>
      </c>
      <c r="C1" s="959" t="s">
        <v>301</v>
      </c>
      <c r="D1" s="960"/>
      <c r="E1" s="960"/>
    </row>
    <row r="2" spans="1:6">
      <c r="B2" s="91" t="s">
        <v>836</v>
      </c>
      <c r="C2" s="227" t="s">
        <v>1483</v>
      </c>
      <c r="D2" s="89"/>
      <c r="E2" s="89"/>
    </row>
    <row r="3" spans="1:6">
      <c r="D3" s="18" t="s">
        <v>886</v>
      </c>
    </row>
    <row r="5" spans="1:6" ht="18.75" customHeight="1">
      <c r="A5" s="957" t="s">
        <v>1003</v>
      </c>
      <c r="B5" s="958"/>
      <c r="C5" s="958"/>
      <c r="D5" s="958"/>
      <c r="E5" s="958"/>
    </row>
    <row r="6" spans="1:6" ht="30">
      <c r="A6" s="755"/>
      <c r="B6" s="755" t="s">
        <v>86</v>
      </c>
      <c r="C6" s="755" t="s">
        <v>203</v>
      </c>
      <c r="D6" s="755" t="s">
        <v>889</v>
      </c>
      <c r="E6" s="755" t="s">
        <v>204</v>
      </c>
    </row>
    <row r="7" spans="1:6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</row>
    <row r="8" spans="1:6">
      <c r="A8" s="756" t="s">
        <v>1127</v>
      </c>
      <c r="B8" s="757" t="s">
        <v>890</v>
      </c>
      <c r="C8" s="758">
        <v>5864</v>
      </c>
      <c r="D8" s="758">
        <v>0</v>
      </c>
      <c r="E8" s="758">
        <v>6669</v>
      </c>
    </row>
    <row r="9" spans="1:6">
      <c r="A9" s="756" t="s">
        <v>1130</v>
      </c>
      <c r="B9" s="757" t="s">
        <v>891</v>
      </c>
      <c r="C9" s="758">
        <v>564</v>
      </c>
      <c r="D9" s="758">
        <v>0</v>
      </c>
      <c r="E9" s="758">
        <v>31</v>
      </c>
    </row>
    <row r="10" spans="1:6">
      <c r="A10" s="759" t="s">
        <v>1136</v>
      </c>
      <c r="B10" s="760" t="s">
        <v>892</v>
      </c>
      <c r="C10" s="761">
        <v>6428</v>
      </c>
      <c r="D10" s="761">
        <v>0</v>
      </c>
      <c r="E10" s="761">
        <v>6700</v>
      </c>
    </row>
    <row r="11" spans="1:6">
      <c r="A11" s="756" t="s">
        <v>1139</v>
      </c>
      <c r="B11" s="757" t="s">
        <v>893</v>
      </c>
      <c r="C11" s="758">
        <v>2582734</v>
      </c>
      <c r="D11" s="758">
        <v>0</v>
      </c>
      <c r="E11" s="758">
        <v>2534065</v>
      </c>
    </row>
    <row r="12" spans="1:6">
      <c r="A12" s="756"/>
      <c r="B12" s="942" t="s">
        <v>1094</v>
      </c>
      <c r="C12" s="943">
        <v>795591</v>
      </c>
      <c r="D12" s="758"/>
      <c r="E12" s="758">
        <v>770159</v>
      </c>
    </row>
    <row r="13" spans="1:6">
      <c r="A13" s="756"/>
      <c r="B13" s="942" t="s">
        <v>1095</v>
      </c>
      <c r="C13" s="943">
        <v>1615418</v>
      </c>
      <c r="D13" s="758"/>
      <c r="E13" s="758">
        <v>1589572</v>
      </c>
      <c r="F13" s="945"/>
    </row>
    <row r="14" spans="1:6">
      <c r="A14" s="756"/>
      <c r="B14" s="942" t="s">
        <v>1096</v>
      </c>
      <c r="C14" s="943">
        <v>171725</v>
      </c>
      <c r="D14" s="758"/>
      <c r="E14" s="758">
        <v>174334</v>
      </c>
    </row>
    <row r="15" spans="1:6">
      <c r="A15" s="756" t="s">
        <v>1142</v>
      </c>
      <c r="B15" s="757" t="s">
        <v>894</v>
      </c>
      <c r="C15" s="758">
        <v>34057</v>
      </c>
      <c r="D15" s="758">
        <v>0</v>
      </c>
      <c r="E15" s="758">
        <v>31217</v>
      </c>
    </row>
    <row r="16" spans="1:6">
      <c r="A16" s="756" t="s">
        <v>1148</v>
      </c>
      <c r="B16" s="757" t="s">
        <v>895</v>
      </c>
      <c r="C16" s="758">
        <v>33785</v>
      </c>
      <c r="D16" s="758">
        <v>0</v>
      </c>
      <c r="E16" s="758">
        <v>46460</v>
      </c>
    </row>
    <row r="17" spans="1:5">
      <c r="A17" s="759" t="s">
        <v>1154</v>
      </c>
      <c r="B17" s="760" t="s">
        <v>896</v>
      </c>
      <c r="C17" s="761">
        <v>2650576</v>
      </c>
      <c r="D17" s="761">
        <v>0</v>
      </c>
      <c r="E17" s="761">
        <v>2611742</v>
      </c>
    </row>
    <row r="18" spans="1:5">
      <c r="A18" s="756" t="s">
        <v>1157</v>
      </c>
      <c r="B18" s="757" t="s">
        <v>897</v>
      </c>
      <c r="C18" s="758">
        <v>11241</v>
      </c>
      <c r="D18" s="758">
        <v>0</v>
      </c>
      <c r="E18" s="758">
        <v>11150</v>
      </c>
    </row>
    <row r="19" spans="1:5">
      <c r="A19" s="756" t="s">
        <v>1177</v>
      </c>
      <c r="B19" s="757" t="s">
        <v>898</v>
      </c>
      <c r="C19" s="758">
        <v>11241</v>
      </c>
      <c r="D19" s="758">
        <v>0</v>
      </c>
      <c r="E19" s="758">
        <v>11150</v>
      </c>
    </row>
    <row r="20" spans="1:5">
      <c r="A20" s="759" t="s">
        <v>1201</v>
      </c>
      <c r="B20" s="760" t="s">
        <v>899</v>
      </c>
      <c r="C20" s="761">
        <v>11241</v>
      </c>
      <c r="D20" s="761">
        <v>0</v>
      </c>
      <c r="E20" s="761">
        <v>11150</v>
      </c>
    </row>
    <row r="21" spans="1:5">
      <c r="A21" s="756" t="s">
        <v>1204</v>
      </c>
      <c r="B21" s="757" t="s">
        <v>900</v>
      </c>
      <c r="C21" s="758">
        <v>145513</v>
      </c>
      <c r="D21" s="758">
        <v>0</v>
      </c>
      <c r="E21" s="758">
        <v>140408</v>
      </c>
    </row>
    <row r="22" spans="1:5">
      <c r="A22" s="756" t="s">
        <v>1210</v>
      </c>
      <c r="B22" s="757" t="s">
        <v>901</v>
      </c>
      <c r="C22" s="758">
        <v>145513</v>
      </c>
      <c r="D22" s="758">
        <v>0</v>
      </c>
      <c r="E22" s="758">
        <v>140408</v>
      </c>
    </row>
    <row r="23" spans="1:5">
      <c r="A23" s="759" t="s">
        <v>1219</v>
      </c>
      <c r="B23" s="760" t="s">
        <v>902</v>
      </c>
      <c r="C23" s="761">
        <v>145513</v>
      </c>
      <c r="D23" s="761">
        <v>0</v>
      </c>
      <c r="E23" s="761">
        <v>140408</v>
      </c>
    </row>
    <row r="24" spans="1:5">
      <c r="A24" s="759" t="s">
        <v>1222</v>
      </c>
      <c r="B24" s="760" t="s">
        <v>903</v>
      </c>
      <c r="C24" s="761">
        <v>2813758</v>
      </c>
      <c r="D24" s="761">
        <v>0</v>
      </c>
      <c r="E24" s="761">
        <v>2770000</v>
      </c>
    </row>
    <row r="25" spans="1:5">
      <c r="A25" s="756" t="s">
        <v>1225</v>
      </c>
      <c r="B25" s="757" t="s">
        <v>904</v>
      </c>
      <c r="C25" s="758">
        <v>717</v>
      </c>
      <c r="D25" s="758">
        <v>0</v>
      </c>
      <c r="E25" s="758">
        <v>1012</v>
      </c>
    </row>
    <row r="26" spans="1:5">
      <c r="A26" s="759" t="s">
        <v>1240</v>
      </c>
      <c r="B26" s="760" t="s">
        <v>905</v>
      </c>
      <c r="C26" s="761">
        <v>717</v>
      </c>
      <c r="D26" s="761">
        <v>0</v>
      </c>
      <c r="E26" s="761">
        <v>1012</v>
      </c>
    </row>
    <row r="27" spans="1:5">
      <c r="A27" s="759" t="s">
        <v>1271</v>
      </c>
      <c r="B27" s="760" t="s">
        <v>906</v>
      </c>
      <c r="C27" s="761">
        <v>717</v>
      </c>
      <c r="D27" s="761">
        <v>0</v>
      </c>
      <c r="E27" s="761">
        <v>1012</v>
      </c>
    </row>
    <row r="28" spans="1:5">
      <c r="A28" s="756" t="s">
        <v>183</v>
      </c>
      <c r="B28" s="757" t="s">
        <v>907</v>
      </c>
      <c r="C28" s="758">
        <v>385</v>
      </c>
      <c r="D28" s="758">
        <v>0</v>
      </c>
      <c r="E28" s="758">
        <v>252</v>
      </c>
    </row>
    <row r="29" spans="1:5">
      <c r="A29" s="759" t="s">
        <v>184</v>
      </c>
      <c r="B29" s="760" t="s">
        <v>908</v>
      </c>
      <c r="C29" s="761">
        <v>385</v>
      </c>
      <c r="D29" s="761">
        <v>0</v>
      </c>
      <c r="E29" s="761">
        <v>252</v>
      </c>
    </row>
    <row r="30" spans="1:5">
      <c r="A30" s="756" t="s">
        <v>185</v>
      </c>
      <c r="B30" s="757" t="s">
        <v>909</v>
      </c>
      <c r="C30" s="758">
        <v>242474</v>
      </c>
      <c r="D30" s="758">
        <v>0</v>
      </c>
      <c r="E30" s="758">
        <v>568229</v>
      </c>
    </row>
    <row r="31" spans="1:5">
      <c r="A31" s="759" t="s">
        <v>186</v>
      </c>
      <c r="B31" s="760" t="s">
        <v>910</v>
      </c>
      <c r="C31" s="761">
        <v>242474</v>
      </c>
      <c r="D31" s="761">
        <v>0</v>
      </c>
      <c r="E31" s="761">
        <v>568229</v>
      </c>
    </row>
    <row r="32" spans="1:5">
      <c r="A32" s="759" t="s">
        <v>188</v>
      </c>
      <c r="B32" s="760" t="s">
        <v>911</v>
      </c>
      <c r="C32" s="761">
        <v>242859</v>
      </c>
      <c r="D32" s="761">
        <v>0</v>
      </c>
      <c r="E32" s="761">
        <v>568481</v>
      </c>
    </row>
    <row r="33" spans="1:5">
      <c r="A33" s="756" t="s">
        <v>189</v>
      </c>
      <c r="B33" s="757" t="s">
        <v>912</v>
      </c>
      <c r="C33" s="758">
        <v>24434</v>
      </c>
      <c r="D33" s="758">
        <v>0</v>
      </c>
      <c r="E33" s="758">
        <v>21536</v>
      </c>
    </row>
    <row r="34" spans="1:5">
      <c r="A34" s="756" t="s">
        <v>190</v>
      </c>
      <c r="B34" s="757" t="s">
        <v>913</v>
      </c>
      <c r="C34" s="758">
        <v>12636</v>
      </c>
      <c r="D34" s="758">
        <v>0</v>
      </c>
      <c r="E34" s="758">
        <v>11113</v>
      </c>
    </row>
    <row r="35" spans="1:5" ht="25.5">
      <c r="A35" s="756" t="s">
        <v>191</v>
      </c>
      <c r="B35" s="757" t="s">
        <v>914</v>
      </c>
      <c r="C35" s="758">
        <v>5334</v>
      </c>
      <c r="D35" s="758">
        <v>0</v>
      </c>
      <c r="E35" s="758">
        <v>6852</v>
      </c>
    </row>
    <row r="36" spans="1:5">
      <c r="A36" s="756" t="s">
        <v>192</v>
      </c>
      <c r="B36" s="757" t="s">
        <v>915</v>
      </c>
      <c r="C36" s="758">
        <v>6464</v>
      </c>
      <c r="D36" s="758">
        <v>0</v>
      </c>
      <c r="E36" s="758">
        <v>3571</v>
      </c>
    </row>
    <row r="37" spans="1:5">
      <c r="A37" s="756" t="s">
        <v>193</v>
      </c>
      <c r="B37" s="757" t="s">
        <v>916</v>
      </c>
      <c r="C37" s="758">
        <v>4235</v>
      </c>
      <c r="D37" s="758">
        <v>0</v>
      </c>
      <c r="E37" s="758">
        <v>4295</v>
      </c>
    </row>
    <row r="38" spans="1:5" ht="25.5">
      <c r="A38" s="756" t="s">
        <v>194</v>
      </c>
      <c r="B38" s="757" t="s">
        <v>917</v>
      </c>
      <c r="C38" s="758">
        <v>174</v>
      </c>
      <c r="D38" s="758">
        <v>0</v>
      </c>
      <c r="E38" s="758">
        <v>521</v>
      </c>
    </row>
    <row r="39" spans="1:5">
      <c r="A39" s="756" t="s">
        <v>195</v>
      </c>
      <c r="B39" s="757" t="s">
        <v>918</v>
      </c>
      <c r="C39" s="758">
        <v>405</v>
      </c>
      <c r="D39" s="758">
        <v>0</v>
      </c>
      <c r="E39" s="758">
        <v>434</v>
      </c>
    </row>
    <row r="40" spans="1:5">
      <c r="A40" s="756" t="s">
        <v>196</v>
      </c>
      <c r="B40" s="757" t="s">
        <v>919</v>
      </c>
      <c r="C40" s="758">
        <v>2936</v>
      </c>
      <c r="D40" s="758">
        <v>0</v>
      </c>
      <c r="E40" s="758">
        <v>2018</v>
      </c>
    </row>
    <row r="41" spans="1:5" ht="25.5">
      <c r="A41" s="756" t="s">
        <v>197</v>
      </c>
      <c r="B41" s="757" t="s">
        <v>920</v>
      </c>
      <c r="C41" s="758">
        <v>720</v>
      </c>
      <c r="D41" s="758">
        <v>0</v>
      </c>
      <c r="E41" s="758">
        <v>701</v>
      </c>
    </row>
    <row r="42" spans="1:5" ht="25.5">
      <c r="A42" s="756" t="s">
        <v>198</v>
      </c>
      <c r="B42" s="757" t="s">
        <v>921</v>
      </c>
      <c r="C42" s="758">
        <v>0</v>
      </c>
      <c r="D42" s="758">
        <v>0</v>
      </c>
      <c r="E42" s="758">
        <v>606</v>
      </c>
    </row>
    <row r="43" spans="1:5">
      <c r="A43" s="756" t="s">
        <v>199</v>
      </c>
      <c r="B43" s="757" t="s">
        <v>922</v>
      </c>
      <c r="C43" s="758">
        <v>0</v>
      </c>
      <c r="D43" s="758">
        <v>0</v>
      </c>
      <c r="E43" s="758">
        <v>15</v>
      </c>
    </row>
    <row r="44" spans="1:5" ht="25.5">
      <c r="A44" s="756" t="s">
        <v>200</v>
      </c>
      <c r="B44" s="757" t="s">
        <v>923</v>
      </c>
      <c r="C44" s="758">
        <v>52</v>
      </c>
      <c r="D44" s="758">
        <v>0</v>
      </c>
      <c r="E44" s="758">
        <v>14</v>
      </c>
    </row>
    <row r="45" spans="1:5">
      <c r="A45" s="756" t="s">
        <v>202</v>
      </c>
      <c r="B45" s="757" t="s">
        <v>924</v>
      </c>
      <c r="C45" s="758">
        <v>52</v>
      </c>
      <c r="D45" s="758">
        <v>0</v>
      </c>
      <c r="E45" s="758">
        <v>14</v>
      </c>
    </row>
    <row r="46" spans="1:5" ht="25.5">
      <c r="A46" s="756" t="s">
        <v>288</v>
      </c>
      <c r="B46" s="757" t="s">
        <v>925</v>
      </c>
      <c r="C46" s="758">
        <v>2924</v>
      </c>
      <c r="D46" s="758">
        <v>0</v>
      </c>
      <c r="E46" s="758">
        <v>2135</v>
      </c>
    </row>
    <row r="47" spans="1:5" ht="25.5">
      <c r="A47" s="756" t="s">
        <v>289</v>
      </c>
      <c r="B47" s="757" t="s">
        <v>926</v>
      </c>
      <c r="C47" s="758">
        <v>2924</v>
      </c>
      <c r="D47" s="758">
        <v>0</v>
      </c>
      <c r="E47" s="758">
        <v>2135</v>
      </c>
    </row>
    <row r="48" spans="1:5">
      <c r="A48" s="759" t="s">
        <v>290</v>
      </c>
      <c r="B48" s="760" t="s">
        <v>927</v>
      </c>
      <c r="C48" s="761">
        <v>31645</v>
      </c>
      <c r="D48" s="761">
        <v>0</v>
      </c>
      <c r="E48" s="761">
        <v>27980</v>
      </c>
    </row>
    <row r="49" spans="1:5" ht="25.5">
      <c r="A49" s="756" t="s">
        <v>291</v>
      </c>
      <c r="B49" s="757" t="s">
        <v>928</v>
      </c>
      <c r="C49" s="758">
        <v>629</v>
      </c>
      <c r="D49" s="758">
        <v>0</v>
      </c>
      <c r="E49" s="758">
        <v>479</v>
      </c>
    </row>
    <row r="50" spans="1:5" ht="25.5">
      <c r="A50" s="756" t="s">
        <v>292</v>
      </c>
      <c r="B50" s="757" t="s">
        <v>929</v>
      </c>
      <c r="C50" s="758">
        <v>629</v>
      </c>
      <c r="D50" s="758">
        <v>0</v>
      </c>
      <c r="E50" s="758">
        <v>479</v>
      </c>
    </row>
    <row r="51" spans="1:5" ht="25.5">
      <c r="A51" s="756" t="s">
        <v>293</v>
      </c>
      <c r="B51" s="757" t="s">
        <v>930</v>
      </c>
      <c r="C51" s="758">
        <v>183</v>
      </c>
      <c r="D51" s="758">
        <v>0</v>
      </c>
      <c r="E51" s="758">
        <v>0</v>
      </c>
    </row>
    <row r="52" spans="1:5" ht="25.5">
      <c r="A52" s="756" t="s">
        <v>294</v>
      </c>
      <c r="B52" s="757" t="s">
        <v>931</v>
      </c>
      <c r="C52" s="758">
        <v>183</v>
      </c>
      <c r="D52" s="758">
        <v>0</v>
      </c>
      <c r="E52" s="758">
        <v>0</v>
      </c>
    </row>
    <row r="53" spans="1:5" ht="25.5">
      <c r="A53" s="756" t="s">
        <v>295</v>
      </c>
      <c r="B53" s="757" t="s">
        <v>932</v>
      </c>
      <c r="C53" s="758">
        <v>405</v>
      </c>
      <c r="D53" s="758">
        <v>0</v>
      </c>
      <c r="E53" s="758">
        <v>45</v>
      </c>
    </row>
    <row r="54" spans="1:5" ht="25.5">
      <c r="A54" s="756" t="s">
        <v>296</v>
      </c>
      <c r="B54" s="757" t="s">
        <v>933</v>
      </c>
      <c r="C54" s="758">
        <v>405</v>
      </c>
      <c r="D54" s="758">
        <v>0</v>
      </c>
      <c r="E54" s="758">
        <v>45</v>
      </c>
    </row>
    <row r="55" spans="1:5">
      <c r="A55" s="759" t="s">
        <v>297</v>
      </c>
      <c r="B55" s="760" t="s">
        <v>934</v>
      </c>
      <c r="C55" s="761">
        <v>1217</v>
      </c>
      <c r="D55" s="761">
        <v>0</v>
      </c>
      <c r="E55" s="761">
        <v>524</v>
      </c>
    </row>
    <row r="56" spans="1:5">
      <c r="A56" s="756" t="s">
        <v>298</v>
      </c>
      <c r="B56" s="757" t="s">
        <v>935</v>
      </c>
      <c r="C56" s="758">
        <v>52</v>
      </c>
      <c r="D56" s="758">
        <v>0</v>
      </c>
      <c r="E56" s="758">
        <v>130</v>
      </c>
    </row>
    <row r="57" spans="1:5">
      <c r="A57" s="756" t="s">
        <v>299</v>
      </c>
      <c r="B57" s="757" t="s">
        <v>936</v>
      </c>
      <c r="C57" s="758">
        <v>52</v>
      </c>
      <c r="D57" s="758">
        <v>0</v>
      </c>
      <c r="E57" s="758">
        <v>130</v>
      </c>
    </row>
    <row r="58" spans="1:5">
      <c r="A58" s="756" t="s">
        <v>300</v>
      </c>
      <c r="B58" s="757" t="s">
        <v>937</v>
      </c>
      <c r="C58" s="758">
        <v>460</v>
      </c>
      <c r="D58" s="758">
        <v>0</v>
      </c>
      <c r="E58" s="758">
        <v>460</v>
      </c>
    </row>
    <row r="59" spans="1:5">
      <c r="A59" s="759" t="s">
        <v>938</v>
      </c>
      <c r="B59" s="760" t="s">
        <v>939</v>
      </c>
      <c r="C59" s="761">
        <v>512</v>
      </c>
      <c r="D59" s="761">
        <v>0</v>
      </c>
      <c r="E59" s="761">
        <v>590</v>
      </c>
    </row>
    <row r="60" spans="1:5">
      <c r="A60" s="759" t="s">
        <v>940</v>
      </c>
      <c r="B60" s="760" t="s">
        <v>941</v>
      </c>
      <c r="C60" s="761">
        <v>33374</v>
      </c>
      <c r="D60" s="761">
        <v>0</v>
      </c>
      <c r="E60" s="761">
        <v>29094</v>
      </c>
    </row>
    <row r="61" spans="1:5">
      <c r="A61" s="756" t="s">
        <v>942</v>
      </c>
      <c r="B61" s="757" t="s">
        <v>943</v>
      </c>
      <c r="C61" s="758">
        <v>10187</v>
      </c>
      <c r="D61" s="758">
        <v>0</v>
      </c>
      <c r="E61" s="758">
        <v>916</v>
      </c>
    </row>
    <row r="62" spans="1:5" ht="25.5">
      <c r="A62" s="756" t="s">
        <v>944</v>
      </c>
      <c r="B62" s="757" t="s">
        <v>945</v>
      </c>
      <c r="C62" s="758">
        <v>0</v>
      </c>
      <c r="D62" s="758">
        <v>0</v>
      </c>
      <c r="E62" s="758">
        <v>478</v>
      </c>
    </row>
    <row r="63" spans="1:5">
      <c r="A63" s="759" t="s">
        <v>946</v>
      </c>
      <c r="B63" s="760" t="s">
        <v>947</v>
      </c>
      <c r="C63" s="761">
        <v>10187</v>
      </c>
      <c r="D63" s="761">
        <v>0</v>
      </c>
      <c r="E63" s="761">
        <v>1394</v>
      </c>
    </row>
    <row r="64" spans="1:5">
      <c r="A64" s="756" t="s">
        <v>948</v>
      </c>
      <c r="B64" s="757" t="s">
        <v>949</v>
      </c>
      <c r="C64" s="758">
        <v>2057</v>
      </c>
      <c r="D64" s="758">
        <v>0</v>
      </c>
      <c r="E64" s="758">
        <v>1429</v>
      </c>
    </row>
    <row r="65" spans="1:5">
      <c r="A65" s="756" t="s">
        <v>950</v>
      </c>
      <c r="B65" s="757" t="s">
        <v>951</v>
      </c>
      <c r="C65" s="758">
        <v>423</v>
      </c>
      <c r="D65" s="758">
        <v>0</v>
      </c>
      <c r="E65" s="758">
        <v>494</v>
      </c>
    </row>
    <row r="66" spans="1:5" ht="13.5" thickBot="1">
      <c r="A66" s="759" t="s">
        <v>952</v>
      </c>
      <c r="B66" s="760" t="s">
        <v>953</v>
      </c>
      <c r="C66" s="761">
        <v>2480</v>
      </c>
      <c r="D66" s="761">
        <v>0</v>
      </c>
      <c r="E66" s="761">
        <v>1923</v>
      </c>
    </row>
    <row r="67" spans="1:5" ht="13.5" thickBot="1">
      <c r="A67" s="809" t="s">
        <v>954</v>
      </c>
      <c r="B67" s="810" t="s">
        <v>600</v>
      </c>
      <c r="C67" s="811">
        <v>3103375</v>
      </c>
      <c r="D67" s="811">
        <v>0</v>
      </c>
      <c r="E67" s="812">
        <v>3371904</v>
      </c>
    </row>
    <row r="68" spans="1:5">
      <c r="A68" s="756" t="s">
        <v>955</v>
      </c>
      <c r="B68" s="757" t="s">
        <v>956</v>
      </c>
      <c r="C68" s="758">
        <v>2828233</v>
      </c>
      <c r="D68" s="758">
        <v>0</v>
      </c>
      <c r="E68" s="758">
        <v>2828233</v>
      </c>
    </row>
    <row r="69" spans="1:5">
      <c r="A69" s="756" t="s">
        <v>957</v>
      </c>
      <c r="B69" s="757" t="s">
        <v>958</v>
      </c>
      <c r="C69" s="758">
        <v>216457</v>
      </c>
      <c r="D69" s="758">
        <v>0</v>
      </c>
      <c r="E69" s="758">
        <v>216457</v>
      </c>
    </row>
    <row r="70" spans="1:5">
      <c r="A70" s="756" t="s">
        <v>959</v>
      </c>
      <c r="B70" s="757" t="s">
        <v>960</v>
      </c>
      <c r="C70" s="758">
        <v>50944</v>
      </c>
      <c r="D70" s="758">
        <v>0</v>
      </c>
      <c r="E70" s="758">
        <v>21629</v>
      </c>
    </row>
    <row r="71" spans="1:5">
      <c r="A71" s="756" t="s">
        <v>961</v>
      </c>
      <c r="B71" s="757" t="s">
        <v>962</v>
      </c>
      <c r="C71" s="758">
        <v>-29315</v>
      </c>
      <c r="D71" s="758">
        <v>0</v>
      </c>
      <c r="E71" s="758">
        <v>89482</v>
      </c>
    </row>
    <row r="72" spans="1:5">
      <c r="A72" s="759" t="s">
        <v>963</v>
      </c>
      <c r="B72" s="760" t="s">
        <v>964</v>
      </c>
      <c r="C72" s="761">
        <v>3066319</v>
      </c>
      <c r="D72" s="761">
        <v>0</v>
      </c>
      <c r="E72" s="761">
        <v>3155801</v>
      </c>
    </row>
    <row r="73" spans="1:5" ht="25.5">
      <c r="A73" s="756" t="s">
        <v>965</v>
      </c>
      <c r="B73" s="757" t="s">
        <v>966</v>
      </c>
      <c r="C73" s="758">
        <v>129</v>
      </c>
      <c r="D73" s="758">
        <v>0</v>
      </c>
      <c r="E73" s="758">
        <v>0</v>
      </c>
    </row>
    <row r="74" spans="1:5">
      <c r="A74" s="756" t="s">
        <v>967</v>
      </c>
      <c r="B74" s="757" t="s">
        <v>968</v>
      </c>
      <c r="C74" s="758">
        <v>6480</v>
      </c>
      <c r="D74" s="758">
        <v>0</v>
      </c>
      <c r="E74" s="758">
        <v>5978</v>
      </c>
    </row>
    <row r="75" spans="1:5">
      <c r="A75" s="756" t="s">
        <v>969</v>
      </c>
      <c r="B75" s="757" t="s">
        <v>970</v>
      </c>
      <c r="C75" s="758">
        <v>1</v>
      </c>
      <c r="D75" s="758">
        <v>0</v>
      </c>
      <c r="E75" s="758">
        <v>0</v>
      </c>
    </row>
    <row r="76" spans="1:5">
      <c r="A76" s="756" t="s">
        <v>971</v>
      </c>
      <c r="B76" s="757" t="s">
        <v>972</v>
      </c>
      <c r="C76" s="758">
        <v>148</v>
      </c>
      <c r="D76" s="758">
        <v>0</v>
      </c>
      <c r="E76" s="758">
        <v>1138</v>
      </c>
    </row>
    <row r="77" spans="1:5">
      <c r="A77" s="756" t="s">
        <v>973</v>
      </c>
      <c r="B77" s="757" t="s">
        <v>974</v>
      </c>
      <c r="C77" s="758">
        <v>7</v>
      </c>
      <c r="D77" s="758">
        <v>0</v>
      </c>
      <c r="E77" s="758">
        <v>0</v>
      </c>
    </row>
    <row r="78" spans="1:5">
      <c r="A78" s="759" t="s">
        <v>975</v>
      </c>
      <c r="B78" s="760" t="s">
        <v>976</v>
      </c>
      <c r="C78" s="761">
        <v>6765</v>
      </c>
      <c r="D78" s="761">
        <v>0</v>
      </c>
      <c r="E78" s="761">
        <v>7116</v>
      </c>
    </row>
    <row r="79" spans="1:5" ht="25.5">
      <c r="A79" s="756" t="s">
        <v>977</v>
      </c>
      <c r="B79" s="757" t="s">
        <v>978</v>
      </c>
      <c r="C79" s="758">
        <v>12345</v>
      </c>
      <c r="D79" s="758">
        <v>0</v>
      </c>
      <c r="E79" s="758">
        <v>11782</v>
      </c>
    </row>
    <row r="80" spans="1:5">
      <c r="A80" s="759" t="s">
        <v>979</v>
      </c>
      <c r="B80" s="760" t="s">
        <v>980</v>
      </c>
      <c r="C80" s="761">
        <v>12345</v>
      </c>
      <c r="D80" s="761">
        <v>0</v>
      </c>
      <c r="E80" s="761">
        <v>11782</v>
      </c>
    </row>
    <row r="81" spans="1:5">
      <c r="A81" s="756" t="s">
        <v>981</v>
      </c>
      <c r="B81" s="757" t="s">
        <v>982</v>
      </c>
      <c r="C81" s="758">
        <v>5689</v>
      </c>
      <c r="D81" s="758">
        <v>0</v>
      </c>
      <c r="E81" s="758">
        <v>4972</v>
      </c>
    </row>
    <row r="82" spans="1:5" ht="25.5">
      <c r="A82" s="756" t="s">
        <v>983</v>
      </c>
      <c r="B82" s="757" t="s">
        <v>984</v>
      </c>
      <c r="C82" s="758">
        <v>5689</v>
      </c>
      <c r="D82" s="758">
        <v>0</v>
      </c>
      <c r="E82" s="758">
        <v>4972</v>
      </c>
    </row>
    <row r="83" spans="1:5">
      <c r="A83" s="756" t="s">
        <v>985</v>
      </c>
      <c r="B83" s="757" t="s">
        <v>986</v>
      </c>
      <c r="C83" s="758">
        <v>569</v>
      </c>
      <c r="D83" s="758">
        <v>0</v>
      </c>
      <c r="E83" s="758">
        <v>494</v>
      </c>
    </row>
    <row r="84" spans="1:5">
      <c r="A84" s="756" t="s">
        <v>987</v>
      </c>
      <c r="B84" s="757" t="s">
        <v>988</v>
      </c>
      <c r="C84" s="758">
        <v>172</v>
      </c>
      <c r="D84" s="758">
        <v>0</v>
      </c>
      <c r="E84" s="758">
        <v>59</v>
      </c>
    </row>
    <row r="85" spans="1:5">
      <c r="A85" s="759" t="s">
        <v>989</v>
      </c>
      <c r="B85" s="760" t="s">
        <v>990</v>
      </c>
      <c r="C85" s="761">
        <v>6430</v>
      </c>
      <c r="D85" s="761">
        <v>0</v>
      </c>
      <c r="E85" s="761">
        <v>5525</v>
      </c>
    </row>
    <row r="86" spans="1:5">
      <c r="A86" s="759" t="s">
        <v>991</v>
      </c>
      <c r="B86" s="760" t="s">
        <v>992</v>
      </c>
      <c r="C86" s="761">
        <v>25540</v>
      </c>
      <c r="D86" s="761">
        <v>0</v>
      </c>
      <c r="E86" s="761">
        <v>24423</v>
      </c>
    </row>
    <row r="87" spans="1:5">
      <c r="A87" s="756" t="s">
        <v>993</v>
      </c>
      <c r="B87" s="757" t="s">
        <v>994</v>
      </c>
      <c r="C87" s="758">
        <v>7448</v>
      </c>
      <c r="D87" s="758">
        <v>0</v>
      </c>
      <c r="E87" s="758">
        <v>6396</v>
      </c>
    </row>
    <row r="88" spans="1:5">
      <c r="A88" s="756" t="s">
        <v>995</v>
      </c>
      <c r="B88" s="757" t="s">
        <v>996</v>
      </c>
      <c r="C88" s="758">
        <v>3516</v>
      </c>
      <c r="D88" s="758">
        <v>0</v>
      </c>
      <c r="E88" s="758">
        <v>4326</v>
      </c>
    </row>
    <row r="89" spans="1:5">
      <c r="A89" s="756" t="s">
        <v>997</v>
      </c>
      <c r="B89" s="757" t="s">
        <v>998</v>
      </c>
      <c r="C89" s="758">
        <v>552</v>
      </c>
      <c r="D89" s="758">
        <v>0</v>
      </c>
      <c r="E89" s="758">
        <v>180958</v>
      </c>
    </row>
    <row r="90" spans="1:5" ht="13.5" thickBot="1">
      <c r="A90" s="759" t="s">
        <v>999</v>
      </c>
      <c r="B90" s="760" t="s">
        <v>1000</v>
      </c>
      <c r="C90" s="761">
        <v>11516</v>
      </c>
      <c r="D90" s="761">
        <v>0</v>
      </c>
      <c r="E90" s="761">
        <v>191680</v>
      </c>
    </row>
    <row r="91" spans="1:5" ht="13.5" thickBot="1">
      <c r="A91" s="809" t="s">
        <v>1001</v>
      </c>
      <c r="B91" s="810" t="s">
        <v>1002</v>
      </c>
      <c r="C91" s="811">
        <v>3103375</v>
      </c>
      <c r="D91" s="811">
        <v>0</v>
      </c>
      <c r="E91" s="812">
        <v>3371904</v>
      </c>
    </row>
    <row r="93" spans="1:5">
      <c r="B93" s="146" t="s">
        <v>1091</v>
      </c>
    </row>
    <row r="94" spans="1:5">
      <c r="B94" s="18" t="s">
        <v>1092</v>
      </c>
      <c r="E94" s="944">
        <v>168075</v>
      </c>
    </row>
    <row r="95" spans="1:5">
      <c r="B95" s="18" t="s">
        <v>1097</v>
      </c>
      <c r="E95" s="944">
        <v>13968</v>
      </c>
    </row>
    <row r="96" spans="1:5">
      <c r="B96" s="18" t="s">
        <v>1093</v>
      </c>
      <c r="E96" s="944">
        <v>1616</v>
      </c>
    </row>
  </sheetData>
  <mergeCells count="2">
    <mergeCell ref="A5:E5"/>
    <mergeCell ref="C1:E1"/>
  </mergeCells>
  <phoneticPr fontId="74" type="noConversion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76.5703125" style="18" customWidth="1"/>
    <col min="3" max="3" width="19.140625" style="18" customWidth="1"/>
    <col min="4" max="4" width="11.42578125" style="18" customWidth="1"/>
    <col min="5" max="5" width="15" style="18" customWidth="1"/>
    <col min="6" max="16384" width="9.140625" style="18"/>
  </cols>
  <sheetData>
    <row r="1" spans="1:5">
      <c r="B1" s="90" t="s">
        <v>41</v>
      </c>
      <c r="C1" s="959" t="s">
        <v>286</v>
      </c>
      <c r="D1" s="959"/>
      <c r="E1" s="959"/>
    </row>
    <row r="2" spans="1:5">
      <c r="B2" s="91" t="s">
        <v>836</v>
      </c>
      <c r="C2" s="227" t="s">
        <v>1483</v>
      </c>
      <c r="D2" s="89"/>
      <c r="E2" s="89"/>
    </row>
    <row r="3" spans="1:5">
      <c r="D3" s="18" t="s">
        <v>886</v>
      </c>
    </row>
    <row r="5" spans="1:5" ht="24.75" customHeight="1">
      <c r="A5" s="957" t="s">
        <v>594</v>
      </c>
      <c r="B5" s="958"/>
      <c r="C5" s="958"/>
      <c r="D5" s="958"/>
      <c r="E5" s="958"/>
    </row>
    <row r="6" spans="1:5" ht="31.5" customHeight="1">
      <c r="A6" s="755"/>
      <c r="B6" s="755" t="s">
        <v>86</v>
      </c>
      <c r="C6" s="755" t="s">
        <v>203</v>
      </c>
      <c r="D6" s="755" t="s">
        <v>889</v>
      </c>
      <c r="E6" s="755" t="s">
        <v>204</v>
      </c>
    </row>
    <row r="7" spans="1:5" ht="15">
      <c r="A7" s="755">
        <v>1</v>
      </c>
      <c r="B7" s="755">
        <v>2</v>
      </c>
      <c r="C7" s="755">
        <v>3</v>
      </c>
      <c r="D7" s="755">
        <v>4</v>
      </c>
      <c r="E7" s="755">
        <v>5</v>
      </c>
    </row>
    <row r="8" spans="1:5">
      <c r="A8" s="756" t="s">
        <v>1127</v>
      </c>
      <c r="B8" s="757" t="s">
        <v>205</v>
      </c>
      <c r="C8" s="758">
        <v>273378</v>
      </c>
      <c r="D8" s="758">
        <v>0</v>
      </c>
      <c r="E8" s="758">
        <v>310705</v>
      </c>
    </row>
    <row r="9" spans="1:5">
      <c r="A9" s="756" t="s">
        <v>1130</v>
      </c>
      <c r="B9" s="757" t="s">
        <v>206</v>
      </c>
      <c r="C9" s="758">
        <v>30950</v>
      </c>
      <c r="D9" s="758">
        <v>0</v>
      </c>
      <c r="E9" s="758">
        <v>25972</v>
      </c>
    </row>
    <row r="10" spans="1:5">
      <c r="A10" s="756" t="s">
        <v>1133</v>
      </c>
      <c r="B10" s="757" t="s">
        <v>207</v>
      </c>
      <c r="C10" s="758">
        <v>26878</v>
      </c>
      <c r="D10" s="758">
        <v>0</v>
      </c>
      <c r="E10" s="758">
        <v>25452</v>
      </c>
    </row>
    <row r="11" spans="1:5" ht="25.5">
      <c r="A11" s="759" t="s">
        <v>1136</v>
      </c>
      <c r="B11" s="760" t="s">
        <v>208</v>
      </c>
      <c r="C11" s="761">
        <v>331206</v>
      </c>
      <c r="D11" s="761">
        <v>0</v>
      </c>
      <c r="E11" s="761">
        <v>362129</v>
      </c>
    </row>
    <row r="12" spans="1:5">
      <c r="A12" s="756" t="s">
        <v>1148</v>
      </c>
      <c r="B12" s="757" t="s">
        <v>209</v>
      </c>
      <c r="C12" s="758">
        <v>787018</v>
      </c>
      <c r="D12" s="758">
        <v>0</v>
      </c>
      <c r="E12" s="758">
        <v>818966</v>
      </c>
    </row>
    <row r="13" spans="1:5">
      <c r="A13" s="756" t="s">
        <v>1151</v>
      </c>
      <c r="B13" s="757" t="s">
        <v>210</v>
      </c>
      <c r="C13" s="758">
        <v>136545</v>
      </c>
      <c r="D13" s="758">
        <v>0</v>
      </c>
      <c r="E13" s="758">
        <v>110290</v>
      </c>
    </row>
    <row r="14" spans="1:5">
      <c r="A14" s="756" t="s">
        <v>1154</v>
      </c>
      <c r="B14" s="757" t="s">
        <v>211</v>
      </c>
      <c r="C14" s="758">
        <v>2233</v>
      </c>
      <c r="D14" s="758">
        <v>0</v>
      </c>
      <c r="E14" s="758">
        <v>1802</v>
      </c>
    </row>
    <row r="15" spans="1:5">
      <c r="A15" s="759" t="s">
        <v>1157</v>
      </c>
      <c r="B15" s="760" t="s">
        <v>212</v>
      </c>
      <c r="C15" s="761">
        <v>925796</v>
      </c>
      <c r="D15" s="761">
        <v>0</v>
      </c>
      <c r="E15" s="761">
        <v>931058</v>
      </c>
    </row>
    <row r="16" spans="1:5">
      <c r="A16" s="756" t="s">
        <v>1160</v>
      </c>
      <c r="B16" s="757" t="s">
        <v>213</v>
      </c>
      <c r="C16" s="758">
        <v>35606</v>
      </c>
      <c r="D16" s="758">
        <v>0</v>
      </c>
      <c r="E16" s="758">
        <v>35794</v>
      </c>
    </row>
    <row r="17" spans="1:5">
      <c r="A17" s="756" t="s">
        <v>1177</v>
      </c>
      <c r="B17" s="757" t="s">
        <v>214</v>
      </c>
      <c r="C17" s="758">
        <v>103868</v>
      </c>
      <c r="D17" s="758">
        <v>0</v>
      </c>
      <c r="E17" s="758">
        <v>110073</v>
      </c>
    </row>
    <row r="18" spans="1:5">
      <c r="A18" s="756" t="s">
        <v>1183</v>
      </c>
      <c r="B18" s="757" t="s">
        <v>215</v>
      </c>
      <c r="C18" s="758">
        <v>2866</v>
      </c>
      <c r="D18" s="758">
        <v>0</v>
      </c>
      <c r="E18" s="758">
        <v>3853</v>
      </c>
    </row>
    <row r="19" spans="1:5">
      <c r="A19" s="759" t="s">
        <v>1186</v>
      </c>
      <c r="B19" s="760" t="s">
        <v>216</v>
      </c>
      <c r="C19" s="761">
        <v>142340</v>
      </c>
      <c r="D19" s="761">
        <v>0</v>
      </c>
      <c r="E19" s="761">
        <v>149720</v>
      </c>
    </row>
    <row r="20" spans="1:5">
      <c r="A20" s="756" t="s">
        <v>1189</v>
      </c>
      <c r="B20" s="757" t="s">
        <v>217</v>
      </c>
      <c r="C20" s="758">
        <v>338069</v>
      </c>
      <c r="D20" s="758">
        <v>0</v>
      </c>
      <c r="E20" s="758">
        <v>268635</v>
      </c>
    </row>
    <row r="21" spans="1:5">
      <c r="A21" s="756" t="s">
        <v>1192</v>
      </c>
      <c r="B21" s="757" t="s">
        <v>218</v>
      </c>
      <c r="C21" s="758">
        <v>102</v>
      </c>
      <c r="D21" s="758">
        <v>0</v>
      </c>
      <c r="E21" s="758">
        <v>39378</v>
      </c>
    </row>
    <row r="22" spans="1:5">
      <c r="A22" s="756" t="s">
        <v>1195</v>
      </c>
      <c r="B22" s="757" t="s">
        <v>219</v>
      </c>
      <c r="C22" s="758">
        <v>77892</v>
      </c>
      <c r="D22" s="758">
        <v>0</v>
      </c>
      <c r="E22" s="758">
        <v>74544</v>
      </c>
    </row>
    <row r="23" spans="1:5">
      <c r="A23" s="759" t="s">
        <v>1198</v>
      </c>
      <c r="B23" s="760" t="s">
        <v>220</v>
      </c>
      <c r="C23" s="761">
        <v>416063</v>
      </c>
      <c r="D23" s="761">
        <v>0</v>
      </c>
      <c r="E23" s="761">
        <v>382557</v>
      </c>
    </row>
    <row r="24" spans="1:5">
      <c r="A24" s="759" t="s">
        <v>1201</v>
      </c>
      <c r="B24" s="760" t="s">
        <v>221</v>
      </c>
      <c r="C24" s="761">
        <v>111654</v>
      </c>
      <c r="D24" s="761">
        <v>0</v>
      </c>
      <c r="E24" s="761">
        <v>111735</v>
      </c>
    </row>
    <row r="25" spans="1:5">
      <c r="A25" s="759" t="s">
        <v>1204</v>
      </c>
      <c r="B25" s="760" t="s">
        <v>222</v>
      </c>
      <c r="C25" s="761">
        <v>626526</v>
      </c>
      <c r="D25" s="761">
        <v>0</v>
      </c>
      <c r="E25" s="761">
        <v>596671</v>
      </c>
    </row>
    <row r="26" spans="1:5" ht="25.5">
      <c r="A26" s="759" t="s">
        <v>1207</v>
      </c>
      <c r="B26" s="760" t="s">
        <v>223</v>
      </c>
      <c r="C26" s="761">
        <v>-39581</v>
      </c>
      <c r="D26" s="761">
        <v>0</v>
      </c>
      <c r="E26" s="761">
        <v>52504</v>
      </c>
    </row>
    <row r="27" spans="1:5">
      <c r="A27" s="756" t="s">
        <v>1213</v>
      </c>
      <c r="B27" s="757" t="s">
        <v>224</v>
      </c>
      <c r="C27" s="758">
        <v>2492</v>
      </c>
      <c r="D27" s="758">
        <v>0</v>
      </c>
      <c r="E27" s="758">
        <v>1597</v>
      </c>
    </row>
    <row r="28" spans="1:5">
      <c r="A28" s="756" t="s">
        <v>1216</v>
      </c>
      <c r="B28" s="757" t="s">
        <v>225</v>
      </c>
      <c r="C28" s="758">
        <v>128</v>
      </c>
      <c r="D28" s="758">
        <v>0</v>
      </c>
      <c r="E28" s="758">
        <v>2</v>
      </c>
    </row>
    <row r="29" spans="1:5" ht="25.5" customHeight="1">
      <c r="A29" s="759" t="s">
        <v>1222</v>
      </c>
      <c r="B29" s="760" t="s">
        <v>226</v>
      </c>
      <c r="C29" s="761">
        <v>2620</v>
      </c>
      <c r="D29" s="761">
        <v>0</v>
      </c>
      <c r="E29" s="761">
        <v>1599</v>
      </c>
    </row>
    <row r="30" spans="1:5">
      <c r="A30" s="756" t="s">
        <v>1228</v>
      </c>
      <c r="B30" s="757" t="s">
        <v>227</v>
      </c>
      <c r="C30" s="758">
        <v>0</v>
      </c>
      <c r="D30" s="758">
        <v>0</v>
      </c>
      <c r="E30" s="758">
        <v>91</v>
      </c>
    </row>
    <row r="31" spans="1:5">
      <c r="A31" s="756" t="s">
        <v>1231</v>
      </c>
      <c r="B31" s="757" t="s">
        <v>228</v>
      </c>
      <c r="C31" s="758">
        <v>0</v>
      </c>
      <c r="D31" s="758">
        <v>0</v>
      </c>
      <c r="E31" s="758">
        <v>31</v>
      </c>
    </row>
    <row r="32" spans="1:5">
      <c r="A32" s="759" t="s">
        <v>1237</v>
      </c>
      <c r="B32" s="760" t="s">
        <v>229</v>
      </c>
      <c r="C32" s="761">
        <v>0</v>
      </c>
      <c r="D32" s="761">
        <v>0</v>
      </c>
      <c r="E32" s="761">
        <v>122</v>
      </c>
    </row>
    <row r="33" spans="1:5">
      <c r="A33" s="759" t="s">
        <v>1240</v>
      </c>
      <c r="B33" s="760" t="s">
        <v>230</v>
      </c>
      <c r="C33" s="761">
        <v>2620</v>
      </c>
      <c r="D33" s="761">
        <v>0</v>
      </c>
      <c r="E33" s="761">
        <v>1477</v>
      </c>
    </row>
    <row r="34" spans="1:5">
      <c r="A34" s="759" t="s">
        <v>1243</v>
      </c>
      <c r="B34" s="760" t="s">
        <v>231</v>
      </c>
      <c r="C34" s="761">
        <v>-36961</v>
      </c>
      <c r="D34" s="761">
        <v>0</v>
      </c>
      <c r="E34" s="761">
        <v>53981</v>
      </c>
    </row>
    <row r="35" spans="1:5">
      <c r="A35" s="756" t="s">
        <v>1246</v>
      </c>
      <c r="B35" s="757" t="s">
        <v>232</v>
      </c>
      <c r="C35" s="758">
        <v>7597</v>
      </c>
      <c r="D35" s="758">
        <v>0</v>
      </c>
      <c r="E35" s="758">
        <v>48107</v>
      </c>
    </row>
    <row r="36" spans="1:5">
      <c r="A36" s="756" t="s">
        <v>1253</v>
      </c>
      <c r="B36" s="757" t="s">
        <v>233</v>
      </c>
      <c r="C36" s="758">
        <v>11029</v>
      </c>
      <c r="D36" s="758">
        <v>0</v>
      </c>
      <c r="E36" s="758">
        <v>1586</v>
      </c>
    </row>
    <row r="37" spans="1:5">
      <c r="A37" s="759" t="s">
        <v>1256</v>
      </c>
      <c r="B37" s="760" t="s">
        <v>234</v>
      </c>
      <c r="C37" s="761">
        <v>18626</v>
      </c>
      <c r="D37" s="761">
        <v>0</v>
      </c>
      <c r="E37" s="761">
        <v>49693</v>
      </c>
    </row>
    <row r="38" spans="1:5">
      <c r="A38" s="759" t="s">
        <v>1259</v>
      </c>
      <c r="B38" s="760" t="s">
        <v>235</v>
      </c>
      <c r="C38" s="761">
        <v>10980</v>
      </c>
      <c r="D38" s="761">
        <v>0</v>
      </c>
      <c r="E38" s="761">
        <v>14192</v>
      </c>
    </row>
    <row r="39" spans="1:5">
      <c r="A39" s="759" t="s">
        <v>1262</v>
      </c>
      <c r="B39" s="760" t="s">
        <v>236</v>
      </c>
      <c r="C39" s="761">
        <v>7646</v>
      </c>
      <c r="D39" s="761">
        <v>0</v>
      </c>
      <c r="E39" s="761">
        <v>35501</v>
      </c>
    </row>
    <row r="40" spans="1:5">
      <c r="A40" s="765" t="s">
        <v>1265</v>
      </c>
      <c r="B40" s="766" t="s">
        <v>237</v>
      </c>
      <c r="C40" s="767">
        <v>-29315</v>
      </c>
      <c r="D40" s="767">
        <v>0</v>
      </c>
      <c r="E40" s="767">
        <v>89482</v>
      </c>
    </row>
  </sheetData>
  <mergeCells count="2">
    <mergeCell ref="A5:E5"/>
    <mergeCell ref="C1:E1"/>
  </mergeCells>
  <phoneticPr fontId="74" type="noConversion"/>
  <pageMargins left="0.74803149606299213" right="0.74803149606299213" top="0.59055118110236227" bottom="0.59055118110236227" header="0.51181102362204722" footer="0.51181102362204722"/>
  <pageSetup scale="90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" sqref="C2"/>
    </sheetView>
  </sheetViews>
  <sheetFormatPr defaultRowHeight="12.75"/>
  <cols>
    <col min="1" max="1" width="9.140625" style="89"/>
    <col min="2" max="2" width="41.85546875" style="89" customWidth="1"/>
    <col min="3" max="3" width="21.7109375" style="89" customWidth="1"/>
    <col min="4" max="4" width="14.140625" style="89" customWidth="1"/>
    <col min="5" max="5" width="24.85546875" style="89" customWidth="1"/>
    <col min="6" max="6" width="17.5703125" style="89" customWidth="1"/>
    <col min="7" max="16384" width="9.140625" style="89"/>
  </cols>
  <sheetData>
    <row r="1" spans="1:5">
      <c r="C1" s="959" t="s">
        <v>88</v>
      </c>
      <c r="D1" s="960"/>
      <c r="E1" s="960"/>
    </row>
    <row r="2" spans="1:5">
      <c r="C2" s="227" t="s">
        <v>1483</v>
      </c>
    </row>
    <row r="3" spans="1:5">
      <c r="B3" s="90" t="s">
        <v>41</v>
      </c>
      <c r="C3" s="91" t="s">
        <v>393</v>
      </c>
    </row>
    <row r="4" spans="1:5">
      <c r="B4" s="91" t="s">
        <v>836</v>
      </c>
    </row>
    <row r="5" spans="1:5" ht="14.25">
      <c r="A5" s="1007" t="s">
        <v>556</v>
      </c>
      <c r="B5" s="1007"/>
      <c r="C5" s="1007"/>
    </row>
    <row r="8" spans="1:5">
      <c r="A8" s="768" t="s">
        <v>1080</v>
      </c>
      <c r="B8" s="768" t="s">
        <v>873</v>
      </c>
      <c r="C8" s="768" t="s">
        <v>1480</v>
      </c>
      <c r="D8" s="768" t="s">
        <v>1081</v>
      </c>
    </row>
    <row r="9" spans="1:5">
      <c r="A9" s="927" t="s">
        <v>1082</v>
      </c>
      <c r="B9" s="928" t="s">
        <v>557</v>
      </c>
      <c r="C9" s="928" t="s">
        <v>1083</v>
      </c>
      <c r="D9" s="928" t="s">
        <v>558</v>
      </c>
    </row>
    <row r="10" spans="1:5">
      <c r="A10" s="929"/>
      <c r="B10" s="930"/>
      <c r="C10" s="931" t="s">
        <v>1084</v>
      </c>
      <c r="D10" s="931" t="s">
        <v>559</v>
      </c>
    </row>
    <row r="11" spans="1:5">
      <c r="A11" s="929"/>
      <c r="B11" s="930"/>
      <c r="C11" s="931" t="s">
        <v>1085</v>
      </c>
      <c r="D11" s="931" t="s">
        <v>560</v>
      </c>
    </row>
    <row r="12" spans="1:5">
      <c r="A12" s="932" t="s">
        <v>1123</v>
      </c>
      <c r="B12" s="933" t="s">
        <v>1124</v>
      </c>
      <c r="C12" s="933" t="s">
        <v>1125</v>
      </c>
      <c r="D12" s="933" t="s">
        <v>1126</v>
      </c>
    </row>
    <row r="13" spans="1:5">
      <c r="A13" s="934" t="s">
        <v>1123</v>
      </c>
      <c r="B13" s="923" t="s">
        <v>1076</v>
      </c>
      <c r="C13" s="924">
        <v>8160</v>
      </c>
      <c r="D13" s="925">
        <v>3944</v>
      </c>
    </row>
    <row r="14" spans="1:5">
      <c r="A14" s="934" t="s">
        <v>1124</v>
      </c>
      <c r="B14" s="923" t="s">
        <v>1077</v>
      </c>
      <c r="C14" s="926">
        <v>2986</v>
      </c>
      <c r="D14" s="925">
        <v>1936</v>
      </c>
    </row>
    <row r="15" spans="1:5">
      <c r="A15" s="934" t="s">
        <v>1125</v>
      </c>
      <c r="B15" s="923" t="s">
        <v>561</v>
      </c>
      <c r="C15" s="926">
        <v>4516</v>
      </c>
      <c r="D15" s="925">
        <v>649</v>
      </c>
    </row>
    <row r="16" spans="1:5">
      <c r="A16" s="934" t="s">
        <v>1126</v>
      </c>
      <c r="B16" s="923" t="s">
        <v>1078</v>
      </c>
      <c r="C16" s="926">
        <v>11612</v>
      </c>
      <c r="D16" s="925">
        <v>924</v>
      </c>
    </row>
    <row r="17" spans="1:4">
      <c r="A17" s="934" t="s">
        <v>95</v>
      </c>
      <c r="B17" s="923" t="s">
        <v>1079</v>
      </c>
      <c r="C17" s="926">
        <v>15219</v>
      </c>
      <c r="D17" s="925">
        <v>649</v>
      </c>
    </row>
    <row r="18" spans="1:4">
      <c r="A18" s="934" t="s">
        <v>96</v>
      </c>
      <c r="B18" s="923"/>
      <c r="C18" s="935"/>
      <c r="D18" s="936"/>
    </row>
    <row r="19" spans="1:4">
      <c r="A19" s="934" t="s">
        <v>98</v>
      </c>
      <c r="B19" s="923"/>
      <c r="C19" s="935"/>
      <c r="D19" s="936"/>
    </row>
    <row r="20" spans="1:4">
      <c r="A20" s="934" t="s">
        <v>99</v>
      </c>
      <c r="B20" s="923"/>
      <c r="C20" s="935"/>
      <c r="D20" s="936"/>
    </row>
    <row r="21" spans="1:4">
      <c r="A21" s="934" t="s">
        <v>100</v>
      </c>
      <c r="B21" s="923"/>
      <c r="C21" s="935"/>
      <c r="D21" s="936"/>
    </row>
    <row r="22" spans="1:4">
      <c r="A22" s="937" t="s">
        <v>1086</v>
      </c>
      <c r="B22" s="938" t="s">
        <v>562</v>
      </c>
      <c r="C22" s="939">
        <f>SUM(C13:C21)</f>
        <v>42493</v>
      </c>
      <c r="D22" s="939">
        <f>SUM(D13:D21)</f>
        <v>8102</v>
      </c>
    </row>
  </sheetData>
  <mergeCells count="2">
    <mergeCell ref="C1:E1"/>
    <mergeCell ref="A5:C5"/>
  </mergeCells>
  <phoneticPr fontId="74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 xml:space="preserve">&amp;L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activeCell="H3" sqref="H3"/>
    </sheetView>
  </sheetViews>
  <sheetFormatPr defaultRowHeight="12.75"/>
  <cols>
    <col min="1" max="1" width="8.42578125" style="89" customWidth="1"/>
    <col min="2" max="2" width="29.42578125" style="89" customWidth="1"/>
    <col min="3" max="3" width="9.85546875" style="89" customWidth="1"/>
    <col min="4" max="4" width="8.28515625" style="89" customWidth="1"/>
    <col min="5" max="5" width="8.85546875" style="89" customWidth="1"/>
    <col min="6" max="6" width="8.42578125" style="89" customWidth="1"/>
    <col min="7" max="7" width="9.5703125" style="89" customWidth="1"/>
    <col min="8" max="8" width="8.7109375" style="89" customWidth="1"/>
    <col min="9" max="9" width="9.42578125" style="89" customWidth="1"/>
    <col min="10" max="11" width="9.140625" style="89"/>
    <col min="12" max="12" width="12" style="89" customWidth="1"/>
    <col min="13" max="13" width="15.140625" style="89" bestFit="1" customWidth="1"/>
    <col min="14" max="16384" width="9.140625" style="89"/>
  </cols>
  <sheetData>
    <row r="1" spans="1:12">
      <c r="B1" s="90" t="s">
        <v>41</v>
      </c>
    </row>
    <row r="2" spans="1:12">
      <c r="B2" s="91" t="s">
        <v>1004</v>
      </c>
      <c r="H2" s="94" t="s">
        <v>104</v>
      </c>
      <c r="I2" s="95"/>
      <c r="J2" s="95"/>
      <c r="K2" s="95"/>
      <c r="L2" s="95"/>
    </row>
    <row r="3" spans="1:12">
      <c r="H3" s="227" t="s">
        <v>1483</v>
      </c>
      <c r="I3" s="95"/>
      <c r="J3" s="95"/>
      <c r="K3" s="95"/>
      <c r="L3" s="95"/>
    </row>
    <row r="4" spans="1:12">
      <c r="H4" s="95"/>
      <c r="I4" s="95"/>
      <c r="J4" s="95"/>
      <c r="K4" s="95"/>
      <c r="L4" s="95"/>
    </row>
    <row r="5" spans="1:12" ht="15.75">
      <c r="A5" s="1008" t="s">
        <v>105</v>
      </c>
      <c r="B5" s="1008"/>
      <c r="C5" s="1008"/>
      <c r="D5" s="1008"/>
      <c r="E5" s="1008"/>
      <c r="F5" s="1008"/>
      <c r="G5" s="1008"/>
      <c r="H5" s="1008"/>
      <c r="I5" s="1008"/>
      <c r="J5" s="1008"/>
      <c r="K5" s="1008"/>
      <c r="L5" s="1008"/>
    </row>
    <row r="6" spans="1:12" ht="15.75">
      <c r="A6" s="1008" t="s">
        <v>89</v>
      </c>
      <c r="B6" s="1008"/>
      <c r="C6" s="1008"/>
      <c r="D6" s="1008"/>
      <c r="E6" s="1008"/>
      <c r="F6" s="1008"/>
      <c r="G6" s="1008"/>
      <c r="H6" s="1008"/>
      <c r="I6" s="1008"/>
      <c r="J6" s="1008"/>
      <c r="K6" s="1008"/>
      <c r="L6" s="1008"/>
    </row>
    <row r="7" spans="1:12" ht="15.7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</row>
    <row r="8" spans="1:12" ht="15.7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</row>
    <row r="9" spans="1:12">
      <c r="B9" s="91" t="s">
        <v>87</v>
      </c>
      <c r="C9" s="91" t="s">
        <v>1479</v>
      </c>
      <c r="D9" s="91" t="s">
        <v>1480</v>
      </c>
      <c r="E9" s="91" t="s">
        <v>24</v>
      </c>
      <c r="F9" s="91" t="s">
        <v>25</v>
      </c>
      <c r="G9" s="91" t="s">
        <v>1481</v>
      </c>
      <c r="H9" s="91" t="s">
        <v>26</v>
      </c>
      <c r="I9" s="91" t="s">
        <v>106</v>
      </c>
      <c r="J9" s="91" t="s">
        <v>107</v>
      </c>
      <c r="K9" s="91" t="s">
        <v>108</v>
      </c>
      <c r="L9" s="91" t="s">
        <v>109</v>
      </c>
    </row>
    <row r="10" spans="1:12">
      <c r="A10" s="93"/>
      <c r="B10" s="98"/>
      <c r="C10" s="98" t="s">
        <v>110</v>
      </c>
      <c r="D10" s="97" t="s">
        <v>90</v>
      </c>
      <c r="E10" s="99">
        <v>2015</v>
      </c>
      <c r="F10" s="1009"/>
      <c r="G10" s="1010"/>
      <c r="H10" s="1010"/>
      <c r="I10" s="1010"/>
      <c r="J10" s="1010"/>
      <c r="K10" s="1010"/>
      <c r="L10" s="1011"/>
    </row>
    <row r="11" spans="1:12">
      <c r="A11" s="92"/>
      <c r="B11" s="93" t="s">
        <v>91</v>
      </c>
      <c r="C11" s="93" t="s">
        <v>111</v>
      </c>
      <c r="D11" s="100" t="s">
        <v>92</v>
      </c>
      <c r="E11" s="100" t="s">
        <v>112</v>
      </c>
      <c r="F11" s="100" t="s">
        <v>93</v>
      </c>
      <c r="G11" s="93" t="s">
        <v>113</v>
      </c>
      <c r="H11" s="121" t="s">
        <v>114</v>
      </c>
      <c r="I11" s="121" t="s">
        <v>302</v>
      </c>
      <c r="J11" s="121" t="s">
        <v>1041</v>
      </c>
      <c r="K11" s="121" t="s">
        <v>1042</v>
      </c>
      <c r="L11" s="122" t="s">
        <v>1114</v>
      </c>
    </row>
    <row r="12" spans="1:12" ht="13.5" thickBot="1">
      <c r="A12" s="92"/>
      <c r="B12" s="103"/>
      <c r="C12" s="102" t="s">
        <v>92</v>
      </c>
      <c r="D12" s="101"/>
      <c r="E12" s="101" t="s">
        <v>115</v>
      </c>
      <c r="F12" s="101"/>
      <c r="G12" s="103"/>
      <c r="H12" s="103"/>
      <c r="I12" s="123"/>
      <c r="J12" s="123"/>
      <c r="K12" s="124"/>
      <c r="L12" s="106"/>
    </row>
    <row r="13" spans="1:12" ht="13.5" thickBot="1">
      <c r="A13" s="93" t="s">
        <v>1123</v>
      </c>
      <c r="B13" s="125" t="s">
        <v>94</v>
      </c>
      <c r="C13" s="104"/>
      <c r="D13" s="104"/>
      <c r="E13" s="104"/>
      <c r="F13" s="105"/>
      <c r="G13" s="105"/>
      <c r="H13" s="105"/>
      <c r="I13" s="126"/>
      <c r="J13" s="126"/>
      <c r="K13" s="126"/>
      <c r="L13" s="127"/>
    </row>
    <row r="14" spans="1:12">
      <c r="A14" s="93" t="s">
        <v>1124</v>
      </c>
      <c r="B14" s="128"/>
      <c r="C14" s="107"/>
      <c r="D14" s="107"/>
      <c r="E14" s="107"/>
      <c r="F14" s="108"/>
      <c r="G14" s="108"/>
      <c r="H14" s="108"/>
      <c r="I14" s="129"/>
      <c r="J14" s="129"/>
      <c r="K14" s="129"/>
      <c r="L14" s="106"/>
    </row>
    <row r="15" spans="1:12">
      <c r="A15" s="93" t="s">
        <v>1125</v>
      </c>
      <c r="B15" s="130"/>
      <c r="C15" s="110"/>
      <c r="D15" s="110"/>
      <c r="E15" s="110"/>
      <c r="F15" s="111"/>
      <c r="G15" s="111"/>
      <c r="H15" s="111"/>
      <c r="I15" s="131"/>
      <c r="J15" s="131"/>
      <c r="K15" s="131"/>
      <c r="L15" s="109"/>
    </row>
    <row r="16" spans="1:12">
      <c r="A16" s="93" t="s">
        <v>1126</v>
      </c>
      <c r="B16" s="130"/>
      <c r="C16" s="110"/>
      <c r="D16" s="110"/>
      <c r="E16" s="110"/>
      <c r="F16" s="111"/>
      <c r="G16" s="111"/>
      <c r="H16" s="111"/>
      <c r="I16" s="131"/>
      <c r="J16" s="131"/>
      <c r="K16" s="131"/>
      <c r="L16" s="109"/>
    </row>
    <row r="17" spans="1:13" ht="13.5" thickBot="1">
      <c r="A17" s="93" t="s">
        <v>95</v>
      </c>
      <c r="B17" s="132"/>
      <c r="C17" s="113"/>
      <c r="D17" s="113"/>
      <c r="E17" s="113"/>
      <c r="F17" s="114"/>
      <c r="G17" s="114"/>
      <c r="H17" s="114"/>
      <c r="I17" s="133"/>
      <c r="J17" s="133"/>
      <c r="K17" s="133"/>
      <c r="L17" s="112"/>
    </row>
    <row r="18" spans="1:13" ht="13.5" thickBot="1">
      <c r="A18" s="93" t="s">
        <v>96</v>
      </c>
      <c r="B18" s="125" t="s">
        <v>97</v>
      </c>
      <c r="C18" s="104"/>
      <c r="D18" s="104"/>
      <c r="E18" s="104"/>
      <c r="F18" s="115"/>
      <c r="G18" s="115"/>
      <c r="H18" s="115"/>
      <c r="I18" s="134"/>
      <c r="J18" s="134"/>
      <c r="K18" s="134"/>
      <c r="L18" s="127"/>
    </row>
    <row r="19" spans="1:13">
      <c r="A19" s="93" t="s">
        <v>116</v>
      </c>
      <c r="B19" s="135"/>
      <c r="C19" s="107"/>
      <c r="D19" s="107"/>
      <c r="E19" s="107"/>
      <c r="F19" s="116"/>
      <c r="G19" s="116"/>
      <c r="H19" s="116"/>
      <c r="I19" s="136"/>
      <c r="J19" s="136"/>
      <c r="K19" s="136"/>
      <c r="L19" s="137">
        <f>SUM(E19:K19)</f>
        <v>0</v>
      </c>
    </row>
    <row r="20" spans="1:13">
      <c r="A20" s="93" t="s">
        <v>99</v>
      </c>
      <c r="B20" s="138"/>
      <c r="C20" s="110"/>
      <c r="D20" s="110"/>
      <c r="E20" s="110"/>
      <c r="F20" s="117"/>
      <c r="G20" s="117"/>
      <c r="H20" s="117"/>
      <c r="I20" s="139"/>
      <c r="J20" s="139"/>
      <c r="K20" s="139"/>
      <c r="L20" s="137">
        <f>SUM(E20:K20)</f>
        <v>0</v>
      </c>
    </row>
    <row r="21" spans="1:13">
      <c r="A21" s="93" t="s">
        <v>100</v>
      </c>
      <c r="B21" s="138"/>
      <c r="C21" s="110"/>
      <c r="D21" s="110"/>
      <c r="E21" s="110"/>
      <c r="F21" s="117"/>
      <c r="G21" s="117"/>
      <c r="H21" s="117"/>
      <c r="I21" s="140"/>
      <c r="J21" s="140"/>
      <c r="K21" s="91"/>
      <c r="L21" s="137">
        <f>SUM(E21:K21)</f>
        <v>0</v>
      </c>
    </row>
    <row r="22" spans="1:13" ht="13.5" thickBot="1">
      <c r="A22" s="93" t="s">
        <v>101</v>
      </c>
      <c r="B22" s="141"/>
      <c r="C22" s="113"/>
      <c r="D22" s="113"/>
      <c r="E22" s="113"/>
      <c r="F22" s="118"/>
      <c r="G22" s="118"/>
      <c r="H22" s="118"/>
      <c r="I22" s="142"/>
      <c r="J22" s="142"/>
      <c r="K22" s="142"/>
      <c r="L22" s="137">
        <f>SUM(E22:K22)</f>
        <v>0</v>
      </c>
    </row>
    <row r="23" spans="1:13" ht="13.5" thickBot="1">
      <c r="A23" s="93" t="s">
        <v>102</v>
      </c>
      <c r="B23" s="125" t="s">
        <v>103</v>
      </c>
      <c r="C23" s="104"/>
      <c r="D23" s="104"/>
      <c r="E23" s="115">
        <f t="shared" ref="E23:K23" si="0">SUM(E19:E21)</f>
        <v>0</v>
      </c>
      <c r="F23" s="115">
        <f t="shared" si="0"/>
        <v>0</v>
      </c>
      <c r="G23" s="115">
        <f t="shared" si="0"/>
        <v>0</v>
      </c>
      <c r="H23" s="115">
        <f t="shared" si="0"/>
        <v>0</v>
      </c>
      <c r="I23" s="115">
        <f t="shared" si="0"/>
        <v>0</v>
      </c>
      <c r="J23" s="115">
        <f t="shared" si="0"/>
        <v>0</v>
      </c>
      <c r="K23" s="134">
        <f t="shared" si="0"/>
        <v>0</v>
      </c>
      <c r="L23" s="143">
        <f>SUM(E23:K23)</f>
        <v>0</v>
      </c>
      <c r="M23" s="120"/>
    </row>
    <row r="25" spans="1:13">
      <c r="A25" s="91"/>
    </row>
    <row r="26" spans="1:13">
      <c r="B26" s="120"/>
      <c r="G26" s="120"/>
      <c r="H26" s="120"/>
      <c r="I26" s="120"/>
      <c r="J26" s="120"/>
      <c r="K26" s="120"/>
    </row>
    <row r="27" spans="1:13">
      <c r="B27" s="120"/>
      <c r="G27" s="120"/>
      <c r="H27" s="120"/>
      <c r="I27" s="120"/>
      <c r="J27" s="120"/>
      <c r="K27" s="120"/>
    </row>
    <row r="28" spans="1:13">
      <c r="A28" s="95"/>
      <c r="B28" s="119"/>
      <c r="G28" s="120"/>
      <c r="H28" s="120"/>
      <c r="I28" s="120"/>
      <c r="J28" s="120"/>
      <c r="K28" s="120"/>
    </row>
    <row r="31" spans="1:13">
      <c r="B31" s="120"/>
      <c r="H31" s="120"/>
      <c r="I31" s="120"/>
      <c r="J31" s="120"/>
      <c r="K31" s="120"/>
    </row>
    <row r="32" spans="1:13">
      <c r="B32" s="120"/>
      <c r="H32" s="120"/>
      <c r="I32" s="120"/>
      <c r="J32" s="120"/>
      <c r="K32" s="120"/>
    </row>
    <row r="33" spans="2:11">
      <c r="B33" s="120"/>
      <c r="H33" s="120"/>
      <c r="I33" s="120"/>
      <c r="J33" s="120"/>
      <c r="K33" s="120"/>
    </row>
    <row r="36" spans="2:11">
      <c r="B36" s="120"/>
    </row>
    <row r="37" spans="2:11">
      <c r="B37" s="120"/>
    </row>
    <row r="38" spans="2:11">
      <c r="B38" s="120"/>
    </row>
  </sheetData>
  <mergeCells count="3">
    <mergeCell ref="A5:L5"/>
    <mergeCell ref="A6:L6"/>
    <mergeCell ref="F10:L10"/>
  </mergeCells>
  <phoneticPr fontId="74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&amp;Lköltségvetés-zárszámadás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L137"/>
  <sheetViews>
    <sheetView workbookViewId="0">
      <selection activeCell="H2" sqref="H2"/>
    </sheetView>
  </sheetViews>
  <sheetFormatPr defaultRowHeight="12.75"/>
  <cols>
    <col min="1" max="1" width="4.7109375" style="289" customWidth="1"/>
    <col min="2" max="4" width="9.140625" style="289"/>
    <col min="5" max="5" width="22.140625" style="289" customWidth="1"/>
    <col min="6" max="6" width="19" style="289" customWidth="1"/>
    <col min="7" max="7" width="13.85546875" style="289" customWidth="1"/>
    <col min="8" max="8" width="14.7109375" style="289" customWidth="1"/>
    <col min="9" max="9" width="13.5703125" style="289" customWidth="1"/>
    <col min="10" max="16384" width="9.140625" style="289"/>
  </cols>
  <sheetData>
    <row r="1" spans="1:12" ht="18">
      <c r="B1" s="290"/>
      <c r="C1" s="290"/>
      <c r="D1" s="290"/>
      <c r="E1" s="291" t="s">
        <v>394</v>
      </c>
      <c r="F1" s="291"/>
      <c r="G1" s="292"/>
      <c r="H1" s="292" t="s">
        <v>42</v>
      </c>
    </row>
    <row r="2" spans="1:12" ht="18.75">
      <c r="B2" s="293"/>
      <c r="C2" s="294"/>
      <c r="D2" s="294"/>
      <c r="E2" s="295" t="s">
        <v>1109</v>
      </c>
      <c r="F2" s="295"/>
      <c r="G2" s="296"/>
      <c r="H2" s="227" t="s">
        <v>1483</v>
      </c>
    </row>
    <row r="3" spans="1:12" ht="15.75">
      <c r="B3" s="297"/>
      <c r="C3" s="297"/>
      <c r="D3" s="297"/>
      <c r="E3" s="298" t="s">
        <v>1111</v>
      </c>
      <c r="H3" s="299" t="s">
        <v>1112</v>
      </c>
    </row>
    <row r="4" spans="1:12" s="300" customFormat="1">
      <c r="B4" s="1015" t="s">
        <v>87</v>
      </c>
      <c r="C4" s="1016"/>
      <c r="D4" s="1016"/>
      <c r="E4" s="1016"/>
      <c r="F4" s="303" t="s">
        <v>1479</v>
      </c>
      <c r="G4" s="303"/>
      <c r="H4" s="303"/>
      <c r="I4" s="304"/>
      <c r="J4" s="304"/>
      <c r="K4" s="304"/>
      <c r="L4" s="304"/>
    </row>
    <row r="5" spans="1:12" ht="25.15" customHeight="1" thickBot="1">
      <c r="A5" s="300">
        <v>1</v>
      </c>
      <c r="B5" s="1017" t="s">
        <v>303</v>
      </c>
      <c r="C5" s="1017"/>
      <c r="D5" s="1017"/>
      <c r="E5" s="1017"/>
      <c r="F5" s="305" t="s">
        <v>395</v>
      </c>
      <c r="G5" s="305" t="s">
        <v>396</v>
      </c>
      <c r="H5" s="305" t="s">
        <v>83</v>
      </c>
    </row>
    <row r="6" spans="1:12" ht="16.5" thickBot="1">
      <c r="A6" s="300">
        <v>2</v>
      </c>
      <c r="B6" s="1018" t="s">
        <v>305</v>
      </c>
      <c r="C6" s="1019"/>
      <c r="D6" s="1019"/>
      <c r="E6" s="1019"/>
      <c r="F6" s="306">
        <f>F7+F19+F34+F78</f>
        <v>656965</v>
      </c>
      <c r="G6" s="306">
        <f>G7+G19+G34+G78</f>
        <v>813092</v>
      </c>
      <c r="H6" s="306">
        <f>H7+H19+H34+H78</f>
        <v>853331</v>
      </c>
    </row>
    <row r="7" spans="1:12" ht="15.75">
      <c r="A7" s="300">
        <v>3</v>
      </c>
      <c r="B7" s="1020" t="s">
        <v>397</v>
      </c>
      <c r="C7" s="1021"/>
      <c r="D7" s="1021"/>
      <c r="E7" s="1022"/>
      <c r="F7" s="307">
        <f>SUM(F8:F18)</f>
        <v>87244</v>
      </c>
      <c r="G7" s="307">
        <f>SUM(G8:G18)</f>
        <v>78773</v>
      </c>
      <c r="H7" s="307">
        <f>SUM(H8:H18)</f>
        <v>83335</v>
      </c>
    </row>
    <row r="8" spans="1:12" ht="15.75">
      <c r="A8" s="300">
        <v>4</v>
      </c>
      <c r="B8" s="1012" t="s">
        <v>306</v>
      </c>
      <c r="C8" s="1013"/>
      <c r="D8" s="1013"/>
      <c r="E8" s="1014"/>
      <c r="F8" s="311">
        <v>4500</v>
      </c>
      <c r="G8" s="311">
        <v>2343</v>
      </c>
      <c r="H8" s="311">
        <v>2343</v>
      </c>
    </row>
    <row r="9" spans="1:12" ht="15.75">
      <c r="A9" s="300">
        <v>5</v>
      </c>
      <c r="B9" s="1012" t="s">
        <v>307</v>
      </c>
      <c r="C9" s="1013"/>
      <c r="D9" s="1013"/>
      <c r="E9" s="1014"/>
      <c r="F9" s="311">
        <v>1332</v>
      </c>
      <c r="G9" s="311">
        <v>424</v>
      </c>
      <c r="H9" s="311">
        <v>424</v>
      </c>
    </row>
    <row r="10" spans="1:12" ht="15.75">
      <c r="A10" s="300">
        <v>6</v>
      </c>
      <c r="B10" s="1012" t="s">
        <v>308</v>
      </c>
      <c r="C10" s="1013"/>
      <c r="D10" s="1013"/>
      <c r="E10" s="1014"/>
      <c r="F10" s="311">
        <v>1202</v>
      </c>
      <c r="G10" s="311">
        <v>202</v>
      </c>
      <c r="H10" s="311">
        <v>202</v>
      </c>
    </row>
    <row r="11" spans="1:12" ht="15.75">
      <c r="A11" s="300">
        <v>7</v>
      </c>
      <c r="B11" s="1012" t="s">
        <v>309</v>
      </c>
      <c r="C11" s="1013"/>
      <c r="D11" s="1013"/>
      <c r="E11" s="1014"/>
      <c r="F11" s="311">
        <v>1089</v>
      </c>
      <c r="G11" s="311">
        <v>1089</v>
      </c>
      <c r="H11" s="311">
        <v>1301</v>
      </c>
    </row>
    <row r="12" spans="1:12" ht="15.75">
      <c r="A12" s="300">
        <v>8</v>
      </c>
      <c r="B12" s="1012" t="s">
        <v>310</v>
      </c>
      <c r="C12" s="1013"/>
      <c r="D12" s="1013"/>
      <c r="E12" s="1014"/>
      <c r="F12" s="311">
        <v>9995</v>
      </c>
      <c r="G12" s="311">
        <v>10148</v>
      </c>
      <c r="H12" s="311">
        <v>12003</v>
      </c>
    </row>
    <row r="13" spans="1:12" ht="15.75">
      <c r="A13" s="300">
        <v>9</v>
      </c>
      <c r="B13" s="1012" t="s">
        <v>311</v>
      </c>
      <c r="C13" s="1013"/>
      <c r="D13" s="1013"/>
      <c r="E13" s="1014"/>
      <c r="F13" s="311">
        <v>9000</v>
      </c>
      <c r="G13" s="311">
        <v>9000</v>
      </c>
      <c r="H13" s="311">
        <v>8915</v>
      </c>
    </row>
    <row r="14" spans="1:12" ht="15.75">
      <c r="A14" s="300">
        <v>10</v>
      </c>
      <c r="B14" s="308" t="s">
        <v>312</v>
      </c>
      <c r="C14" s="309"/>
      <c r="D14" s="309"/>
      <c r="E14" s="310"/>
      <c r="F14" s="311">
        <v>2398</v>
      </c>
      <c r="G14" s="311">
        <v>2622</v>
      </c>
      <c r="H14" s="311">
        <v>4253</v>
      </c>
      <c r="I14" s="312"/>
    </row>
    <row r="15" spans="1:12" ht="15.75">
      <c r="A15" s="300">
        <v>11</v>
      </c>
      <c r="B15" s="1012" t="s">
        <v>313</v>
      </c>
      <c r="C15" s="1013"/>
      <c r="D15" s="1013"/>
      <c r="E15" s="1014"/>
      <c r="F15" s="311">
        <v>305</v>
      </c>
      <c r="G15" s="311">
        <v>1174</v>
      </c>
      <c r="H15" s="311">
        <v>1609</v>
      </c>
    </row>
    <row r="16" spans="1:12" ht="15.75">
      <c r="A16" s="300">
        <v>12</v>
      </c>
      <c r="B16" s="1012" t="s">
        <v>314</v>
      </c>
      <c r="C16" s="1013"/>
      <c r="D16" s="1013"/>
      <c r="E16" s="1014"/>
      <c r="F16" s="311">
        <v>3000</v>
      </c>
      <c r="G16" s="311">
        <v>3002</v>
      </c>
      <c r="H16" s="311">
        <v>3257</v>
      </c>
    </row>
    <row r="17" spans="1:8" ht="15.75">
      <c r="A17" s="300">
        <v>13</v>
      </c>
      <c r="B17" s="1012" t="s">
        <v>315</v>
      </c>
      <c r="C17" s="1013"/>
      <c r="D17" s="1013"/>
      <c r="E17" s="1014"/>
      <c r="F17" s="311">
        <v>37210</v>
      </c>
      <c r="G17" s="311">
        <v>33325</v>
      </c>
      <c r="H17" s="311">
        <v>33226</v>
      </c>
    </row>
    <row r="18" spans="1:8" ht="15.75">
      <c r="A18" s="300">
        <v>14</v>
      </c>
      <c r="B18" s="1012" t="s">
        <v>316</v>
      </c>
      <c r="C18" s="1013"/>
      <c r="D18" s="1013"/>
      <c r="E18" s="1014"/>
      <c r="F18" s="311">
        <v>17213</v>
      </c>
      <c r="G18" s="311">
        <v>15444</v>
      </c>
      <c r="H18" s="311">
        <v>15802</v>
      </c>
    </row>
    <row r="19" spans="1:8" ht="15.75">
      <c r="A19" s="300">
        <v>15</v>
      </c>
      <c r="B19" s="1025" t="s">
        <v>398</v>
      </c>
      <c r="C19" s="1025"/>
      <c r="D19" s="1025"/>
      <c r="E19" s="1025"/>
      <c r="F19" s="313">
        <f>F20+F21+F24+F29+F30+F33</f>
        <v>200028</v>
      </c>
      <c r="G19" s="313">
        <f>G20+G21+G24+G29+G30+G33</f>
        <v>212727</v>
      </c>
      <c r="H19" s="313">
        <f>H20+H21+H24+H29+H30+H33</f>
        <v>251068</v>
      </c>
    </row>
    <row r="20" spans="1:8" ht="15.75">
      <c r="A20" s="300">
        <v>16</v>
      </c>
      <c r="B20" s="1026" t="s">
        <v>399</v>
      </c>
      <c r="C20" s="1027"/>
      <c r="D20" s="1027"/>
      <c r="E20" s="1028"/>
      <c r="F20" s="315">
        <v>300</v>
      </c>
      <c r="G20" s="315">
        <v>100</v>
      </c>
      <c r="H20" s="315">
        <v>135</v>
      </c>
    </row>
    <row r="21" spans="1:8" ht="15.75">
      <c r="A21" s="300">
        <v>17</v>
      </c>
      <c r="B21" s="1029" t="s">
        <v>400</v>
      </c>
      <c r="C21" s="1030"/>
      <c r="D21" s="1030"/>
      <c r="E21" s="1030"/>
      <c r="F21" s="317">
        <f>SUM(F22:F23)</f>
        <v>10768</v>
      </c>
      <c r="G21" s="317">
        <f>SUM(G22:G23)</f>
        <v>10768</v>
      </c>
      <c r="H21" s="317">
        <f>SUM(H22:H23)</f>
        <v>11826</v>
      </c>
    </row>
    <row r="22" spans="1:8" ht="15.75">
      <c r="A22" s="300">
        <v>18</v>
      </c>
      <c r="B22" s="1031" t="s">
        <v>401</v>
      </c>
      <c r="C22" s="1032"/>
      <c r="D22" s="1032"/>
      <c r="E22" s="1032"/>
      <c r="F22" s="311">
        <v>10600</v>
      </c>
      <c r="G22" s="311">
        <v>10600</v>
      </c>
      <c r="H22" s="311">
        <v>11826</v>
      </c>
    </row>
    <row r="23" spans="1:8" ht="15.75">
      <c r="A23" s="300">
        <v>19</v>
      </c>
      <c r="B23" s="1031" t="s">
        <v>402</v>
      </c>
      <c r="C23" s="1032"/>
      <c r="D23" s="1032"/>
      <c r="E23" s="1032"/>
      <c r="F23" s="311">
        <v>168</v>
      </c>
      <c r="G23" s="311">
        <v>168</v>
      </c>
      <c r="H23" s="311"/>
    </row>
    <row r="24" spans="1:8" ht="15.75">
      <c r="A24" s="300">
        <v>20</v>
      </c>
      <c r="B24" s="1029" t="s">
        <v>403</v>
      </c>
      <c r="C24" s="1030"/>
      <c r="D24" s="1030"/>
      <c r="E24" s="1030"/>
      <c r="F24" s="317">
        <f>SUM(F25:F28)</f>
        <v>187800</v>
      </c>
      <c r="G24" s="317">
        <f>SUM(G25:G28)</f>
        <v>199794</v>
      </c>
      <c r="H24" s="317">
        <f>SUM(H25:H28)</f>
        <v>234380</v>
      </c>
    </row>
    <row r="25" spans="1:8" ht="15.75">
      <c r="A25" s="300">
        <v>21</v>
      </c>
      <c r="B25" s="1033" t="s">
        <v>317</v>
      </c>
      <c r="C25" s="1034"/>
      <c r="D25" s="1034"/>
      <c r="E25" s="1034"/>
      <c r="F25" s="319">
        <v>70400</v>
      </c>
      <c r="G25" s="319">
        <v>70400</v>
      </c>
      <c r="H25" s="319">
        <v>77270</v>
      </c>
    </row>
    <row r="26" spans="1:8" ht="15.75">
      <c r="A26" s="300">
        <v>22</v>
      </c>
      <c r="B26" s="1023" t="s">
        <v>318</v>
      </c>
      <c r="C26" s="1024"/>
      <c r="D26" s="1024"/>
      <c r="E26" s="1024"/>
      <c r="F26" s="322">
        <v>13100</v>
      </c>
      <c r="G26" s="322">
        <v>16345</v>
      </c>
      <c r="H26" s="322">
        <v>17506</v>
      </c>
    </row>
    <row r="27" spans="1:8" ht="15.75">
      <c r="A27" s="300">
        <v>23</v>
      </c>
      <c r="B27" s="1023" t="s">
        <v>319</v>
      </c>
      <c r="C27" s="1024"/>
      <c r="D27" s="1024"/>
      <c r="E27" s="1024"/>
      <c r="F27" s="322">
        <v>104000</v>
      </c>
      <c r="G27" s="322">
        <v>112749</v>
      </c>
      <c r="H27" s="322">
        <v>139341</v>
      </c>
    </row>
    <row r="28" spans="1:8" ht="15.75">
      <c r="A28" s="300">
        <v>24</v>
      </c>
      <c r="B28" s="320" t="s">
        <v>404</v>
      </c>
      <c r="C28" s="321"/>
      <c r="D28" s="321"/>
      <c r="E28" s="321"/>
      <c r="F28" s="322">
        <v>300</v>
      </c>
      <c r="G28" s="322">
        <v>300</v>
      </c>
      <c r="H28" s="322">
        <v>263</v>
      </c>
    </row>
    <row r="29" spans="1:8" ht="15.75">
      <c r="A29" s="300">
        <v>25</v>
      </c>
      <c r="B29" s="323" t="s">
        <v>405</v>
      </c>
      <c r="C29" s="324"/>
      <c r="D29" s="324"/>
      <c r="E29" s="325"/>
      <c r="F29" s="315">
        <v>900</v>
      </c>
      <c r="G29" s="315">
        <v>1539</v>
      </c>
      <c r="H29" s="315">
        <v>3380</v>
      </c>
    </row>
    <row r="30" spans="1:8" ht="15.75">
      <c r="A30" s="300">
        <v>26</v>
      </c>
      <c r="B30" s="316" t="s">
        <v>406</v>
      </c>
      <c r="C30" s="326"/>
      <c r="D30" s="326"/>
      <c r="E30" s="327"/>
      <c r="F30" s="328">
        <f>SUM(F31:F32)</f>
        <v>100</v>
      </c>
      <c r="G30" s="328">
        <f>SUM(G31:G32)</f>
        <v>208</v>
      </c>
      <c r="H30" s="328">
        <f>SUM(H31:H32)</f>
        <v>788</v>
      </c>
    </row>
    <row r="31" spans="1:8" ht="15.75">
      <c r="A31" s="300">
        <v>27</v>
      </c>
      <c r="B31" s="323" t="s">
        <v>407</v>
      </c>
      <c r="C31" s="329"/>
      <c r="D31" s="329"/>
      <c r="E31" s="330"/>
      <c r="F31" s="331">
        <v>100</v>
      </c>
      <c r="G31" s="331">
        <v>208</v>
      </c>
      <c r="H31" s="331">
        <v>788</v>
      </c>
    </row>
    <row r="32" spans="1:8" ht="15.75">
      <c r="A32" s="300">
        <v>28</v>
      </c>
      <c r="B32" s="1012" t="s">
        <v>408</v>
      </c>
      <c r="C32" s="1013"/>
      <c r="D32" s="1013"/>
      <c r="E32" s="1014"/>
      <c r="F32" s="311"/>
      <c r="G32" s="311"/>
      <c r="H32" s="311"/>
    </row>
    <row r="33" spans="1:9" ht="15.75">
      <c r="A33" s="300">
        <v>29</v>
      </c>
      <c r="B33" s="332" t="s">
        <v>409</v>
      </c>
      <c r="C33" s="333"/>
      <c r="D33" s="333"/>
      <c r="E33" s="334"/>
      <c r="F33" s="335">
        <v>160</v>
      </c>
      <c r="G33" s="335">
        <v>318</v>
      </c>
      <c r="H33" s="335">
        <v>559</v>
      </c>
    </row>
    <row r="34" spans="1:9" ht="15.75">
      <c r="A34" s="300">
        <v>30</v>
      </c>
      <c r="B34" s="336" t="s">
        <v>410</v>
      </c>
      <c r="C34" s="337"/>
      <c r="D34" s="337"/>
      <c r="E34" s="338"/>
      <c r="F34" s="339">
        <f>F35+F57+F58</f>
        <v>369623</v>
      </c>
      <c r="G34" s="339">
        <f>G35+G57+G58</f>
        <v>521436</v>
      </c>
      <c r="H34" s="339">
        <f>H35+H57+H58</f>
        <v>518797</v>
      </c>
    </row>
    <row r="35" spans="1:9" ht="15.75">
      <c r="A35" s="300">
        <v>31</v>
      </c>
      <c r="B35" s="1036" t="s">
        <v>411</v>
      </c>
      <c r="C35" s="1037"/>
      <c r="D35" s="1037"/>
      <c r="E35" s="1037"/>
      <c r="F35" s="340">
        <f>F36+F37+F44</f>
        <v>297807</v>
      </c>
      <c r="G35" s="340">
        <f>G36+G37+G44+G49+G52</f>
        <v>425320</v>
      </c>
      <c r="H35" s="340">
        <f>H36+H37+H44+H49+H52</f>
        <v>425320</v>
      </c>
    </row>
    <row r="36" spans="1:9" ht="15.75">
      <c r="A36" s="300">
        <v>32</v>
      </c>
      <c r="B36" s="1038" t="s">
        <v>412</v>
      </c>
      <c r="C36" s="1039"/>
      <c r="D36" s="1039"/>
      <c r="E36" s="1039"/>
      <c r="F36" s="315">
        <v>297592</v>
      </c>
      <c r="G36" s="315">
        <v>307354</v>
      </c>
      <c r="H36" s="315">
        <v>307354</v>
      </c>
    </row>
    <row r="37" spans="1:9" ht="15.75">
      <c r="A37" s="300">
        <v>33</v>
      </c>
      <c r="B37" s="1026" t="s">
        <v>413</v>
      </c>
      <c r="C37" s="1040"/>
      <c r="D37" s="1040"/>
      <c r="E37" s="1041"/>
      <c r="F37" s="341">
        <f>SUM(F38:F43)</f>
        <v>0</v>
      </c>
      <c r="G37" s="341">
        <f>SUM(G38:G43)</f>
        <v>86520</v>
      </c>
      <c r="H37" s="341">
        <f>SUM(H38:H43)</f>
        <v>86520</v>
      </c>
    </row>
    <row r="38" spans="1:9" ht="15.75">
      <c r="A38" s="300">
        <v>34</v>
      </c>
      <c r="B38" s="1012" t="s">
        <v>414</v>
      </c>
      <c r="C38" s="1013"/>
      <c r="D38" s="1013"/>
      <c r="E38" s="1014"/>
      <c r="F38" s="311"/>
      <c r="G38" s="311">
        <v>8434</v>
      </c>
      <c r="H38" s="311">
        <v>8434</v>
      </c>
    </row>
    <row r="39" spans="1:9" ht="15.75">
      <c r="A39" s="300">
        <v>35</v>
      </c>
      <c r="B39" s="320" t="s">
        <v>415</v>
      </c>
      <c r="C39" s="321"/>
      <c r="D39" s="321"/>
      <c r="E39" s="342"/>
      <c r="F39" s="311"/>
      <c r="G39" s="311">
        <v>52</v>
      </c>
      <c r="H39" s="311">
        <v>52</v>
      </c>
    </row>
    <row r="40" spans="1:9" ht="15.75">
      <c r="A40" s="300">
        <v>36</v>
      </c>
      <c r="B40" s="1023" t="s">
        <v>416</v>
      </c>
      <c r="C40" s="1024"/>
      <c r="D40" s="1024"/>
      <c r="E40" s="1042"/>
      <c r="F40" s="311"/>
      <c r="G40" s="311">
        <v>451</v>
      </c>
      <c r="H40" s="311">
        <v>451</v>
      </c>
    </row>
    <row r="41" spans="1:9" ht="15.75">
      <c r="A41" s="300">
        <v>37</v>
      </c>
      <c r="B41" s="1023" t="s">
        <v>417</v>
      </c>
      <c r="C41" s="1024"/>
      <c r="D41" s="1024"/>
      <c r="E41" s="1042"/>
      <c r="F41" s="343"/>
      <c r="G41" s="343">
        <v>15916</v>
      </c>
      <c r="H41" s="343">
        <v>15916</v>
      </c>
    </row>
    <row r="42" spans="1:9" ht="15.75">
      <c r="A42" s="300">
        <v>38</v>
      </c>
      <c r="B42" s="1023" t="s">
        <v>418</v>
      </c>
      <c r="C42" s="1043"/>
      <c r="D42" s="1043"/>
      <c r="E42" s="1044"/>
      <c r="F42" s="343"/>
      <c r="G42" s="343">
        <v>60617</v>
      </c>
      <c r="H42" s="343">
        <v>60617</v>
      </c>
    </row>
    <row r="43" spans="1:9" ht="15.75">
      <c r="A43" s="300">
        <v>39</v>
      </c>
      <c r="B43" s="1023" t="s">
        <v>419</v>
      </c>
      <c r="C43" s="1043"/>
      <c r="D43" s="1043"/>
      <c r="E43" s="1044"/>
      <c r="F43" s="343"/>
      <c r="G43" s="343">
        <v>1050</v>
      </c>
      <c r="H43" s="343">
        <v>1050</v>
      </c>
    </row>
    <row r="44" spans="1:9" ht="15.75">
      <c r="A44" s="300">
        <v>40</v>
      </c>
      <c r="B44" s="1038" t="s">
        <v>420</v>
      </c>
      <c r="C44" s="1038"/>
      <c r="D44" s="1038"/>
      <c r="E44" s="1038"/>
      <c r="F44" s="345">
        <f>SUM(F45:F48)</f>
        <v>215</v>
      </c>
      <c r="G44" s="345">
        <f>SUM(G45:G48)</f>
        <v>1967</v>
      </c>
      <c r="H44" s="345">
        <f>SUM(H45:H48)</f>
        <v>1967</v>
      </c>
    </row>
    <row r="45" spans="1:9" ht="15.75">
      <c r="A45" s="300">
        <v>41</v>
      </c>
      <c r="B45" s="1045" t="s">
        <v>421</v>
      </c>
      <c r="C45" s="1045"/>
      <c r="D45" s="1045"/>
      <c r="E45" s="1045"/>
      <c r="F45" s="346">
        <v>215</v>
      </c>
      <c r="G45" s="346">
        <v>215</v>
      </c>
      <c r="H45" s="346">
        <v>215</v>
      </c>
      <c r="I45" s="312"/>
    </row>
    <row r="46" spans="1:9" ht="15.75">
      <c r="A46" s="300">
        <v>42</v>
      </c>
      <c r="B46" s="1035" t="s">
        <v>422</v>
      </c>
      <c r="C46" s="1035"/>
      <c r="D46" s="1035"/>
      <c r="E46" s="1035"/>
      <c r="F46" s="348"/>
      <c r="G46" s="348">
        <v>0</v>
      </c>
      <c r="H46" s="348">
        <v>0</v>
      </c>
    </row>
    <row r="47" spans="1:9" ht="15.75">
      <c r="A47" s="300">
        <v>43</v>
      </c>
      <c r="B47" s="1035" t="s">
        <v>423</v>
      </c>
      <c r="C47" s="1035"/>
      <c r="D47" s="1035"/>
      <c r="E47" s="1035"/>
      <c r="F47" s="348"/>
      <c r="G47" s="348">
        <v>1065</v>
      </c>
      <c r="H47" s="348">
        <v>1065</v>
      </c>
    </row>
    <row r="48" spans="1:9" ht="15.75">
      <c r="A48" s="300">
        <v>44</v>
      </c>
      <c r="B48" s="1012" t="s">
        <v>424</v>
      </c>
      <c r="C48" s="1046"/>
      <c r="D48" s="1046"/>
      <c r="E48" s="1047"/>
      <c r="F48" s="351"/>
      <c r="G48" s="351">
        <v>687</v>
      </c>
      <c r="H48" s="351">
        <v>687</v>
      </c>
      <c r="I48" s="352"/>
    </row>
    <row r="49" spans="1:10" ht="15.75">
      <c r="A49" s="300">
        <v>45</v>
      </c>
      <c r="B49" s="314" t="s">
        <v>425</v>
      </c>
      <c r="C49" s="324"/>
      <c r="D49" s="324"/>
      <c r="E49" s="325"/>
      <c r="F49" s="353"/>
      <c r="G49" s="353">
        <f>SUM(G50:G51)</f>
        <v>14294</v>
      </c>
      <c r="H49" s="353">
        <f>SUM(H50:H51)</f>
        <v>14294</v>
      </c>
    </row>
    <row r="50" spans="1:10" ht="15.75">
      <c r="A50" s="300">
        <v>46</v>
      </c>
      <c r="B50" s="323" t="s">
        <v>426</v>
      </c>
      <c r="C50" s="329"/>
      <c r="D50" s="329"/>
      <c r="E50" s="330"/>
      <c r="F50" s="354"/>
      <c r="G50" s="354">
        <v>7015</v>
      </c>
      <c r="H50" s="354">
        <v>7015</v>
      </c>
    </row>
    <row r="51" spans="1:10" ht="15.75">
      <c r="A51" s="300">
        <v>47</v>
      </c>
      <c r="B51" s="355" t="s">
        <v>427</v>
      </c>
      <c r="C51" s="301"/>
      <c r="D51" s="301"/>
      <c r="E51" s="356"/>
      <c r="F51" s="357"/>
      <c r="G51" s="357">
        <v>7279</v>
      </c>
      <c r="H51" s="357">
        <v>7279</v>
      </c>
    </row>
    <row r="52" spans="1:10" ht="15.75">
      <c r="A52" s="300">
        <v>48</v>
      </c>
      <c r="B52" s="314" t="s">
        <v>428</v>
      </c>
      <c r="C52" s="324"/>
      <c r="D52" s="324"/>
      <c r="E52" s="325"/>
      <c r="F52" s="353"/>
      <c r="G52" s="353">
        <f>SUM(G53:G56)</f>
        <v>15185</v>
      </c>
      <c r="H52" s="353">
        <f>SUM(H53:H56)</f>
        <v>15185</v>
      </c>
    </row>
    <row r="53" spans="1:10" ht="15.75">
      <c r="A53" s="300">
        <v>49</v>
      </c>
      <c r="B53" s="323" t="s">
        <v>429</v>
      </c>
      <c r="C53" s="329"/>
      <c r="D53" s="329"/>
      <c r="E53" s="330"/>
      <c r="F53" s="354"/>
      <c r="G53" s="354">
        <v>2130</v>
      </c>
      <c r="H53" s="354">
        <v>2130</v>
      </c>
    </row>
    <row r="54" spans="1:10" ht="15.75">
      <c r="A54" s="300">
        <v>50</v>
      </c>
      <c r="B54" s="308" t="s">
        <v>430</v>
      </c>
      <c r="C54" s="309"/>
      <c r="D54" s="309"/>
      <c r="E54" s="310"/>
      <c r="F54" s="358"/>
      <c r="G54" s="358">
        <v>6729</v>
      </c>
      <c r="H54" s="358">
        <v>6729</v>
      </c>
    </row>
    <row r="55" spans="1:10" ht="15.75">
      <c r="A55" s="300">
        <v>51</v>
      </c>
      <c r="B55" s="308" t="s">
        <v>431</v>
      </c>
      <c r="C55" s="309"/>
      <c r="D55" s="309"/>
      <c r="E55" s="310"/>
      <c r="F55" s="358"/>
      <c r="G55" s="358">
        <v>2486</v>
      </c>
      <c r="H55" s="358">
        <v>2486</v>
      </c>
    </row>
    <row r="56" spans="1:10" ht="15.75">
      <c r="A56" s="300">
        <v>52</v>
      </c>
      <c r="B56" s="355" t="s">
        <v>432</v>
      </c>
      <c r="C56" s="301"/>
      <c r="D56" s="301"/>
      <c r="E56" s="356"/>
      <c r="F56" s="357"/>
      <c r="G56" s="357">
        <v>3840</v>
      </c>
      <c r="H56" s="357">
        <v>3840</v>
      </c>
    </row>
    <row r="57" spans="1:10" ht="15.75">
      <c r="A57" s="300">
        <v>53</v>
      </c>
      <c r="B57" s="314" t="s">
        <v>433</v>
      </c>
      <c r="C57" s="324"/>
      <c r="D57" s="324"/>
      <c r="E57" s="325"/>
      <c r="F57" s="353"/>
      <c r="G57" s="353"/>
      <c r="H57" s="353">
        <v>2852</v>
      </c>
    </row>
    <row r="58" spans="1:10" ht="15.75">
      <c r="A58" s="300">
        <v>54</v>
      </c>
      <c r="B58" s="1026" t="s">
        <v>434</v>
      </c>
      <c r="C58" s="1040"/>
      <c r="D58" s="1040"/>
      <c r="E58" s="1041"/>
      <c r="F58" s="341">
        <f>SUM(F59:F69)</f>
        <v>71816</v>
      </c>
      <c r="G58" s="341">
        <f>SUM(G59:G77)</f>
        <v>96116</v>
      </c>
      <c r="H58" s="341">
        <f>SUM(H59:H77)</f>
        <v>90625</v>
      </c>
      <c r="J58" s="359"/>
    </row>
    <row r="59" spans="1:10" ht="15.75">
      <c r="A59" s="300">
        <v>55</v>
      </c>
      <c r="B59" s="323" t="s">
        <v>320</v>
      </c>
      <c r="C59" s="329"/>
      <c r="D59" s="329"/>
      <c r="E59" s="330"/>
      <c r="F59" s="331">
        <v>11424</v>
      </c>
      <c r="G59" s="331">
        <v>12049</v>
      </c>
      <c r="H59" s="319">
        <v>12049</v>
      </c>
    </row>
    <row r="60" spans="1:10" ht="15.75">
      <c r="A60" s="300">
        <v>56</v>
      </c>
      <c r="B60" s="308" t="s">
        <v>435</v>
      </c>
      <c r="C60" s="309"/>
      <c r="D60" s="309"/>
      <c r="E60" s="310"/>
      <c r="F60" s="311">
        <v>2000</v>
      </c>
      <c r="G60" s="311">
        <v>1929</v>
      </c>
      <c r="H60" s="322">
        <v>1930</v>
      </c>
    </row>
    <row r="61" spans="1:10" ht="15.75">
      <c r="A61" s="300">
        <v>57</v>
      </c>
      <c r="B61" s="360" t="s">
        <v>436</v>
      </c>
      <c r="C61" s="361"/>
      <c r="D61" s="361"/>
      <c r="E61" s="362"/>
      <c r="F61" s="363">
        <v>2431</v>
      </c>
      <c r="G61" s="363">
        <v>2431</v>
      </c>
      <c r="H61" s="322">
        <v>1788</v>
      </c>
    </row>
    <row r="62" spans="1:10" ht="15.75">
      <c r="A62" s="300">
        <v>58</v>
      </c>
      <c r="B62" s="360" t="s">
        <v>437</v>
      </c>
      <c r="C62" s="361"/>
      <c r="D62" s="361"/>
      <c r="E62" s="362"/>
      <c r="F62" s="364">
        <v>10193</v>
      </c>
      <c r="G62" s="364">
        <v>10482</v>
      </c>
      <c r="H62" s="365">
        <v>10482</v>
      </c>
    </row>
    <row r="63" spans="1:10" ht="15.75">
      <c r="A63" s="300">
        <v>59</v>
      </c>
      <c r="B63" s="360" t="s">
        <v>438</v>
      </c>
      <c r="C63" s="361"/>
      <c r="D63" s="361"/>
      <c r="E63" s="362"/>
      <c r="F63" s="363">
        <v>734</v>
      </c>
      <c r="G63" s="363">
        <v>734</v>
      </c>
      <c r="H63" s="322">
        <v>734</v>
      </c>
    </row>
    <row r="64" spans="1:10" ht="15.75">
      <c r="A64" s="300">
        <v>60</v>
      </c>
      <c r="B64" s="1035" t="s">
        <v>439</v>
      </c>
      <c r="C64" s="1035"/>
      <c r="D64" s="1035"/>
      <c r="E64" s="1035"/>
      <c r="F64" s="358">
        <v>222</v>
      </c>
      <c r="G64" s="358">
        <v>0</v>
      </c>
      <c r="H64" s="322"/>
    </row>
    <row r="65" spans="1:8" ht="15.75">
      <c r="A65" s="300">
        <v>61</v>
      </c>
      <c r="B65" s="1035" t="s">
        <v>440</v>
      </c>
      <c r="C65" s="1035"/>
      <c r="D65" s="1035"/>
      <c r="E65" s="1035"/>
      <c r="F65" s="358">
        <v>222</v>
      </c>
      <c r="G65" s="358">
        <v>0</v>
      </c>
      <c r="H65" s="322"/>
    </row>
    <row r="66" spans="1:8" ht="15.75">
      <c r="A66" s="300">
        <v>62</v>
      </c>
      <c r="B66" s="1012" t="s">
        <v>441</v>
      </c>
      <c r="C66" s="1048"/>
      <c r="D66" s="1048"/>
      <c r="E66" s="1047"/>
      <c r="F66" s="358">
        <v>34562</v>
      </c>
      <c r="G66" s="358">
        <v>33904</v>
      </c>
      <c r="H66" s="322">
        <v>23616</v>
      </c>
    </row>
    <row r="67" spans="1:8" ht="15.75">
      <c r="A67" s="300">
        <v>63</v>
      </c>
      <c r="B67" s="1012" t="s">
        <v>442</v>
      </c>
      <c r="C67" s="1046"/>
      <c r="D67" s="1046"/>
      <c r="E67" s="1047"/>
      <c r="F67" s="348">
        <v>664</v>
      </c>
      <c r="G67" s="348">
        <v>0</v>
      </c>
      <c r="H67" s="322"/>
    </row>
    <row r="68" spans="1:8" ht="15.75">
      <c r="A68" s="300">
        <v>64</v>
      </c>
      <c r="B68" s="366" t="s">
        <v>443</v>
      </c>
      <c r="C68" s="349"/>
      <c r="D68" s="349"/>
      <c r="E68" s="350"/>
      <c r="F68" s="348">
        <v>9364</v>
      </c>
      <c r="G68" s="348">
        <v>9364</v>
      </c>
      <c r="H68" s="322">
        <v>3143</v>
      </c>
    </row>
    <row r="69" spans="1:8" ht="15.75">
      <c r="A69" s="300">
        <v>65</v>
      </c>
      <c r="B69" s="1012" t="s">
        <v>444</v>
      </c>
      <c r="C69" s="1046"/>
      <c r="D69" s="1046"/>
      <c r="E69" s="1047"/>
      <c r="F69" s="348"/>
      <c r="G69" s="348">
        <v>2200</v>
      </c>
      <c r="H69" s="322">
        <v>1423</v>
      </c>
    </row>
    <row r="70" spans="1:8" ht="15.75">
      <c r="A70" s="300">
        <v>66</v>
      </c>
      <c r="B70" s="308" t="s">
        <v>445</v>
      </c>
      <c r="C70" s="349"/>
      <c r="D70" s="349"/>
      <c r="E70" s="350"/>
      <c r="F70" s="358"/>
      <c r="G70" s="358">
        <v>0</v>
      </c>
      <c r="H70" s="322"/>
    </row>
    <row r="71" spans="1:8" ht="15.75">
      <c r="A71" s="300">
        <v>67</v>
      </c>
      <c r="B71" s="308" t="s">
        <v>446</v>
      </c>
      <c r="C71" s="349"/>
      <c r="D71" s="349"/>
      <c r="E71" s="350"/>
      <c r="F71" s="358"/>
      <c r="G71" s="358">
        <v>308</v>
      </c>
      <c r="H71" s="322">
        <v>308</v>
      </c>
    </row>
    <row r="72" spans="1:8" ht="15.75">
      <c r="A72" s="300">
        <v>68</v>
      </c>
      <c r="B72" s="308" t="s">
        <v>447</v>
      </c>
      <c r="C72" s="349"/>
      <c r="D72" s="349"/>
      <c r="E72" s="350"/>
      <c r="F72" s="358"/>
      <c r="G72" s="358">
        <v>736</v>
      </c>
      <c r="H72" s="322">
        <v>736</v>
      </c>
    </row>
    <row r="73" spans="1:8" ht="15.75">
      <c r="A73" s="300">
        <v>69</v>
      </c>
      <c r="B73" s="308" t="s">
        <v>448</v>
      </c>
      <c r="C73" s="349"/>
      <c r="D73" s="349"/>
      <c r="E73" s="350"/>
      <c r="F73" s="358"/>
      <c r="G73" s="358">
        <v>19451</v>
      </c>
      <c r="H73" s="322">
        <v>32061</v>
      </c>
    </row>
    <row r="74" spans="1:8" ht="15.75">
      <c r="A74" s="300">
        <v>70</v>
      </c>
      <c r="B74" s="308" t="s">
        <v>449</v>
      </c>
      <c r="C74" s="349"/>
      <c r="D74" s="349"/>
      <c r="E74" s="350"/>
      <c r="F74" s="358"/>
      <c r="G74" s="358">
        <v>1933</v>
      </c>
      <c r="H74" s="322">
        <v>1933</v>
      </c>
    </row>
    <row r="75" spans="1:8" ht="15.75">
      <c r="A75" s="300">
        <v>71</v>
      </c>
      <c r="B75" s="308" t="s">
        <v>450</v>
      </c>
      <c r="C75" s="349"/>
      <c r="D75" s="349"/>
      <c r="E75" s="350"/>
      <c r="F75" s="358"/>
      <c r="G75" s="358">
        <v>408</v>
      </c>
      <c r="H75" s="322">
        <v>408</v>
      </c>
    </row>
    <row r="76" spans="1:8" ht="15.75">
      <c r="A76" s="300">
        <v>72</v>
      </c>
      <c r="B76" s="367" t="s">
        <v>451</v>
      </c>
      <c r="C76" s="349"/>
      <c r="D76" s="349"/>
      <c r="E76" s="350"/>
      <c r="F76" s="358"/>
      <c r="G76" s="358"/>
      <c r="H76" s="322">
        <v>14</v>
      </c>
    </row>
    <row r="77" spans="1:8" ht="15.75">
      <c r="A77" s="300">
        <v>73</v>
      </c>
      <c r="B77" s="308" t="s">
        <v>452</v>
      </c>
      <c r="C77" s="349"/>
      <c r="D77" s="349"/>
      <c r="E77" s="350"/>
      <c r="F77" s="358"/>
      <c r="G77" s="358">
        <v>187</v>
      </c>
      <c r="H77" s="365"/>
    </row>
    <row r="78" spans="1:8" s="369" customFormat="1" ht="15.75">
      <c r="A78" s="300">
        <v>74</v>
      </c>
      <c r="B78" s="1050" t="s">
        <v>453</v>
      </c>
      <c r="C78" s="1051"/>
      <c r="D78" s="1051"/>
      <c r="E78" s="1052"/>
      <c r="F78" s="368">
        <f>SUM(F79:F81)</f>
        <v>70</v>
      </c>
      <c r="G78" s="368">
        <f>SUM(G79:G81)</f>
        <v>156</v>
      </c>
      <c r="H78" s="368">
        <f>SUM(H79:H81)</f>
        <v>131</v>
      </c>
    </row>
    <row r="79" spans="1:8" ht="15.75">
      <c r="A79" s="300">
        <v>75</v>
      </c>
      <c r="B79" s="308" t="s">
        <v>454</v>
      </c>
      <c r="C79" s="361"/>
      <c r="D79" s="361"/>
      <c r="E79" s="362"/>
      <c r="F79" s="311">
        <v>70</v>
      </c>
      <c r="G79" s="311">
        <v>70</v>
      </c>
      <c r="H79" s="311">
        <v>70</v>
      </c>
    </row>
    <row r="80" spans="1:8" ht="15.75">
      <c r="A80" s="300">
        <v>76</v>
      </c>
      <c r="B80" s="360" t="s">
        <v>455</v>
      </c>
      <c r="C80" s="361"/>
      <c r="D80" s="361"/>
      <c r="E80" s="362"/>
      <c r="F80" s="311"/>
      <c r="G80" s="311">
        <v>75</v>
      </c>
      <c r="H80" s="311">
        <v>50</v>
      </c>
    </row>
    <row r="81" spans="1:9" ht="16.5" thickBot="1">
      <c r="A81" s="300">
        <v>77</v>
      </c>
      <c r="B81" s="360" t="s">
        <v>456</v>
      </c>
      <c r="C81" s="361"/>
      <c r="D81" s="361"/>
      <c r="E81" s="362"/>
      <c r="F81" s="311"/>
      <c r="G81" s="311">
        <v>11</v>
      </c>
      <c r="H81" s="311">
        <v>11</v>
      </c>
    </row>
    <row r="82" spans="1:9" ht="16.5" thickBot="1">
      <c r="A82" s="300">
        <v>78</v>
      </c>
      <c r="B82" s="1053" t="s">
        <v>321</v>
      </c>
      <c r="C82" s="1054"/>
      <c r="D82" s="1054"/>
      <c r="E82" s="1054"/>
      <c r="F82" s="370">
        <f>F83+F88</f>
        <v>2548</v>
      </c>
      <c r="G82" s="370">
        <f>G83+G88</f>
        <v>2798</v>
      </c>
      <c r="H82" s="370">
        <f>H83+H88</f>
        <v>2984</v>
      </c>
    </row>
    <row r="83" spans="1:9" ht="15.75">
      <c r="A83" s="300">
        <v>79</v>
      </c>
      <c r="B83" s="1038" t="s">
        <v>457</v>
      </c>
      <c r="C83" s="1055"/>
      <c r="D83" s="1055"/>
      <c r="E83" s="1055"/>
      <c r="F83" s="315">
        <f>SUM(F84:F87)</f>
        <v>2548</v>
      </c>
      <c r="G83" s="315">
        <f>SUM(G84:G87)</f>
        <v>2798</v>
      </c>
      <c r="H83" s="315">
        <f>SUM(H84:H87)</f>
        <v>2984</v>
      </c>
      <c r="I83" s="352"/>
    </row>
    <row r="84" spans="1:9" ht="15.75">
      <c r="A84" s="300">
        <v>80</v>
      </c>
      <c r="B84" s="1045" t="s">
        <v>458</v>
      </c>
      <c r="C84" s="1045"/>
      <c r="D84" s="1045"/>
      <c r="E84" s="1045"/>
      <c r="F84" s="331">
        <v>2248</v>
      </c>
      <c r="G84" s="331">
        <v>2248</v>
      </c>
      <c r="H84" s="371">
        <v>2248</v>
      </c>
      <c r="I84" s="312"/>
    </row>
    <row r="85" spans="1:9" ht="15.75">
      <c r="A85" s="300">
        <v>81</v>
      </c>
      <c r="B85" s="1035" t="s">
        <v>322</v>
      </c>
      <c r="C85" s="1035"/>
      <c r="D85" s="1035"/>
      <c r="E85" s="1035"/>
      <c r="F85" s="311">
        <v>300</v>
      </c>
      <c r="G85" s="311">
        <v>340</v>
      </c>
      <c r="H85" s="311">
        <v>526</v>
      </c>
    </row>
    <row r="86" spans="1:9" ht="15.75">
      <c r="A86" s="300">
        <v>82</v>
      </c>
      <c r="B86" s="347" t="s">
        <v>459</v>
      </c>
      <c r="C86" s="347"/>
      <c r="D86" s="347"/>
      <c r="E86" s="347"/>
      <c r="F86" s="311"/>
      <c r="G86" s="311">
        <v>50</v>
      </c>
      <c r="H86" s="311">
        <v>50</v>
      </c>
    </row>
    <row r="87" spans="1:9" ht="15.75">
      <c r="A87" s="300">
        <v>83</v>
      </c>
      <c r="B87" s="1035" t="s">
        <v>460</v>
      </c>
      <c r="C87" s="1035"/>
      <c r="D87" s="1035"/>
      <c r="E87" s="1035"/>
      <c r="F87" s="311"/>
      <c r="G87" s="311">
        <v>160</v>
      </c>
      <c r="H87" s="311">
        <v>160</v>
      </c>
    </row>
    <row r="88" spans="1:9" ht="15.75">
      <c r="A88" s="300">
        <v>84</v>
      </c>
      <c r="B88" s="1056" t="s">
        <v>461</v>
      </c>
      <c r="C88" s="1057"/>
      <c r="D88" s="1057"/>
      <c r="E88" s="1058"/>
      <c r="F88" s="315"/>
      <c r="G88" s="315"/>
      <c r="H88" s="315"/>
    </row>
    <row r="89" spans="1:9" ht="15.75">
      <c r="A89" s="300">
        <v>85</v>
      </c>
      <c r="B89" s="1059" t="s">
        <v>462</v>
      </c>
      <c r="C89" s="1059"/>
      <c r="D89" s="1059"/>
      <c r="E89" s="1059"/>
      <c r="F89" s="372">
        <f>F90+F93</f>
        <v>45718</v>
      </c>
      <c r="G89" s="372">
        <f>G90+G93</f>
        <v>50875</v>
      </c>
      <c r="H89" s="372">
        <f>H90+H93</f>
        <v>38541</v>
      </c>
    </row>
    <row r="90" spans="1:9" s="292" customFormat="1" ht="15.75">
      <c r="A90" s="300">
        <v>86</v>
      </c>
      <c r="B90" s="373" t="s">
        <v>463</v>
      </c>
      <c r="C90" s="374"/>
      <c r="D90" s="374"/>
      <c r="E90" s="374"/>
      <c r="F90" s="375"/>
      <c r="G90" s="375">
        <f>SUM(G91:G92)</f>
        <v>1221</v>
      </c>
      <c r="H90" s="375">
        <f>SUM(H91:H92)</f>
        <v>1221</v>
      </c>
    </row>
    <row r="91" spans="1:9" s="292" customFormat="1" ht="15.75">
      <c r="A91" s="300">
        <v>87</v>
      </c>
      <c r="B91" s="376" t="s">
        <v>464</v>
      </c>
      <c r="C91" s="377"/>
      <c r="D91" s="377"/>
      <c r="E91" s="377"/>
      <c r="F91" s="378"/>
      <c r="G91" s="378">
        <v>182</v>
      </c>
      <c r="H91" s="378">
        <v>182</v>
      </c>
    </row>
    <row r="92" spans="1:9" s="292" customFormat="1" ht="15.75">
      <c r="A92" s="300">
        <v>88</v>
      </c>
      <c r="B92" s="379" t="s">
        <v>465</v>
      </c>
      <c r="C92" s="380"/>
      <c r="D92" s="380"/>
      <c r="E92" s="380"/>
      <c r="F92" s="381"/>
      <c r="G92" s="381">
        <v>1039</v>
      </c>
      <c r="H92" s="381">
        <v>1039</v>
      </c>
    </row>
    <row r="93" spans="1:9" ht="15.75">
      <c r="A93" s="300">
        <v>89</v>
      </c>
      <c r="B93" s="1029" t="s">
        <v>466</v>
      </c>
      <c r="C93" s="1030"/>
      <c r="D93" s="1030"/>
      <c r="E93" s="1030"/>
      <c r="F93" s="317">
        <f>SUM(F94:F102)</f>
        <v>45718</v>
      </c>
      <c r="G93" s="317">
        <f>SUM(G94:G102)</f>
        <v>49654</v>
      </c>
      <c r="H93" s="317">
        <f>SUM(H94:H102)</f>
        <v>37320</v>
      </c>
      <c r="I93" s="352"/>
    </row>
    <row r="94" spans="1:9" ht="15.75">
      <c r="A94" s="300">
        <v>90</v>
      </c>
      <c r="B94" s="382" t="s">
        <v>467</v>
      </c>
      <c r="C94" s="318"/>
      <c r="D94" s="318"/>
      <c r="E94" s="318"/>
      <c r="F94" s="383">
        <v>2226</v>
      </c>
      <c r="G94" s="383">
        <v>2226</v>
      </c>
      <c r="H94" s="383">
        <v>0</v>
      </c>
    </row>
    <row r="95" spans="1:9" ht="15.75">
      <c r="A95" s="300">
        <v>91</v>
      </c>
      <c r="B95" s="320" t="s">
        <v>468</v>
      </c>
      <c r="C95" s="321"/>
      <c r="D95" s="321"/>
      <c r="E95" s="321"/>
      <c r="F95" s="384">
        <v>4661</v>
      </c>
      <c r="G95" s="384">
        <v>4728</v>
      </c>
      <c r="H95" s="384">
        <v>4727</v>
      </c>
    </row>
    <row r="96" spans="1:9" ht="15.75">
      <c r="A96" s="300">
        <v>92</v>
      </c>
      <c r="B96" s="385" t="s">
        <v>469</v>
      </c>
      <c r="C96" s="321"/>
      <c r="D96" s="321"/>
      <c r="E96" s="321"/>
      <c r="F96" s="384">
        <v>36563</v>
      </c>
      <c r="G96" s="384">
        <v>36563</v>
      </c>
      <c r="H96" s="384">
        <v>28963</v>
      </c>
    </row>
    <row r="97" spans="1:8" ht="15.75">
      <c r="A97" s="300">
        <v>93</v>
      </c>
      <c r="B97" s="1023" t="s">
        <v>470</v>
      </c>
      <c r="C97" s="1049"/>
      <c r="D97" s="1049"/>
      <c r="E97" s="1044"/>
      <c r="F97" s="348">
        <v>2268</v>
      </c>
      <c r="G97" s="348">
        <v>0</v>
      </c>
      <c r="H97" s="348">
        <v>0</v>
      </c>
    </row>
    <row r="98" spans="1:8" ht="15.75">
      <c r="A98" s="300">
        <v>94</v>
      </c>
      <c r="B98" s="1023" t="s">
        <v>471</v>
      </c>
      <c r="C98" s="1049"/>
      <c r="D98" s="1049"/>
      <c r="E98" s="1044"/>
      <c r="F98" s="348"/>
      <c r="G98" s="348">
        <v>1500</v>
      </c>
      <c r="H98" s="348">
        <v>0</v>
      </c>
    </row>
    <row r="99" spans="1:8" ht="15.75">
      <c r="A99" s="300">
        <v>95</v>
      </c>
      <c r="B99" s="1023" t="s">
        <v>472</v>
      </c>
      <c r="C99" s="1049"/>
      <c r="D99" s="1049"/>
      <c r="E99" s="1044"/>
      <c r="F99" s="348"/>
      <c r="G99" s="348">
        <v>3126</v>
      </c>
      <c r="H99" s="348">
        <v>2119</v>
      </c>
    </row>
    <row r="100" spans="1:8" ht="15.75">
      <c r="A100" s="300">
        <v>96</v>
      </c>
      <c r="B100" s="1023" t="s">
        <v>473</v>
      </c>
      <c r="C100" s="1049"/>
      <c r="D100" s="1049"/>
      <c r="E100" s="1044"/>
      <c r="F100" s="348"/>
      <c r="G100" s="348">
        <v>276</v>
      </c>
      <c r="H100" s="348">
        <v>276</v>
      </c>
    </row>
    <row r="101" spans="1:8" ht="15.75">
      <c r="A101" s="300">
        <v>97</v>
      </c>
      <c r="B101" s="308" t="s">
        <v>474</v>
      </c>
      <c r="C101" s="349"/>
      <c r="D101" s="349"/>
      <c r="E101" s="350"/>
      <c r="F101" s="358"/>
      <c r="G101" s="358">
        <v>835</v>
      </c>
      <c r="H101" s="358">
        <v>835</v>
      </c>
    </row>
    <row r="102" spans="1:8" ht="15.75">
      <c r="A102" s="300">
        <v>98</v>
      </c>
      <c r="B102" s="355" t="s">
        <v>475</v>
      </c>
      <c r="C102" s="302"/>
      <c r="D102" s="302"/>
      <c r="E102" s="387"/>
      <c r="F102" s="357"/>
      <c r="G102" s="357">
        <v>400</v>
      </c>
      <c r="H102" s="357">
        <v>400</v>
      </c>
    </row>
    <row r="103" spans="1:8" s="369" customFormat="1" ht="15.75">
      <c r="A103" s="300">
        <v>99</v>
      </c>
      <c r="B103" s="388" t="s">
        <v>476</v>
      </c>
      <c r="C103" s="388"/>
      <c r="D103" s="388"/>
      <c r="E103" s="388"/>
      <c r="F103" s="389">
        <f>F104+F106</f>
        <v>1000</v>
      </c>
      <c r="G103" s="389">
        <f>G104+G106</f>
        <v>1140</v>
      </c>
      <c r="H103" s="389">
        <f>H104+H105</f>
        <v>690</v>
      </c>
    </row>
    <row r="104" spans="1:8" s="369" customFormat="1" ht="15.75">
      <c r="A104" s="300">
        <v>100</v>
      </c>
      <c r="B104" s="390" t="s">
        <v>477</v>
      </c>
      <c r="C104" s="390"/>
      <c r="D104" s="390"/>
      <c r="E104" s="390"/>
      <c r="F104" s="368">
        <v>1000</v>
      </c>
      <c r="G104" s="368">
        <v>1000</v>
      </c>
      <c r="H104" s="368">
        <v>550</v>
      </c>
    </row>
    <row r="105" spans="1:8" ht="15.75">
      <c r="A105" s="300">
        <v>101</v>
      </c>
      <c r="B105" s="1062" t="s">
        <v>478</v>
      </c>
      <c r="C105" s="1062"/>
      <c r="D105" s="1062"/>
      <c r="E105" s="1062"/>
      <c r="F105" s="391"/>
      <c r="G105" s="391">
        <f>G106</f>
        <v>140</v>
      </c>
      <c r="H105" s="391">
        <f>H106</f>
        <v>140</v>
      </c>
    </row>
    <row r="106" spans="1:8" s="393" customFormat="1" ht="15.75">
      <c r="A106" s="300">
        <v>102</v>
      </c>
      <c r="B106" s="1063" t="s">
        <v>479</v>
      </c>
      <c r="C106" s="1063"/>
      <c r="D106" s="1063"/>
      <c r="E106" s="1063"/>
      <c r="F106" s="392"/>
      <c r="G106" s="392">
        <v>140</v>
      </c>
      <c r="H106" s="392">
        <v>140</v>
      </c>
    </row>
    <row r="107" spans="1:8" ht="15.75">
      <c r="A107" s="300">
        <v>103</v>
      </c>
      <c r="B107" s="1061" t="s">
        <v>323</v>
      </c>
      <c r="C107" s="1066"/>
      <c r="D107" s="1066"/>
      <c r="E107" s="1066"/>
      <c r="F107" s="394">
        <f>F6+F82+F89+F103</f>
        <v>706231</v>
      </c>
      <c r="G107" s="394">
        <f>G6+G82+G89+G103</f>
        <v>867905</v>
      </c>
      <c r="H107" s="394">
        <f>H6+H82+H89+H103</f>
        <v>895546</v>
      </c>
    </row>
    <row r="108" spans="1:8" s="352" customFormat="1" ht="15.75">
      <c r="A108" s="300">
        <v>104</v>
      </c>
      <c r="B108" s="395" t="s">
        <v>480</v>
      </c>
      <c r="C108" s="396"/>
      <c r="D108" s="396"/>
      <c r="E108" s="397"/>
      <c r="F108" s="398">
        <f>SUM(F109:F110)</f>
        <v>425148</v>
      </c>
      <c r="G108" s="398">
        <f>SUM(G109:G110)</f>
        <v>403415</v>
      </c>
      <c r="H108" s="398">
        <f>SUM(H109:H110)</f>
        <v>388883</v>
      </c>
    </row>
    <row r="109" spans="1:8" s="352" customFormat="1" ht="15.75">
      <c r="A109" s="300">
        <v>105</v>
      </c>
      <c r="B109" s="376" t="s">
        <v>481</v>
      </c>
      <c r="C109" s="399"/>
      <c r="D109" s="399"/>
      <c r="E109" s="400"/>
      <c r="F109" s="401">
        <v>425148</v>
      </c>
      <c r="G109" s="401">
        <v>403415</v>
      </c>
      <c r="H109" s="401">
        <v>388883</v>
      </c>
    </row>
    <row r="110" spans="1:8" s="352" customFormat="1" ht="15.75">
      <c r="A110" s="300">
        <v>106</v>
      </c>
      <c r="B110" s="379" t="s">
        <v>482</v>
      </c>
      <c r="C110" s="402"/>
      <c r="D110" s="402"/>
      <c r="E110" s="403"/>
      <c r="F110" s="404"/>
      <c r="G110" s="404"/>
      <c r="H110" s="404"/>
    </row>
    <row r="111" spans="1:8" s="299" customFormat="1" ht="15.75">
      <c r="A111" s="300">
        <v>107</v>
      </c>
      <c r="B111" s="1067" t="s">
        <v>483</v>
      </c>
      <c r="C111" s="1068"/>
      <c r="D111" s="1068"/>
      <c r="E111" s="1069"/>
      <c r="F111" s="405">
        <f>F112+F113</f>
        <v>39369</v>
      </c>
      <c r="G111" s="405">
        <f>G112+G113</f>
        <v>153128</v>
      </c>
      <c r="H111" s="405">
        <f>H112+H113</f>
        <v>48268</v>
      </c>
    </row>
    <row r="112" spans="1:8" s="299" customFormat="1" ht="15.75">
      <c r="A112" s="300">
        <v>108</v>
      </c>
      <c r="B112" s="1056" t="s">
        <v>484</v>
      </c>
      <c r="C112" s="1064"/>
      <c r="D112" s="1064"/>
      <c r="E112" s="1065"/>
      <c r="F112" s="406">
        <v>4483</v>
      </c>
      <c r="G112" s="406">
        <v>24927</v>
      </c>
      <c r="H112" s="406">
        <v>23011</v>
      </c>
    </row>
    <row r="113" spans="1:8" s="299" customFormat="1" ht="15.75">
      <c r="A113" s="300">
        <v>109</v>
      </c>
      <c r="B113" s="1056" t="s">
        <v>324</v>
      </c>
      <c r="C113" s="1064"/>
      <c r="D113" s="1064"/>
      <c r="E113" s="1065"/>
      <c r="F113" s="406">
        <v>34886</v>
      </c>
      <c r="G113" s="406">
        <v>128201</v>
      </c>
      <c r="H113" s="406">
        <v>25257</v>
      </c>
    </row>
    <row r="114" spans="1:8" s="299" customFormat="1" ht="15.75">
      <c r="A114" s="300">
        <v>110</v>
      </c>
      <c r="B114" s="1060" t="s">
        <v>485</v>
      </c>
      <c r="C114" s="1060"/>
      <c r="D114" s="1060"/>
      <c r="E114" s="1060"/>
      <c r="F114" s="407"/>
      <c r="G114" s="407"/>
      <c r="H114" s="407">
        <v>-2928</v>
      </c>
    </row>
    <row r="115" spans="1:8" ht="15.75">
      <c r="A115" s="300">
        <v>111</v>
      </c>
      <c r="B115" s="1061" t="s">
        <v>486</v>
      </c>
      <c r="C115" s="1061"/>
      <c r="D115" s="1061"/>
      <c r="E115" s="1061"/>
      <c r="F115" s="394">
        <f>F107+F108+F111+F114</f>
        <v>1170748</v>
      </c>
      <c r="G115" s="394">
        <f>G107+G108+G111+G114</f>
        <v>1424448</v>
      </c>
      <c r="H115" s="394">
        <f>H107+H108+H111+H114</f>
        <v>1329769</v>
      </c>
    </row>
    <row r="116" spans="1:8" s="299" customFormat="1">
      <c r="A116" s="300"/>
      <c r="B116" s="408"/>
      <c r="C116" s="408"/>
      <c r="D116" s="408"/>
      <c r="E116" s="408"/>
      <c r="F116" s="289"/>
      <c r="G116" s="289"/>
      <c r="H116" s="289"/>
    </row>
    <row r="117" spans="1:8" s="299" customFormat="1" ht="18" customHeight="1">
      <c r="A117" s="300"/>
      <c r="B117" s="289"/>
      <c r="C117" s="289"/>
      <c r="D117" s="289"/>
      <c r="E117" s="289"/>
      <c r="F117" s="289"/>
      <c r="G117" s="289"/>
      <c r="H117" s="289"/>
    </row>
    <row r="118" spans="1:8" s="299" customFormat="1" ht="18" customHeight="1">
      <c r="A118" s="300"/>
      <c r="B118" s="289"/>
      <c r="C118" s="289"/>
      <c r="D118" s="289"/>
      <c r="E118" s="289"/>
      <c r="F118" s="289"/>
      <c r="G118" s="289"/>
      <c r="H118" s="289"/>
    </row>
    <row r="119" spans="1:8" ht="18" customHeight="1">
      <c r="A119" s="300"/>
    </row>
    <row r="120" spans="1:8" s="299" customFormat="1">
      <c r="A120" s="300"/>
      <c r="B120" s="289"/>
      <c r="C120" s="289"/>
      <c r="D120" s="289"/>
      <c r="E120" s="289"/>
      <c r="F120" s="289"/>
      <c r="G120" s="289"/>
      <c r="H120" s="289"/>
    </row>
    <row r="121" spans="1:8" s="299" customFormat="1">
      <c r="A121" s="300"/>
      <c r="B121" s="289"/>
      <c r="C121" s="289"/>
      <c r="D121" s="289"/>
      <c r="E121" s="289"/>
      <c r="F121" s="289"/>
      <c r="G121" s="289"/>
      <c r="H121" s="289"/>
    </row>
    <row r="122" spans="1:8" s="299" customFormat="1">
      <c r="A122" s="300"/>
      <c r="B122" s="289"/>
      <c r="C122" s="289"/>
      <c r="D122" s="289"/>
      <c r="E122" s="289"/>
      <c r="F122" s="289"/>
      <c r="G122" s="289"/>
      <c r="H122" s="289"/>
    </row>
    <row r="123" spans="1:8">
      <c r="A123" s="300"/>
    </row>
    <row r="124" spans="1:8">
      <c r="A124" s="300"/>
    </row>
    <row r="125" spans="1:8">
      <c r="A125" s="300"/>
    </row>
    <row r="126" spans="1:8">
      <c r="A126" s="300"/>
    </row>
    <row r="127" spans="1:8">
      <c r="A127" s="300"/>
    </row>
    <row r="128" spans="1:8">
      <c r="A128" s="300"/>
    </row>
    <row r="129" spans="1:1">
      <c r="A129" s="300"/>
    </row>
    <row r="130" spans="1:1">
      <c r="A130" s="300"/>
    </row>
    <row r="131" spans="1:1">
      <c r="A131" s="300"/>
    </row>
    <row r="132" spans="1:1">
      <c r="A132" s="300"/>
    </row>
    <row r="133" spans="1:1">
      <c r="A133" s="300"/>
    </row>
    <row r="134" spans="1:1">
      <c r="A134" s="300"/>
    </row>
    <row r="135" spans="1:1">
      <c r="A135" s="300"/>
    </row>
    <row r="136" spans="1:1">
      <c r="A136" s="300"/>
    </row>
    <row r="137" spans="1:1">
      <c r="A137" s="300"/>
    </row>
  </sheetData>
  <mergeCells count="64">
    <mergeCell ref="B97:E97"/>
    <mergeCell ref="B98:E98"/>
    <mergeCell ref="B114:E114"/>
    <mergeCell ref="B115:E115"/>
    <mergeCell ref="B105:E105"/>
    <mergeCell ref="B106:E106"/>
    <mergeCell ref="B112:E112"/>
    <mergeCell ref="B113:E113"/>
    <mergeCell ref="B107:E107"/>
    <mergeCell ref="B111:E111"/>
    <mergeCell ref="B99:E99"/>
    <mergeCell ref="B100:E100"/>
    <mergeCell ref="B69:E69"/>
    <mergeCell ref="B78:E78"/>
    <mergeCell ref="B82:E82"/>
    <mergeCell ref="B83:E83"/>
    <mergeCell ref="B87:E87"/>
    <mergeCell ref="B88:E88"/>
    <mergeCell ref="B89:E89"/>
    <mergeCell ref="B93:E93"/>
    <mergeCell ref="B44:E44"/>
    <mergeCell ref="B45:E45"/>
    <mergeCell ref="B84:E84"/>
    <mergeCell ref="B85:E85"/>
    <mergeCell ref="B48:E48"/>
    <mergeCell ref="B58:E58"/>
    <mergeCell ref="B64:E64"/>
    <mergeCell ref="B65:E65"/>
    <mergeCell ref="B66:E66"/>
    <mergeCell ref="B67:E67"/>
    <mergeCell ref="B46:E46"/>
    <mergeCell ref="B47:E47"/>
    <mergeCell ref="B35:E35"/>
    <mergeCell ref="B36:E36"/>
    <mergeCell ref="B37:E37"/>
    <mergeCell ref="B38:E38"/>
    <mergeCell ref="B40:E40"/>
    <mergeCell ref="B41:E41"/>
    <mergeCell ref="B42:E42"/>
    <mergeCell ref="B43:E43"/>
    <mergeCell ref="B25:E25"/>
    <mergeCell ref="B26:E26"/>
    <mergeCell ref="B12:E12"/>
    <mergeCell ref="B13:E13"/>
    <mergeCell ref="B15:E15"/>
    <mergeCell ref="B16:E16"/>
    <mergeCell ref="B27:E27"/>
    <mergeCell ref="B32:E32"/>
    <mergeCell ref="B17:E17"/>
    <mergeCell ref="B18:E18"/>
    <mergeCell ref="B19:E19"/>
    <mergeCell ref="B20:E20"/>
    <mergeCell ref="B21:E21"/>
    <mergeCell ref="B22:E22"/>
    <mergeCell ref="B23:E23"/>
    <mergeCell ref="B24:E24"/>
    <mergeCell ref="B10:E10"/>
    <mergeCell ref="B11:E11"/>
    <mergeCell ref="B4:E4"/>
    <mergeCell ref="B5:E5"/>
    <mergeCell ref="B6:E6"/>
    <mergeCell ref="B7:E7"/>
    <mergeCell ref="B8:E8"/>
    <mergeCell ref="B9:E9"/>
  </mergeCells>
  <phoneticPr fontId="74" type="noConversion"/>
  <pageMargins left="0.78740157480314965" right="0.78740157480314965" top="0.19685039370078741" bottom="0.19685039370078741" header="0.51181102362204722" footer="0.51181102362204722"/>
  <pageSetup paperSize="9" scale="6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R142"/>
  <sheetViews>
    <sheetView workbookViewId="0">
      <selection activeCell="H3" sqref="H3"/>
    </sheetView>
  </sheetViews>
  <sheetFormatPr defaultColWidth="8.85546875" defaultRowHeight="12.75"/>
  <cols>
    <col min="1" max="1" width="5.42578125" style="409" customWidth="1"/>
    <col min="2" max="3" width="8.85546875" style="409" customWidth="1"/>
    <col min="4" max="4" width="13.140625" style="409" customWidth="1"/>
    <col min="5" max="5" width="14.7109375" style="409" customWidth="1"/>
    <col min="6" max="6" width="10.28515625" style="409" customWidth="1"/>
    <col min="7" max="7" width="10.7109375" style="409" customWidth="1"/>
    <col min="8" max="8" width="10.42578125" style="409" customWidth="1"/>
    <col min="9" max="9" width="9.7109375" style="409" customWidth="1"/>
    <col min="10" max="12" width="8.85546875" style="409"/>
    <col min="13" max="13" width="9.140625" style="409" customWidth="1"/>
    <col min="14" max="16384" width="8.85546875" style="409"/>
  </cols>
  <sheetData>
    <row r="1" spans="1:16" ht="18">
      <c r="C1" s="410"/>
      <c r="D1" s="410" t="s">
        <v>487</v>
      </c>
      <c r="E1" s="411"/>
      <c r="F1" s="411"/>
      <c r="G1" s="412"/>
      <c r="H1" s="413"/>
    </row>
    <row r="2" spans="1:16" ht="15.75">
      <c r="B2" s="414"/>
      <c r="D2" s="415" t="s">
        <v>1109</v>
      </c>
      <c r="E2" s="416"/>
      <c r="F2" s="417"/>
      <c r="G2" s="418"/>
      <c r="H2" s="292" t="s">
        <v>1005</v>
      </c>
    </row>
    <row r="3" spans="1:16" ht="15.75">
      <c r="B3" s="414"/>
      <c r="C3" s="414"/>
      <c r="D3" s="415" t="s">
        <v>325</v>
      </c>
      <c r="E3" s="419"/>
      <c r="F3" s="417"/>
      <c r="G3" s="418"/>
      <c r="H3" s="227" t="s">
        <v>1483</v>
      </c>
    </row>
    <row r="4" spans="1:16">
      <c r="H4" s="299" t="s">
        <v>1112</v>
      </c>
    </row>
    <row r="5" spans="1:16" ht="16.5" thickBot="1">
      <c r="B5" s="1080" t="s">
        <v>87</v>
      </c>
      <c r="C5" s="1081"/>
      <c r="D5" s="1081"/>
      <c r="E5" s="419" t="s">
        <v>1479</v>
      </c>
      <c r="F5" s="417" t="s">
        <v>1480</v>
      </c>
      <c r="G5" s="417" t="s">
        <v>24</v>
      </c>
      <c r="H5" s="420" t="s">
        <v>25</v>
      </c>
    </row>
    <row r="6" spans="1:16">
      <c r="A6" s="1049">
        <v>1</v>
      </c>
      <c r="B6" s="1082" t="s">
        <v>326</v>
      </c>
      <c r="C6" s="1083"/>
      <c r="D6" s="1084"/>
      <c r="E6" s="421" t="s">
        <v>488</v>
      </c>
      <c r="F6" s="1070" t="s">
        <v>327</v>
      </c>
      <c r="G6" s="1071"/>
      <c r="H6" s="1072"/>
      <c r="I6" s="421" t="s">
        <v>488</v>
      </c>
      <c r="J6" s="1070" t="s">
        <v>327</v>
      </c>
      <c r="K6" s="1071"/>
      <c r="L6" s="1072"/>
      <c r="M6" s="421" t="s">
        <v>488</v>
      </c>
      <c r="N6" s="1070" t="s">
        <v>327</v>
      </c>
      <c r="O6" s="1071"/>
      <c r="P6" s="1072"/>
    </row>
    <row r="7" spans="1:16">
      <c r="A7" s="1049"/>
      <c r="B7" s="1085"/>
      <c r="C7" s="1086"/>
      <c r="D7" s="1087"/>
      <c r="E7" s="422" t="s">
        <v>328</v>
      </c>
      <c r="F7" s="1073" t="s">
        <v>329</v>
      </c>
      <c r="G7" s="1074"/>
      <c r="H7" s="1075"/>
      <c r="I7" s="422" t="s">
        <v>489</v>
      </c>
      <c r="J7" s="1073" t="s">
        <v>329</v>
      </c>
      <c r="K7" s="1074"/>
      <c r="L7" s="1075"/>
      <c r="M7" s="422" t="s">
        <v>330</v>
      </c>
      <c r="N7" s="1073" t="s">
        <v>329</v>
      </c>
      <c r="O7" s="1074"/>
      <c r="P7" s="1075"/>
    </row>
    <row r="8" spans="1:16" ht="13.5" thickBot="1">
      <c r="A8" s="1049"/>
      <c r="B8" s="1088"/>
      <c r="C8" s="1089"/>
      <c r="D8" s="1090"/>
      <c r="E8" s="423" t="s">
        <v>331</v>
      </c>
      <c r="F8" s="424"/>
      <c r="G8" s="425"/>
      <c r="H8" s="426"/>
      <c r="I8" s="423" t="s">
        <v>331</v>
      </c>
      <c r="J8" s="424"/>
      <c r="K8" s="425"/>
      <c r="L8" s="426"/>
      <c r="M8" s="427">
        <v>42004</v>
      </c>
      <c r="N8" s="424"/>
      <c r="O8" s="425"/>
      <c r="P8" s="426"/>
    </row>
    <row r="9" spans="1:16">
      <c r="A9" s="300">
        <v>2</v>
      </c>
      <c r="B9" s="1091" t="s">
        <v>332</v>
      </c>
      <c r="C9" s="1092"/>
      <c r="D9" s="1093"/>
      <c r="E9" s="428">
        <f t="shared" ref="E9:E78" si="0">SUM(F9:H9)</f>
        <v>95693</v>
      </c>
      <c r="F9" s="429">
        <v>45919</v>
      </c>
      <c r="G9" s="429">
        <v>12049</v>
      </c>
      <c r="H9" s="430">
        <v>37725</v>
      </c>
      <c r="I9" s="428">
        <f t="shared" ref="I9:I44" si="1">SUM(J9:L9)</f>
        <v>105838</v>
      </c>
      <c r="J9" s="429">
        <v>51313</v>
      </c>
      <c r="K9" s="429">
        <v>12616</v>
      </c>
      <c r="L9" s="430">
        <v>41909</v>
      </c>
      <c r="M9" s="428">
        <f t="shared" ref="M9:M44" si="2">SUM(N9:P9)</f>
        <v>101013</v>
      </c>
      <c r="N9" s="429">
        <v>48238</v>
      </c>
      <c r="O9" s="429">
        <v>12334</v>
      </c>
      <c r="P9" s="430">
        <v>40441</v>
      </c>
    </row>
    <row r="10" spans="1:16">
      <c r="A10" s="300">
        <v>3</v>
      </c>
      <c r="B10" s="1094" t="s">
        <v>333</v>
      </c>
      <c r="C10" s="1095"/>
      <c r="D10" s="1095"/>
      <c r="E10" s="428">
        <f t="shared" si="0"/>
        <v>78257</v>
      </c>
      <c r="F10" s="431">
        <f>F11+F12+F13</f>
        <v>39850</v>
      </c>
      <c r="G10" s="431">
        <f>G11+G12+G13</f>
        <v>10306</v>
      </c>
      <c r="H10" s="432">
        <f>H11+H12+H13</f>
        <v>28101</v>
      </c>
      <c r="I10" s="428">
        <f t="shared" si="1"/>
        <v>41545</v>
      </c>
      <c r="J10" s="431">
        <f>J11+J12+J13</f>
        <v>19916</v>
      </c>
      <c r="K10" s="431">
        <f>K11+K12+K13</f>
        <v>4943</v>
      </c>
      <c r="L10" s="432">
        <f>L11+L12+L13</f>
        <v>16686</v>
      </c>
      <c r="M10" s="428">
        <f t="shared" si="2"/>
        <v>41545</v>
      </c>
      <c r="N10" s="431">
        <f>N11+N12+N13</f>
        <v>19916</v>
      </c>
      <c r="O10" s="431">
        <f>O11+O12+O13</f>
        <v>4943</v>
      </c>
      <c r="P10" s="432">
        <f>P11+P12+P13</f>
        <v>16686</v>
      </c>
    </row>
    <row r="11" spans="1:16">
      <c r="A11" s="300">
        <v>4</v>
      </c>
      <c r="B11" s="1096" t="s">
        <v>490</v>
      </c>
      <c r="C11" s="1097"/>
      <c r="D11" s="1098"/>
      <c r="E11" s="436">
        <f t="shared" si="0"/>
        <v>59571</v>
      </c>
      <c r="F11" s="436">
        <v>29506</v>
      </c>
      <c r="G11" s="437">
        <v>7699</v>
      </c>
      <c r="H11" s="438">
        <v>22366</v>
      </c>
      <c r="I11" s="439">
        <f t="shared" si="1"/>
        <v>32959</v>
      </c>
      <c r="J11" s="440">
        <v>15025</v>
      </c>
      <c r="K11" s="441">
        <v>3668</v>
      </c>
      <c r="L11" s="442">
        <v>14266</v>
      </c>
      <c r="M11" s="439">
        <f t="shared" si="2"/>
        <v>32959</v>
      </c>
      <c r="N11" s="436">
        <v>15025</v>
      </c>
      <c r="O11" s="437">
        <v>3668</v>
      </c>
      <c r="P11" s="438">
        <v>14266</v>
      </c>
    </row>
    <row r="12" spans="1:16">
      <c r="A12" s="300">
        <v>5</v>
      </c>
      <c r="B12" s="1099" t="s">
        <v>491</v>
      </c>
      <c r="C12" s="1100"/>
      <c r="D12" s="1101"/>
      <c r="E12" s="446">
        <f t="shared" si="0"/>
        <v>7273</v>
      </c>
      <c r="F12" s="447">
        <v>4401</v>
      </c>
      <c r="G12" s="447">
        <v>1056</v>
      </c>
      <c r="H12" s="448">
        <v>1816</v>
      </c>
      <c r="I12" s="449">
        <f t="shared" si="1"/>
        <v>3272</v>
      </c>
      <c r="J12" s="450">
        <v>1848</v>
      </c>
      <c r="K12" s="450">
        <v>478</v>
      </c>
      <c r="L12" s="451">
        <v>946</v>
      </c>
      <c r="M12" s="449">
        <f t="shared" si="2"/>
        <v>3272</v>
      </c>
      <c r="N12" s="447">
        <v>1848</v>
      </c>
      <c r="O12" s="447">
        <v>478</v>
      </c>
      <c r="P12" s="448">
        <v>946</v>
      </c>
    </row>
    <row r="13" spans="1:16" ht="13.5" thickBot="1">
      <c r="A13" s="300">
        <v>6</v>
      </c>
      <c r="B13" s="443" t="s">
        <v>492</v>
      </c>
      <c r="C13" s="444"/>
      <c r="D13" s="445"/>
      <c r="E13" s="452">
        <f t="shared" si="0"/>
        <v>11413</v>
      </c>
      <c r="F13" s="447">
        <v>5943</v>
      </c>
      <c r="G13" s="447">
        <v>1551</v>
      </c>
      <c r="H13" s="448">
        <v>3919</v>
      </c>
      <c r="I13" s="453">
        <f t="shared" si="1"/>
        <v>5314</v>
      </c>
      <c r="J13" s="447">
        <v>3043</v>
      </c>
      <c r="K13" s="447">
        <v>797</v>
      </c>
      <c r="L13" s="448">
        <v>1474</v>
      </c>
      <c r="M13" s="453">
        <f t="shared" si="2"/>
        <v>5314</v>
      </c>
      <c r="N13" s="447">
        <v>3043</v>
      </c>
      <c r="O13" s="447">
        <v>797</v>
      </c>
      <c r="P13" s="448">
        <v>1474</v>
      </c>
    </row>
    <row r="14" spans="1:16">
      <c r="A14" s="300">
        <v>7</v>
      </c>
      <c r="B14" s="1076" t="s">
        <v>335</v>
      </c>
      <c r="C14" s="1077"/>
      <c r="D14" s="1077"/>
      <c r="E14" s="454">
        <f t="shared" si="0"/>
        <v>173950</v>
      </c>
      <c r="F14" s="455">
        <f>F9+F10</f>
        <v>85769</v>
      </c>
      <c r="G14" s="455">
        <f>G9+G10</f>
        <v>22355</v>
      </c>
      <c r="H14" s="456">
        <f>H9+H10</f>
        <v>65826</v>
      </c>
      <c r="I14" s="454">
        <f t="shared" si="1"/>
        <v>147383</v>
      </c>
      <c r="J14" s="455">
        <f>J9+J10</f>
        <v>71229</v>
      </c>
      <c r="K14" s="455">
        <f>K9+K10</f>
        <v>17559</v>
      </c>
      <c r="L14" s="456">
        <f>L9+L10</f>
        <v>58595</v>
      </c>
      <c r="M14" s="454">
        <f t="shared" si="2"/>
        <v>142558</v>
      </c>
      <c r="N14" s="455">
        <f>N9+N10</f>
        <v>68154</v>
      </c>
      <c r="O14" s="455">
        <f>O9+O10</f>
        <v>17277</v>
      </c>
      <c r="P14" s="456">
        <f>P9+P10</f>
        <v>57127</v>
      </c>
    </row>
    <row r="15" spans="1:16" ht="13.5" thickBot="1">
      <c r="A15" s="300">
        <v>8</v>
      </c>
      <c r="B15" s="1078" t="s">
        <v>336</v>
      </c>
      <c r="C15" s="1079"/>
      <c r="D15" s="1079"/>
      <c r="E15" s="457">
        <f t="shared" si="0"/>
        <v>39772</v>
      </c>
      <c r="F15" s="457">
        <f>SUM(F16+F20)</f>
        <v>13732</v>
      </c>
      <c r="G15" s="457">
        <f>SUM(G16+G20)</f>
        <v>3611</v>
      </c>
      <c r="H15" s="458">
        <f>SUM(H16+H20)</f>
        <v>22429</v>
      </c>
      <c r="I15" s="457">
        <f t="shared" si="1"/>
        <v>45343</v>
      </c>
      <c r="J15" s="457">
        <f>SUM(J16+J20)</f>
        <v>14578</v>
      </c>
      <c r="K15" s="457">
        <f>SUM(K16+K20)</f>
        <v>3781</v>
      </c>
      <c r="L15" s="458">
        <f>SUM(L16+L20)</f>
        <v>26984</v>
      </c>
      <c r="M15" s="457">
        <f t="shared" si="2"/>
        <v>43795</v>
      </c>
      <c r="N15" s="457">
        <f>SUM(N16+N20)</f>
        <v>14564</v>
      </c>
      <c r="O15" s="457">
        <f>SUM(O16+O20)</f>
        <v>3704</v>
      </c>
      <c r="P15" s="458">
        <f>SUM(P16+P20)</f>
        <v>25527</v>
      </c>
    </row>
    <row r="16" spans="1:16">
      <c r="A16" s="300">
        <v>9</v>
      </c>
      <c r="B16" s="1099" t="s">
        <v>337</v>
      </c>
      <c r="C16" s="1100"/>
      <c r="D16" s="1101"/>
      <c r="E16" s="446">
        <f t="shared" si="0"/>
        <v>26318</v>
      </c>
      <c r="F16" s="447">
        <f>SUM(F17:F19)</f>
        <v>10178</v>
      </c>
      <c r="G16" s="447">
        <f>SUM(G17:G19)</f>
        <v>2664</v>
      </c>
      <c r="H16" s="448">
        <f>SUM(H17:H19)</f>
        <v>13476</v>
      </c>
      <c r="I16" s="446">
        <f t="shared" si="1"/>
        <v>28933</v>
      </c>
      <c r="J16" s="447">
        <f>SUM(J17:J19)</f>
        <v>10731</v>
      </c>
      <c r="K16" s="447">
        <f>SUM(K17:K19)</f>
        <v>2754</v>
      </c>
      <c r="L16" s="448">
        <f>SUM(L17:L19)</f>
        <v>15448</v>
      </c>
      <c r="M16" s="446">
        <f t="shared" si="2"/>
        <v>28053</v>
      </c>
      <c r="N16" s="447">
        <f>SUM(N17:N19)</f>
        <v>10724</v>
      </c>
      <c r="O16" s="447">
        <f>SUM(O17:O19)</f>
        <v>2734</v>
      </c>
      <c r="P16" s="447">
        <f>SUM(P17:P19)</f>
        <v>14595</v>
      </c>
    </row>
    <row r="17" spans="1:17">
      <c r="A17" s="300">
        <v>10</v>
      </c>
      <c r="B17" s="443" t="s">
        <v>493</v>
      </c>
      <c r="C17" s="444"/>
      <c r="D17" s="445"/>
      <c r="E17" s="446">
        <f t="shared" si="0"/>
        <v>25560</v>
      </c>
      <c r="F17" s="447">
        <v>9898</v>
      </c>
      <c r="G17" s="447">
        <v>2596</v>
      </c>
      <c r="H17" s="448">
        <v>13066</v>
      </c>
      <c r="I17" s="446">
        <f t="shared" si="1"/>
        <v>27105</v>
      </c>
      <c r="J17" s="447">
        <v>10451</v>
      </c>
      <c r="K17" s="447">
        <v>2686</v>
      </c>
      <c r="L17" s="448">
        <v>13968</v>
      </c>
      <c r="M17" s="446">
        <f t="shared" si="2"/>
        <v>26227</v>
      </c>
      <c r="N17" s="447">
        <v>10444</v>
      </c>
      <c r="O17" s="447">
        <v>2666</v>
      </c>
      <c r="P17" s="448">
        <v>13117</v>
      </c>
    </row>
    <row r="18" spans="1:17">
      <c r="A18" s="300">
        <v>11</v>
      </c>
      <c r="B18" s="443" t="s">
        <v>494</v>
      </c>
      <c r="C18" s="444"/>
      <c r="D18" s="445"/>
      <c r="E18" s="446">
        <f t="shared" si="0"/>
        <v>758</v>
      </c>
      <c r="F18" s="447">
        <v>280</v>
      </c>
      <c r="G18" s="447">
        <v>68</v>
      </c>
      <c r="H18" s="448">
        <v>410</v>
      </c>
      <c r="I18" s="446">
        <f t="shared" si="1"/>
        <v>758</v>
      </c>
      <c r="J18" s="447">
        <v>280</v>
      </c>
      <c r="K18" s="447">
        <v>68</v>
      </c>
      <c r="L18" s="448">
        <v>410</v>
      </c>
      <c r="M18" s="446">
        <f t="shared" si="2"/>
        <v>758</v>
      </c>
      <c r="N18" s="447">
        <v>280</v>
      </c>
      <c r="O18" s="447">
        <v>68</v>
      </c>
      <c r="P18" s="448">
        <v>410</v>
      </c>
    </row>
    <row r="19" spans="1:17">
      <c r="A19" s="300">
        <v>12</v>
      </c>
      <c r="B19" s="1099" t="s">
        <v>334</v>
      </c>
      <c r="C19" s="1100"/>
      <c r="D19" s="1101"/>
      <c r="E19" s="446">
        <f t="shared" si="0"/>
        <v>0</v>
      </c>
      <c r="F19" s="459"/>
      <c r="G19" s="459"/>
      <c r="H19" s="460"/>
      <c r="I19" s="446">
        <f t="shared" si="1"/>
        <v>1070</v>
      </c>
      <c r="J19" s="459"/>
      <c r="K19" s="459"/>
      <c r="L19" s="460">
        <v>1070</v>
      </c>
      <c r="M19" s="446">
        <f t="shared" si="2"/>
        <v>1068</v>
      </c>
      <c r="N19" s="459"/>
      <c r="O19" s="459"/>
      <c r="P19" s="460">
        <v>1068</v>
      </c>
      <c r="Q19" s="409">
        <v>1105</v>
      </c>
    </row>
    <row r="20" spans="1:17">
      <c r="A20" s="300">
        <v>13</v>
      </c>
      <c r="B20" s="1099" t="s">
        <v>338</v>
      </c>
      <c r="C20" s="1100"/>
      <c r="D20" s="1101"/>
      <c r="E20" s="446">
        <f t="shared" si="0"/>
        <v>13454</v>
      </c>
      <c r="F20" s="447">
        <v>3554</v>
      </c>
      <c r="G20" s="459">
        <v>947</v>
      </c>
      <c r="H20" s="448">
        <v>8953</v>
      </c>
      <c r="I20" s="446">
        <f t="shared" si="1"/>
        <v>16410</v>
      </c>
      <c r="J20" s="447">
        <v>3847</v>
      </c>
      <c r="K20" s="459">
        <v>1027</v>
      </c>
      <c r="L20" s="448">
        <v>11536</v>
      </c>
      <c r="M20" s="446">
        <f t="shared" si="2"/>
        <v>15742</v>
      </c>
      <c r="N20" s="447">
        <v>3840</v>
      </c>
      <c r="O20" s="459">
        <v>970</v>
      </c>
      <c r="P20" s="448">
        <v>10932</v>
      </c>
    </row>
    <row r="21" spans="1:17">
      <c r="A21" s="300">
        <v>14</v>
      </c>
      <c r="B21" s="443" t="s">
        <v>339</v>
      </c>
      <c r="C21" s="444"/>
      <c r="D21" s="445"/>
      <c r="E21" s="461">
        <f t="shared" si="0"/>
        <v>0</v>
      </c>
      <c r="F21" s="447"/>
      <c r="G21" s="459"/>
      <c r="H21" s="448"/>
      <c r="I21" s="461">
        <f t="shared" si="1"/>
        <v>354</v>
      </c>
      <c r="J21" s="447"/>
      <c r="K21" s="459"/>
      <c r="L21" s="448">
        <v>354</v>
      </c>
      <c r="M21" s="461">
        <f t="shared" si="2"/>
        <v>280</v>
      </c>
      <c r="N21" s="447"/>
      <c r="O21" s="459"/>
      <c r="P21" s="448">
        <v>280</v>
      </c>
    </row>
    <row r="22" spans="1:17">
      <c r="A22" s="300">
        <v>15</v>
      </c>
      <c r="B22" s="1102" t="s">
        <v>340</v>
      </c>
      <c r="C22" s="1103"/>
      <c r="D22" s="1103"/>
      <c r="E22" s="462">
        <f t="shared" si="0"/>
        <v>38013</v>
      </c>
      <c r="F22" s="462">
        <f>F23+F26+F27+F28+F29</f>
        <v>20366</v>
      </c>
      <c r="G22" s="462">
        <f>G23+G26+G27+G28+G29</f>
        <v>5384</v>
      </c>
      <c r="H22" s="463">
        <f>H23+H26+H27+H28+H29</f>
        <v>12263</v>
      </c>
      <c r="I22" s="462">
        <f t="shared" si="1"/>
        <v>17236</v>
      </c>
      <c r="J22" s="462">
        <f>J23+J26+J27+J28+J29</f>
        <v>9274</v>
      </c>
      <c r="K22" s="462">
        <f>K23+K26+K27+K28+K29</f>
        <v>2329</v>
      </c>
      <c r="L22" s="463">
        <f>L23+L26+L27+L28+L29</f>
        <v>5633</v>
      </c>
      <c r="M22" s="462">
        <f t="shared" si="2"/>
        <v>17236</v>
      </c>
      <c r="N22" s="462">
        <f>N23+N26+N27+N28+N29</f>
        <v>9274</v>
      </c>
      <c r="O22" s="462">
        <f>O23+O26+O27+O28+O29</f>
        <v>2329</v>
      </c>
      <c r="P22" s="463">
        <f>P23+P26+P27+P28+P29</f>
        <v>5633</v>
      </c>
    </row>
    <row r="23" spans="1:17">
      <c r="A23" s="300">
        <v>16</v>
      </c>
      <c r="B23" s="1099" t="s">
        <v>341</v>
      </c>
      <c r="C23" s="1100"/>
      <c r="D23" s="1101"/>
      <c r="E23" s="436">
        <f t="shared" si="0"/>
        <v>2861</v>
      </c>
      <c r="F23" s="464">
        <f>SUM(F24:F25)</f>
        <v>2163</v>
      </c>
      <c r="G23" s="464">
        <f>SUM(G24:G25)</f>
        <v>567</v>
      </c>
      <c r="H23" s="465">
        <f>SUM(H24:H25)</f>
        <v>131</v>
      </c>
      <c r="I23" s="436">
        <f t="shared" si="1"/>
        <v>1390</v>
      </c>
      <c r="J23" s="464">
        <f>SUM(J24:J25)</f>
        <v>1075</v>
      </c>
      <c r="K23" s="464">
        <f>SUM(K24:K25)</f>
        <v>285</v>
      </c>
      <c r="L23" s="465">
        <f>SUM(L24:L25)</f>
        <v>30</v>
      </c>
      <c r="M23" s="436">
        <f t="shared" si="2"/>
        <v>1390</v>
      </c>
      <c r="N23" s="464">
        <f>SUM(N24:N25)</f>
        <v>1075</v>
      </c>
      <c r="O23" s="464">
        <f>SUM(O24:O25)</f>
        <v>285</v>
      </c>
      <c r="P23" s="465">
        <f>SUM(P24:P25)</f>
        <v>30</v>
      </c>
    </row>
    <row r="24" spans="1:17">
      <c r="A24" s="300">
        <v>17</v>
      </c>
      <c r="B24" s="443" t="s">
        <v>342</v>
      </c>
      <c r="C24" s="444"/>
      <c r="D24" s="445"/>
      <c r="E24" s="446">
        <f t="shared" si="0"/>
        <v>993</v>
      </c>
      <c r="F24" s="466">
        <v>726</v>
      </c>
      <c r="G24" s="466">
        <v>189</v>
      </c>
      <c r="H24" s="467">
        <v>78</v>
      </c>
      <c r="I24" s="446">
        <f t="shared" si="1"/>
        <v>477</v>
      </c>
      <c r="J24" s="466">
        <v>366</v>
      </c>
      <c r="K24" s="466">
        <v>97</v>
      </c>
      <c r="L24" s="467">
        <v>14</v>
      </c>
      <c r="M24" s="446">
        <f t="shared" si="2"/>
        <v>477</v>
      </c>
      <c r="N24" s="466">
        <v>366</v>
      </c>
      <c r="O24" s="466">
        <v>97</v>
      </c>
      <c r="P24" s="467">
        <v>14</v>
      </c>
    </row>
    <row r="25" spans="1:17">
      <c r="A25" s="300">
        <v>18</v>
      </c>
      <c r="B25" s="443" t="s">
        <v>343</v>
      </c>
      <c r="C25" s="444"/>
      <c r="D25" s="445"/>
      <c r="E25" s="446">
        <f t="shared" si="0"/>
        <v>1868</v>
      </c>
      <c r="F25" s="466">
        <v>1437</v>
      </c>
      <c r="G25" s="466">
        <v>378</v>
      </c>
      <c r="H25" s="467">
        <v>53</v>
      </c>
      <c r="I25" s="446">
        <f t="shared" si="1"/>
        <v>913</v>
      </c>
      <c r="J25" s="466">
        <v>709</v>
      </c>
      <c r="K25" s="466">
        <v>188</v>
      </c>
      <c r="L25" s="467">
        <v>16</v>
      </c>
      <c r="M25" s="446">
        <f t="shared" si="2"/>
        <v>913</v>
      </c>
      <c r="N25" s="466">
        <v>709</v>
      </c>
      <c r="O25" s="466">
        <v>188</v>
      </c>
      <c r="P25" s="467">
        <v>16</v>
      </c>
    </row>
    <row r="26" spans="1:17">
      <c r="A26" s="300">
        <v>19</v>
      </c>
      <c r="B26" s="1099" t="s">
        <v>344</v>
      </c>
      <c r="C26" s="1100"/>
      <c r="D26" s="1101"/>
      <c r="E26" s="446">
        <f t="shared" si="0"/>
        <v>3980</v>
      </c>
      <c r="F26" s="468">
        <v>736</v>
      </c>
      <c r="G26" s="466">
        <v>196</v>
      </c>
      <c r="H26" s="469">
        <v>3048</v>
      </c>
      <c r="I26" s="446">
        <f t="shared" si="1"/>
        <v>1995</v>
      </c>
      <c r="J26" s="468">
        <v>413</v>
      </c>
      <c r="K26" s="466">
        <v>110</v>
      </c>
      <c r="L26" s="469">
        <v>1472</v>
      </c>
      <c r="M26" s="446">
        <f t="shared" si="2"/>
        <v>1995</v>
      </c>
      <c r="N26" s="468">
        <v>413</v>
      </c>
      <c r="O26" s="466">
        <v>110</v>
      </c>
      <c r="P26" s="469">
        <v>1472</v>
      </c>
    </row>
    <row r="27" spans="1:17">
      <c r="A27" s="300">
        <v>20</v>
      </c>
      <c r="B27" s="443" t="s">
        <v>345</v>
      </c>
      <c r="C27" s="444"/>
      <c r="D27" s="445"/>
      <c r="E27" s="446">
        <f t="shared" si="0"/>
        <v>1574</v>
      </c>
      <c r="F27" s="468">
        <v>711</v>
      </c>
      <c r="G27" s="466">
        <v>189</v>
      </c>
      <c r="H27" s="469">
        <v>674</v>
      </c>
      <c r="I27" s="446">
        <f t="shared" si="1"/>
        <v>569</v>
      </c>
      <c r="J27" s="468">
        <v>366</v>
      </c>
      <c r="K27" s="466">
        <v>97</v>
      </c>
      <c r="L27" s="469">
        <v>106</v>
      </c>
      <c r="M27" s="446">
        <f t="shared" si="2"/>
        <v>569</v>
      </c>
      <c r="N27" s="468">
        <v>366</v>
      </c>
      <c r="O27" s="466">
        <v>97</v>
      </c>
      <c r="P27" s="469">
        <v>106</v>
      </c>
    </row>
    <row r="28" spans="1:17">
      <c r="A28" s="300">
        <v>21</v>
      </c>
      <c r="B28" s="443" t="s">
        <v>346</v>
      </c>
      <c r="C28" s="444"/>
      <c r="D28" s="445"/>
      <c r="E28" s="446">
        <f t="shared" si="0"/>
        <v>8085</v>
      </c>
      <c r="F28" s="468">
        <v>1422</v>
      </c>
      <c r="G28" s="466">
        <v>378</v>
      </c>
      <c r="H28" s="469">
        <v>6285</v>
      </c>
      <c r="I28" s="446">
        <f t="shared" si="1"/>
        <v>3929</v>
      </c>
      <c r="J28" s="468">
        <v>712</v>
      </c>
      <c r="K28" s="466">
        <v>188</v>
      </c>
      <c r="L28" s="470">
        <v>3029</v>
      </c>
      <c r="M28" s="446">
        <f t="shared" si="2"/>
        <v>3929</v>
      </c>
      <c r="N28" s="468">
        <v>712</v>
      </c>
      <c r="O28" s="466">
        <v>188</v>
      </c>
      <c r="P28" s="470">
        <v>3029</v>
      </c>
    </row>
    <row r="29" spans="1:17">
      <c r="A29" s="300">
        <v>22</v>
      </c>
      <c r="B29" s="1099" t="s">
        <v>347</v>
      </c>
      <c r="C29" s="1100"/>
      <c r="D29" s="1101"/>
      <c r="E29" s="446">
        <f t="shared" si="0"/>
        <v>21513</v>
      </c>
      <c r="F29" s="468">
        <f>F30+F31</f>
        <v>15334</v>
      </c>
      <c r="G29" s="468">
        <f>G30+G31</f>
        <v>4054</v>
      </c>
      <c r="H29" s="469">
        <f>H30+H31</f>
        <v>2125</v>
      </c>
      <c r="I29" s="446">
        <f t="shared" si="1"/>
        <v>9353</v>
      </c>
      <c r="J29" s="468">
        <f>J30+J31</f>
        <v>6708</v>
      </c>
      <c r="K29" s="468">
        <f>K30+K31</f>
        <v>1649</v>
      </c>
      <c r="L29" s="470">
        <f>L30+L31</f>
        <v>996</v>
      </c>
      <c r="M29" s="446">
        <f t="shared" si="2"/>
        <v>9353</v>
      </c>
      <c r="N29" s="468">
        <f>N30+N31</f>
        <v>6708</v>
      </c>
      <c r="O29" s="468">
        <f>O30+O31</f>
        <v>1649</v>
      </c>
      <c r="P29" s="470">
        <f>P30+P31</f>
        <v>996</v>
      </c>
    </row>
    <row r="30" spans="1:17">
      <c r="A30" s="300">
        <v>23</v>
      </c>
      <c r="B30" s="1099" t="s">
        <v>348</v>
      </c>
      <c r="C30" s="1100"/>
      <c r="D30" s="1101"/>
      <c r="E30" s="446">
        <f t="shared" si="0"/>
        <v>807</v>
      </c>
      <c r="F30" s="466">
        <v>545</v>
      </c>
      <c r="G30" s="466">
        <v>147</v>
      </c>
      <c r="H30" s="467">
        <v>115</v>
      </c>
      <c r="I30" s="446">
        <f t="shared" si="1"/>
        <v>360</v>
      </c>
      <c r="J30" s="466">
        <v>283</v>
      </c>
      <c r="K30" s="466">
        <v>77</v>
      </c>
      <c r="L30" s="471"/>
      <c r="M30" s="446">
        <f t="shared" si="2"/>
        <v>360</v>
      </c>
      <c r="N30" s="466">
        <v>283</v>
      </c>
      <c r="O30" s="466">
        <v>77</v>
      </c>
      <c r="P30" s="471">
        <v>0</v>
      </c>
    </row>
    <row r="31" spans="1:17">
      <c r="A31" s="300">
        <v>24</v>
      </c>
      <c r="B31" s="443" t="s">
        <v>349</v>
      </c>
      <c r="C31" s="444"/>
      <c r="D31" s="445"/>
      <c r="E31" s="461">
        <f t="shared" si="0"/>
        <v>20706</v>
      </c>
      <c r="F31" s="466">
        <v>14789</v>
      </c>
      <c r="G31" s="466">
        <v>3907</v>
      </c>
      <c r="H31" s="467">
        <v>2010</v>
      </c>
      <c r="I31" s="461">
        <f t="shared" si="1"/>
        <v>8993</v>
      </c>
      <c r="J31" s="466">
        <v>6425</v>
      </c>
      <c r="K31" s="466">
        <v>1572</v>
      </c>
      <c r="L31" s="471">
        <v>996</v>
      </c>
      <c r="M31" s="461">
        <f t="shared" si="2"/>
        <v>8993</v>
      </c>
      <c r="N31" s="466">
        <v>6425</v>
      </c>
      <c r="O31" s="466">
        <v>1572</v>
      </c>
      <c r="P31" s="471">
        <v>996</v>
      </c>
    </row>
    <row r="32" spans="1:17">
      <c r="A32" s="300">
        <v>25</v>
      </c>
      <c r="B32" s="472" t="s">
        <v>350</v>
      </c>
      <c r="C32" s="473"/>
      <c r="D32" s="474"/>
      <c r="E32" s="462">
        <f t="shared" si="0"/>
        <v>149371</v>
      </c>
      <c r="F32" s="462">
        <f>SUM(F33+F45+F48+F55)</f>
        <v>73982</v>
      </c>
      <c r="G32" s="462">
        <f>SUM(G33+G45+G48+G55)</f>
        <v>14268</v>
      </c>
      <c r="H32" s="462">
        <f>SUM(H33+H45+H48+H55)</f>
        <v>61121</v>
      </c>
      <c r="I32" s="462">
        <f t="shared" si="1"/>
        <v>183728</v>
      </c>
      <c r="J32" s="462">
        <f>SUM(J33+J45+J48+J55)</f>
        <v>90485</v>
      </c>
      <c r="K32" s="462">
        <f>SUM(K33+K45+K48+K55)</f>
        <v>18177</v>
      </c>
      <c r="L32" s="462">
        <f>SUM(L33+L45+L48+L55)</f>
        <v>75066</v>
      </c>
      <c r="M32" s="462">
        <f t="shared" si="2"/>
        <v>154210</v>
      </c>
      <c r="N32" s="462">
        <f>SUM(N33+N45+N48+N55)</f>
        <v>76959</v>
      </c>
      <c r="O32" s="462">
        <f>SUM(O33+O45+O48+O55)</f>
        <v>14318</v>
      </c>
      <c r="P32" s="462">
        <f>SUM(P33+P45+P48+P55)</f>
        <v>62933</v>
      </c>
    </row>
    <row r="33" spans="1:17">
      <c r="A33" s="300">
        <v>26</v>
      </c>
      <c r="B33" s="1094" t="s">
        <v>351</v>
      </c>
      <c r="C33" s="1095"/>
      <c r="D33" s="1095"/>
      <c r="E33" s="475">
        <f t="shared" si="0"/>
        <v>66184</v>
      </c>
      <c r="F33" s="475">
        <f>SUM(F34:F44)</f>
        <v>22833</v>
      </c>
      <c r="G33" s="475">
        <f>SUM(G34:G44)</f>
        <v>6041</v>
      </c>
      <c r="H33" s="476">
        <f>SUM(H34:H44)</f>
        <v>37310</v>
      </c>
      <c r="I33" s="475">
        <f t="shared" si="1"/>
        <v>78676</v>
      </c>
      <c r="J33" s="475">
        <f>SUM(J34:J44)</f>
        <v>26356</v>
      </c>
      <c r="K33" s="475">
        <f>SUM(K34:K44)</f>
        <v>6444</v>
      </c>
      <c r="L33" s="476">
        <f>SUM(L34:L44)</f>
        <v>45876</v>
      </c>
      <c r="M33" s="475">
        <f t="shared" si="2"/>
        <v>70954</v>
      </c>
      <c r="N33" s="475">
        <f>SUM(N34:N44)</f>
        <v>26282</v>
      </c>
      <c r="O33" s="475">
        <f>SUM(O34:O44)</f>
        <v>6299</v>
      </c>
      <c r="P33" s="476">
        <f>SUM(P34:P44)</f>
        <v>38373</v>
      </c>
    </row>
    <row r="34" spans="1:17">
      <c r="A34" s="300">
        <v>27</v>
      </c>
      <c r="B34" s="1099" t="s">
        <v>352</v>
      </c>
      <c r="C34" s="1100"/>
      <c r="D34" s="1101"/>
      <c r="E34" s="436">
        <f t="shared" si="0"/>
        <v>23821</v>
      </c>
      <c r="F34" s="464">
        <v>16398</v>
      </c>
      <c r="G34" s="464">
        <v>4328</v>
      </c>
      <c r="H34" s="465">
        <v>3095</v>
      </c>
      <c r="I34" s="439">
        <f t="shared" si="1"/>
        <v>27315</v>
      </c>
      <c r="J34" s="464">
        <v>18686</v>
      </c>
      <c r="K34" s="477">
        <v>4399</v>
      </c>
      <c r="L34" s="478">
        <v>4230</v>
      </c>
      <c r="M34" s="439">
        <f t="shared" si="2"/>
        <v>27103</v>
      </c>
      <c r="N34" s="464">
        <v>18662</v>
      </c>
      <c r="O34" s="464">
        <v>4271</v>
      </c>
      <c r="P34" s="465">
        <v>4170</v>
      </c>
    </row>
    <row r="35" spans="1:17">
      <c r="A35" s="300">
        <v>28</v>
      </c>
      <c r="B35" s="443" t="s">
        <v>495</v>
      </c>
      <c r="C35" s="444"/>
      <c r="D35" s="445"/>
      <c r="E35" s="446"/>
      <c r="F35" s="468"/>
      <c r="G35" s="468"/>
      <c r="H35" s="469"/>
      <c r="I35" s="446">
        <f t="shared" si="1"/>
        <v>866</v>
      </c>
      <c r="J35" s="479">
        <v>682</v>
      </c>
      <c r="K35" s="479">
        <v>184</v>
      </c>
      <c r="L35" s="470"/>
      <c r="M35" s="446">
        <f t="shared" si="2"/>
        <v>866</v>
      </c>
      <c r="N35" s="479">
        <v>682</v>
      </c>
      <c r="O35" s="479">
        <v>184</v>
      </c>
      <c r="P35" s="469">
        <v>0</v>
      </c>
    </row>
    <row r="36" spans="1:17">
      <c r="A36" s="300">
        <v>29</v>
      </c>
      <c r="B36" s="1099" t="s">
        <v>353</v>
      </c>
      <c r="C36" s="1100"/>
      <c r="D36" s="1101"/>
      <c r="E36" s="446">
        <f t="shared" si="0"/>
        <v>8570</v>
      </c>
      <c r="F36" s="468">
        <v>4723</v>
      </c>
      <c r="G36" s="466">
        <v>1257</v>
      </c>
      <c r="H36" s="469">
        <v>2590</v>
      </c>
      <c r="I36" s="446">
        <f t="shared" si="1"/>
        <v>10201</v>
      </c>
      <c r="J36" s="468">
        <v>5133</v>
      </c>
      <c r="K36" s="466">
        <v>1368</v>
      </c>
      <c r="L36" s="469">
        <v>3700</v>
      </c>
      <c r="M36" s="446">
        <f t="shared" si="2"/>
        <v>9974</v>
      </c>
      <c r="N36" s="468">
        <v>5091</v>
      </c>
      <c r="O36" s="466">
        <v>1351</v>
      </c>
      <c r="P36" s="469">
        <v>3532</v>
      </c>
    </row>
    <row r="37" spans="1:17">
      <c r="A37" s="300">
        <v>30</v>
      </c>
      <c r="B37" s="1099" t="s">
        <v>354</v>
      </c>
      <c r="C37" s="1100"/>
      <c r="D37" s="1101"/>
      <c r="E37" s="446">
        <f t="shared" si="0"/>
        <v>3593</v>
      </c>
      <c r="F37" s="468">
        <v>1712</v>
      </c>
      <c r="G37" s="466">
        <v>456</v>
      </c>
      <c r="H37" s="467">
        <v>1425</v>
      </c>
      <c r="I37" s="446">
        <f t="shared" si="1"/>
        <v>3563</v>
      </c>
      <c r="J37" s="468">
        <v>1855</v>
      </c>
      <c r="K37" s="466">
        <v>493</v>
      </c>
      <c r="L37" s="467">
        <v>1215</v>
      </c>
      <c r="M37" s="446">
        <f t="shared" si="2"/>
        <v>3096</v>
      </c>
      <c r="N37" s="468">
        <v>1847</v>
      </c>
      <c r="O37" s="466">
        <v>493</v>
      </c>
      <c r="P37" s="467">
        <v>756</v>
      </c>
    </row>
    <row r="38" spans="1:17">
      <c r="A38" s="300">
        <v>31</v>
      </c>
      <c r="B38" s="1099" t="s">
        <v>355</v>
      </c>
      <c r="C38" s="1100"/>
      <c r="D38" s="1101"/>
      <c r="E38" s="446">
        <f t="shared" si="0"/>
        <v>2222</v>
      </c>
      <c r="F38" s="466"/>
      <c r="G38" s="466"/>
      <c r="H38" s="469">
        <v>2222</v>
      </c>
      <c r="I38" s="446">
        <f t="shared" si="1"/>
        <v>7516</v>
      </c>
      <c r="J38" s="466"/>
      <c r="K38" s="466"/>
      <c r="L38" s="469">
        <v>7516</v>
      </c>
      <c r="M38" s="446">
        <f t="shared" si="2"/>
        <v>6935</v>
      </c>
      <c r="N38" s="466"/>
      <c r="O38" s="466"/>
      <c r="P38" s="469">
        <v>6935</v>
      </c>
    </row>
    <row r="39" spans="1:17">
      <c r="A39" s="300">
        <v>32</v>
      </c>
      <c r="B39" s="1099" t="s">
        <v>356</v>
      </c>
      <c r="C39" s="1100"/>
      <c r="D39" s="1101"/>
      <c r="E39" s="446">
        <f t="shared" si="0"/>
        <v>3448</v>
      </c>
      <c r="F39" s="466"/>
      <c r="G39" s="466"/>
      <c r="H39" s="469">
        <v>3448</v>
      </c>
      <c r="I39" s="446">
        <f t="shared" si="1"/>
        <v>3448</v>
      </c>
      <c r="J39" s="466"/>
      <c r="K39" s="466"/>
      <c r="L39" s="469">
        <v>3448</v>
      </c>
      <c r="M39" s="446">
        <f t="shared" si="2"/>
        <v>2619</v>
      </c>
      <c r="N39" s="466"/>
      <c r="O39" s="466"/>
      <c r="P39" s="469">
        <v>2619</v>
      </c>
    </row>
    <row r="40" spans="1:17">
      <c r="A40" s="300">
        <v>33</v>
      </c>
      <c r="B40" s="1099" t="s">
        <v>357</v>
      </c>
      <c r="C40" s="1100"/>
      <c r="D40" s="1101"/>
      <c r="E40" s="446">
        <f t="shared" si="0"/>
        <v>4826</v>
      </c>
      <c r="F40" s="466"/>
      <c r="G40" s="466"/>
      <c r="H40" s="469">
        <v>4826</v>
      </c>
      <c r="I40" s="446">
        <f t="shared" si="1"/>
        <v>7010</v>
      </c>
      <c r="J40" s="466"/>
      <c r="K40" s="466"/>
      <c r="L40" s="469">
        <v>7010</v>
      </c>
      <c r="M40" s="446">
        <f t="shared" si="2"/>
        <v>5003</v>
      </c>
      <c r="N40" s="466"/>
      <c r="O40" s="466"/>
      <c r="P40" s="469">
        <v>5003</v>
      </c>
    </row>
    <row r="41" spans="1:17">
      <c r="A41" s="300">
        <v>34</v>
      </c>
      <c r="B41" s="1099" t="s">
        <v>358</v>
      </c>
      <c r="C41" s="1100"/>
      <c r="D41" s="1101"/>
      <c r="E41" s="446">
        <f t="shared" si="0"/>
        <v>6038</v>
      </c>
      <c r="F41" s="466"/>
      <c r="G41" s="466"/>
      <c r="H41" s="469">
        <v>6038</v>
      </c>
      <c r="I41" s="446">
        <f t="shared" si="1"/>
        <v>4551</v>
      </c>
      <c r="J41" s="466"/>
      <c r="K41" s="466"/>
      <c r="L41" s="469">
        <v>4551</v>
      </c>
      <c r="M41" s="446">
        <f t="shared" si="2"/>
        <v>4281</v>
      </c>
      <c r="N41" s="466"/>
      <c r="O41" s="466"/>
      <c r="P41" s="469">
        <v>4281</v>
      </c>
    </row>
    <row r="42" spans="1:17">
      <c r="A42" s="300">
        <v>35</v>
      </c>
      <c r="B42" s="1099" t="s">
        <v>359</v>
      </c>
      <c r="C42" s="1100"/>
      <c r="D42" s="1101"/>
      <c r="E42" s="446">
        <f t="shared" si="0"/>
        <v>12000</v>
      </c>
      <c r="F42" s="466"/>
      <c r="G42" s="466"/>
      <c r="H42" s="469">
        <v>12000</v>
      </c>
      <c r="I42" s="446">
        <f t="shared" si="1"/>
        <v>12000</v>
      </c>
      <c r="J42" s="466"/>
      <c r="K42" s="466"/>
      <c r="L42" s="469">
        <v>12000</v>
      </c>
      <c r="M42" s="446">
        <f t="shared" si="2"/>
        <v>9504</v>
      </c>
      <c r="N42" s="466"/>
      <c r="O42" s="466"/>
      <c r="P42" s="469">
        <v>9504</v>
      </c>
    </row>
    <row r="43" spans="1:17">
      <c r="A43" s="300">
        <v>36</v>
      </c>
      <c r="B43" s="1099" t="s">
        <v>360</v>
      </c>
      <c r="C43" s="1100"/>
      <c r="D43" s="1101"/>
      <c r="E43" s="446">
        <f t="shared" si="0"/>
        <v>127</v>
      </c>
      <c r="F43" s="466"/>
      <c r="G43" s="466"/>
      <c r="H43" s="467">
        <v>127</v>
      </c>
      <c r="I43" s="446">
        <f t="shared" si="1"/>
        <v>667</v>
      </c>
      <c r="J43" s="466"/>
      <c r="K43" s="466"/>
      <c r="L43" s="467">
        <v>667</v>
      </c>
      <c r="M43" s="446">
        <f t="shared" si="2"/>
        <v>248</v>
      </c>
      <c r="N43" s="466"/>
      <c r="O43" s="466"/>
      <c r="P43" s="467">
        <v>248</v>
      </c>
    </row>
    <row r="44" spans="1:17">
      <c r="A44" s="300">
        <v>37</v>
      </c>
      <c r="B44" s="1099" t="s">
        <v>361</v>
      </c>
      <c r="C44" s="1100"/>
      <c r="D44" s="1101"/>
      <c r="E44" s="446">
        <f t="shared" si="0"/>
        <v>1539</v>
      </c>
      <c r="F44" s="466"/>
      <c r="G44" s="466"/>
      <c r="H44" s="469">
        <v>1539</v>
      </c>
      <c r="I44" s="446">
        <f t="shared" si="1"/>
        <v>1539</v>
      </c>
      <c r="J44" s="466"/>
      <c r="K44" s="466"/>
      <c r="L44" s="469">
        <v>1539</v>
      </c>
      <c r="M44" s="446">
        <f t="shared" si="2"/>
        <v>1325</v>
      </c>
      <c r="N44" s="466"/>
      <c r="O44" s="466"/>
      <c r="P44" s="469">
        <v>1325</v>
      </c>
    </row>
    <row r="45" spans="1:17">
      <c r="A45" s="300">
        <v>38</v>
      </c>
      <c r="B45" s="1104" t="s">
        <v>496</v>
      </c>
      <c r="C45" s="1105"/>
      <c r="D45" s="1106"/>
      <c r="E45" s="428">
        <f>SUM(F45:H45)</f>
        <v>33356</v>
      </c>
      <c r="F45" s="481">
        <f>F46+F47</f>
        <v>10550</v>
      </c>
      <c r="G45" s="481">
        <f>G46+G47</f>
        <v>2772</v>
      </c>
      <c r="H45" s="482">
        <f>H46+H47</f>
        <v>20034</v>
      </c>
      <c r="I45" s="428">
        <f t="shared" ref="I45:I121" si="3">SUM(J45:L45)</f>
        <v>33953</v>
      </c>
      <c r="J45" s="481">
        <f>J46+J47</f>
        <v>10840</v>
      </c>
      <c r="K45" s="481">
        <f>K46+K47</f>
        <v>2849</v>
      </c>
      <c r="L45" s="482">
        <f>L46+L47</f>
        <v>20264</v>
      </c>
      <c r="M45" s="428">
        <f t="shared" ref="M45:M108" si="4">SUM(N45:P45)</f>
        <v>29543</v>
      </c>
      <c r="N45" s="481">
        <f>N46+N47</f>
        <v>9963</v>
      </c>
      <c r="O45" s="481">
        <f>O46+O47</f>
        <v>2479</v>
      </c>
      <c r="P45" s="482">
        <f>P46+P47</f>
        <v>17101</v>
      </c>
    </row>
    <row r="46" spans="1:17">
      <c r="A46" s="300">
        <v>39</v>
      </c>
      <c r="B46" s="1099" t="s">
        <v>497</v>
      </c>
      <c r="C46" s="1046"/>
      <c r="D46" s="1047"/>
      <c r="E46" s="436">
        <f>SUM(F46:H46)</f>
        <v>18807</v>
      </c>
      <c r="F46" s="483">
        <v>4944</v>
      </c>
      <c r="G46" s="483">
        <v>1310</v>
      </c>
      <c r="H46" s="465">
        <v>12553</v>
      </c>
      <c r="I46" s="436">
        <f t="shared" si="3"/>
        <v>19821</v>
      </c>
      <c r="J46" s="483">
        <v>5759</v>
      </c>
      <c r="K46" s="483">
        <v>1529</v>
      </c>
      <c r="L46" s="465">
        <v>12533</v>
      </c>
      <c r="M46" s="436">
        <f t="shared" si="4"/>
        <v>16948</v>
      </c>
      <c r="N46" s="483">
        <v>5555</v>
      </c>
      <c r="O46" s="483">
        <v>1317</v>
      </c>
      <c r="P46" s="465">
        <v>10076</v>
      </c>
    </row>
    <row r="47" spans="1:17">
      <c r="A47" s="300">
        <v>40</v>
      </c>
      <c r="B47" s="1109" t="s">
        <v>498</v>
      </c>
      <c r="C47" s="1016"/>
      <c r="D47" s="1110"/>
      <c r="E47" s="461">
        <f>SUM(F47:H47)</f>
        <v>14549</v>
      </c>
      <c r="F47" s="485">
        <v>5606</v>
      </c>
      <c r="G47" s="485">
        <v>1462</v>
      </c>
      <c r="H47" s="486">
        <v>7481</v>
      </c>
      <c r="I47" s="461">
        <f t="shared" si="3"/>
        <v>14132</v>
      </c>
      <c r="J47" s="485">
        <v>5081</v>
      </c>
      <c r="K47" s="485">
        <v>1320</v>
      </c>
      <c r="L47" s="486">
        <v>7731</v>
      </c>
      <c r="M47" s="461">
        <f t="shared" si="4"/>
        <v>12595</v>
      </c>
      <c r="N47" s="485">
        <v>4408</v>
      </c>
      <c r="O47" s="485">
        <v>1162</v>
      </c>
      <c r="P47" s="486">
        <v>7025</v>
      </c>
      <c r="Q47" s="413"/>
    </row>
    <row r="48" spans="1:17">
      <c r="A48" s="300">
        <v>41</v>
      </c>
      <c r="B48" s="1104" t="s">
        <v>499</v>
      </c>
      <c r="C48" s="1105"/>
      <c r="D48" s="1106"/>
      <c r="E48" s="428">
        <f t="shared" si="0"/>
        <v>1096</v>
      </c>
      <c r="F48" s="481">
        <f>SUM(F49:F54)</f>
        <v>40</v>
      </c>
      <c r="G48" s="481">
        <f>SUM(G49:G54)</f>
        <v>11</v>
      </c>
      <c r="H48" s="482">
        <f>SUM(H49:H54)</f>
        <v>1045</v>
      </c>
      <c r="I48" s="428">
        <f t="shared" si="3"/>
        <v>1126</v>
      </c>
      <c r="J48" s="481">
        <f>SUM(J49:J54)</f>
        <v>45</v>
      </c>
      <c r="K48" s="481">
        <f>SUM(K49:K54)</f>
        <v>15</v>
      </c>
      <c r="L48" s="482">
        <f>SUM(L49:L54)</f>
        <v>1066</v>
      </c>
      <c r="M48" s="428">
        <f t="shared" si="4"/>
        <v>859</v>
      </c>
      <c r="N48" s="481">
        <f>SUM(N49:N54)</f>
        <v>44</v>
      </c>
      <c r="O48" s="481">
        <f>SUM(O49:O54)</f>
        <v>14</v>
      </c>
      <c r="P48" s="482">
        <f>SUM(P49:P54)</f>
        <v>801</v>
      </c>
    </row>
    <row r="49" spans="1:16">
      <c r="A49" s="300">
        <v>42</v>
      </c>
      <c r="B49" s="1096" t="s">
        <v>362</v>
      </c>
      <c r="C49" s="1107"/>
      <c r="D49" s="1108"/>
      <c r="E49" s="436">
        <f t="shared" si="0"/>
        <v>4</v>
      </c>
      <c r="F49" s="487"/>
      <c r="G49" s="487"/>
      <c r="H49" s="488">
        <v>4</v>
      </c>
      <c r="I49" s="436">
        <f t="shared" si="3"/>
        <v>4</v>
      </c>
      <c r="J49" s="487"/>
      <c r="K49" s="487"/>
      <c r="L49" s="488">
        <v>4</v>
      </c>
      <c r="M49" s="436">
        <f t="shared" si="4"/>
        <v>0</v>
      </c>
      <c r="N49" s="487"/>
      <c r="O49" s="487"/>
      <c r="P49" s="488">
        <v>0</v>
      </c>
    </row>
    <row r="50" spans="1:16">
      <c r="A50" s="300">
        <v>43</v>
      </c>
      <c r="B50" s="1099" t="s">
        <v>363</v>
      </c>
      <c r="C50" s="1100"/>
      <c r="D50" s="1101"/>
      <c r="E50" s="446">
        <f t="shared" si="0"/>
        <v>258</v>
      </c>
      <c r="F50" s="459"/>
      <c r="G50" s="459"/>
      <c r="H50" s="460">
        <v>258</v>
      </c>
      <c r="I50" s="446">
        <f t="shared" si="3"/>
        <v>258</v>
      </c>
      <c r="J50" s="459"/>
      <c r="K50" s="459"/>
      <c r="L50" s="460">
        <v>258</v>
      </c>
      <c r="M50" s="446">
        <f t="shared" si="4"/>
        <v>149</v>
      </c>
      <c r="N50" s="459"/>
      <c r="O50" s="459"/>
      <c r="P50" s="460">
        <v>149</v>
      </c>
    </row>
    <row r="51" spans="1:16">
      <c r="A51" s="300">
        <v>44</v>
      </c>
      <c r="B51" s="1099" t="s">
        <v>364</v>
      </c>
      <c r="C51" s="1100"/>
      <c r="D51" s="1101"/>
      <c r="E51" s="446">
        <f t="shared" si="0"/>
        <v>21</v>
      </c>
      <c r="F51" s="459"/>
      <c r="G51" s="459"/>
      <c r="H51" s="460">
        <v>21</v>
      </c>
      <c r="I51" s="446">
        <f t="shared" si="3"/>
        <v>51</v>
      </c>
      <c r="J51" s="459"/>
      <c r="K51" s="459"/>
      <c r="L51" s="460">
        <v>51</v>
      </c>
      <c r="M51" s="446">
        <f t="shared" si="4"/>
        <v>49</v>
      </c>
      <c r="N51" s="459"/>
      <c r="O51" s="459"/>
      <c r="P51" s="460">
        <v>49</v>
      </c>
    </row>
    <row r="52" spans="1:16">
      <c r="A52" s="300">
        <v>45</v>
      </c>
      <c r="B52" s="1099" t="s">
        <v>365</v>
      </c>
      <c r="C52" s="1100"/>
      <c r="D52" s="1101"/>
      <c r="E52" s="446">
        <f t="shared" si="0"/>
        <v>735</v>
      </c>
      <c r="F52" s="459">
        <v>40</v>
      </c>
      <c r="G52" s="459">
        <v>11</v>
      </c>
      <c r="H52" s="460">
        <v>684</v>
      </c>
      <c r="I52" s="446">
        <f t="shared" si="3"/>
        <v>735</v>
      </c>
      <c r="J52" s="459">
        <v>45</v>
      </c>
      <c r="K52" s="459">
        <v>15</v>
      </c>
      <c r="L52" s="460">
        <v>675</v>
      </c>
      <c r="M52" s="446">
        <f t="shared" si="4"/>
        <v>649</v>
      </c>
      <c r="N52" s="459">
        <v>44</v>
      </c>
      <c r="O52" s="459">
        <v>14</v>
      </c>
      <c r="P52" s="460">
        <v>591</v>
      </c>
    </row>
    <row r="53" spans="1:16">
      <c r="A53" s="300">
        <v>46</v>
      </c>
      <c r="B53" s="1099" t="s">
        <v>366</v>
      </c>
      <c r="C53" s="1100"/>
      <c r="D53" s="1101"/>
      <c r="E53" s="446">
        <f t="shared" si="0"/>
        <v>32</v>
      </c>
      <c r="F53" s="466"/>
      <c r="G53" s="466"/>
      <c r="H53" s="467">
        <v>32</v>
      </c>
      <c r="I53" s="446">
        <f t="shared" si="3"/>
        <v>32</v>
      </c>
      <c r="J53" s="466"/>
      <c r="K53" s="466"/>
      <c r="L53" s="467">
        <v>32</v>
      </c>
      <c r="M53" s="446">
        <f t="shared" si="4"/>
        <v>5</v>
      </c>
      <c r="N53" s="466"/>
      <c r="O53" s="466"/>
      <c r="P53" s="467">
        <v>5</v>
      </c>
    </row>
    <row r="54" spans="1:16">
      <c r="A54" s="300">
        <v>47</v>
      </c>
      <c r="B54" s="1099" t="s">
        <v>367</v>
      </c>
      <c r="C54" s="1100"/>
      <c r="D54" s="1101"/>
      <c r="E54" s="461">
        <f t="shared" si="0"/>
        <v>46</v>
      </c>
      <c r="F54" s="485"/>
      <c r="G54" s="485"/>
      <c r="H54" s="489">
        <v>46</v>
      </c>
      <c r="I54" s="461">
        <f t="shared" si="3"/>
        <v>46</v>
      </c>
      <c r="J54" s="485"/>
      <c r="K54" s="485"/>
      <c r="L54" s="489">
        <v>46</v>
      </c>
      <c r="M54" s="461">
        <f t="shared" si="4"/>
        <v>7</v>
      </c>
      <c r="N54" s="485"/>
      <c r="O54" s="485"/>
      <c r="P54" s="489">
        <v>7</v>
      </c>
    </row>
    <row r="55" spans="1:16">
      <c r="A55" s="300">
        <v>48</v>
      </c>
      <c r="B55" s="480" t="s">
        <v>500</v>
      </c>
      <c r="C55" s="490"/>
      <c r="D55" s="491"/>
      <c r="E55" s="428">
        <f>SUM(F55:H55)</f>
        <v>48735</v>
      </c>
      <c r="F55" s="492">
        <f>SUM(F56:F57)</f>
        <v>40559</v>
      </c>
      <c r="G55" s="492">
        <f>SUM(G56:G57)</f>
        <v>5444</v>
      </c>
      <c r="H55" s="492">
        <f>SUM(H56:H57)</f>
        <v>2732</v>
      </c>
      <c r="I55" s="428">
        <f>SUM(J55:L55)</f>
        <v>69973</v>
      </c>
      <c r="J55" s="492">
        <f>SUM(J56:J57)</f>
        <v>53244</v>
      </c>
      <c r="K55" s="492">
        <f>SUM(K56:K57)</f>
        <v>8869</v>
      </c>
      <c r="L55" s="492">
        <f>SUM(L56:L57)</f>
        <v>7860</v>
      </c>
      <c r="M55" s="428">
        <f t="shared" si="4"/>
        <v>52854</v>
      </c>
      <c r="N55" s="492">
        <f>SUM(N56:N57)</f>
        <v>40670</v>
      </c>
      <c r="O55" s="492">
        <f>SUM(O56:O57)</f>
        <v>5526</v>
      </c>
      <c r="P55" s="492">
        <f>SUM(P56:P57)</f>
        <v>6658</v>
      </c>
    </row>
    <row r="56" spans="1:16">
      <c r="A56" s="300">
        <v>48</v>
      </c>
      <c r="B56" s="433" t="s">
        <v>368</v>
      </c>
      <c r="C56" s="434"/>
      <c r="D56" s="435"/>
      <c r="E56" s="436">
        <f>SUM(F56:H56)</f>
        <v>48735</v>
      </c>
      <c r="F56" s="493">
        <v>40559</v>
      </c>
      <c r="G56" s="493">
        <v>5444</v>
      </c>
      <c r="H56" s="494">
        <v>2732</v>
      </c>
      <c r="I56" s="436">
        <f>SUM(J56:L56)</f>
        <v>49035</v>
      </c>
      <c r="J56" s="493">
        <v>40559</v>
      </c>
      <c r="K56" s="493">
        <v>5444</v>
      </c>
      <c r="L56" s="494">
        <v>3032</v>
      </c>
      <c r="M56" s="436">
        <f t="shared" si="4"/>
        <v>38823</v>
      </c>
      <c r="N56" s="493">
        <v>31593</v>
      </c>
      <c r="O56" s="493">
        <v>4301</v>
      </c>
      <c r="P56" s="494">
        <v>2929</v>
      </c>
    </row>
    <row r="57" spans="1:16">
      <c r="A57" s="300">
        <v>48</v>
      </c>
      <c r="B57" s="484" t="s">
        <v>501</v>
      </c>
      <c r="C57" s="495"/>
      <c r="D57" s="496"/>
      <c r="E57" s="461">
        <f t="shared" si="0"/>
        <v>0</v>
      </c>
      <c r="F57" s="497"/>
      <c r="G57" s="497"/>
      <c r="H57" s="498"/>
      <c r="I57" s="461">
        <f t="shared" si="3"/>
        <v>20938</v>
      </c>
      <c r="J57" s="497">
        <v>12685</v>
      </c>
      <c r="K57" s="497">
        <v>3425</v>
      </c>
      <c r="L57" s="498">
        <v>4828</v>
      </c>
      <c r="M57" s="461">
        <f t="shared" si="4"/>
        <v>14031</v>
      </c>
      <c r="N57" s="497">
        <v>9077</v>
      </c>
      <c r="O57" s="497">
        <v>1225</v>
      </c>
      <c r="P57" s="498">
        <v>3729</v>
      </c>
    </row>
    <row r="58" spans="1:16">
      <c r="A58" s="300">
        <v>49</v>
      </c>
      <c r="B58" s="1102" t="s">
        <v>369</v>
      </c>
      <c r="C58" s="1103"/>
      <c r="D58" s="1103"/>
      <c r="E58" s="499">
        <f t="shared" si="0"/>
        <v>128213</v>
      </c>
      <c r="F58" s="500">
        <f>SUM(F59:F61)</f>
        <v>78317</v>
      </c>
      <c r="G58" s="500">
        <f>SUM(G59:G61)</f>
        <v>20627</v>
      </c>
      <c r="H58" s="501">
        <f>SUM(H59:H61)</f>
        <v>29269</v>
      </c>
      <c r="I58" s="499">
        <f t="shared" si="3"/>
        <v>136611</v>
      </c>
      <c r="J58" s="500">
        <f>SUM(J59:J62)</f>
        <v>87930</v>
      </c>
      <c r="K58" s="500">
        <f>SUM(K59:K62)</f>
        <v>23174</v>
      </c>
      <c r="L58" s="500">
        <f>SUM(L59:L62)</f>
        <v>25507</v>
      </c>
      <c r="M58" s="499">
        <f t="shared" si="4"/>
        <v>123421</v>
      </c>
      <c r="N58" s="500">
        <f>SUM(N59:N62)</f>
        <v>83406</v>
      </c>
      <c r="O58" s="500">
        <f>SUM(O59:O62)</f>
        <v>21619</v>
      </c>
      <c r="P58" s="501">
        <f>SUM(P59:P62)</f>
        <v>18396</v>
      </c>
    </row>
    <row r="59" spans="1:16">
      <c r="A59" s="300">
        <v>50</v>
      </c>
      <c r="B59" s="1099" t="s">
        <v>370</v>
      </c>
      <c r="C59" s="1100"/>
      <c r="D59" s="1101"/>
      <c r="E59" s="436">
        <f t="shared" si="0"/>
        <v>114692</v>
      </c>
      <c r="F59" s="502">
        <v>69043</v>
      </c>
      <c r="G59" s="503">
        <v>18182</v>
      </c>
      <c r="H59" s="504">
        <v>27467</v>
      </c>
      <c r="I59" s="436">
        <f t="shared" si="3"/>
        <v>121701</v>
      </c>
      <c r="J59" s="502">
        <v>77571</v>
      </c>
      <c r="K59" s="503">
        <v>20437</v>
      </c>
      <c r="L59" s="504">
        <v>23693</v>
      </c>
      <c r="M59" s="436">
        <f t="shared" si="4"/>
        <v>110070</v>
      </c>
      <c r="N59" s="502">
        <v>73148</v>
      </c>
      <c r="O59" s="503">
        <v>18963</v>
      </c>
      <c r="P59" s="504">
        <v>17959</v>
      </c>
    </row>
    <row r="60" spans="1:16">
      <c r="A60" s="300">
        <v>51</v>
      </c>
      <c r="B60" s="1099" t="s">
        <v>502</v>
      </c>
      <c r="C60" s="1100"/>
      <c r="D60" s="1101"/>
      <c r="E60" s="446">
        <f t="shared" si="0"/>
        <v>7255</v>
      </c>
      <c r="F60" s="505">
        <v>5244</v>
      </c>
      <c r="G60" s="505">
        <v>1353</v>
      </c>
      <c r="H60" s="506">
        <v>658</v>
      </c>
      <c r="I60" s="446">
        <f t="shared" si="3"/>
        <v>7809</v>
      </c>
      <c r="J60" s="505">
        <v>5681</v>
      </c>
      <c r="K60" s="505">
        <v>1470</v>
      </c>
      <c r="L60" s="506">
        <v>658</v>
      </c>
      <c r="M60" s="446">
        <f t="shared" si="4"/>
        <v>7208</v>
      </c>
      <c r="N60" s="505">
        <v>5637</v>
      </c>
      <c r="O60" s="505">
        <v>1438</v>
      </c>
      <c r="P60" s="507">
        <v>133</v>
      </c>
    </row>
    <row r="61" spans="1:16">
      <c r="A61" s="300">
        <v>52</v>
      </c>
      <c r="B61" s="1099" t="s">
        <v>503</v>
      </c>
      <c r="C61" s="1046"/>
      <c r="D61" s="1047"/>
      <c r="E61" s="446">
        <f t="shared" si="0"/>
        <v>6266</v>
      </c>
      <c r="F61" s="505">
        <v>4030</v>
      </c>
      <c r="G61" s="505">
        <v>1092</v>
      </c>
      <c r="H61" s="506">
        <v>1144</v>
      </c>
      <c r="I61" s="446">
        <f t="shared" si="3"/>
        <v>6914</v>
      </c>
      <c r="J61" s="505">
        <v>4531</v>
      </c>
      <c r="K61" s="505">
        <v>1227</v>
      </c>
      <c r="L61" s="506">
        <v>1156</v>
      </c>
      <c r="M61" s="446">
        <f t="shared" si="4"/>
        <v>5956</v>
      </c>
      <c r="N61" s="505">
        <v>4474</v>
      </c>
      <c r="O61" s="505">
        <v>1178</v>
      </c>
      <c r="P61" s="506">
        <v>304</v>
      </c>
    </row>
    <row r="62" spans="1:16">
      <c r="A62" s="300"/>
      <c r="B62" s="443" t="s">
        <v>504</v>
      </c>
      <c r="C62" s="349"/>
      <c r="D62" s="350"/>
      <c r="E62" s="446"/>
      <c r="F62" s="505"/>
      <c r="G62" s="505"/>
      <c r="H62" s="506"/>
      <c r="I62" s="446">
        <f t="shared" si="3"/>
        <v>187</v>
      </c>
      <c r="J62" s="505">
        <v>147</v>
      </c>
      <c r="K62" s="505">
        <v>40</v>
      </c>
      <c r="L62" s="506"/>
      <c r="M62" s="446">
        <f t="shared" si="4"/>
        <v>187</v>
      </c>
      <c r="N62" s="505">
        <v>147</v>
      </c>
      <c r="O62" s="505">
        <v>40</v>
      </c>
      <c r="P62" s="506">
        <v>0</v>
      </c>
    </row>
    <row r="63" spans="1:16">
      <c r="A63" s="300">
        <v>53</v>
      </c>
      <c r="B63" s="1120" t="s">
        <v>371</v>
      </c>
      <c r="C63" s="1121"/>
      <c r="D63" s="1122"/>
      <c r="E63" s="462">
        <f t="shared" si="0"/>
        <v>84917</v>
      </c>
      <c r="F63" s="500">
        <f>SUM(F64:F78)</f>
        <v>26436</v>
      </c>
      <c r="G63" s="500">
        <f>SUM(G64:G78)</f>
        <v>7567</v>
      </c>
      <c r="H63" s="501">
        <f>SUM(H64:H78)</f>
        <v>50914</v>
      </c>
      <c r="I63" s="462">
        <f t="shared" si="3"/>
        <v>94028</v>
      </c>
      <c r="J63" s="500">
        <f>SUM(J64:J78)</f>
        <v>26308</v>
      </c>
      <c r="K63" s="500">
        <f>SUM(K64:K78)</f>
        <v>7540</v>
      </c>
      <c r="L63" s="501">
        <f>SUM(L64:L78)</f>
        <v>60180</v>
      </c>
      <c r="M63" s="462">
        <f t="shared" si="4"/>
        <v>72030</v>
      </c>
      <c r="N63" s="500">
        <f>SUM(N64:N78)</f>
        <v>25027</v>
      </c>
      <c r="O63" s="500">
        <f>SUM(O64:O78)</f>
        <v>6355</v>
      </c>
      <c r="P63" s="501">
        <f>SUM(P64:P78)</f>
        <v>40648</v>
      </c>
    </row>
    <row r="64" spans="1:16">
      <c r="A64" s="300">
        <v>54</v>
      </c>
      <c r="B64" s="1099" t="s">
        <v>505</v>
      </c>
      <c r="C64" s="1100"/>
      <c r="D64" s="1101"/>
      <c r="E64" s="446">
        <f t="shared" si="0"/>
        <v>5351</v>
      </c>
      <c r="F64" s="508"/>
      <c r="G64" s="508"/>
      <c r="H64" s="509">
        <v>5351</v>
      </c>
      <c r="I64" s="446">
        <f t="shared" si="3"/>
        <v>7587</v>
      </c>
      <c r="J64" s="508">
        <v>23</v>
      </c>
      <c r="K64" s="508">
        <v>7</v>
      </c>
      <c r="L64" s="509">
        <v>7557</v>
      </c>
      <c r="M64" s="446">
        <f t="shared" si="4"/>
        <v>3866</v>
      </c>
      <c r="N64" s="508">
        <v>23</v>
      </c>
      <c r="O64" s="508">
        <v>6</v>
      </c>
      <c r="P64" s="509">
        <v>3837</v>
      </c>
    </row>
    <row r="65" spans="1:17">
      <c r="A65" s="300">
        <v>55</v>
      </c>
      <c r="B65" s="443" t="s">
        <v>506</v>
      </c>
      <c r="C65" s="444"/>
      <c r="D65" s="445"/>
      <c r="E65" s="446">
        <f t="shared" si="0"/>
        <v>279</v>
      </c>
      <c r="F65" s="510"/>
      <c r="G65" s="510"/>
      <c r="H65" s="511">
        <v>279</v>
      </c>
      <c r="I65" s="446">
        <f t="shared" si="3"/>
        <v>279</v>
      </c>
      <c r="J65" s="510"/>
      <c r="K65" s="510"/>
      <c r="L65" s="511">
        <v>279</v>
      </c>
      <c r="M65" s="446">
        <f t="shared" si="4"/>
        <v>267</v>
      </c>
      <c r="N65" s="510"/>
      <c r="O65" s="510"/>
      <c r="P65" s="511">
        <v>267</v>
      </c>
    </row>
    <row r="66" spans="1:17">
      <c r="A66" s="300">
        <v>56</v>
      </c>
      <c r="B66" s="1099" t="s">
        <v>372</v>
      </c>
      <c r="C66" s="1100"/>
      <c r="D66" s="1101"/>
      <c r="E66" s="446">
        <f t="shared" si="0"/>
        <v>302</v>
      </c>
      <c r="F66" s="510"/>
      <c r="G66" s="510">
        <v>64</v>
      </c>
      <c r="H66" s="511">
        <v>238</v>
      </c>
      <c r="I66" s="446">
        <f t="shared" si="3"/>
        <v>302</v>
      </c>
      <c r="J66" s="510"/>
      <c r="K66" s="510">
        <v>64</v>
      </c>
      <c r="L66" s="511">
        <v>238</v>
      </c>
      <c r="M66" s="446">
        <f t="shared" si="4"/>
        <v>12</v>
      </c>
      <c r="N66" s="510"/>
      <c r="O66" s="510">
        <v>0</v>
      </c>
      <c r="P66" s="511">
        <v>12</v>
      </c>
    </row>
    <row r="67" spans="1:17">
      <c r="A67" s="300">
        <v>57</v>
      </c>
      <c r="B67" s="1099" t="s">
        <v>373</v>
      </c>
      <c r="C67" s="1100"/>
      <c r="D67" s="1101"/>
      <c r="E67" s="446">
        <f t="shared" si="0"/>
        <v>2449</v>
      </c>
      <c r="F67" s="510">
        <v>500</v>
      </c>
      <c r="G67" s="510">
        <v>521</v>
      </c>
      <c r="H67" s="511">
        <v>1428</v>
      </c>
      <c r="I67" s="446">
        <f t="shared" si="3"/>
        <v>2449</v>
      </c>
      <c r="J67" s="510">
        <v>500</v>
      </c>
      <c r="K67" s="510">
        <v>521</v>
      </c>
      <c r="L67" s="511">
        <v>1428</v>
      </c>
      <c r="M67" s="446">
        <f t="shared" si="4"/>
        <v>2254</v>
      </c>
      <c r="N67" s="510">
        <v>427</v>
      </c>
      <c r="O67" s="510">
        <v>457</v>
      </c>
      <c r="P67" s="511">
        <v>1370</v>
      </c>
    </row>
    <row r="68" spans="1:17">
      <c r="A68" s="300">
        <v>58</v>
      </c>
      <c r="B68" s="1099" t="s">
        <v>374</v>
      </c>
      <c r="C68" s="1100"/>
      <c r="D68" s="1101"/>
      <c r="E68" s="446">
        <f t="shared" si="0"/>
        <v>11910</v>
      </c>
      <c r="F68" s="510"/>
      <c r="G68" s="510"/>
      <c r="H68" s="511">
        <v>11910</v>
      </c>
      <c r="I68" s="446">
        <f t="shared" si="3"/>
        <v>18108</v>
      </c>
      <c r="J68" s="510">
        <v>40</v>
      </c>
      <c r="K68" s="510">
        <v>74</v>
      </c>
      <c r="L68" s="511">
        <v>17994</v>
      </c>
      <c r="M68" s="446">
        <f t="shared" si="4"/>
        <v>12307</v>
      </c>
      <c r="N68" s="510">
        <v>40</v>
      </c>
      <c r="O68" s="510">
        <v>74</v>
      </c>
      <c r="P68" s="511">
        <v>12193</v>
      </c>
    </row>
    <row r="69" spans="1:17">
      <c r="A69" s="300">
        <v>59</v>
      </c>
      <c r="B69" s="1099" t="s">
        <v>507</v>
      </c>
      <c r="C69" s="1100"/>
      <c r="D69" s="1101"/>
      <c r="E69" s="446">
        <f>SUM(F69:H69)</f>
        <v>24754</v>
      </c>
      <c r="F69" s="505">
        <v>17845</v>
      </c>
      <c r="G69" s="505">
        <v>4958</v>
      </c>
      <c r="H69" s="506">
        <v>1951</v>
      </c>
      <c r="I69" s="446">
        <f t="shared" si="3"/>
        <v>23730</v>
      </c>
      <c r="J69" s="505">
        <v>17039</v>
      </c>
      <c r="K69" s="505">
        <v>4740</v>
      </c>
      <c r="L69" s="506">
        <v>1951</v>
      </c>
      <c r="M69" s="446">
        <f t="shared" si="4"/>
        <v>21456</v>
      </c>
      <c r="N69" s="505">
        <v>16877</v>
      </c>
      <c r="O69" s="505">
        <v>4271</v>
      </c>
      <c r="P69" s="506">
        <v>308</v>
      </c>
    </row>
    <row r="70" spans="1:17">
      <c r="A70" s="300">
        <v>60</v>
      </c>
      <c r="B70" s="1111" t="s">
        <v>375</v>
      </c>
      <c r="C70" s="1112"/>
      <c r="D70" s="1113"/>
      <c r="E70" s="446">
        <f t="shared" si="0"/>
        <v>11100</v>
      </c>
      <c r="F70" s="512">
        <v>6441</v>
      </c>
      <c r="G70" s="512">
        <v>1721</v>
      </c>
      <c r="H70" s="506">
        <v>2938</v>
      </c>
      <c r="I70" s="446">
        <f t="shared" si="3"/>
        <v>12049</v>
      </c>
      <c r="J70" s="512">
        <v>7188</v>
      </c>
      <c r="K70" s="512">
        <v>1923</v>
      </c>
      <c r="L70" s="506">
        <v>2938</v>
      </c>
      <c r="M70" s="446">
        <f t="shared" si="4"/>
        <v>10814</v>
      </c>
      <c r="N70" s="512">
        <v>7130</v>
      </c>
      <c r="O70" s="512">
        <v>1494</v>
      </c>
      <c r="P70" s="506">
        <v>2190</v>
      </c>
      <c r="Q70" s="413"/>
    </row>
    <row r="71" spans="1:17">
      <c r="A71" s="300">
        <v>61</v>
      </c>
      <c r="B71" s="443" t="s">
        <v>508</v>
      </c>
      <c r="C71" s="444"/>
      <c r="D71" s="445"/>
      <c r="E71" s="446">
        <f t="shared" si="0"/>
        <v>10700</v>
      </c>
      <c r="F71" s="510"/>
      <c r="G71" s="510"/>
      <c r="H71" s="513">
        <v>10700</v>
      </c>
      <c r="I71" s="446">
        <f t="shared" si="3"/>
        <v>10394</v>
      </c>
      <c r="J71" s="510"/>
      <c r="K71" s="510"/>
      <c r="L71" s="513">
        <v>10394</v>
      </c>
      <c r="M71" s="446">
        <f t="shared" si="4"/>
        <v>9193</v>
      </c>
      <c r="N71" s="510"/>
      <c r="O71" s="510"/>
      <c r="P71" s="513">
        <v>9193</v>
      </c>
    </row>
    <row r="72" spans="1:17">
      <c r="A72" s="300">
        <v>62</v>
      </c>
      <c r="B72" s="443" t="s">
        <v>509</v>
      </c>
      <c r="C72" s="444"/>
      <c r="D72" s="445"/>
      <c r="E72" s="446">
        <f t="shared" si="0"/>
        <v>170</v>
      </c>
      <c r="F72" s="510">
        <v>131</v>
      </c>
      <c r="G72" s="510">
        <v>18</v>
      </c>
      <c r="H72" s="511">
        <v>21</v>
      </c>
      <c r="I72" s="446">
        <f t="shared" si="3"/>
        <v>268</v>
      </c>
      <c r="J72" s="510">
        <v>234</v>
      </c>
      <c r="K72" s="510">
        <v>13</v>
      </c>
      <c r="L72" s="511">
        <v>21</v>
      </c>
      <c r="M72" s="446">
        <f t="shared" si="4"/>
        <v>268</v>
      </c>
      <c r="N72" s="510">
        <v>234</v>
      </c>
      <c r="O72" s="510">
        <v>13</v>
      </c>
      <c r="P72" s="511">
        <v>21</v>
      </c>
    </row>
    <row r="73" spans="1:17">
      <c r="A73" s="300">
        <v>63</v>
      </c>
      <c r="B73" s="443" t="s">
        <v>510</v>
      </c>
      <c r="C73" s="444"/>
      <c r="D73" s="445"/>
      <c r="E73" s="446">
        <f t="shared" si="0"/>
        <v>8196</v>
      </c>
      <c r="F73" s="510"/>
      <c r="G73" s="510"/>
      <c r="H73" s="513">
        <v>8196</v>
      </c>
      <c r="I73" s="446">
        <f t="shared" si="3"/>
        <v>9216</v>
      </c>
      <c r="J73" s="510"/>
      <c r="K73" s="510"/>
      <c r="L73" s="513">
        <v>9216</v>
      </c>
      <c r="M73" s="446">
        <f t="shared" si="4"/>
        <v>8854</v>
      </c>
      <c r="N73" s="510"/>
      <c r="O73" s="510"/>
      <c r="P73" s="513">
        <v>8854</v>
      </c>
    </row>
    <row r="74" spans="1:17">
      <c r="A74" s="300">
        <v>64</v>
      </c>
      <c r="B74" s="443" t="s">
        <v>511</v>
      </c>
      <c r="C74" s="444"/>
      <c r="D74" s="445"/>
      <c r="E74" s="446">
        <f t="shared" si="0"/>
        <v>181</v>
      </c>
      <c r="F74" s="510">
        <v>139</v>
      </c>
      <c r="G74" s="510">
        <v>21</v>
      </c>
      <c r="H74" s="511">
        <v>21</v>
      </c>
      <c r="I74" s="446">
        <f t="shared" si="3"/>
        <v>271</v>
      </c>
      <c r="J74" s="510">
        <v>221</v>
      </c>
      <c r="K74" s="510">
        <v>29</v>
      </c>
      <c r="L74" s="511">
        <v>21</v>
      </c>
      <c r="M74" s="446">
        <f t="shared" si="4"/>
        <v>271</v>
      </c>
      <c r="N74" s="510">
        <v>221</v>
      </c>
      <c r="O74" s="510">
        <v>29</v>
      </c>
      <c r="P74" s="511">
        <v>21</v>
      </c>
    </row>
    <row r="75" spans="1:17">
      <c r="A75" s="300">
        <v>65</v>
      </c>
      <c r="B75" s="514" t="s">
        <v>512</v>
      </c>
      <c r="C75" s="444"/>
      <c r="D75" s="445"/>
      <c r="E75" s="446">
        <f t="shared" si="0"/>
        <v>9364</v>
      </c>
      <c r="F75" s="510">
        <v>1380</v>
      </c>
      <c r="G75" s="510">
        <v>264</v>
      </c>
      <c r="H75" s="511">
        <v>7720</v>
      </c>
      <c r="I75" s="446">
        <f t="shared" si="3"/>
        <v>8866</v>
      </c>
      <c r="J75" s="510">
        <v>988</v>
      </c>
      <c r="K75" s="510">
        <v>158</v>
      </c>
      <c r="L75" s="511">
        <v>7720</v>
      </c>
      <c r="M75" s="446">
        <f t="shared" si="4"/>
        <v>2108</v>
      </c>
      <c r="N75" s="510"/>
      <c r="O75" s="510"/>
      <c r="P75" s="511">
        <v>2108</v>
      </c>
    </row>
    <row r="76" spans="1:17">
      <c r="A76" s="300">
        <v>66</v>
      </c>
      <c r="B76" s="1111" t="s">
        <v>513</v>
      </c>
      <c r="C76" s="1112"/>
      <c r="D76" s="1113"/>
      <c r="E76" s="446">
        <f>SUM(F76:H76)</f>
        <v>161</v>
      </c>
      <c r="F76" s="512"/>
      <c r="G76" s="512"/>
      <c r="H76" s="506">
        <v>161</v>
      </c>
      <c r="I76" s="446">
        <f>SUM(J76:L76)</f>
        <v>161</v>
      </c>
      <c r="J76" s="512"/>
      <c r="K76" s="512">
        <v>1</v>
      </c>
      <c r="L76" s="506">
        <v>160</v>
      </c>
      <c r="M76" s="446">
        <f t="shared" si="4"/>
        <v>12</v>
      </c>
      <c r="N76" s="512">
        <v>0</v>
      </c>
      <c r="O76" s="512">
        <v>1</v>
      </c>
      <c r="P76" s="506">
        <v>11</v>
      </c>
    </row>
    <row r="77" spans="1:17">
      <c r="A77" s="300">
        <v>67</v>
      </c>
      <c r="B77" s="1111" t="s">
        <v>514</v>
      </c>
      <c r="C77" s="1112"/>
      <c r="D77" s="1113"/>
      <c r="E77" s="446">
        <f>SUM(F77:H77)</f>
        <v>0</v>
      </c>
      <c r="F77" s="512"/>
      <c r="G77" s="512"/>
      <c r="H77" s="506"/>
      <c r="I77" s="446">
        <f>SUM(J77:L77)</f>
        <v>85</v>
      </c>
      <c r="J77" s="512">
        <v>75</v>
      </c>
      <c r="K77" s="512">
        <v>10</v>
      </c>
      <c r="L77" s="506"/>
      <c r="M77" s="446">
        <f t="shared" si="4"/>
        <v>85</v>
      </c>
      <c r="N77" s="512">
        <v>75</v>
      </c>
      <c r="O77" s="512">
        <v>10</v>
      </c>
      <c r="P77" s="506"/>
    </row>
    <row r="78" spans="1:17" ht="13.5" thickBot="1">
      <c r="A78" s="300">
        <v>68</v>
      </c>
      <c r="B78" s="1111" t="s">
        <v>515</v>
      </c>
      <c r="C78" s="1112"/>
      <c r="D78" s="1113"/>
      <c r="E78" s="446">
        <f t="shared" si="0"/>
        <v>0</v>
      </c>
      <c r="F78" s="512"/>
      <c r="G78" s="512"/>
      <c r="H78" s="506"/>
      <c r="I78" s="446">
        <f t="shared" si="3"/>
        <v>263</v>
      </c>
      <c r="J78" s="512"/>
      <c r="K78" s="512"/>
      <c r="L78" s="506">
        <v>263</v>
      </c>
      <c r="M78" s="446">
        <f t="shared" si="4"/>
        <v>263</v>
      </c>
      <c r="N78" s="512"/>
      <c r="O78" s="512"/>
      <c r="P78" s="506">
        <v>263</v>
      </c>
    </row>
    <row r="79" spans="1:17" ht="13.5" thickBot="1">
      <c r="A79" s="300">
        <v>69</v>
      </c>
      <c r="B79" s="1114" t="s">
        <v>376</v>
      </c>
      <c r="C79" s="1115"/>
      <c r="D79" s="1116"/>
      <c r="E79" s="515">
        <f t="shared" ref="E79:E132" si="5">SUM(F79:H79)</f>
        <v>614236</v>
      </c>
      <c r="F79" s="516">
        <f>SUM(F14+F15+F22+F32+F58+F63)</f>
        <v>298602</v>
      </c>
      <c r="G79" s="516">
        <f>SUM(G14+G15+G22+G32+G58+G63)</f>
        <v>73812</v>
      </c>
      <c r="H79" s="517">
        <f>SUM(H14+H15+H22+H32+H58+H63)</f>
        <v>241822</v>
      </c>
      <c r="I79" s="515">
        <f t="shared" si="3"/>
        <v>624329</v>
      </c>
      <c r="J79" s="516">
        <f>SUM(J14+J15+J22+J32+J58+J63)</f>
        <v>299804</v>
      </c>
      <c r="K79" s="516">
        <f>SUM(K14+K15+K22+K32+K58+K63)</f>
        <v>72560</v>
      </c>
      <c r="L79" s="517">
        <f>SUM(L14+L15+L22+L32+L58+L63)</f>
        <v>251965</v>
      </c>
      <c r="M79" s="515">
        <f t="shared" si="4"/>
        <v>553250</v>
      </c>
      <c r="N79" s="516">
        <f>SUM(N14+N15+N22+N32+N58+N63)</f>
        <v>277384</v>
      </c>
      <c r="O79" s="516">
        <f>SUM(O14+O15+O22+O32+O58+O63)</f>
        <v>65602</v>
      </c>
      <c r="P79" s="517">
        <f>SUM(P14+P15+P22+P32+P58+P63)</f>
        <v>210264</v>
      </c>
    </row>
    <row r="80" spans="1:17">
      <c r="A80" s="300">
        <v>70</v>
      </c>
      <c r="B80" s="1099" t="s">
        <v>377</v>
      </c>
      <c r="C80" s="1100"/>
      <c r="D80" s="1101"/>
      <c r="E80" s="461">
        <f t="shared" si="5"/>
        <v>32400</v>
      </c>
      <c r="F80" s="518"/>
      <c r="G80" s="519">
        <v>200</v>
      </c>
      <c r="H80" s="520">
        <v>32200</v>
      </c>
      <c r="I80" s="461">
        <f t="shared" si="3"/>
        <v>122291</v>
      </c>
      <c r="J80" s="518"/>
      <c r="K80" s="519">
        <v>200</v>
      </c>
      <c r="L80" s="520">
        <v>122091</v>
      </c>
      <c r="M80" s="461">
        <f t="shared" si="4"/>
        <v>117258</v>
      </c>
      <c r="N80" s="518"/>
      <c r="O80" s="519">
        <v>0</v>
      </c>
      <c r="P80" s="521">
        <v>117258</v>
      </c>
    </row>
    <row r="81" spans="1:17">
      <c r="A81" s="300">
        <v>71</v>
      </c>
      <c r="B81" s="1117" t="s">
        <v>516</v>
      </c>
      <c r="C81" s="1118"/>
      <c r="D81" s="1119"/>
      <c r="E81" s="522">
        <f t="shared" si="5"/>
        <v>32400</v>
      </c>
      <c r="F81" s="523">
        <f>SUM(F80)</f>
        <v>0</v>
      </c>
      <c r="G81" s="523">
        <f>SUM(G80)</f>
        <v>200</v>
      </c>
      <c r="H81" s="524">
        <f>SUM(H80)</f>
        <v>32200</v>
      </c>
      <c r="I81" s="522">
        <f t="shared" si="3"/>
        <v>122291</v>
      </c>
      <c r="J81" s="523">
        <f>SUM(J80)</f>
        <v>0</v>
      </c>
      <c r="K81" s="523">
        <f>SUM(K80)</f>
        <v>200</v>
      </c>
      <c r="L81" s="524">
        <f>SUM(L80)</f>
        <v>122091</v>
      </c>
      <c r="M81" s="522">
        <f t="shared" si="4"/>
        <v>117258</v>
      </c>
      <c r="N81" s="523">
        <f>SUM(N80)</f>
        <v>0</v>
      </c>
      <c r="O81" s="523">
        <f>SUM(O80)</f>
        <v>0</v>
      </c>
      <c r="P81" s="524">
        <f>SUM(P80)</f>
        <v>117258</v>
      </c>
    </row>
    <row r="82" spans="1:17">
      <c r="A82" s="300">
        <v>72</v>
      </c>
      <c r="B82" s="1099" t="s">
        <v>378</v>
      </c>
      <c r="C82" s="1100"/>
      <c r="D82" s="1101"/>
      <c r="E82" s="436">
        <f t="shared" si="5"/>
        <v>911</v>
      </c>
      <c r="F82" s="483">
        <v>0</v>
      </c>
      <c r="G82" s="483">
        <v>0</v>
      </c>
      <c r="H82" s="504">
        <v>911</v>
      </c>
      <c r="I82" s="436">
        <f t="shared" si="3"/>
        <v>911</v>
      </c>
      <c r="J82" s="483">
        <v>0</v>
      </c>
      <c r="K82" s="483">
        <v>0</v>
      </c>
      <c r="L82" s="504">
        <v>911</v>
      </c>
      <c r="M82" s="436">
        <f t="shared" si="4"/>
        <v>911</v>
      </c>
      <c r="N82" s="483"/>
      <c r="O82" s="483"/>
      <c r="P82" s="504">
        <v>911</v>
      </c>
    </row>
    <row r="83" spans="1:17">
      <c r="A83" s="300">
        <v>73</v>
      </c>
      <c r="B83" s="1099" t="s">
        <v>517</v>
      </c>
      <c r="C83" s="1100"/>
      <c r="D83" s="1101"/>
      <c r="E83" s="446">
        <f t="shared" si="5"/>
        <v>122</v>
      </c>
      <c r="F83" s="466">
        <v>0</v>
      </c>
      <c r="G83" s="466">
        <v>0</v>
      </c>
      <c r="H83" s="467">
        <v>122</v>
      </c>
      <c r="I83" s="446">
        <f t="shared" si="3"/>
        <v>0</v>
      </c>
      <c r="J83" s="466">
        <v>0</v>
      </c>
      <c r="K83" s="466">
        <v>0</v>
      </c>
      <c r="L83" s="467"/>
      <c r="M83" s="446">
        <f t="shared" si="4"/>
        <v>0</v>
      </c>
      <c r="N83" s="466"/>
      <c r="O83" s="466"/>
      <c r="P83" s="467">
        <v>0</v>
      </c>
    </row>
    <row r="84" spans="1:17">
      <c r="A84" s="300">
        <v>74</v>
      </c>
      <c r="B84" s="1099" t="s">
        <v>518</v>
      </c>
      <c r="C84" s="1100"/>
      <c r="D84" s="1101"/>
      <c r="E84" s="446">
        <f t="shared" si="5"/>
        <v>522</v>
      </c>
      <c r="F84" s="466">
        <v>0</v>
      </c>
      <c r="G84" s="466">
        <v>0</v>
      </c>
      <c r="H84" s="467">
        <v>522</v>
      </c>
      <c r="I84" s="446">
        <f t="shared" si="3"/>
        <v>300</v>
      </c>
      <c r="J84" s="466">
        <v>0</v>
      </c>
      <c r="K84" s="466">
        <v>0</v>
      </c>
      <c r="L84" s="467">
        <v>300</v>
      </c>
      <c r="M84" s="446">
        <f t="shared" si="4"/>
        <v>300</v>
      </c>
      <c r="N84" s="466"/>
      <c r="O84" s="466"/>
      <c r="P84" s="467">
        <v>300</v>
      </c>
    </row>
    <row r="85" spans="1:17">
      <c r="A85" s="300">
        <v>75</v>
      </c>
      <c r="B85" s="1099" t="s">
        <v>519</v>
      </c>
      <c r="C85" s="1100"/>
      <c r="D85" s="1101"/>
      <c r="E85" s="446">
        <f t="shared" si="5"/>
        <v>522</v>
      </c>
      <c r="F85" s="466">
        <v>0</v>
      </c>
      <c r="G85" s="466">
        <v>0</v>
      </c>
      <c r="H85" s="467">
        <v>522</v>
      </c>
      <c r="I85" s="446">
        <f t="shared" si="3"/>
        <v>300</v>
      </c>
      <c r="J85" s="466">
        <v>0</v>
      </c>
      <c r="K85" s="466">
        <v>0</v>
      </c>
      <c r="L85" s="467">
        <v>300</v>
      </c>
      <c r="M85" s="446">
        <f t="shared" si="4"/>
        <v>300</v>
      </c>
      <c r="N85" s="466"/>
      <c r="O85" s="466"/>
      <c r="P85" s="467">
        <v>300</v>
      </c>
    </row>
    <row r="86" spans="1:17">
      <c r="A86" s="300">
        <v>76</v>
      </c>
      <c r="B86" s="1099" t="s">
        <v>520</v>
      </c>
      <c r="C86" s="1100"/>
      <c r="D86" s="1101"/>
      <c r="E86" s="446">
        <f t="shared" si="5"/>
        <v>0</v>
      </c>
      <c r="F86" s="466">
        <v>0</v>
      </c>
      <c r="G86" s="466">
        <v>0</v>
      </c>
      <c r="H86" s="506"/>
      <c r="I86" s="446">
        <f t="shared" si="3"/>
        <v>281</v>
      </c>
      <c r="J86" s="466">
        <v>0</v>
      </c>
      <c r="K86" s="466">
        <v>0</v>
      </c>
      <c r="L86" s="506">
        <v>281</v>
      </c>
      <c r="M86" s="446">
        <f t="shared" si="4"/>
        <v>281</v>
      </c>
      <c r="N86" s="466"/>
      <c r="O86" s="466"/>
      <c r="P86" s="506">
        <v>281</v>
      </c>
    </row>
    <row r="87" spans="1:17">
      <c r="A87" s="300">
        <v>77</v>
      </c>
      <c r="B87" s="443" t="s">
        <v>521</v>
      </c>
      <c r="C87" s="444"/>
      <c r="D87" s="445" t="s">
        <v>379</v>
      </c>
      <c r="E87" s="446">
        <f t="shared" si="5"/>
        <v>0</v>
      </c>
      <c r="F87" s="466"/>
      <c r="G87" s="466"/>
      <c r="H87" s="506"/>
      <c r="I87" s="446">
        <f t="shared" si="3"/>
        <v>153</v>
      </c>
      <c r="J87" s="466"/>
      <c r="K87" s="466"/>
      <c r="L87" s="506">
        <v>153</v>
      </c>
      <c r="M87" s="446">
        <f t="shared" si="4"/>
        <v>153</v>
      </c>
      <c r="N87" s="466"/>
      <c r="O87" s="466"/>
      <c r="P87" s="506">
        <v>153</v>
      </c>
    </row>
    <row r="88" spans="1:17">
      <c r="A88" s="300">
        <v>78</v>
      </c>
      <c r="B88" s="443" t="s">
        <v>522</v>
      </c>
      <c r="C88" s="444"/>
      <c r="D88" s="445"/>
      <c r="E88" s="446">
        <f>SUM(F88:H88)</f>
        <v>0</v>
      </c>
      <c r="F88" s="466"/>
      <c r="G88" s="466"/>
      <c r="H88" s="506"/>
      <c r="I88" s="446">
        <f t="shared" si="3"/>
        <v>1200</v>
      </c>
      <c r="J88" s="466"/>
      <c r="K88" s="466"/>
      <c r="L88" s="506">
        <v>1200</v>
      </c>
      <c r="M88" s="446">
        <f t="shared" si="4"/>
        <v>1200</v>
      </c>
      <c r="N88" s="466"/>
      <c r="O88" s="466"/>
      <c r="P88" s="506">
        <v>1200</v>
      </c>
    </row>
    <row r="89" spans="1:17">
      <c r="A89" s="300">
        <v>79</v>
      </c>
      <c r="B89" s="443" t="s">
        <v>523</v>
      </c>
      <c r="C89" s="444"/>
      <c r="D89" s="445"/>
      <c r="E89" s="446">
        <f t="shared" si="5"/>
        <v>475</v>
      </c>
      <c r="F89" s="466"/>
      <c r="G89" s="466"/>
      <c r="H89" s="506">
        <v>475</v>
      </c>
      <c r="I89" s="446">
        <f t="shared" si="3"/>
        <v>1064</v>
      </c>
      <c r="J89" s="466"/>
      <c r="K89" s="466"/>
      <c r="L89" s="506">
        <v>1064</v>
      </c>
      <c r="M89" s="446">
        <f t="shared" si="4"/>
        <v>1064</v>
      </c>
      <c r="N89" s="466"/>
      <c r="O89" s="466"/>
      <c r="P89" s="506">
        <v>1064</v>
      </c>
    </row>
    <row r="90" spans="1:17">
      <c r="A90" s="300">
        <v>80</v>
      </c>
      <c r="B90" s="443" t="s">
        <v>524</v>
      </c>
      <c r="C90" s="444"/>
      <c r="D90" s="445"/>
      <c r="E90" s="446">
        <f t="shared" si="5"/>
        <v>85</v>
      </c>
      <c r="F90" s="466"/>
      <c r="G90" s="466"/>
      <c r="H90" s="506">
        <v>85</v>
      </c>
      <c r="I90" s="446">
        <f t="shared" si="3"/>
        <v>85</v>
      </c>
      <c r="J90" s="466"/>
      <c r="K90" s="466"/>
      <c r="L90" s="506">
        <v>85</v>
      </c>
      <c r="M90" s="446">
        <f t="shared" si="4"/>
        <v>0</v>
      </c>
      <c r="N90" s="466"/>
      <c r="O90" s="466"/>
      <c r="P90" s="506"/>
    </row>
    <row r="91" spans="1:17">
      <c r="A91" s="300">
        <v>81</v>
      </c>
      <c r="B91" s="443" t="s">
        <v>525</v>
      </c>
      <c r="C91" s="444"/>
      <c r="D91" s="445"/>
      <c r="E91" s="446">
        <f t="shared" si="5"/>
        <v>384</v>
      </c>
      <c r="F91" s="466"/>
      <c r="G91" s="466"/>
      <c r="H91" s="506">
        <v>384</v>
      </c>
      <c r="I91" s="446">
        <f t="shared" si="3"/>
        <v>384</v>
      </c>
      <c r="J91" s="466"/>
      <c r="K91" s="466"/>
      <c r="L91" s="506">
        <v>384</v>
      </c>
      <c r="M91" s="446">
        <f t="shared" si="4"/>
        <v>0</v>
      </c>
      <c r="N91" s="466"/>
      <c r="O91" s="466"/>
      <c r="P91" s="506"/>
    </row>
    <row r="92" spans="1:17">
      <c r="A92" s="300">
        <v>82</v>
      </c>
      <c r="B92" s="443" t="s">
        <v>526</v>
      </c>
      <c r="C92" s="444"/>
      <c r="D92" s="445"/>
      <c r="E92" s="446">
        <f t="shared" si="5"/>
        <v>0</v>
      </c>
      <c r="F92" s="466"/>
      <c r="G92" s="466"/>
      <c r="H92" s="506"/>
      <c r="I92" s="446">
        <f t="shared" si="3"/>
        <v>2200</v>
      </c>
      <c r="J92" s="466"/>
      <c r="K92" s="466"/>
      <c r="L92" s="506">
        <v>2200</v>
      </c>
      <c r="M92" s="446">
        <f t="shared" si="4"/>
        <v>1423</v>
      </c>
      <c r="N92" s="466"/>
      <c r="O92" s="466"/>
      <c r="P92" s="507">
        <v>1423</v>
      </c>
      <c r="Q92" s="413"/>
    </row>
    <row r="93" spans="1:17">
      <c r="A93" s="300">
        <v>83</v>
      </c>
      <c r="B93" s="443" t="s">
        <v>527</v>
      </c>
      <c r="C93" s="444"/>
      <c r="D93" s="445"/>
      <c r="E93" s="446">
        <f t="shared" si="5"/>
        <v>0</v>
      </c>
      <c r="F93" s="466"/>
      <c r="G93" s="466"/>
      <c r="H93" s="506"/>
      <c r="I93" s="446">
        <f t="shared" si="3"/>
        <v>500</v>
      </c>
      <c r="J93" s="466"/>
      <c r="K93" s="466"/>
      <c r="L93" s="506">
        <v>500</v>
      </c>
      <c r="M93" s="446">
        <f t="shared" si="4"/>
        <v>500</v>
      </c>
      <c r="N93" s="466"/>
      <c r="O93" s="466"/>
      <c r="P93" s="506">
        <v>500</v>
      </c>
    </row>
    <row r="94" spans="1:17">
      <c r="A94" s="300">
        <v>84</v>
      </c>
      <c r="B94" s="525" t="s">
        <v>528</v>
      </c>
      <c r="C94" s="526"/>
      <c r="D94" s="527"/>
      <c r="E94" s="446">
        <f t="shared" si="5"/>
        <v>0</v>
      </c>
      <c r="F94" s="466"/>
      <c r="G94" s="466"/>
      <c r="H94" s="506"/>
      <c r="I94" s="446">
        <f t="shared" si="3"/>
        <v>19266</v>
      </c>
      <c r="J94" s="466"/>
      <c r="K94" s="466"/>
      <c r="L94" s="506">
        <v>19266</v>
      </c>
      <c r="M94" s="446">
        <f t="shared" si="4"/>
        <v>16319</v>
      </c>
      <c r="N94" s="466"/>
      <c r="O94" s="466"/>
      <c r="P94" s="506">
        <v>16319</v>
      </c>
    </row>
    <row r="95" spans="1:17">
      <c r="A95" s="300">
        <v>85</v>
      </c>
      <c r="B95" s="525" t="s">
        <v>529</v>
      </c>
      <c r="C95" s="526"/>
      <c r="D95" s="527"/>
      <c r="E95" s="446">
        <f t="shared" si="5"/>
        <v>0</v>
      </c>
      <c r="F95" s="466"/>
      <c r="G95" s="466"/>
      <c r="H95" s="506"/>
      <c r="I95" s="446">
        <f t="shared" si="3"/>
        <v>40124</v>
      </c>
      <c r="J95" s="466"/>
      <c r="K95" s="466"/>
      <c r="L95" s="506">
        <v>40124</v>
      </c>
      <c r="M95" s="446">
        <f t="shared" si="4"/>
        <v>37667</v>
      </c>
      <c r="N95" s="466"/>
      <c r="O95" s="466"/>
      <c r="P95" s="506">
        <v>37667</v>
      </c>
    </row>
    <row r="96" spans="1:17">
      <c r="A96" s="300">
        <v>86</v>
      </c>
      <c r="B96" s="525" t="s">
        <v>530</v>
      </c>
      <c r="C96" s="526"/>
      <c r="D96" s="527"/>
      <c r="E96" s="446">
        <f>SUM(F96:H96)</f>
        <v>0</v>
      </c>
      <c r="F96" s="466"/>
      <c r="G96" s="466"/>
      <c r="H96" s="506"/>
      <c r="I96" s="446">
        <f t="shared" si="3"/>
        <v>43</v>
      </c>
      <c r="J96" s="466"/>
      <c r="K96" s="466"/>
      <c r="L96" s="507">
        <v>43</v>
      </c>
      <c r="M96" s="446">
        <f>SUM(N96:P96)</f>
        <v>44</v>
      </c>
      <c r="N96" s="466"/>
      <c r="O96" s="466"/>
      <c r="P96" s="506">
        <v>44</v>
      </c>
    </row>
    <row r="97" spans="1:18">
      <c r="A97" s="300"/>
      <c r="B97" s="525" t="s">
        <v>531</v>
      </c>
      <c r="C97" s="526"/>
      <c r="D97" s="527"/>
      <c r="E97" s="446"/>
      <c r="F97" s="466"/>
      <c r="G97" s="466"/>
      <c r="H97" s="506"/>
      <c r="I97" s="446">
        <f t="shared" si="3"/>
        <v>187</v>
      </c>
      <c r="J97" s="466"/>
      <c r="K97" s="466"/>
      <c r="L97" s="507">
        <v>187</v>
      </c>
      <c r="M97" s="446">
        <f>SUM(N97:P97)</f>
        <v>0</v>
      </c>
      <c r="N97" s="466"/>
      <c r="O97" s="466"/>
      <c r="P97" s="506"/>
    </row>
    <row r="98" spans="1:18">
      <c r="A98" s="300"/>
      <c r="B98" s="528" t="s">
        <v>532</v>
      </c>
      <c r="C98" s="526"/>
      <c r="D98" s="527"/>
      <c r="E98" s="446"/>
      <c r="F98" s="466"/>
      <c r="G98" s="466"/>
      <c r="H98" s="506"/>
      <c r="I98" s="446">
        <f t="shared" si="3"/>
        <v>311</v>
      </c>
      <c r="J98" s="466"/>
      <c r="K98" s="466"/>
      <c r="L98" s="507">
        <v>311</v>
      </c>
      <c r="M98" s="446">
        <f>SUM(N98:P98)</f>
        <v>0</v>
      </c>
      <c r="N98" s="466"/>
      <c r="O98" s="466"/>
      <c r="P98" s="506"/>
    </row>
    <row r="99" spans="1:18">
      <c r="A99" s="300">
        <v>87</v>
      </c>
      <c r="B99" s="529" t="s">
        <v>380</v>
      </c>
      <c r="C99" s="530"/>
      <c r="D99" s="531"/>
      <c r="E99" s="462">
        <f t="shared" si="5"/>
        <v>3021</v>
      </c>
      <c r="F99" s="500">
        <f>SUM(F82:F98)</f>
        <v>0</v>
      </c>
      <c r="G99" s="500">
        <f>SUM(G82:G98)</f>
        <v>0</v>
      </c>
      <c r="H99" s="501">
        <f>SUM(H82:H98)</f>
        <v>3021</v>
      </c>
      <c r="I99" s="462">
        <f t="shared" si="3"/>
        <v>67309</v>
      </c>
      <c r="J99" s="500">
        <f>SUM(J82:J98)</f>
        <v>0</v>
      </c>
      <c r="K99" s="500">
        <f>SUM(K82:K98)</f>
        <v>0</v>
      </c>
      <c r="L99" s="501">
        <f>SUM(L82:L98)</f>
        <v>67309</v>
      </c>
      <c r="M99" s="462">
        <f t="shared" si="4"/>
        <v>60162</v>
      </c>
      <c r="N99" s="500">
        <f>SUM(N82:N98)</f>
        <v>0</v>
      </c>
      <c r="O99" s="500">
        <f>SUM(O82:O98)</f>
        <v>0</v>
      </c>
      <c r="P99" s="501">
        <f>SUM(P82:P98)</f>
        <v>60162</v>
      </c>
    </row>
    <row r="100" spans="1:18">
      <c r="A100" s="300">
        <v>88</v>
      </c>
      <c r="B100" s="1099" t="s">
        <v>381</v>
      </c>
      <c r="C100" s="1100"/>
      <c r="D100" s="1101"/>
      <c r="E100" s="436">
        <f t="shared" si="5"/>
        <v>1800</v>
      </c>
      <c r="F100" s="466">
        <v>0</v>
      </c>
      <c r="G100" s="466">
        <v>0</v>
      </c>
      <c r="H100" s="532">
        <v>1800</v>
      </c>
      <c r="I100" s="436">
        <f t="shared" si="3"/>
        <v>2410</v>
      </c>
      <c r="J100" s="466">
        <v>0</v>
      </c>
      <c r="K100" s="466">
        <v>0</v>
      </c>
      <c r="L100" s="532">
        <v>2410</v>
      </c>
      <c r="M100" s="436">
        <f t="shared" si="4"/>
        <v>2371</v>
      </c>
      <c r="N100" s="466"/>
      <c r="O100" s="466"/>
      <c r="P100" s="532">
        <v>2371</v>
      </c>
      <c r="Q100" s="533"/>
      <c r="R100" s="533"/>
    </row>
    <row r="101" spans="1:18">
      <c r="A101" s="300">
        <v>89</v>
      </c>
      <c r="B101" s="1099" t="s">
        <v>382</v>
      </c>
      <c r="C101" s="1100"/>
      <c r="D101" s="1101"/>
      <c r="E101" s="446">
        <f t="shared" si="5"/>
        <v>2100</v>
      </c>
      <c r="F101" s="466">
        <v>0</v>
      </c>
      <c r="G101" s="466">
        <v>0</v>
      </c>
      <c r="H101" s="532">
        <v>2100</v>
      </c>
      <c r="I101" s="446">
        <f t="shared" si="3"/>
        <v>1841</v>
      </c>
      <c r="J101" s="466">
        <v>0</v>
      </c>
      <c r="K101" s="466">
        <v>0</v>
      </c>
      <c r="L101" s="532">
        <v>1841</v>
      </c>
      <c r="M101" s="446">
        <f t="shared" si="4"/>
        <v>1547</v>
      </c>
      <c r="N101" s="466"/>
      <c r="O101" s="466"/>
      <c r="P101" s="532">
        <v>1547</v>
      </c>
      <c r="Q101" s="533"/>
      <c r="R101" s="533"/>
    </row>
    <row r="102" spans="1:18">
      <c r="A102" s="300">
        <v>90</v>
      </c>
      <c r="B102" s="1099" t="s">
        <v>383</v>
      </c>
      <c r="C102" s="1100"/>
      <c r="D102" s="1101"/>
      <c r="E102" s="446">
        <f t="shared" si="5"/>
        <v>353</v>
      </c>
      <c r="F102" s="466">
        <v>0</v>
      </c>
      <c r="G102" s="466">
        <v>0</v>
      </c>
      <c r="H102" s="506">
        <v>353</v>
      </c>
      <c r="I102" s="446">
        <f t="shared" si="3"/>
        <v>369</v>
      </c>
      <c r="J102" s="466">
        <v>0</v>
      </c>
      <c r="K102" s="466">
        <v>0</v>
      </c>
      <c r="L102" s="506">
        <v>369</v>
      </c>
      <c r="M102" s="446">
        <f t="shared" si="4"/>
        <v>369</v>
      </c>
      <c r="N102" s="466"/>
      <c r="O102" s="466"/>
      <c r="P102" s="506">
        <v>369</v>
      </c>
      <c r="Q102" s="533"/>
    </row>
    <row r="103" spans="1:18">
      <c r="A103" s="300">
        <v>91</v>
      </c>
      <c r="B103" s="443" t="s">
        <v>384</v>
      </c>
      <c r="C103" s="444"/>
      <c r="D103" s="445" t="s">
        <v>379</v>
      </c>
      <c r="E103" s="446">
        <f t="shared" si="5"/>
        <v>608</v>
      </c>
      <c r="F103" s="466"/>
      <c r="G103" s="466"/>
      <c r="H103" s="506">
        <v>608</v>
      </c>
      <c r="I103" s="446">
        <f t="shared" si="3"/>
        <v>612</v>
      </c>
      <c r="J103" s="466"/>
      <c r="K103" s="466"/>
      <c r="L103" s="506">
        <v>612</v>
      </c>
      <c r="M103" s="446">
        <f t="shared" si="4"/>
        <v>612</v>
      </c>
      <c r="N103" s="466"/>
      <c r="O103" s="466"/>
      <c r="P103" s="506">
        <v>612</v>
      </c>
      <c r="Q103" s="533"/>
    </row>
    <row r="104" spans="1:18" ht="37.5" customHeight="1">
      <c r="A104" s="300">
        <v>92</v>
      </c>
      <c r="B104" s="1127" t="s">
        <v>533</v>
      </c>
      <c r="C104" s="1128"/>
      <c r="D104" s="1129"/>
      <c r="E104" s="446">
        <f>SUM(F104:H104)</f>
        <v>2193</v>
      </c>
      <c r="F104" s="466"/>
      <c r="G104" s="466"/>
      <c r="H104" s="506">
        <v>2193</v>
      </c>
      <c r="I104" s="446">
        <f>SUM(J104:L104)</f>
        <v>0</v>
      </c>
      <c r="J104" s="466"/>
      <c r="K104" s="466"/>
      <c r="L104" s="506"/>
      <c r="M104" s="446">
        <f t="shared" si="4"/>
        <v>0</v>
      </c>
      <c r="N104" s="466"/>
      <c r="O104" s="466"/>
      <c r="P104" s="506">
        <v>0</v>
      </c>
      <c r="Q104" s="533"/>
    </row>
    <row r="105" spans="1:18">
      <c r="A105" s="300">
        <v>93</v>
      </c>
      <c r="B105" s="1099" t="s">
        <v>385</v>
      </c>
      <c r="C105" s="1100"/>
      <c r="D105" s="1101"/>
      <c r="E105" s="446">
        <f>SUM(F105:H105)</f>
        <v>179</v>
      </c>
      <c r="F105" s="466">
        <v>0</v>
      </c>
      <c r="G105" s="466">
        <v>0</v>
      </c>
      <c r="H105" s="506">
        <v>179</v>
      </c>
      <c r="I105" s="446">
        <f>SUM(J105:L105)</f>
        <v>0</v>
      </c>
      <c r="J105" s="466">
        <v>0</v>
      </c>
      <c r="K105" s="466">
        <v>0</v>
      </c>
      <c r="L105" s="506"/>
      <c r="M105" s="446">
        <f t="shared" si="4"/>
        <v>0</v>
      </c>
      <c r="N105" s="466"/>
      <c r="O105" s="466"/>
      <c r="P105" s="506"/>
    </row>
    <row r="106" spans="1:18">
      <c r="A106" s="300">
        <v>94</v>
      </c>
      <c r="B106" s="443" t="s">
        <v>534</v>
      </c>
      <c r="C106" s="444"/>
      <c r="D106" s="445"/>
      <c r="E106" s="446"/>
      <c r="F106" s="466"/>
      <c r="G106" s="466"/>
      <c r="H106" s="506"/>
      <c r="I106" s="446">
        <f>SUM(J106:L106)</f>
        <v>0</v>
      </c>
      <c r="J106" s="466"/>
      <c r="K106" s="466"/>
      <c r="L106" s="506"/>
      <c r="M106" s="446">
        <f t="shared" si="4"/>
        <v>0</v>
      </c>
      <c r="N106" s="466"/>
      <c r="O106" s="466"/>
      <c r="P106" s="506"/>
    </row>
    <row r="107" spans="1:18" ht="15">
      <c r="A107" s="300">
        <v>95</v>
      </c>
      <c r="B107" s="1130" t="s">
        <v>535</v>
      </c>
      <c r="C107" s="1131"/>
      <c r="D107" s="1132"/>
      <c r="E107" s="461">
        <f t="shared" si="5"/>
        <v>0</v>
      </c>
      <c r="F107" s="485">
        <v>0</v>
      </c>
      <c r="G107" s="485">
        <v>0</v>
      </c>
      <c r="H107" s="534"/>
      <c r="I107" s="461">
        <f t="shared" si="3"/>
        <v>116</v>
      </c>
      <c r="J107" s="485">
        <v>0</v>
      </c>
      <c r="K107" s="485">
        <v>0</v>
      </c>
      <c r="L107" s="534">
        <v>116</v>
      </c>
      <c r="M107" s="461">
        <f t="shared" si="4"/>
        <v>116</v>
      </c>
      <c r="N107" s="485"/>
      <c r="O107" s="485"/>
      <c r="P107" s="534">
        <v>116</v>
      </c>
    </row>
    <row r="108" spans="1:18">
      <c r="A108" s="300">
        <v>96</v>
      </c>
      <c r="B108" s="1120" t="s">
        <v>386</v>
      </c>
      <c r="C108" s="1121"/>
      <c r="D108" s="1122"/>
      <c r="E108" s="535">
        <f t="shared" si="5"/>
        <v>7233</v>
      </c>
      <c r="F108" s="536">
        <f>SUM(F100:F107)</f>
        <v>0</v>
      </c>
      <c r="G108" s="536">
        <f>SUM(G100:G107)</f>
        <v>0</v>
      </c>
      <c r="H108" s="537">
        <f>SUM(H100:H107)</f>
        <v>7233</v>
      </c>
      <c r="I108" s="535">
        <f t="shared" si="3"/>
        <v>5348</v>
      </c>
      <c r="J108" s="536">
        <f>SUM(J100:J107)</f>
        <v>0</v>
      </c>
      <c r="K108" s="536">
        <f>SUM(K100:K107)</f>
        <v>0</v>
      </c>
      <c r="L108" s="537">
        <f>SUM(L100:L107)</f>
        <v>5348</v>
      </c>
      <c r="M108" s="535">
        <f t="shared" si="4"/>
        <v>5015</v>
      </c>
      <c r="N108" s="536">
        <f>SUM(N100:N107)</f>
        <v>0</v>
      </c>
      <c r="O108" s="536">
        <f>SUM(O100:O107)</f>
        <v>0</v>
      </c>
      <c r="P108" s="537">
        <f>SUM(P100:P107)</f>
        <v>5015</v>
      </c>
      <c r="Q108" s="538"/>
    </row>
    <row r="109" spans="1:18">
      <c r="A109" s="300">
        <v>97</v>
      </c>
      <c r="B109" s="472" t="s">
        <v>536</v>
      </c>
      <c r="C109" s="473"/>
      <c r="D109" s="474"/>
      <c r="E109" s="535">
        <f>SUM(F109:H109)</f>
        <v>1342</v>
      </c>
      <c r="F109" s="536"/>
      <c r="G109" s="536"/>
      <c r="H109" s="537">
        <f>H110</f>
        <v>1342</v>
      </c>
      <c r="I109" s="535">
        <f t="shared" si="3"/>
        <v>1342</v>
      </c>
      <c r="J109" s="536"/>
      <c r="K109" s="536"/>
      <c r="L109" s="537">
        <f>L110</f>
        <v>1342</v>
      </c>
      <c r="M109" s="535">
        <f t="shared" ref="M109:M134" si="6">SUM(N109:P109)</f>
        <v>0</v>
      </c>
      <c r="N109" s="536"/>
      <c r="O109" s="536"/>
      <c r="P109" s="537">
        <f>P110</f>
        <v>0</v>
      </c>
    </row>
    <row r="110" spans="1:18">
      <c r="A110" s="300">
        <v>98</v>
      </c>
      <c r="B110" s="1123" t="s">
        <v>537</v>
      </c>
      <c r="C110" s="1049"/>
      <c r="D110" s="1044"/>
      <c r="E110" s="446">
        <f>SUM(F110:H110)</f>
        <v>1342</v>
      </c>
      <c r="F110" s="540"/>
      <c r="G110" s="540"/>
      <c r="H110" s="448">
        <v>1342</v>
      </c>
      <c r="I110" s="446">
        <f t="shared" si="3"/>
        <v>1342</v>
      </c>
      <c r="J110" s="540"/>
      <c r="K110" s="540"/>
      <c r="L110" s="448">
        <v>1342</v>
      </c>
      <c r="M110" s="446">
        <f t="shared" si="6"/>
        <v>0</v>
      </c>
      <c r="N110" s="540"/>
      <c r="O110" s="540"/>
      <c r="P110" s="448"/>
    </row>
    <row r="111" spans="1:18">
      <c r="A111" s="300">
        <v>99</v>
      </c>
      <c r="B111" s="541" t="s">
        <v>538</v>
      </c>
      <c r="C111" s="542"/>
      <c r="D111" s="543"/>
      <c r="E111" s="544">
        <f t="shared" si="5"/>
        <v>11596</v>
      </c>
      <c r="F111" s="545">
        <f>F99+F108+F109</f>
        <v>0</v>
      </c>
      <c r="G111" s="545">
        <f>G99+G108+G109</f>
        <v>0</v>
      </c>
      <c r="H111" s="545">
        <f>H99+H108+H109</f>
        <v>11596</v>
      </c>
      <c r="I111" s="544">
        <f t="shared" si="3"/>
        <v>73999</v>
      </c>
      <c r="J111" s="545">
        <f>J99+J108+J109</f>
        <v>0</v>
      </c>
      <c r="K111" s="545">
        <f>K99+K108+K109</f>
        <v>0</v>
      </c>
      <c r="L111" s="545">
        <f>L99+L108+L109</f>
        <v>73999</v>
      </c>
      <c r="M111" s="544">
        <f t="shared" si="6"/>
        <v>65177</v>
      </c>
      <c r="N111" s="545">
        <f>N99+N108+N109</f>
        <v>0</v>
      </c>
      <c r="O111" s="545">
        <f>O99+O108+O109</f>
        <v>0</v>
      </c>
      <c r="P111" s="545">
        <f>P99+P108+P109</f>
        <v>65177</v>
      </c>
    </row>
    <row r="112" spans="1:18">
      <c r="A112" s="300">
        <v>100</v>
      </c>
      <c r="B112" s="1124" t="s">
        <v>387</v>
      </c>
      <c r="C112" s="1125"/>
      <c r="D112" s="1126"/>
      <c r="E112" s="546">
        <f t="shared" si="5"/>
        <v>658232</v>
      </c>
      <c r="F112" s="547">
        <f>F79+F81+F111</f>
        <v>298602</v>
      </c>
      <c r="G112" s="547">
        <f>G79+G81+G111</f>
        <v>74012</v>
      </c>
      <c r="H112" s="547">
        <f>H79+H81+H111</f>
        <v>285618</v>
      </c>
      <c r="I112" s="546">
        <f t="shared" si="3"/>
        <v>820619</v>
      </c>
      <c r="J112" s="547">
        <f>J79+J81+J111</f>
        <v>299804</v>
      </c>
      <c r="K112" s="547">
        <f>K79+K81+K111</f>
        <v>72760</v>
      </c>
      <c r="L112" s="547">
        <f>L79+L81+L111</f>
        <v>448055</v>
      </c>
      <c r="M112" s="546">
        <f t="shared" si="6"/>
        <v>735685</v>
      </c>
      <c r="N112" s="547">
        <f>N79+N81+N111</f>
        <v>277384</v>
      </c>
      <c r="O112" s="547">
        <f>O79+O81+O111</f>
        <v>65602</v>
      </c>
      <c r="P112" s="547">
        <f>P79+P81+P111</f>
        <v>392699</v>
      </c>
    </row>
    <row r="113" spans="1:16">
      <c r="A113" s="300">
        <v>101</v>
      </c>
      <c r="B113" s="1096" t="s">
        <v>388</v>
      </c>
      <c r="C113" s="1097"/>
      <c r="D113" s="1098"/>
      <c r="E113" s="436">
        <f t="shared" si="5"/>
        <v>6062</v>
      </c>
      <c r="F113" s="483">
        <v>0</v>
      </c>
      <c r="G113" s="483">
        <v>0</v>
      </c>
      <c r="H113" s="548">
        <v>6062</v>
      </c>
      <c r="I113" s="436">
        <f t="shared" si="3"/>
        <v>22193</v>
      </c>
      <c r="J113" s="483">
        <v>0</v>
      </c>
      <c r="K113" s="483">
        <v>0</v>
      </c>
      <c r="L113" s="548">
        <v>22193</v>
      </c>
      <c r="M113" s="436">
        <f t="shared" si="6"/>
        <v>15698</v>
      </c>
      <c r="N113" s="483"/>
      <c r="O113" s="483"/>
      <c r="P113" s="548">
        <v>15698</v>
      </c>
    </row>
    <row r="114" spans="1:16">
      <c r="A114" s="300">
        <v>102</v>
      </c>
      <c r="B114" s="1099" t="s">
        <v>389</v>
      </c>
      <c r="C114" s="1100"/>
      <c r="D114" s="1101"/>
      <c r="E114" s="446">
        <f t="shared" si="5"/>
        <v>49151</v>
      </c>
      <c r="F114" s="466">
        <v>0</v>
      </c>
      <c r="G114" s="466">
        <v>0</v>
      </c>
      <c r="H114" s="532">
        <v>49151</v>
      </c>
      <c r="I114" s="446">
        <f t="shared" si="3"/>
        <v>58415</v>
      </c>
      <c r="J114" s="466">
        <v>0</v>
      </c>
      <c r="K114" s="466">
        <v>0</v>
      </c>
      <c r="L114" s="532">
        <v>58415</v>
      </c>
      <c r="M114" s="446">
        <f t="shared" si="6"/>
        <v>53970</v>
      </c>
      <c r="N114" s="466"/>
      <c r="O114" s="466"/>
      <c r="P114" s="532">
        <v>53970</v>
      </c>
    </row>
    <row r="115" spans="1:16">
      <c r="A115" s="300">
        <v>103</v>
      </c>
      <c r="B115" s="443" t="s">
        <v>539</v>
      </c>
      <c r="C115" s="444"/>
      <c r="D115" s="445"/>
      <c r="E115" s="446">
        <f>SUM(F115:H115)</f>
        <v>2268</v>
      </c>
      <c r="F115" s="466"/>
      <c r="G115" s="466"/>
      <c r="H115" s="549">
        <v>2268</v>
      </c>
      <c r="I115" s="446">
        <f t="shared" si="3"/>
        <v>3126</v>
      </c>
      <c r="J115" s="466"/>
      <c r="K115" s="466"/>
      <c r="L115" s="549">
        <v>3126</v>
      </c>
      <c r="M115" s="446">
        <f t="shared" si="6"/>
        <v>2119</v>
      </c>
      <c r="N115" s="466"/>
      <c r="O115" s="466"/>
      <c r="P115" s="549">
        <v>2119</v>
      </c>
    </row>
    <row r="116" spans="1:16">
      <c r="A116" s="300">
        <v>104</v>
      </c>
      <c r="B116" s="550" t="s">
        <v>540</v>
      </c>
      <c r="C116" s="550"/>
      <c r="D116" s="550"/>
      <c r="E116" s="446">
        <f>SUM(F116:H116)</f>
        <v>0</v>
      </c>
      <c r="F116" s="466"/>
      <c r="G116" s="466"/>
      <c r="H116" s="551"/>
      <c r="I116" s="446">
        <f t="shared" si="3"/>
        <v>1500</v>
      </c>
      <c r="J116" s="466"/>
      <c r="K116" s="466"/>
      <c r="L116" s="551">
        <v>1500</v>
      </c>
      <c r="M116" s="446">
        <f t="shared" si="6"/>
        <v>0</v>
      </c>
      <c r="N116" s="466"/>
      <c r="O116" s="466"/>
      <c r="P116" s="551">
        <v>0</v>
      </c>
    </row>
    <row r="117" spans="1:16" ht="24.75" customHeight="1">
      <c r="A117" s="300">
        <v>105</v>
      </c>
      <c r="B117" s="1127" t="s">
        <v>541</v>
      </c>
      <c r="C117" s="1128"/>
      <c r="D117" s="1129"/>
      <c r="E117" s="446">
        <f>SUM(F117:H117)</f>
        <v>3138</v>
      </c>
      <c r="F117" s="466"/>
      <c r="G117" s="466"/>
      <c r="H117" s="549">
        <v>3138</v>
      </c>
      <c r="I117" s="446">
        <f>SUM(J117:L117)</f>
        <v>3138</v>
      </c>
      <c r="J117" s="466"/>
      <c r="K117" s="466"/>
      <c r="L117" s="549">
        <v>3138</v>
      </c>
      <c r="M117" s="446">
        <f t="shared" si="6"/>
        <v>0</v>
      </c>
      <c r="N117" s="466"/>
      <c r="O117" s="466"/>
      <c r="P117" s="549">
        <v>0</v>
      </c>
    </row>
    <row r="118" spans="1:16" ht="37.5" customHeight="1">
      <c r="A118" s="300">
        <v>106</v>
      </c>
      <c r="B118" s="1127" t="s">
        <v>542</v>
      </c>
      <c r="C118" s="1128"/>
      <c r="D118" s="1129"/>
      <c r="E118" s="446">
        <f>SUM(F118:H118)</f>
        <v>0</v>
      </c>
      <c r="F118" s="466"/>
      <c r="G118" s="466"/>
      <c r="H118" s="506"/>
      <c r="I118" s="446">
        <f>SUM(J118:L118)</f>
        <v>0</v>
      </c>
      <c r="J118" s="466"/>
      <c r="K118" s="466"/>
      <c r="L118" s="506"/>
      <c r="M118" s="446">
        <f t="shared" si="6"/>
        <v>0</v>
      </c>
      <c r="N118" s="466"/>
      <c r="O118" s="466"/>
      <c r="P118" s="506">
        <v>0</v>
      </c>
    </row>
    <row r="119" spans="1:16">
      <c r="A119" s="300">
        <v>107</v>
      </c>
      <c r="B119" s="1120" t="s">
        <v>543</v>
      </c>
      <c r="C119" s="1133"/>
      <c r="D119" s="1134"/>
      <c r="E119" s="462">
        <f t="shared" si="5"/>
        <v>60619</v>
      </c>
      <c r="F119" s="552">
        <f>SUM(F113:F118)</f>
        <v>0</v>
      </c>
      <c r="G119" s="552">
        <f>SUM(G113:G118)</f>
        <v>0</v>
      </c>
      <c r="H119" s="553">
        <f>SUM(H113:H118)</f>
        <v>60619</v>
      </c>
      <c r="I119" s="462">
        <f t="shared" si="3"/>
        <v>88372</v>
      </c>
      <c r="J119" s="552">
        <f>SUM(J113:J118)</f>
        <v>0</v>
      </c>
      <c r="K119" s="552">
        <f>SUM(K113:K118)</f>
        <v>0</v>
      </c>
      <c r="L119" s="553">
        <f>SUM(L113:L118)</f>
        <v>88372</v>
      </c>
      <c r="M119" s="462">
        <f t="shared" si="6"/>
        <v>71787</v>
      </c>
      <c r="N119" s="552">
        <f>SUM(N113:N118)</f>
        <v>0</v>
      </c>
      <c r="O119" s="552">
        <f>SUM(O113:O118)</f>
        <v>0</v>
      </c>
      <c r="P119" s="553">
        <f>SUM(P113:P118)</f>
        <v>71787</v>
      </c>
    </row>
    <row r="120" spans="1:16">
      <c r="A120" s="300">
        <v>108</v>
      </c>
      <c r="B120" s="1120" t="s">
        <v>544</v>
      </c>
      <c r="C120" s="1121"/>
      <c r="D120" s="1122"/>
      <c r="E120" s="462">
        <f t="shared" si="5"/>
        <v>26669</v>
      </c>
      <c r="F120" s="500">
        <f>SUM(F121:F127)</f>
        <v>0</v>
      </c>
      <c r="G120" s="500">
        <f>SUM(G121:G127)</f>
        <v>0</v>
      </c>
      <c r="H120" s="501">
        <f>SUM(H121:H127)</f>
        <v>26669</v>
      </c>
      <c r="I120" s="462">
        <f t="shared" si="3"/>
        <v>111093</v>
      </c>
      <c r="J120" s="500">
        <f>SUM(J121:J127)</f>
        <v>0</v>
      </c>
      <c r="K120" s="500">
        <f>SUM(K121:K127)</f>
        <v>0</v>
      </c>
      <c r="L120" s="501">
        <f>SUM(L121:L127)</f>
        <v>111093</v>
      </c>
      <c r="M120" s="462">
        <f t="shared" si="6"/>
        <v>0</v>
      </c>
      <c r="N120" s="500">
        <f>SUM(N121:N127)</f>
        <v>0</v>
      </c>
      <c r="O120" s="500">
        <f>SUM(O121:O127)</f>
        <v>0</v>
      </c>
      <c r="P120" s="501">
        <f>SUM(P121:P127)</f>
        <v>0</v>
      </c>
    </row>
    <row r="121" spans="1:16">
      <c r="A121" s="300">
        <v>109</v>
      </c>
      <c r="B121" s="1143" t="s">
        <v>545</v>
      </c>
      <c r="C121" s="1144"/>
      <c r="D121" s="1145"/>
      <c r="E121" s="436">
        <f t="shared" si="5"/>
        <v>6807</v>
      </c>
      <c r="F121" s="487">
        <v>0</v>
      </c>
      <c r="G121" s="487">
        <v>0</v>
      </c>
      <c r="H121" s="554">
        <v>6807</v>
      </c>
      <c r="I121" s="436">
        <f t="shared" si="3"/>
        <v>47443</v>
      </c>
      <c r="J121" s="487">
        <v>0</v>
      </c>
      <c r="K121" s="487">
        <v>0</v>
      </c>
      <c r="L121" s="554">
        <v>47443</v>
      </c>
      <c r="M121" s="436">
        <f t="shared" si="6"/>
        <v>0</v>
      </c>
      <c r="N121" s="487"/>
      <c r="O121" s="487"/>
      <c r="P121" s="554">
        <v>0</v>
      </c>
    </row>
    <row r="122" spans="1:16">
      <c r="A122" s="300">
        <v>110</v>
      </c>
      <c r="B122" s="1123" t="s">
        <v>546</v>
      </c>
      <c r="C122" s="1049"/>
      <c r="D122" s="1044"/>
      <c r="E122" s="446">
        <f>SUM(F122:H122)</f>
        <v>19862</v>
      </c>
      <c r="F122" s="466">
        <v>0</v>
      </c>
      <c r="G122" s="466">
        <v>0</v>
      </c>
      <c r="H122" s="555">
        <v>19862</v>
      </c>
      <c r="I122" s="446">
        <f t="shared" ref="I122:I134" si="7">SUM(J122:L122)</f>
        <v>12093</v>
      </c>
      <c r="J122" s="466">
        <v>0</v>
      </c>
      <c r="K122" s="466">
        <v>0</v>
      </c>
      <c r="L122" s="555">
        <v>12093</v>
      </c>
      <c r="M122" s="446">
        <f t="shared" si="6"/>
        <v>0</v>
      </c>
      <c r="N122" s="466"/>
      <c r="O122" s="466"/>
      <c r="P122" s="555">
        <v>0</v>
      </c>
    </row>
    <row r="123" spans="1:16">
      <c r="A123" s="300">
        <v>111</v>
      </c>
      <c r="B123" s="539" t="s">
        <v>547</v>
      </c>
      <c r="C123" s="386"/>
      <c r="D123" s="344"/>
      <c r="E123" s="446"/>
      <c r="F123" s="466"/>
      <c r="G123" s="466"/>
      <c r="H123" s="555"/>
      <c r="I123" s="446">
        <f t="shared" si="7"/>
        <v>41654</v>
      </c>
      <c r="J123" s="466"/>
      <c r="K123" s="466"/>
      <c r="L123" s="555">
        <v>41654</v>
      </c>
      <c r="M123" s="446">
        <f t="shared" si="6"/>
        <v>0</v>
      </c>
      <c r="N123" s="466"/>
      <c r="O123" s="466"/>
      <c r="P123" s="555">
        <v>0</v>
      </c>
    </row>
    <row r="124" spans="1:16">
      <c r="A124" s="300">
        <v>112</v>
      </c>
      <c r="B124" s="1123" t="s">
        <v>548</v>
      </c>
      <c r="C124" s="1049"/>
      <c r="D124" s="1044"/>
      <c r="E124" s="446">
        <f>SUM(F124:H124)</f>
        <v>0</v>
      </c>
      <c r="F124" s="466">
        <v>0</v>
      </c>
      <c r="G124" s="466">
        <v>0</v>
      </c>
      <c r="H124" s="555"/>
      <c r="I124" s="446">
        <f>SUM(J124:L124)</f>
        <v>302</v>
      </c>
      <c r="J124" s="466">
        <v>0</v>
      </c>
      <c r="K124" s="466">
        <v>0</v>
      </c>
      <c r="L124" s="555">
        <v>302</v>
      </c>
      <c r="M124" s="446">
        <f t="shared" si="6"/>
        <v>0</v>
      </c>
      <c r="N124" s="466"/>
      <c r="O124" s="466"/>
      <c r="P124" s="555">
        <v>0</v>
      </c>
    </row>
    <row r="125" spans="1:16">
      <c r="A125" s="300">
        <v>113</v>
      </c>
      <c r="B125" s="1123" t="s">
        <v>549</v>
      </c>
      <c r="C125" s="1049"/>
      <c r="D125" s="1044"/>
      <c r="E125" s="446">
        <f>SUM(F125:H125)</f>
        <v>0</v>
      </c>
      <c r="F125" s="466">
        <v>0</v>
      </c>
      <c r="G125" s="466">
        <v>0</v>
      </c>
      <c r="H125" s="555"/>
      <c r="I125" s="446">
        <f>SUM(J125:L125)</f>
        <v>0</v>
      </c>
      <c r="J125" s="466">
        <v>0</v>
      </c>
      <c r="K125" s="466">
        <v>0</v>
      </c>
      <c r="L125" s="555"/>
      <c r="M125" s="446">
        <f t="shared" si="6"/>
        <v>0</v>
      </c>
      <c r="N125" s="466"/>
      <c r="O125" s="466"/>
      <c r="P125" s="555">
        <v>0</v>
      </c>
    </row>
    <row r="126" spans="1:16">
      <c r="A126" s="300">
        <v>113</v>
      </c>
      <c r="B126" s="1123" t="s">
        <v>550</v>
      </c>
      <c r="C126" s="1049"/>
      <c r="D126" s="1044"/>
      <c r="E126" s="446">
        <f>SUM(F126:H126)</f>
        <v>0</v>
      </c>
      <c r="F126" s="466">
        <v>0</v>
      </c>
      <c r="G126" s="466">
        <v>0</v>
      </c>
      <c r="H126" s="555"/>
      <c r="I126" s="446">
        <f>SUM(J126:L126)</f>
        <v>3378</v>
      </c>
      <c r="J126" s="466">
        <v>0</v>
      </c>
      <c r="K126" s="466">
        <v>0</v>
      </c>
      <c r="L126" s="555">
        <v>3378</v>
      </c>
      <c r="M126" s="446">
        <f t="shared" si="6"/>
        <v>0</v>
      </c>
      <c r="N126" s="466"/>
      <c r="O126" s="466"/>
      <c r="P126" s="555">
        <v>0</v>
      </c>
    </row>
    <row r="127" spans="1:16">
      <c r="A127" s="300">
        <v>113</v>
      </c>
      <c r="B127" s="1123" t="s">
        <v>551</v>
      </c>
      <c r="C127" s="1049"/>
      <c r="D127" s="1044"/>
      <c r="E127" s="446">
        <f t="shared" si="5"/>
        <v>0</v>
      </c>
      <c r="F127" s="466">
        <v>0</v>
      </c>
      <c r="G127" s="466">
        <v>0</v>
      </c>
      <c r="H127" s="555"/>
      <c r="I127" s="446">
        <f t="shared" si="7"/>
        <v>6223</v>
      </c>
      <c r="J127" s="466">
        <v>0</v>
      </c>
      <c r="K127" s="466">
        <v>0</v>
      </c>
      <c r="L127" s="555">
        <v>6223</v>
      </c>
      <c r="M127" s="446">
        <f t="shared" si="6"/>
        <v>0</v>
      </c>
      <c r="N127" s="466"/>
      <c r="O127" s="466"/>
      <c r="P127" s="555">
        <v>0</v>
      </c>
    </row>
    <row r="128" spans="1:16" s="560" customFormat="1">
      <c r="A128" s="300">
        <v>114</v>
      </c>
      <c r="B128" s="556" t="s">
        <v>552</v>
      </c>
      <c r="C128" s="557"/>
      <c r="D128" s="558"/>
      <c r="E128" s="462">
        <f>SUM(F128:H128)</f>
        <v>425228</v>
      </c>
      <c r="F128" s="552"/>
      <c r="G128" s="552"/>
      <c r="H128" s="559">
        <f>SUM(H129:H131)</f>
        <v>425228</v>
      </c>
      <c r="I128" s="462">
        <f t="shared" si="7"/>
        <v>404364</v>
      </c>
      <c r="J128" s="552"/>
      <c r="K128" s="552"/>
      <c r="L128" s="559">
        <f>SUM(L129:L131)</f>
        <v>404364</v>
      </c>
      <c r="M128" s="462">
        <f t="shared" si="6"/>
        <v>389832</v>
      </c>
      <c r="N128" s="552"/>
      <c r="O128" s="552"/>
      <c r="P128" s="559">
        <f>SUM(P129:P131)</f>
        <v>389832</v>
      </c>
    </row>
    <row r="129" spans="1:16">
      <c r="A129" s="300">
        <v>115</v>
      </c>
      <c r="B129" s="1099" t="s">
        <v>553</v>
      </c>
      <c r="C129" s="1100"/>
      <c r="D129" s="1101"/>
      <c r="E129" s="561">
        <f>SUM(F129:H129)</f>
        <v>80</v>
      </c>
      <c r="F129" s="466">
        <v>0</v>
      </c>
      <c r="G129" s="466">
        <v>0</v>
      </c>
      <c r="H129" s="532">
        <v>80</v>
      </c>
      <c r="I129" s="561">
        <f t="shared" si="7"/>
        <v>80</v>
      </c>
      <c r="J129" s="466">
        <v>0</v>
      </c>
      <c r="K129" s="466">
        <v>0</v>
      </c>
      <c r="L129" s="532">
        <v>80</v>
      </c>
      <c r="M129" s="561">
        <f t="shared" si="6"/>
        <v>80</v>
      </c>
      <c r="N129" s="466"/>
      <c r="O129" s="466"/>
      <c r="P129" s="532">
        <v>80</v>
      </c>
    </row>
    <row r="130" spans="1:16">
      <c r="A130" s="300">
        <v>116</v>
      </c>
      <c r="B130" s="539" t="s">
        <v>554</v>
      </c>
      <c r="C130" s="562"/>
      <c r="D130" s="563"/>
      <c r="E130" s="561">
        <f>SUM(F130:H130)</f>
        <v>425148</v>
      </c>
      <c r="F130" s="466"/>
      <c r="G130" s="466"/>
      <c r="H130" s="555">
        <v>425148</v>
      </c>
      <c r="I130" s="561">
        <f>SUM(J130:L130)</f>
        <v>403415</v>
      </c>
      <c r="J130" s="466"/>
      <c r="K130" s="466"/>
      <c r="L130" s="555">
        <v>403415</v>
      </c>
      <c r="M130" s="561">
        <f t="shared" si="6"/>
        <v>388883</v>
      </c>
      <c r="N130" s="466"/>
      <c r="O130" s="466"/>
      <c r="P130" s="555">
        <v>388883</v>
      </c>
    </row>
    <row r="131" spans="1:16">
      <c r="A131" s="300">
        <v>117</v>
      </c>
      <c r="B131" s="564" t="s">
        <v>555</v>
      </c>
      <c r="C131" s="565"/>
      <c r="D131" s="566"/>
      <c r="E131" s="561">
        <f>SUM(F131:H131)</f>
        <v>0</v>
      </c>
      <c r="F131" s="466"/>
      <c r="G131" s="466"/>
      <c r="H131" s="555"/>
      <c r="I131" s="561">
        <f t="shared" si="7"/>
        <v>869</v>
      </c>
      <c r="J131" s="466"/>
      <c r="K131" s="466"/>
      <c r="L131" s="555">
        <v>869</v>
      </c>
      <c r="M131" s="561">
        <f t="shared" si="6"/>
        <v>869</v>
      </c>
      <c r="N131" s="466"/>
      <c r="O131" s="466"/>
      <c r="P131" s="555">
        <v>869</v>
      </c>
    </row>
    <row r="132" spans="1:16">
      <c r="A132" s="300">
        <v>118</v>
      </c>
      <c r="B132" s="1135" t="s">
        <v>390</v>
      </c>
      <c r="C132" s="1136"/>
      <c r="D132" s="1137"/>
      <c r="E132" s="546">
        <f t="shared" si="5"/>
        <v>1170748</v>
      </c>
      <c r="F132" s="567">
        <f>F112+F119+F120+F128</f>
        <v>298602</v>
      </c>
      <c r="G132" s="567">
        <f>G112+G119+G120+G128</f>
        <v>74012</v>
      </c>
      <c r="H132" s="547">
        <f>H112+H119+H120+H128</f>
        <v>798134</v>
      </c>
      <c r="I132" s="546">
        <f t="shared" si="7"/>
        <v>1424448</v>
      </c>
      <c r="J132" s="567">
        <f>J112+J119+J120+J128</f>
        <v>299804</v>
      </c>
      <c r="K132" s="567">
        <f>K112+K119+K120+K128</f>
        <v>72760</v>
      </c>
      <c r="L132" s="547">
        <f>L112+L119+L120+L128</f>
        <v>1051884</v>
      </c>
      <c r="M132" s="546">
        <f t="shared" si="6"/>
        <v>1197304</v>
      </c>
      <c r="N132" s="567">
        <f>N112+N119+N120+N128</f>
        <v>277384</v>
      </c>
      <c r="O132" s="567">
        <f>O112+O119+O120+O128</f>
        <v>65602</v>
      </c>
      <c r="P132" s="547">
        <f>P112+P119+P120+P128</f>
        <v>854318</v>
      </c>
    </row>
    <row r="133" spans="1:16">
      <c r="A133" s="300">
        <v>119</v>
      </c>
      <c r="B133" s="1104" t="s">
        <v>391</v>
      </c>
      <c r="C133" s="1138"/>
      <c r="D133" s="1139"/>
      <c r="E133" s="428">
        <f>SUM(F133:H133)</f>
        <v>0</v>
      </c>
      <c r="F133" s="568">
        <v>0</v>
      </c>
      <c r="G133" s="481">
        <v>0</v>
      </c>
      <c r="H133" s="482">
        <v>0</v>
      </c>
      <c r="I133" s="428">
        <f t="shared" si="7"/>
        <v>0</v>
      </c>
      <c r="J133" s="568">
        <v>0</v>
      </c>
      <c r="K133" s="481">
        <v>0</v>
      </c>
      <c r="L133" s="482">
        <v>0</v>
      </c>
      <c r="M133" s="428">
        <f t="shared" si="6"/>
        <v>-22014</v>
      </c>
      <c r="N133" s="568"/>
      <c r="O133" s="481"/>
      <c r="P133" s="482">
        <v>-22014</v>
      </c>
    </row>
    <row r="134" spans="1:16" ht="13.5" thickBot="1">
      <c r="A134" s="300">
        <v>120</v>
      </c>
      <c r="B134" s="1140" t="s">
        <v>392</v>
      </c>
      <c r="C134" s="1141"/>
      <c r="D134" s="1142"/>
      <c r="E134" s="569">
        <f>SUM(F134:H134)</f>
        <v>1170748</v>
      </c>
      <c r="F134" s="570">
        <f>SUM(F132:F133)</f>
        <v>298602</v>
      </c>
      <c r="G134" s="570">
        <f>SUM(G132:G133)</f>
        <v>74012</v>
      </c>
      <c r="H134" s="571">
        <f>SUM(H132:H133)</f>
        <v>798134</v>
      </c>
      <c r="I134" s="569">
        <f t="shared" si="7"/>
        <v>1424448</v>
      </c>
      <c r="J134" s="570">
        <f>SUM(J132:J133)</f>
        <v>299804</v>
      </c>
      <c r="K134" s="570">
        <f>SUM(K132:K133)</f>
        <v>72760</v>
      </c>
      <c r="L134" s="571">
        <f>SUM(L132:L133)</f>
        <v>1051884</v>
      </c>
      <c r="M134" s="569">
        <f t="shared" si="6"/>
        <v>1175290</v>
      </c>
      <c r="N134" s="570">
        <f>SUM(N132:N133)</f>
        <v>277384</v>
      </c>
      <c r="O134" s="570">
        <f>SUM(O132:O133)</f>
        <v>65602</v>
      </c>
      <c r="P134" s="571">
        <f>SUM(P132:P133)</f>
        <v>832304</v>
      </c>
    </row>
    <row r="136" spans="1:16">
      <c r="A136" s="300"/>
      <c r="B136" s="413"/>
      <c r="C136" s="413"/>
      <c r="D136" s="413"/>
      <c r="E136" s="572"/>
    </row>
    <row r="137" spans="1:16">
      <c r="A137" s="300"/>
      <c r="M137" s="572"/>
    </row>
    <row r="138" spans="1:16" s="413" customFormat="1">
      <c r="A138" s="300"/>
      <c r="B138" s="409"/>
      <c r="C138" s="409"/>
      <c r="D138" s="409"/>
      <c r="E138" s="409"/>
      <c r="F138" s="409"/>
      <c r="G138" s="409"/>
      <c r="H138" s="409"/>
    </row>
    <row r="139" spans="1:16">
      <c r="A139" s="300"/>
    </row>
    <row r="140" spans="1:16">
      <c r="A140" s="300"/>
    </row>
    <row r="141" spans="1:16">
      <c r="A141" s="300"/>
      <c r="I141" s="572"/>
      <c r="K141" s="413"/>
    </row>
    <row r="142" spans="1:16">
      <c r="A142" s="300"/>
    </row>
  </sheetData>
  <mergeCells count="91">
    <mergeCell ref="B129:D129"/>
    <mergeCell ref="B132:D132"/>
    <mergeCell ref="B133:D133"/>
    <mergeCell ref="B134:D134"/>
    <mergeCell ref="B121:D121"/>
    <mergeCell ref="B122:D122"/>
    <mergeCell ref="B124:D124"/>
    <mergeCell ref="B125:D125"/>
    <mergeCell ref="B107:D107"/>
    <mergeCell ref="B108:D108"/>
    <mergeCell ref="B126:D126"/>
    <mergeCell ref="B127:D127"/>
    <mergeCell ref="B113:D113"/>
    <mergeCell ref="B114:D114"/>
    <mergeCell ref="B117:D117"/>
    <mergeCell ref="B118:D118"/>
    <mergeCell ref="B119:D119"/>
    <mergeCell ref="B120:D120"/>
    <mergeCell ref="B110:D110"/>
    <mergeCell ref="B112:D112"/>
    <mergeCell ref="B84:D84"/>
    <mergeCell ref="B85:D85"/>
    <mergeCell ref="B86:D86"/>
    <mergeCell ref="B100:D100"/>
    <mergeCell ref="B101:D101"/>
    <mergeCell ref="B102:D102"/>
    <mergeCell ref="B104:D104"/>
    <mergeCell ref="B105:D105"/>
    <mergeCell ref="B78:D78"/>
    <mergeCell ref="B79:D79"/>
    <mergeCell ref="B80:D80"/>
    <mergeCell ref="B81:D81"/>
    <mergeCell ref="B61:D61"/>
    <mergeCell ref="B63:D63"/>
    <mergeCell ref="B64:D64"/>
    <mergeCell ref="B66:D66"/>
    <mergeCell ref="B54:D54"/>
    <mergeCell ref="B58:D58"/>
    <mergeCell ref="B82:D82"/>
    <mergeCell ref="B83:D83"/>
    <mergeCell ref="B67:D67"/>
    <mergeCell ref="B68:D68"/>
    <mergeCell ref="B69:D69"/>
    <mergeCell ref="B70:D70"/>
    <mergeCell ref="B76:D76"/>
    <mergeCell ref="B77:D77"/>
    <mergeCell ref="B59:D59"/>
    <mergeCell ref="B60:D60"/>
    <mergeCell ref="B44:D44"/>
    <mergeCell ref="B45:D45"/>
    <mergeCell ref="B46:D46"/>
    <mergeCell ref="B47:D47"/>
    <mergeCell ref="B50:D50"/>
    <mergeCell ref="B51:D51"/>
    <mergeCell ref="B52:D52"/>
    <mergeCell ref="B53:D53"/>
    <mergeCell ref="B33:D33"/>
    <mergeCell ref="B34:D34"/>
    <mergeCell ref="B48:D48"/>
    <mergeCell ref="B49:D49"/>
    <mergeCell ref="B38:D38"/>
    <mergeCell ref="B39:D39"/>
    <mergeCell ref="B40:D40"/>
    <mergeCell ref="B41:D41"/>
    <mergeCell ref="B42:D42"/>
    <mergeCell ref="B43:D43"/>
    <mergeCell ref="B36:D36"/>
    <mergeCell ref="B37:D37"/>
    <mergeCell ref="B16:D16"/>
    <mergeCell ref="B19:D19"/>
    <mergeCell ref="B20:D20"/>
    <mergeCell ref="B22:D22"/>
    <mergeCell ref="B23:D23"/>
    <mergeCell ref="B26:D26"/>
    <mergeCell ref="B29:D29"/>
    <mergeCell ref="B30:D30"/>
    <mergeCell ref="B14:D14"/>
    <mergeCell ref="B15:D15"/>
    <mergeCell ref="B5:D5"/>
    <mergeCell ref="A6:A8"/>
    <mergeCell ref="B6:D8"/>
    <mergeCell ref="B9:D9"/>
    <mergeCell ref="B10:D10"/>
    <mergeCell ref="B11:D11"/>
    <mergeCell ref="B12:D12"/>
    <mergeCell ref="F6:H6"/>
    <mergeCell ref="J6:L6"/>
    <mergeCell ref="N6:P6"/>
    <mergeCell ref="F7:H7"/>
    <mergeCell ref="J7:L7"/>
    <mergeCell ref="N7:P7"/>
  </mergeCells>
  <phoneticPr fontId="74" type="noConversion"/>
  <pageMargins left="0.59055118110236227" right="0.59055118110236227" top="0" bottom="0" header="0.51181102362204722" footer="0.51181102362204722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95"/>
  <sheetViews>
    <sheetView workbookViewId="0">
      <selection activeCell="D2" sqref="D2"/>
    </sheetView>
  </sheetViews>
  <sheetFormatPr defaultRowHeight="15"/>
  <cols>
    <col min="1" max="1" width="6.42578125" style="3" customWidth="1"/>
    <col min="2" max="2" width="66.85546875" style="3" customWidth="1"/>
    <col min="3" max="3" width="7.42578125" style="3" customWidth="1"/>
    <col min="4" max="4" width="13.85546875" style="3" customWidth="1"/>
    <col min="5" max="5" width="11.5703125" style="3" customWidth="1"/>
    <col min="6" max="6" width="10.140625" style="3" customWidth="1"/>
    <col min="7" max="9" width="11.28515625" style="3" customWidth="1"/>
    <col min="10" max="10" width="6.7109375" style="288" customWidth="1"/>
    <col min="11" max="16384" width="9.140625" style="3"/>
  </cols>
  <sheetData>
    <row r="1" spans="1:9" ht="15.75">
      <c r="B1" s="4" t="s">
        <v>1109</v>
      </c>
      <c r="D1" s="1" t="s">
        <v>1007</v>
      </c>
    </row>
    <row r="2" spans="1:9" ht="18.75">
      <c r="B2" s="5" t="s">
        <v>1110</v>
      </c>
      <c r="C2" s="6"/>
      <c r="D2" s="227" t="s">
        <v>1483</v>
      </c>
      <c r="E2" s="7"/>
      <c r="F2" s="7"/>
      <c r="G2" s="7"/>
      <c r="H2" s="7"/>
      <c r="I2" s="7"/>
    </row>
    <row r="3" spans="1:9" ht="18.75">
      <c r="B3" s="8" t="s">
        <v>1111</v>
      </c>
      <c r="D3" s="2" t="s">
        <v>1112</v>
      </c>
    </row>
    <row r="4" spans="1:9" ht="18.75">
      <c r="B4" s="9" t="s">
        <v>83</v>
      </c>
      <c r="D4" s="2"/>
    </row>
    <row r="5" spans="1:9">
      <c r="B5" s="10"/>
      <c r="C5" s="10"/>
      <c r="D5" s="10" t="s">
        <v>1114</v>
      </c>
      <c r="E5" s="10" t="s">
        <v>1115</v>
      </c>
      <c r="F5" s="10" t="s">
        <v>1116</v>
      </c>
      <c r="G5" s="10" t="s">
        <v>1117</v>
      </c>
      <c r="H5" s="10" t="s">
        <v>1118</v>
      </c>
      <c r="I5" s="10" t="s">
        <v>1119</v>
      </c>
    </row>
    <row r="6" spans="1:9" ht="15" customHeight="1">
      <c r="A6" s="813" t="s">
        <v>1120</v>
      </c>
      <c r="B6" s="814" t="s">
        <v>1121</v>
      </c>
      <c r="C6" s="815" t="s">
        <v>1122</v>
      </c>
      <c r="D6" s="816" t="s">
        <v>82</v>
      </c>
      <c r="E6" s="816" t="s">
        <v>82</v>
      </c>
      <c r="F6" s="816" t="s">
        <v>82</v>
      </c>
      <c r="G6" s="816" t="s">
        <v>82</v>
      </c>
      <c r="H6" s="816" t="s">
        <v>82</v>
      </c>
      <c r="I6" s="816" t="s">
        <v>82</v>
      </c>
    </row>
    <row r="7" spans="1:9">
      <c r="A7" s="817" t="s">
        <v>1123</v>
      </c>
      <c r="B7" s="818" t="s">
        <v>1124</v>
      </c>
      <c r="C7" s="818" t="s">
        <v>1125</v>
      </c>
      <c r="D7" s="819">
        <v>4</v>
      </c>
      <c r="E7" s="819">
        <v>5</v>
      </c>
      <c r="F7" s="819">
        <v>6</v>
      </c>
      <c r="G7" s="819">
        <v>7</v>
      </c>
      <c r="H7" s="819">
        <v>8</v>
      </c>
      <c r="I7" s="819">
        <v>9</v>
      </c>
    </row>
    <row r="8" spans="1:9" ht="15" customHeight="1">
      <c r="A8" s="820" t="s">
        <v>1127</v>
      </c>
      <c r="B8" s="821" t="s">
        <v>1128</v>
      </c>
      <c r="C8" s="822" t="s">
        <v>1129</v>
      </c>
      <c r="D8" s="823">
        <f t="shared" ref="D8:D71" si="0">SUM(E8:I8)</f>
        <v>168873</v>
      </c>
      <c r="E8" s="824">
        <v>168873</v>
      </c>
      <c r="F8" s="824"/>
      <c r="G8" s="824"/>
      <c r="H8" s="824"/>
      <c r="I8" s="824"/>
    </row>
    <row r="9" spans="1:9" ht="15" customHeight="1">
      <c r="A9" s="820" t="s">
        <v>1130</v>
      </c>
      <c r="B9" s="825" t="s">
        <v>1131</v>
      </c>
      <c r="C9" s="822" t="s">
        <v>1132</v>
      </c>
      <c r="D9" s="823">
        <f t="shared" si="0"/>
        <v>110352</v>
      </c>
      <c r="E9" s="824">
        <v>110352</v>
      </c>
      <c r="F9" s="824"/>
      <c r="G9" s="824"/>
      <c r="H9" s="824"/>
      <c r="I9" s="824"/>
    </row>
    <row r="10" spans="1:9" ht="15" customHeight="1">
      <c r="A10" s="820" t="s">
        <v>1133</v>
      </c>
      <c r="B10" s="825" t="s">
        <v>1134</v>
      </c>
      <c r="C10" s="822" t="s">
        <v>1135</v>
      </c>
      <c r="D10" s="823">
        <f t="shared" si="0"/>
        <v>130710</v>
      </c>
      <c r="E10" s="824">
        <v>130710</v>
      </c>
      <c r="F10" s="824"/>
      <c r="G10" s="824"/>
      <c r="H10" s="824"/>
      <c r="I10" s="824"/>
    </row>
    <row r="11" spans="1:9" ht="15" customHeight="1">
      <c r="A11" s="820" t="s">
        <v>1136</v>
      </c>
      <c r="B11" s="825" t="s">
        <v>1137</v>
      </c>
      <c r="C11" s="822" t="s">
        <v>1138</v>
      </c>
      <c r="D11" s="823">
        <f t="shared" si="0"/>
        <v>6975</v>
      </c>
      <c r="E11" s="824">
        <v>6975</v>
      </c>
      <c r="F11" s="824"/>
      <c r="G11" s="824"/>
      <c r="H11" s="824"/>
      <c r="I11" s="824"/>
    </row>
    <row r="12" spans="1:9" ht="15" customHeight="1">
      <c r="A12" s="820" t="s">
        <v>1139</v>
      </c>
      <c r="B12" s="825" t="s">
        <v>1140</v>
      </c>
      <c r="C12" s="822" t="s">
        <v>1141</v>
      </c>
      <c r="D12" s="823">
        <f t="shared" si="0"/>
        <v>6907</v>
      </c>
      <c r="E12" s="824">
        <v>6907</v>
      </c>
      <c r="F12" s="824"/>
      <c r="G12" s="824"/>
      <c r="H12" s="824"/>
      <c r="I12" s="824"/>
    </row>
    <row r="13" spans="1:9" ht="15" customHeight="1">
      <c r="A13" s="820" t="s">
        <v>1142</v>
      </c>
      <c r="B13" s="825" t="s">
        <v>1143</v>
      </c>
      <c r="C13" s="822" t="s">
        <v>1144</v>
      </c>
      <c r="D13" s="823">
        <f t="shared" si="0"/>
        <v>7491</v>
      </c>
      <c r="E13" s="824">
        <v>7491</v>
      </c>
      <c r="F13" s="824"/>
      <c r="G13" s="824"/>
      <c r="H13" s="824"/>
      <c r="I13" s="824"/>
    </row>
    <row r="14" spans="1:9" ht="15" customHeight="1">
      <c r="A14" s="826" t="s">
        <v>1145</v>
      </c>
      <c r="B14" s="827" t="s">
        <v>1146</v>
      </c>
      <c r="C14" s="828" t="s">
        <v>1147</v>
      </c>
      <c r="D14" s="823">
        <f t="shared" si="0"/>
        <v>431308</v>
      </c>
      <c r="E14" s="823">
        <f>SUM(E8:E13)</f>
        <v>431308</v>
      </c>
      <c r="F14" s="823">
        <f>SUM(F8:F13)</f>
        <v>0</v>
      </c>
      <c r="G14" s="823">
        <f>SUM(G8:G13)</f>
        <v>0</v>
      </c>
      <c r="H14" s="823">
        <f>SUM(H8:H13)</f>
        <v>0</v>
      </c>
      <c r="I14" s="823">
        <f>SUM(I8:I13)</f>
        <v>0</v>
      </c>
    </row>
    <row r="15" spans="1:9" ht="15" customHeight="1">
      <c r="A15" s="820" t="s">
        <v>1148</v>
      </c>
      <c r="B15" s="825" t="s">
        <v>1149</v>
      </c>
      <c r="C15" s="822" t="s">
        <v>1150</v>
      </c>
      <c r="D15" s="823">
        <f t="shared" si="0"/>
        <v>0</v>
      </c>
      <c r="E15" s="824"/>
      <c r="F15" s="824"/>
      <c r="G15" s="824"/>
      <c r="H15" s="824"/>
      <c r="I15" s="824"/>
    </row>
    <row r="16" spans="1:9" ht="15" customHeight="1">
      <c r="A16" s="820" t="s">
        <v>1151</v>
      </c>
      <c r="B16" s="825" t="s">
        <v>1152</v>
      </c>
      <c r="C16" s="822" t="s">
        <v>1153</v>
      </c>
      <c r="D16" s="823">
        <f t="shared" si="0"/>
        <v>0</v>
      </c>
      <c r="E16" s="824"/>
      <c r="F16" s="824"/>
      <c r="G16" s="824"/>
      <c r="H16" s="824"/>
      <c r="I16" s="824"/>
    </row>
    <row r="17" spans="1:9" ht="15" customHeight="1">
      <c r="A17" s="820" t="s">
        <v>1154</v>
      </c>
      <c r="B17" s="825" t="s">
        <v>1155</v>
      </c>
      <c r="C17" s="822" t="s">
        <v>1156</v>
      </c>
      <c r="D17" s="823">
        <f t="shared" si="0"/>
        <v>0</v>
      </c>
      <c r="E17" s="824"/>
      <c r="F17" s="824"/>
      <c r="G17" s="824"/>
      <c r="H17" s="824"/>
      <c r="I17" s="824"/>
    </row>
    <row r="18" spans="1:9" ht="15" customHeight="1">
      <c r="A18" s="820" t="s">
        <v>1157</v>
      </c>
      <c r="B18" s="825" t="s">
        <v>1158</v>
      </c>
      <c r="C18" s="822" t="s">
        <v>1159</v>
      </c>
      <c r="D18" s="823">
        <f t="shared" si="0"/>
        <v>0</v>
      </c>
      <c r="E18" s="824"/>
      <c r="F18" s="824"/>
      <c r="G18" s="824"/>
      <c r="H18" s="824"/>
      <c r="I18" s="824"/>
    </row>
    <row r="19" spans="1:9" ht="15" customHeight="1">
      <c r="A19" s="820" t="s">
        <v>1160</v>
      </c>
      <c r="B19" s="825" t="s">
        <v>1161</v>
      </c>
      <c r="C19" s="822" t="s">
        <v>1162</v>
      </c>
      <c r="D19" s="823">
        <f t="shared" si="0"/>
        <v>148187</v>
      </c>
      <c r="E19" s="823">
        <f>SUM(E20:E27)</f>
        <v>30764</v>
      </c>
      <c r="F19" s="823">
        <f>SUM(F20:F27)</f>
        <v>4491</v>
      </c>
      <c r="G19" s="823">
        <f>SUM(G20:G27)</f>
        <v>111755</v>
      </c>
      <c r="H19" s="823">
        <f>SUM(H20:H27)</f>
        <v>1177</v>
      </c>
      <c r="I19" s="823">
        <f>SUM(I20:I27)</f>
        <v>0</v>
      </c>
    </row>
    <row r="20" spans="1:9" ht="15" customHeight="1">
      <c r="A20" s="820"/>
      <c r="B20" s="825" t="s">
        <v>1163</v>
      </c>
      <c r="C20" s="822" t="s">
        <v>1164</v>
      </c>
      <c r="D20" s="823">
        <f t="shared" si="0"/>
        <v>4211</v>
      </c>
      <c r="E20" s="824"/>
      <c r="F20" s="824">
        <v>4211</v>
      </c>
      <c r="G20" s="824"/>
      <c r="H20" s="824"/>
      <c r="I20" s="824"/>
    </row>
    <row r="21" spans="1:9" ht="15" customHeight="1">
      <c r="A21" s="820"/>
      <c r="B21" s="825" t="s">
        <v>1165</v>
      </c>
      <c r="C21" s="822" t="s">
        <v>1166</v>
      </c>
      <c r="D21" s="823">
        <f t="shared" si="0"/>
        <v>12932</v>
      </c>
      <c r="E21" s="824">
        <v>12932</v>
      </c>
      <c r="F21" s="824"/>
      <c r="G21" s="824"/>
      <c r="H21" s="824"/>
      <c r="I21" s="824"/>
    </row>
    <row r="22" spans="1:9" ht="15" customHeight="1">
      <c r="A22" s="820"/>
      <c r="B22" s="825" t="s">
        <v>1167</v>
      </c>
      <c r="C22" s="822" t="s">
        <v>1168</v>
      </c>
      <c r="D22" s="823">
        <f t="shared" si="0"/>
        <v>112932</v>
      </c>
      <c r="E22" s="824"/>
      <c r="F22" s="824"/>
      <c r="G22" s="824">
        <v>111755</v>
      </c>
      <c r="H22" s="824">
        <v>1177</v>
      </c>
      <c r="I22" s="824"/>
    </row>
    <row r="23" spans="1:9" ht="15" customHeight="1">
      <c r="A23" s="820"/>
      <c r="B23" s="825" t="s">
        <v>1169</v>
      </c>
      <c r="C23" s="822" t="s">
        <v>1170</v>
      </c>
      <c r="D23" s="823">
        <f t="shared" si="0"/>
        <v>3066</v>
      </c>
      <c r="E23" s="824">
        <v>2786</v>
      </c>
      <c r="F23" s="824">
        <v>280</v>
      </c>
      <c r="G23" s="824"/>
      <c r="H23" s="824"/>
      <c r="I23" s="824"/>
    </row>
    <row r="24" spans="1:9" ht="15" customHeight="1">
      <c r="A24" s="820"/>
      <c r="B24" s="825" t="s">
        <v>1336</v>
      </c>
      <c r="C24" s="822"/>
      <c r="D24" s="823">
        <f t="shared" si="0"/>
        <v>0</v>
      </c>
      <c r="E24" s="824"/>
      <c r="F24" s="824"/>
      <c r="G24" s="824"/>
      <c r="H24" s="824"/>
      <c r="I24" s="824"/>
    </row>
    <row r="25" spans="1:9" ht="15" customHeight="1">
      <c r="A25" s="820"/>
      <c r="B25" s="825" t="s">
        <v>1171</v>
      </c>
      <c r="C25" s="822" t="s">
        <v>1172</v>
      </c>
      <c r="D25" s="823">
        <f t="shared" si="0"/>
        <v>5020</v>
      </c>
      <c r="E25" s="824">
        <v>5020</v>
      </c>
      <c r="F25" s="824"/>
      <c r="G25" s="824"/>
      <c r="H25" s="824"/>
      <c r="I25" s="824"/>
    </row>
    <row r="26" spans="1:9" ht="15" customHeight="1">
      <c r="A26" s="820"/>
      <c r="B26" s="825" t="s">
        <v>1173</v>
      </c>
      <c r="C26" s="822" t="s">
        <v>1174</v>
      </c>
      <c r="D26" s="823">
        <f t="shared" si="0"/>
        <v>0</v>
      </c>
      <c r="E26" s="824"/>
      <c r="F26" s="824"/>
      <c r="G26" s="824"/>
      <c r="H26" s="824"/>
      <c r="I26" s="824"/>
    </row>
    <row r="27" spans="1:9" ht="15" customHeight="1">
      <c r="A27" s="820"/>
      <c r="B27" s="825" t="s">
        <v>1175</v>
      </c>
      <c r="C27" s="822" t="s">
        <v>1176</v>
      </c>
      <c r="D27" s="823">
        <f t="shared" si="0"/>
        <v>10026</v>
      </c>
      <c r="E27" s="824">
        <v>10026</v>
      </c>
      <c r="F27" s="824"/>
      <c r="G27" s="824"/>
      <c r="H27" s="824"/>
      <c r="I27" s="824"/>
    </row>
    <row r="28" spans="1:9" ht="15" customHeight="1">
      <c r="A28" s="826" t="s">
        <v>1177</v>
      </c>
      <c r="B28" s="827" t="s">
        <v>1178</v>
      </c>
      <c r="C28" s="828" t="s">
        <v>1179</v>
      </c>
      <c r="D28" s="823">
        <f t="shared" si="0"/>
        <v>579495</v>
      </c>
      <c r="E28" s="823">
        <f>SUM(E14:E19)</f>
        <v>462072</v>
      </c>
      <c r="F28" s="823">
        <f>SUM(F14:F19)</f>
        <v>4491</v>
      </c>
      <c r="G28" s="823">
        <f>SUM(G14:G19)</f>
        <v>111755</v>
      </c>
      <c r="H28" s="823">
        <f>SUM(H14:H19)</f>
        <v>1177</v>
      </c>
      <c r="I28" s="823">
        <f>SUM(I14:I19)</f>
        <v>0</v>
      </c>
    </row>
    <row r="29" spans="1:9" ht="15" customHeight="1">
      <c r="A29" s="820" t="s">
        <v>1180</v>
      </c>
      <c r="B29" s="825" t="s">
        <v>1181</v>
      </c>
      <c r="C29" s="822" t="s">
        <v>1182</v>
      </c>
      <c r="D29" s="823">
        <f t="shared" si="0"/>
        <v>226</v>
      </c>
      <c r="E29" s="824">
        <v>226</v>
      </c>
      <c r="F29" s="824"/>
      <c r="G29" s="824"/>
      <c r="H29" s="824"/>
      <c r="I29" s="824"/>
    </row>
    <row r="30" spans="1:9" ht="15" customHeight="1">
      <c r="A30" s="820" t="s">
        <v>1183</v>
      </c>
      <c r="B30" s="825" t="s">
        <v>1184</v>
      </c>
      <c r="C30" s="822" t="s">
        <v>1185</v>
      </c>
      <c r="D30" s="823">
        <f t="shared" si="0"/>
        <v>0</v>
      </c>
      <c r="E30" s="824"/>
      <c r="F30" s="824"/>
      <c r="G30" s="824"/>
      <c r="H30" s="824"/>
      <c r="I30" s="824"/>
    </row>
    <row r="31" spans="1:9" ht="15" customHeight="1">
      <c r="A31" s="820" t="s">
        <v>1186</v>
      </c>
      <c r="B31" s="825" t="s">
        <v>1187</v>
      </c>
      <c r="C31" s="822" t="s">
        <v>1188</v>
      </c>
      <c r="D31" s="823">
        <f t="shared" si="0"/>
        <v>0</v>
      </c>
      <c r="E31" s="824"/>
      <c r="F31" s="824"/>
      <c r="G31" s="824"/>
      <c r="H31" s="824"/>
      <c r="I31" s="824"/>
    </row>
    <row r="32" spans="1:9" ht="15" customHeight="1">
      <c r="A32" s="820" t="s">
        <v>1189</v>
      </c>
      <c r="B32" s="825" t="s">
        <v>1190</v>
      </c>
      <c r="C32" s="822" t="s">
        <v>1191</v>
      </c>
      <c r="D32" s="823">
        <f t="shared" si="0"/>
        <v>0</v>
      </c>
      <c r="E32" s="824"/>
      <c r="F32" s="824"/>
      <c r="G32" s="824"/>
      <c r="H32" s="824"/>
      <c r="I32" s="824"/>
    </row>
    <row r="33" spans="1:9" ht="15" customHeight="1">
      <c r="A33" s="820" t="s">
        <v>1192</v>
      </c>
      <c r="B33" s="825" t="s">
        <v>1193</v>
      </c>
      <c r="C33" s="822" t="s">
        <v>1194</v>
      </c>
      <c r="D33" s="823">
        <f t="shared" si="0"/>
        <v>15358</v>
      </c>
      <c r="E33" s="824">
        <v>13345</v>
      </c>
      <c r="F33" s="824"/>
      <c r="G33" s="824">
        <v>2013</v>
      </c>
      <c r="H33" s="824"/>
      <c r="I33" s="824"/>
    </row>
    <row r="34" spans="1:9" ht="15" customHeight="1">
      <c r="A34" s="826" t="s">
        <v>1195</v>
      </c>
      <c r="B34" s="827" t="s">
        <v>1196</v>
      </c>
      <c r="C34" s="828" t="s">
        <v>1197</v>
      </c>
      <c r="D34" s="823">
        <f t="shared" si="0"/>
        <v>15584</v>
      </c>
      <c r="E34" s="823">
        <f>SUM(E29:E33)</f>
        <v>13571</v>
      </c>
      <c r="F34" s="823">
        <f>SUM(F29:F33)</f>
        <v>0</v>
      </c>
      <c r="G34" s="823">
        <f>SUM(G29:G33)</f>
        <v>2013</v>
      </c>
      <c r="H34" s="823">
        <f>SUM(H29:H33)</f>
        <v>0</v>
      </c>
      <c r="I34" s="823">
        <f>SUM(I29:I33)</f>
        <v>0</v>
      </c>
    </row>
    <row r="35" spans="1:9" ht="15" customHeight="1">
      <c r="A35" s="820" t="s">
        <v>1198</v>
      </c>
      <c r="B35" s="825" t="s">
        <v>1199</v>
      </c>
      <c r="C35" s="822" t="s">
        <v>1200</v>
      </c>
      <c r="D35" s="823">
        <f t="shared" si="0"/>
        <v>99</v>
      </c>
      <c r="E35" s="824">
        <v>99</v>
      </c>
      <c r="F35" s="824"/>
      <c r="G35" s="824"/>
      <c r="H35" s="824"/>
      <c r="I35" s="824"/>
    </row>
    <row r="36" spans="1:9" ht="15" customHeight="1">
      <c r="A36" s="820" t="s">
        <v>1201</v>
      </c>
      <c r="B36" s="825" t="s">
        <v>1202</v>
      </c>
      <c r="C36" s="822" t="s">
        <v>1203</v>
      </c>
      <c r="D36" s="823">
        <f t="shared" si="0"/>
        <v>0</v>
      </c>
      <c r="E36" s="824"/>
      <c r="F36" s="824"/>
      <c r="G36" s="824"/>
      <c r="H36" s="824"/>
      <c r="I36" s="824"/>
    </row>
    <row r="37" spans="1:9" ht="15" customHeight="1">
      <c r="A37" s="826" t="s">
        <v>1204</v>
      </c>
      <c r="B37" s="827" t="s">
        <v>1205</v>
      </c>
      <c r="C37" s="828" t="s">
        <v>1206</v>
      </c>
      <c r="D37" s="823">
        <f t="shared" si="0"/>
        <v>99</v>
      </c>
      <c r="E37" s="823">
        <f>SUM(E35:E36)</f>
        <v>99</v>
      </c>
      <c r="F37" s="823">
        <f>SUM(F35:F36)</f>
        <v>0</v>
      </c>
      <c r="G37" s="823">
        <f>SUM(G35:G36)</f>
        <v>0</v>
      </c>
      <c r="H37" s="823">
        <f>SUM(H35:H36)</f>
        <v>0</v>
      </c>
      <c r="I37" s="823">
        <f>SUM(I35:I36)</f>
        <v>0</v>
      </c>
    </row>
    <row r="38" spans="1:9" ht="15" customHeight="1">
      <c r="A38" s="820" t="s">
        <v>1207</v>
      </c>
      <c r="B38" s="825" t="s">
        <v>1208</v>
      </c>
      <c r="C38" s="822" t="s">
        <v>1209</v>
      </c>
      <c r="D38" s="823">
        <f t="shared" si="0"/>
        <v>0</v>
      </c>
      <c r="E38" s="824"/>
      <c r="F38" s="824"/>
      <c r="G38" s="824"/>
      <c r="H38" s="824"/>
      <c r="I38" s="824"/>
    </row>
    <row r="39" spans="1:9" ht="15" customHeight="1">
      <c r="A39" s="820" t="s">
        <v>1210</v>
      </c>
      <c r="B39" s="825" t="s">
        <v>1211</v>
      </c>
      <c r="C39" s="822" t="s">
        <v>1212</v>
      </c>
      <c r="D39" s="823">
        <f t="shared" si="0"/>
        <v>0</v>
      </c>
      <c r="E39" s="824"/>
      <c r="F39" s="824"/>
      <c r="G39" s="824"/>
      <c r="H39" s="824"/>
      <c r="I39" s="824"/>
    </row>
    <row r="40" spans="1:9" ht="15" customHeight="1">
      <c r="A40" s="820" t="s">
        <v>1213</v>
      </c>
      <c r="B40" s="825" t="s">
        <v>1214</v>
      </c>
      <c r="C40" s="822" t="s">
        <v>1215</v>
      </c>
      <c r="D40" s="823">
        <f t="shared" si="0"/>
        <v>94477</v>
      </c>
      <c r="E40" s="824">
        <v>94477</v>
      </c>
      <c r="F40" s="824"/>
      <c r="G40" s="824"/>
      <c r="H40" s="824"/>
      <c r="I40" s="824"/>
    </row>
    <row r="41" spans="1:9" ht="15" customHeight="1">
      <c r="A41" s="820" t="s">
        <v>1216</v>
      </c>
      <c r="B41" s="825" t="s">
        <v>1217</v>
      </c>
      <c r="C41" s="822" t="s">
        <v>1218</v>
      </c>
      <c r="D41" s="823">
        <f t="shared" si="0"/>
        <v>161729</v>
      </c>
      <c r="E41" s="824">
        <v>161729</v>
      </c>
      <c r="F41" s="824"/>
      <c r="G41" s="824"/>
      <c r="H41" s="824"/>
      <c r="I41" s="824"/>
    </row>
    <row r="42" spans="1:9" ht="15" customHeight="1">
      <c r="A42" s="820" t="s">
        <v>1219</v>
      </c>
      <c r="B42" s="825" t="s">
        <v>1220</v>
      </c>
      <c r="C42" s="822" t="s">
        <v>1221</v>
      </c>
      <c r="D42" s="823">
        <f t="shared" si="0"/>
        <v>0</v>
      </c>
      <c r="E42" s="824"/>
      <c r="F42" s="824"/>
      <c r="G42" s="824"/>
      <c r="H42" s="824"/>
      <c r="I42" s="824"/>
    </row>
    <row r="43" spans="1:9" ht="15" customHeight="1">
      <c r="A43" s="820" t="s">
        <v>1222</v>
      </c>
      <c r="B43" s="825" t="s">
        <v>1223</v>
      </c>
      <c r="C43" s="822" t="s">
        <v>1224</v>
      </c>
      <c r="D43" s="823">
        <f t="shared" si="0"/>
        <v>0</v>
      </c>
      <c r="E43" s="824"/>
      <c r="F43" s="824"/>
      <c r="G43" s="824"/>
      <c r="H43" s="824"/>
      <c r="I43" s="824"/>
    </row>
    <row r="44" spans="1:9" ht="15" customHeight="1">
      <c r="A44" s="820" t="s">
        <v>1225</v>
      </c>
      <c r="B44" s="825" t="s">
        <v>1226</v>
      </c>
      <c r="C44" s="822" t="s">
        <v>1227</v>
      </c>
      <c r="D44" s="823">
        <f t="shared" si="0"/>
        <v>11474</v>
      </c>
      <c r="E44" s="824">
        <v>11474</v>
      </c>
      <c r="F44" s="824"/>
      <c r="G44" s="824"/>
      <c r="H44" s="824"/>
      <c r="I44" s="824"/>
    </row>
    <row r="45" spans="1:9" ht="15" customHeight="1">
      <c r="A45" s="820" t="s">
        <v>1228</v>
      </c>
      <c r="B45" s="825" t="s">
        <v>1229</v>
      </c>
      <c r="C45" s="822" t="s">
        <v>1230</v>
      </c>
      <c r="D45" s="823">
        <f t="shared" si="0"/>
        <v>346</v>
      </c>
      <c r="E45" s="824">
        <v>346</v>
      </c>
      <c r="F45" s="824"/>
      <c r="G45" s="824"/>
      <c r="H45" s="824"/>
      <c r="I45" s="824"/>
    </row>
    <row r="46" spans="1:9" ht="15" customHeight="1">
      <c r="A46" s="826" t="s">
        <v>1231</v>
      </c>
      <c r="B46" s="827" t="s">
        <v>1232</v>
      </c>
      <c r="C46" s="828" t="s">
        <v>1233</v>
      </c>
      <c r="D46" s="823">
        <f t="shared" si="0"/>
        <v>173549</v>
      </c>
      <c r="E46" s="823">
        <f>SUM(E41:E45)</f>
        <v>173549</v>
      </c>
      <c r="F46" s="823">
        <f>SUM(F41:F45)</f>
        <v>0</v>
      </c>
      <c r="G46" s="823">
        <f>SUM(G41:G45)</f>
        <v>0</v>
      </c>
      <c r="H46" s="823">
        <f>SUM(H41:H45)</f>
        <v>0</v>
      </c>
      <c r="I46" s="823">
        <f>SUM(I41:I45)</f>
        <v>0</v>
      </c>
    </row>
    <row r="47" spans="1:9" ht="15" customHeight="1">
      <c r="A47" s="820" t="s">
        <v>1234</v>
      </c>
      <c r="B47" s="825" t="s">
        <v>1235</v>
      </c>
      <c r="C47" s="822" t="s">
        <v>1236</v>
      </c>
      <c r="D47" s="823">
        <f t="shared" si="0"/>
        <v>2001</v>
      </c>
      <c r="E47" s="824">
        <v>1983</v>
      </c>
      <c r="F47" s="824">
        <v>18</v>
      </c>
      <c r="G47" s="824"/>
      <c r="H47" s="824"/>
      <c r="I47" s="824"/>
    </row>
    <row r="48" spans="1:9" ht="15" customHeight="1">
      <c r="A48" s="826" t="s">
        <v>1237</v>
      </c>
      <c r="B48" s="827" t="s">
        <v>1238</v>
      </c>
      <c r="C48" s="828" t="s">
        <v>1239</v>
      </c>
      <c r="D48" s="823">
        <f t="shared" si="0"/>
        <v>270126</v>
      </c>
      <c r="E48" s="823">
        <f>E37+E38+E39+E40+E46+E47</f>
        <v>270108</v>
      </c>
      <c r="F48" s="823">
        <f>F37+F38+F39+F40+F46+F47</f>
        <v>18</v>
      </c>
      <c r="G48" s="823">
        <f>G37+G38+G39+G40+G46+G47</f>
        <v>0</v>
      </c>
      <c r="H48" s="823">
        <f>H37+H38+H39+H40+H46+H47</f>
        <v>0</v>
      </c>
      <c r="I48" s="823">
        <f>I37+I38+I39+I40+I46+I47</f>
        <v>0</v>
      </c>
    </row>
    <row r="49" spans="1:9" ht="15" customHeight="1">
      <c r="A49" s="820" t="s">
        <v>1240</v>
      </c>
      <c r="B49" s="829" t="s">
        <v>1241</v>
      </c>
      <c r="C49" s="822" t="s">
        <v>1242</v>
      </c>
      <c r="D49" s="823">
        <f t="shared" si="0"/>
        <v>46</v>
      </c>
      <c r="E49" s="824"/>
      <c r="F49" s="824"/>
      <c r="G49" s="824">
        <v>12</v>
      </c>
      <c r="H49" s="824"/>
      <c r="I49" s="824">
        <v>34</v>
      </c>
    </row>
    <row r="50" spans="1:9" ht="15" customHeight="1">
      <c r="A50" s="820" t="s">
        <v>1243</v>
      </c>
      <c r="B50" s="829" t="s">
        <v>1244</v>
      </c>
      <c r="C50" s="822" t="s">
        <v>1245</v>
      </c>
      <c r="D50" s="823">
        <f t="shared" si="0"/>
        <v>13357</v>
      </c>
      <c r="E50" s="824">
        <v>8</v>
      </c>
      <c r="F50" s="824">
        <v>718</v>
      </c>
      <c r="G50" s="824">
        <v>616</v>
      </c>
      <c r="H50" s="824">
        <v>7537</v>
      </c>
      <c r="I50" s="824">
        <v>4478</v>
      </c>
    </row>
    <row r="51" spans="1:9" ht="15" customHeight="1">
      <c r="A51" s="820" t="s">
        <v>1246</v>
      </c>
      <c r="B51" s="829" t="s">
        <v>1247</v>
      </c>
      <c r="C51" s="822" t="s">
        <v>1248</v>
      </c>
      <c r="D51" s="823">
        <f t="shared" si="0"/>
        <v>3294</v>
      </c>
      <c r="E51" s="823">
        <f>SUM(E52:E53)</f>
        <v>291</v>
      </c>
      <c r="F51" s="823">
        <f>SUM(F52:F53)</f>
        <v>1582</v>
      </c>
      <c r="G51" s="823">
        <f>SUM(G52:G53)</f>
        <v>1421</v>
      </c>
      <c r="H51" s="823">
        <f>SUM(H52:H53)</f>
        <v>0</v>
      </c>
      <c r="I51" s="823">
        <f>SUM(I52:I53)</f>
        <v>0</v>
      </c>
    </row>
    <row r="52" spans="1:9" ht="15" customHeight="1">
      <c r="A52" s="820"/>
      <c r="B52" s="830" t="s">
        <v>1249</v>
      </c>
      <c r="C52" s="822" t="s">
        <v>1250</v>
      </c>
      <c r="D52" s="823">
        <f t="shared" si="0"/>
        <v>1960</v>
      </c>
      <c r="E52" s="824">
        <v>257</v>
      </c>
      <c r="F52" s="824">
        <v>1582</v>
      </c>
      <c r="G52" s="824">
        <v>121</v>
      </c>
      <c r="H52" s="824"/>
      <c r="I52" s="824"/>
    </row>
    <row r="53" spans="1:9" ht="15" customHeight="1">
      <c r="A53" s="820"/>
      <c r="B53" s="830" t="s">
        <v>1251</v>
      </c>
      <c r="C53" s="822" t="s">
        <v>1252</v>
      </c>
      <c r="D53" s="823">
        <f t="shared" si="0"/>
        <v>1334</v>
      </c>
      <c r="E53" s="824">
        <v>34</v>
      </c>
      <c r="F53" s="824"/>
      <c r="G53" s="824">
        <v>1300</v>
      </c>
      <c r="H53" s="824"/>
      <c r="I53" s="824"/>
    </row>
    <row r="54" spans="1:9" ht="15" customHeight="1">
      <c r="A54" s="820" t="s">
        <v>1253</v>
      </c>
      <c r="B54" s="829" t="s">
        <v>1254</v>
      </c>
      <c r="C54" s="822" t="s">
        <v>1255</v>
      </c>
      <c r="D54" s="823">
        <f t="shared" si="0"/>
        <v>20510</v>
      </c>
      <c r="E54" s="824">
        <v>20510</v>
      </c>
      <c r="F54" s="824"/>
      <c r="G54" s="824"/>
      <c r="H54" s="824"/>
      <c r="I54" s="824"/>
    </row>
    <row r="55" spans="1:9" ht="15" customHeight="1">
      <c r="A55" s="820" t="s">
        <v>1256</v>
      </c>
      <c r="B55" s="829" t="s">
        <v>1257</v>
      </c>
      <c r="C55" s="822" t="s">
        <v>1258</v>
      </c>
      <c r="D55" s="823">
        <f t="shared" si="0"/>
        <v>17958</v>
      </c>
      <c r="E55" s="824">
        <v>4067</v>
      </c>
      <c r="F55" s="824"/>
      <c r="G55" s="824"/>
      <c r="H55" s="824">
        <v>13891</v>
      </c>
      <c r="I55" s="824"/>
    </row>
    <row r="56" spans="1:9" ht="15" customHeight="1">
      <c r="A56" s="820" t="s">
        <v>1259</v>
      </c>
      <c r="B56" s="829" t="s">
        <v>1260</v>
      </c>
      <c r="C56" s="822" t="s">
        <v>1261</v>
      </c>
      <c r="D56" s="823">
        <f t="shared" si="0"/>
        <v>12910</v>
      </c>
      <c r="E56" s="824">
        <v>6115</v>
      </c>
      <c r="F56" s="824">
        <v>609</v>
      </c>
      <c r="G56" s="824">
        <v>531</v>
      </c>
      <c r="H56" s="824">
        <v>5655</v>
      </c>
      <c r="I56" s="824"/>
    </row>
    <row r="57" spans="1:9" ht="15" customHeight="1">
      <c r="A57" s="820" t="s">
        <v>1262</v>
      </c>
      <c r="B57" s="829" t="s">
        <v>1263</v>
      </c>
      <c r="C57" s="822" t="s">
        <v>1264</v>
      </c>
      <c r="D57" s="823">
        <f t="shared" si="0"/>
        <v>0</v>
      </c>
      <c r="E57" s="824"/>
      <c r="F57" s="824"/>
      <c r="G57" s="831"/>
      <c r="H57" s="824"/>
      <c r="I57" s="824"/>
    </row>
    <row r="58" spans="1:9" ht="15" customHeight="1">
      <c r="A58" s="820" t="s">
        <v>1265</v>
      </c>
      <c r="B58" s="829" t="s">
        <v>1266</v>
      </c>
      <c r="C58" s="822" t="s">
        <v>1267</v>
      </c>
      <c r="D58" s="823">
        <f t="shared" si="0"/>
        <v>2494</v>
      </c>
      <c r="E58" s="824">
        <v>2418</v>
      </c>
      <c r="F58" s="824">
        <v>2</v>
      </c>
      <c r="G58" s="824">
        <v>71</v>
      </c>
      <c r="H58" s="824">
        <v>2</v>
      </c>
      <c r="I58" s="824">
        <v>1</v>
      </c>
    </row>
    <row r="59" spans="1:9" ht="15" customHeight="1">
      <c r="A59" s="820" t="s">
        <v>1268</v>
      </c>
      <c r="B59" s="829" t="s">
        <v>1269</v>
      </c>
      <c r="C59" s="822" t="s">
        <v>1270</v>
      </c>
      <c r="D59" s="823">
        <f t="shared" si="0"/>
        <v>113</v>
      </c>
      <c r="E59" s="824">
        <v>113</v>
      </c>
      <c r="F59" s="824"/>
      <c r="G59" s="824"/>
      <c r="H59" s="824"/>
      <c r="I59" s="824"/>
    </row>
    <row r="60" spans="1:9" ht="15" customHeight="1">
      <c r="A60" s="820" t="s">
        <v>1271</v>
      </c>
      <c r="B60" s="829" t="s">
        <v>1272</v>
      </c>
      <c r="C60" s="822" t="s">
        <v>1273</v>
      </c>
      <c r="D60" s="823">
        <f t="shared" si="0"/>
        <v>1993</v>
      </c>
      <c r="E60" s="824">
        <v>1980</v>
      </c>
      <c r="F60" s="824">
        <v>13</v>
      </c>
      <c r="G60" s="824"/>
      <c r="H60" s="824"/>
      <c r="I60" s="824"/>
    </row>
    <row r="61" spans="1:9" ht="15" customHeight="1">
      <c r="A61" s="826" t="s">
        <v>1274</v>
      </c>
      <c r="B61" s="832" t="s">
        <v>1275</v>
      </c>
      <c r="C61" s="828" t="s">
        <v>1276</v>
      </c>
      <c r="D61" s="823">
        <f t="shared" si="0"/>
        <v>72675</v>
      </c>
      <c r="E61" s="823">
        <f>E49+E50+E51+E54+E55+E56+E57+E58+E59+E60</f>
        <v>35502</v>
      </c>
      <c r="F61" s="823">
        <f>F49+F50+F51+F54+F55+F56+F57+F58+F59+F60</f>
        <v>2924</v>
      </c>
      <c r="G61" s="823">
        <f>G49+G50+G51+G54+G55+G56+G57+G58+G59+G60</f>
        <v>2651</v>
      </c>
      <c r="H61" s="823">
        <f>H49+H50+H51+H54+H55+H56+H57+H58+H59+H60</f>
        <v>27085</v>
      </c>
      <c r="I61" s="823">
        <f>I49+I50+I51+I54+I55+I56+I57+I58+I59+I60</f>
        <v>4513</v>
      </c>
    </row>
    <row r="62" spans="1:9" ht="15" customHeight="1">
      <c r="A62" s="820">
        <v>45</v>
      </c>
      <c r="B62" s="829" t="s">
        <v>1277</v>
      </c>
      <c r="C62" s="822" t="s">
        <v>1278</v>
      </c>
      <c r="D62" s="823">
        <f t="shared" si="0"/>
        <v>0</v>
      </c>
      <c r="E62" s="824"/>
      <c r="F62" s="824"/>
      <c r="G62" s="824"/>
      <c r="H62" s="824"/>
      <c r="I62" s="824"/>
    </row>
    <row r="63" spans="1:9" ht="15" customHeight="1">
      <c r="A63" s="820">
        <v>46</v>
      </c>
      <c r="B63" s="829" t="s">
        <v>1279</v>
      </c>
      <c r="C63" s="822" t="s">
        <v>1280</v>
      </c>
      <c r="D63" s="823">
        <f t="shared" si="0"/>
        <v>2022</v>
      </c>
      <c r="E63" s="824">
        <v>2022</v>
      </c>
      <c r="F63" s="824"/>
      <c r="G63" s="824"/>
      <c r="H63" s="824"/>
      <c r="I63" s="824"/>
    </row>
    <row r="64" spans="1:9" ht="15" customHeight="1">
      <c r="A64" s="820">
        <v>47</v>
      </c>
      <c r="B64" s="829" t="s">
        <v>1281</v>
      </c>
      <c r="C64" s="822" t="s">
        <v>1282</v>
      </c>
      <c r="D64" s="823">
        <f t="shared" si="0"/>
        <v>4</v>
      </c>
      <c r="E64" s="824"/>
      <c r="F64" s="824">
        <v>4</v>
      </c>
      <c r="G64" s="824"/>
      <c r="H64" s="824"/>
      <c r="I64" s="824"/>
    </row>
    <row r="65" spans="1:9" ht="15" customHeight="1">
      <c r="A65" s="820">
        <v>48</v>
      </c>
      <c r="B65" s="829" t="s">
        <v>1283</v>
      </c>
      <c r="C65" s="822" t="s">
        <v>1284</v>
      </c>
      <c r="D65" s="823">
        <f t="shared" si="0"/>
        <v>0</v>
      </c>
      <c r="E65" s="824"/>
      <c r="F65" s="824"/>
      <c r="G65" s="824"/>
      <c r="H65" s="824"/>
      <c r="I65" s="824"/>
    </row>
    <row r="66" spans="1:9" ht="15" customHeight="1">
      <c r="A66" s="820">
        <v>49</v>
      </c>
      <c r="B66" s="829" t="s">
        <v>1285</v>
      </c>
      <c r="C66" s="822" t="s">
        <v>1286</v>
      </c>
      <c r="D66" s="823">
        <f t="shared" si="0"/>
        <v>0</v>
      </c>
      <c r="E66" s="824"/>
      <c r="F66" s="824"/>
      <c r="G66" s="824"/>
      <c r="H66" s="824"/>
      <c r="I66" s="824"/>
    </row>
    <row r="67" spans="1:9" ht="15" customHeight="1">
      <c r="A67" s="826">
        <v>50</v>
      </c>
      <c r="B67" s="827" t="s">
        <v>1287</v>
      </c>
      <c r="C67" s="828" t="s">
        <v>1288</v>
      </c>
      <c r="D67" s="823">
        <f t="shared" si="0"/>
        <v>2026</v>
      </c>
      <c r="E67" s="823">
        <f>SUM(E62:E66)</f>
        <v>2022</v>
      </c>
      <c r="F67" s="823">
        <f>SUM(F62:F66)</f>
        <v>4</v>
      </c>
      <c r="G67" s="823">
        <f>SUM(G62:G66)</f>
        <v>0</v>
      </c>
      <c r="H67" s="823">
        <f>SUM(H62:H66)</f>
        <v>0</v>
      </c>
      <c r="I67" s="823">
        <f>SUM(I62:I66)</f>
        <v>0</v>
      </c>
    </row>
    <row r="68" spans="1:9" ht="15" customHeight="1">
      <c r="A68" s="820">
        <v>51</v>
      </c>
      <c r="B68" s="829" t="s">
        <v>1289</v>
      </c>
      <c r="C68" s="822" t="s">
        <v>1290</v>
      </c>
      <c r="D68" s="823">
        <f t="shared" si="0"/>
        <v>0</v>
      </c>
      <c r="E68" s="824"/>
      <c r="F68" s="824"/>
      <c r="G68" s="824"/>
      <c r="H68" s="824"/>
      <c r="I68" s="824"/>
    </row>
    <row r="69" spans="1:9" ht="15" customHeight="1">
      <c r="A69" s="820">
        <v>52</v>
      </c>
      <c r="B69" s="825" t="s">
        <v>1291</v>
      </c>
      <c r="C69" s="822" t="s">
        <v>1292</v>
      </c>
      <c r="D69" s="823">
        <f t="shared" si="0"/>
        <v>0</v>
      </c>
      <c r="E69" s="824"/>
      <c r="F69" s="824"/>
      <c r="G69" s="824"/>
      <c r="H69" s="824"/>
      <c r="I69" s="824"/>
    </row>
    <row r="70" spans="1:9" ht="15" customHeight="1">
      <c r="A70" s="820">
        <v>53</v>
      </c>
      <c r="B70" s="829" t="s">
        <v>1293</v>
      </c>
      <c r="C70" s="822" t="s">
        <v>1294</v>
      </c>
      <c r="D70" s="823">
        <f t="shared" si="0"/>
        <v>87</v>
      </c>
      <c r="E70" s="824"/>
      <c r="F70" s="824"/>
      <c r="G70" s="824">
        <v>82</v>
      </c>
      <c r="H70" s="824">
        <v>5</v>
      </c>
      <c r="I70" s="824"/>
    </row>
    <row r="71" spans="1:9" ht="15" customHeight="1">
      <c r="A71" s="826">
        <v>54</v>
      </c>
      <c r="B71" s="827" t="s">
        <v>1295</v>
      </c>
      <c r="C71" s="828" t="s">
        <v>1296</v>
      </c>
      <c r="D71" s="823">
        <f t="shared" si="0"/>
        <v>87</v>
      </c>
      <c r="E71" s="823">
        <f>SUM(E68:E70)</f>
        <v>0</v>
      </c>
      <c r="F71" s="823">
        <f>SUM(F68:F70)</f>
        <v>0</v>
      </c>
      <c r="G71" s="823">
        <f>SUM(G68:G70)</f>
        <v>82</v>
      </c>
      <c r="H71" s="823">
        <f>SUM(H68:H70)</f>
        <v>5</v>
      </c>
      <c r="I71" s="823">
        <f>SUM(I68:I70)</f>
        <v>0</v>
      </c>
    </row>
    <row r="72" spans="1:9" ht="15" customHeight="1">
      <c r="A72" s="820">
        <v>55</v>
      </c>
      <c r="B72" s="829" t="s">
        <v>1297</v>
      </c>
      <c r="C72" s="822" t="s">
        <v>1298</v>
      </c>
      <c r="D72" s="823">
        <f t="shared" ref="D72:D90" si="1">SUM(E72:I72)</f>
        <v>0</v>
      </c>
      <c r="E72" s="824"/>
      <c r="F72" s="824"/>
      <c r="G72" s="824"/>
      <c r="H72" s="824"/>
      <c r="I72" s="824"/>
    </row>
    <row r="73" spans="1:9" ht="15" customHeight="1">
      <c r="A73" s="820">
        <v>56</v>
      </c>
      <c r="B73" s="825" t="s">
        <v>1299</v>
      </c>
      <c r="C73" s="822" t="s">
        <v>1300</v>
      </c>
      <c r="D73" s="823">
        <f t="shared" si="1"/>
        <v>1439</v>
      </c>
      <c r="E73" s="824">
        <v>1439</v>
      </c>
      <c r="F73" s="824"/>
      <c r="G73" s="824"/>
      <c r="H73" s="824"/>
      <c r="I73" s="824"/>
    </row>
    <row r="74" spans="1:9" ht="15" customHeight="1">
      <c r="A74" s="820">
        <v>57</v>
      </c>
      <c r="B74" s="829" t="s">
        <v>1301</v>
      </c>
      <c r="C74" s="822" t="s">
        <v>1302</v>
      </c>
      <c r="D74" s="823">
        <f t="shared" si="1"/>
        <v>59</v>
      </c>
      <c r="E74" s="824">
        <v>59</v>
      </c>
      <c r="F74" s="824"/>
      <c r="G74" s="824"/>
      <c r="H74" s="824"/>
      <c r="I74" s="824"/>
    </row>
    <row r="75" spans="1:9" ht="15" customHeight="1" thickBot="1">
      <c r="A75" s="833">
        <v>58</v>
      </c>
      <c r="B75" s="834" t="s">
        <v>1303</v>
      </c>
      <c r="C75" s="835" t="s">
        <v>1304</v>
      </c>
      <c r="D75" s="823">
        <f t="shared" si="1"/>
        <v>1498</v>
      </c>
      <c r="E75" s="836">
        <f>SUM(E72:E74)</f>
        <v>1498</v>
      </c>
      <c r="F75" s="836">
        <f>SUM(F72:F74)</f>
        <v>0</v>
      </c>
      <c r="G75" s="836">
        <f>SUM(G72:G74)</f>
        <v>0</v>
      </c>
      <c r="H75" s="836">
        <f>SUM(H72:H74)</f>
        <v>0</v>
      </c>
      <c r="I75" s="836">
        <f>SUM(I72:I74)</f>
        <v>0</v>
      </c>
    </row>
    <row r="76" spans="1:9" ht="15" customHeight="1" thickBot="1">
      <c r="A76" s="837">
        <v>59</v>
      </c>
      <c r="B76" s="11" t="s">
        <v>1305</v>
      </c>
      <c r="C76" s="12" t="s">
        <v>1306</v>
      </c>
      <c r="D76" s="823">
        <f t="shared" si="1"/>
        <v>941491</v>
      </c>
      <c r="E76" s="13">
        <f>E28+E34+E48+E61+E67+E71+E75</f>
        <v>784773</v>
      </c>
      <c r="F76" s="13">
        <f>F28+F34+F48+F61+F67+F71+F75</f>
        <v>7437</v>
      </c>
      <c r="G76" s="13">
        <f>G28+G34+G48+G61+G67+G71+G75</f>
        <v>116501</v>
      </c>
      <c r="H76" s="13">
        <f>H28+H34+H48+H61+H67+H71+H75</f>
        <v>28267</v>
      </c>
      <c r="I76" s="13">
        <f>I28+I34+I48+I61+I67+I71+I75</f>
        <v>4513</v>
      </c>
    </row>
    <row r="77" spans="1:9">
      <c r="A77" s="838">
        <v>60</v>
      </c>
      <c r="B77" s="14" t="s">
        <v>1307</v>
      </c>
      <c r="C77" s="15" t="s">
        <v>1308</v>
      </c>
      <c r="D77" s="823">
        <f t="shared" si="1"/>
        <v>0</v>
      </c>
      <c r="E77" s="15"/>
      <c r="F77" s="15"/>
      <c r="G77" s="15"/>
      <c r="H77" s="15"/>
      <c r="I77" s="15"/>
    </row>
    <row r="78" spans="1:9">
      <c r="A78" s="826">
        <v>61</v>
      </c>
      <c r="B78" s="839" t="s">
        <v>1309</v>
      </c>
      <c r="C78" s="840" t="s">
        <v>1310</v>
      </c>
      <c r="D78" s="823">
        <f t="shared" si="1"/>
        <v>0</v>
      </c>
      <c r="E78" s="840"/>
      <c r="F78" s="840"/>
      <c r="G78" s="840"/>
      <c r="H78" s="840"/>
      <c r="I78" s="840"/>
    </row>
    <row r="79" spans="1:9">
      <c r="A79" s="826">
        <v>62</v>
      </c>
      <c r="B79" s="825" t="s">
        <v>1311</v>
      </c>
      <c r="C79" s="840" t="s">
        <v>1312</v>
      </c>
      <c r="D79" s="823">
        <f t="shared" si="1"/>
        <v>238285</v>
      </c>
      <c r="E79" s="840">
        <v>201687</v>
      </c>
      <c r="F79" s="840">
        <v>4089</v>
      </c>
      <c r="G79" s="840">
        <v>28007</v>
      </c>
      <c r="H79" s="840">
        <v>3393</v>
      </c>
      <c r="I79" s="840">
        <v>1109</v>
      </c>
    </row>
    <row r="80" spans="1:9">
      <c r="A80" s="826">
        <v>63</v>
      </c>
      <c r="B80" s="825" t="s">
        <v>1313</v>
      </c>
      <c r="C80" s="840" t="s">
        <v>1314</v>
      </c>
      <c r="D80" s="823">
        <f t="shared" si="1"/>
        <v>0</v>
      </c>
      <c r="E80" s="840"/>
      <c r="F80" s="840"/>
      <c r="G80" s="840"/>
      <c r="H80" s="840"/>
      <c r="I80" s="840"/>
    </row>
    <row r="81" spans="1:9">
      <c r="A81" s="826">
        <v>64</v>
      </c>
      <c r="B81" s="827" t="s">
        <v>1315</v>
      </c>
      <c r="C81" s="840" t="s">
        <v>1316</v>
      </c>
      <c r="D81" s="823">
        <f t="shared" si="1"/>
        <v>238285</v>
      </c>
      <c r="E81" s="840">
        <f>SUM(E79:E80)</f>
        <v>201687</v>
      </c>
      <c r="F81" s="840">
        <f>SUM(F79:F80)</f>
        <v>4089</v>
      </c>
      <c r="G81" s="840">
        <f>SUM(G79:G80)</f>
        <v>28007</v>
      </c>
      <c r="H81" s="840">
        <f>SUM(H79:H80)</f>
        <v>3393</v>
      </c>
      <c r="I81" s="840">
        <f>SUM(I79:I80)</f>
        <v>1109</v>
      </c>
    </row>
    <row r="82" spans="1:9">
      <c r="A82" s="826">
        <v>65</v>
      </c>
      <c r="B82" s="841" t="s">
        <v>1317</v>
      </c>
      <c r="C82" s="840" t="s">
        <v>1318</v>
      </c>
      <c r="D82" s="823">
        <f t="shared" si="1"/>
        <v>12345</v>
      </c>
      <c r="E82" s="840">
        <v>12345</v>
      </c>
      <c r="F82" s="840"/>
      <c r="G82" s="840"/>
      <c r="H82" s="840"/>
      <c r="I82" s="840"/>
    </row>
    <row r="83" spans="1:9">
      <c r="A83" s="826">
        <v>66</v>
      </c>
      <c r="B83" s="841" t="s">
        <v>1319</v>
      </c>
      <c r="C83" s="840" t="s">
        <v>1320</v>
      </c>
      <c r="D83" s="823">
        <f t="shared" si="1"/>
        <v>0</v>
      </c>
      <c r="E83" s="840"/>
      <c r="F83" s="840"/>
      <c r="G83" s="840"/>
      <c r="H83" s="840"/>
      <c r="I83" s="840"/>
    </row>
    <row r="84" spans="1:9">
      <c r="A84" s="826">
        <v>67</v>
      </c>
      <c r="B84" s="841" t="s">
        <v>1321</v>
      </c>
      <c r="C84" s="840" t="s">
        <v>1322</v>
      </c>
      <c r="D84" s="823">
        <f t="shared" si="1"/>
        <v>355710</v>
      </c>
      <c r="E84" s="842"/>
      <c r="F84" s="843">
        <v>132361</v>
      </c>
      <c r="G84" s="842">
        <v>99618</v>
      </c>
      <c r="H84" s="842">
        <v>81974</v>
      </c>
      <c r="I84" s="842">
        <v>41757</v>
      </c>
    </row>
    <row r="85" spans="1:9">
      <c r="A85" s="826">
        <v>68</v>
      </c>
      <c r="B85" s="841" t="s">
        <v>1323</v>
      </c>
      <c r="C85" s="840" t="s">
        <v>1324</v>
      </c>
      <c r="D85" s="823">
        <f t="shared" si="1"/>
        <v>0</v>
      </c>
      <c r="E85" s="844"/>
      <c r="F85" s="845"/>
      <c r="G85" s="844"/>
      <c r="H85" s="844"/>
      <c r="I85" s="844"/>
    </row>
    <row r="86" spans="1:9">
      <c r="A86" s="826">
        <v>69</v>
      </c>
      <c r="B86" s="829" t="s">
        <v>1325</v>
      </c>
      <c r="C86" s="840" t="s">
        <v>1326</v>
      </c>
      <c r="D86" s="823">
        <f t="shared" si="1"/>
        <v>0</v>
      </c>
      <c r="E86" s="844"/>
      <c r="F86" s="845"/>
      <c r="G86" s="844"/>
      <c r="H86" s="844"/>
      <c r="I86" s="844"/>
    </row>
    <row r="87" spans="1:9">
      <c r="A87" s="826">
        <v>70</v>
      </c>
      <c r="B87" s="832" t="s">
        <v>1327</v>
      </c>
      <c r="C87" s="840" t="s">
        <v>1328</v>
      </c>
      <c r="D87" s="823">
        <f t="shared" si="1"/>
        <v>606340</v>
      </c>
      <c r="E87" s="844">
        <f>(SUM(E81:E86))+E77+E78</f>
        <v>214032</v>
      </c>
      <c r="F87" s="846">
        <f>(SUM(F81:F86))+F77+F78</f>
        <v>136450</v>
      </c>
      <c r="G87" s="844">
        <f>(SUM(G81:G86))+G77+G78</f>
        <v>127625</v>
      </c>
      <c r="H87" s="844">
        <f>(SUM(H81:H86))+H77+H78</f>
        <v>85367</v>
      </c>
      <c r="I87" s="844">
        <f>(SUM(I81:I86))+I77+I78</f>
        <v>42866</v>
      </c>
    </row>
    <row r="88" spans="1:9">
      <c r="A88" s="826">
        <v>71</v>
      </c>
      <c r="B88" s="839" t="s">
        <v>1329</v>
      </c>
      <c r="C88" s="840" t="s">
        <v>1330</v>
      </c>
      <c r="D88" s="823">
        <f t="shared" si="1"/>
        <v>0</v>
      </c>
      <c r="E88" s="844"/>
      <c r="F88" s="846"/>
      <c r="G88" s="844"/>
      <c r="H88" s="844"/>
      <c r="I88" s="844"/>
    </row>
    <row r="89" spans="1:9">
      <c r="A89" s="826">
        <v>72</v>
      </c>
      <c r="B89" s="839" t="s">
        <v>1331</v>
      </c>
      <c r="C89" s="840" t="s">
        <v>1332</v>
      </c>
      <c r="D89" s="823">
        <f t="shared" si="1"/>
        <v>606340</v>
      </c>
      <c r="E89" s="844">
        <f>SUM(E87:E88)</f>
        <v>214032</v>
      </c>
      <c r="F89" s="846">
        <f>SUM(F87:F88)</f>
        <v>136450</v>
      </c>
      <c r="G89" s="844">
        <f>SUM(G87:G88)</f>
        <v>127625</v>
      </c>
      <c r="H89" s="844">
        <f>SUM(H87:H88)</f>
        <v>85367</v>
      </c>
      <c r="I89" s="844">
        <f>SUM(I87:I88)</f>
        <v>42866</v>
      </c>
    </row>
    <row r="90" spans="1:9">
      <c r="A90" s="847">
        <v>73</v>
      </c>
      <c r="B90" s="848" t="s">
        <v>1333</v>
      </c>
      <c r="C90" s="848"/>
      <c r="D90" s="849">
        <f t="shared" si="1"/>
        <v>1547831</v>
      </c>
      <c r="E90" s="850">
        <f>E76+E89</f>
        <v>998805</v>
      </c>
      <c r="F90" s="851">
        <f>F76+F89</f>
        <v>143887</v>
      </c>
      <c r="G90" s="850">
        <f>G76+G89</f>
        <v>244126</v>
      </c>
      <c r="H90" s="850">
        <f>H76+H89</f>
        <v>113634</v>
      </c>
      <c r="I90" s="850">
        <f>I76+I89</f>
        <v>47379</v>
      </c>
    </row>
    <row r="92" spans="1:9" ht="15.75">
      <c r="B92" s="852"/>
      <c r="C92" s="853"/>
    </row>
    <row r="93" spans="1:9" ht="15.75">
      <c r="B93" s="852"/>
    </row>
    <row r="94" spans="1:9" ht="15.75">
      <c r="B94" s="852"/>
    </row>
    <row r="95" spans="1:9" ht="15.75">
      <c r="B95" s="852"/>
    </row>
  </sheetData>
  <phoneticPr fontId="74" type="noConversion"/>
  <pageMargins left="0" right="0" top="0" bottom="0" header="0.31496062992125984" footer="0.31496062992125984"/>
  <pageSetup paperSize="9" scale="7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81"/>
  <sheetViews>
    <sheetView workbookViewId="0">
      <selection activeCell="C2" sqref="C2"/>
    </sheetView>
  </sheetViews>
  <sheetFormatPr defaultRowHeight="15"/>
  <cols>
    <col min="1" max="1" width="6.28515625" style="3" customWidth="1"/>
    <col min="2" max="2" width="81.85546875" style="3" customWidth="1"/>
    <col min="3" max="3" width="8.42578125" style="3" customWidth="1"/>
    <col min="4" max="4" width="10.7109375" style="3" customWidth="1"/>
    <col min="5" max="5" width="10.42578125" style="3" customWidth="1"/>
    <col min="6" max="6" width="10.140625" style="3" customWidth="1"/>
    <col min="7" max="7" width="8.7109375" style="3" customWidth="1"/>
    <col min="8" max="9" width="9.5703125" style="3" customWidth="1"/>
    <col min="10" max="10" width="6.85546875" style="3" customWidth="1"/>
    <col min="11" max="16384" width="9.140625" style="3"/>
  </cols>
  <sheetData>
    <row r="1" spans="1:10" ht="15.75">
      <c r="B1" s="4" t="s">
        <v>1109</v>
      </c>
      <c r="C1" s="1" t="s">
        <v>1006</v>
      </c>
    </row>
    <row r="2" spans="1:10" ht="18.75">
      <c r="B2" s="5" t="s">
        <v>1110</v>
      </c>
      <c r="C2" s="227" t="s">
        <v>1483</v>
      </c>
      <c r="D2" s="7"/>
      <c r="E2" s="7"/>
      <c r="F2" s="7"/>
      <c r="G2" s="7"/>
      <c r="H2" s="7"/>
      <c r="I2" s="7"/>
    </row>
    <row r="3" spans="1:10" ht="18.75">
      <c r="B3" s="8" t="s">
        <v>1337</v>
      </c>
      <c r="C3" s="2" t="s">
        <v>1112</v>
      </c>
    </row>
    <row r="4" spans="1:10" ht="18.75">
      <c r="B4" s="9" t="s">
        <v>83</v>
      </c>
      <c r="C4" s="2"/>
    </row>
    <row r="5" spans="1:10">
      <c r="D5" s="3" t="s">
        <v>1338</v>
      </c>
      <c r="E5" s="3" t="s">
        <v>1115</v>
      </c>
      <c r="F5" s="3" t="s">
        <v>1116</v>
      </c>
      <c r="G5" s="3" t="s">
        <v>1117</v>
      </c>
      <c r="H5" s="3" t="s">
        <v>1118</v>
      </c>
      <c r="I5" s="3" t="s">
        <v>1339</v>
      </c>
    </row>
    <row r="6" spans="1:10" ht="15" customHeight="1">
      <c r="A6" s="813" t="s">
        <v>1120</v>
      </c>
      <c r="B6" s="814" t="s">
        <v>1121</v>
      </c>
      <c r="C6" s="815" t="s">
        <v>1122</v>
      </c>
      <c r="D6" s="816" t="s">
        <v>82</v>
      </c>
      <c r="E6" s="816" t="s">
        <v>82</v>
      </c>
      <c r="F6" s="816" t="s">
        <v>82</v>
      </c>
      <c r="G6" s="816" t="s">
        <v>82</v>
      </c>
      <c r="H6" s="816" t="s">
        <v>82</v>
      </c>
      <c r="I6" s="816" t="s">
        <v>82</v>
      </c>
    </row>
    <row r="7" spans="1:10">
      <c r="A7" s="817" t="s">
        <v>1123</v>
      </c>
      <c r="B7" s="818" t="s">
        <v>1124</v>
      </c>
      <c r="C7" s="818" t="s">
        <v>1125</v>
      </c>
      <c r="D7" s="819">
        <v>4</v>
      </c>
      <c r="E7" s="819">
        <v>5</v>
      </c>
      <c r="F7" s="819">
        <v>6</v>
      </c>
      <c r="G7" s="819">
        <v>7</v>
      </c>
      <c r="H7" s="819">
        <v>8</v>
      </c>
      <c r="I7" s="819">
        <v>9</v>
      </c>
    </row>
    <row r="8" spans="1:10" ht="15" customHeight="1">
      <c r="A8" s="854">
        <v>1</v>
      </c>
      <c r="B8" s="855" t="s">
        <v>1340</v>
      </c>
      <c r="C8" s="856" t="s">
        <v>1341</v>
      </c>
      <c r="D8" s="857">
        <f t="shared" ref="D8:D73" si="0">SUM(E8:I8)</f>
        <v>338169</v>
      </c>
      <c r="E8" s="857">
        <v>28230</v>
      </c>
      <c r="F8" s="857">
        <v>93385</v>
      </c>
      <c r="G8" s="857">
        <v>144493</v>
      </c>
      <c r="H8" s="857">
        <v>57804</v>
      </c>
      <c r="I8" s="857">
        <v>14257</v>
      </c>
      <c r="J8" s="288"/>
    </row>
    <row r="9" spans="1:10" ht="15" customHeight="1">
      <c r="A9" s="854">
        <v>2</v>
      </c>
      <c r="B9" s="827" t="s">
        <v>1342</v>
      </c>
      <c r="C9" s="856" t="s">
        <v>1343</v>
      </c>
      <c r="D9" s="857">
        <f t="shared" si="0"/>
        <v>77165</v>
      </c>
      <c r="E9" s="857">
        <v>7553</v>
      </c>
      <c r="F9" s="857">
        <v>25961</v>
      </c>
      <c r="G9" s="857">
        <v>24850</v>
      </c>
      <c r="H9" s="857">
        <v>15007</v>
      </c>
      <c r="I9" s="857">
        <v>3794</v>
      </c>
      <c r="J9" s="288"/>
    </row>
    <row r="10" spans="1:10" ht="15" customHeight="1">
      <c r="A10" s="854">
        <v>3</v>
      </c>
      <c r="B10" s="827" t="s">
        <v>1344</v>
      </c>
      <c r="C10" s="856" t="s">
        <v>1345</v>
      </c>
      <c r="D10" s="857">
        <f t="shared" si="0"/>
        <v>185556</v>
      </c>
      <c r="E10" s="857">
        <v>46033</v>
      </c>
      <c r="F10" s="857">
        <v>17931</v>
      </c>
      <c r="G10" s="857">
        <v>59463</v>
      </c>
      <c r="H10" s="857">
        <v>35908</v>
      </c>
      <c r="I10" s="857">
        <v>26221</v>
      </c>
      <c r="J10" s="288"/>
    </row>
    <row r="11" spans="1:10" ht="15" customHeight="1">
      <c r="A11" s="854">
        <v>4</v>
      </c>
      <c r="B11" s="829" t="s">
        <v>1346</v>
      </c>
      <c r="C11" s="858" t="s">
        <v>1347</v>
      </c>
      <c r="D11" s="857">
        <f t="shared" si="0"/>
        <v>0</v>
      </c>
      <c r="E11" s="859"/>
      <c r="F11" s="859"/>
      <c r="G11" s="859"/>
      <c r="H11" s="859"/>
      <c r="I11" s="859"/>
      <c r="J11" s="288"/>
    </row>
    <row r="12" spans="1:10" ht="15" customHeight="1">
      <c r="A12" s="854">
        <v>5</v>
      </c>
      <c r="B12" s="829" t="s">
        <v>1348</v>
      </c>
      <c r="C12" s="858" t="s">
        <v>1349</v>
      </c>
      <c r="D12" s="857">
        <f t="shared" si="0"/>
        <v>8187</v>
      </c>
      <c r="E12" s="859">
        <v>8187</v>
      </c>
      <c r="F12" s="859"/>
      <c r="G12" s="859"/>
      <c r="H12" s="859"/>
      <c r="I12" s="859"/>
      <c r="J12" s="288"/>
    </row>
    <row r="13" spans="1:10" ht="15" customHeight="1">
      <c r="A13" s="854">
        <v>6</v>
      </c>
      <c r="B13" s="860" t="s">
        <v>1350</v>
      </c>
      <c r="C13" s="858" t="s">
        <v>1351</v>
      </c>
      <c r="D13" s="857">
        <f t="shared" si="0"/>
        <v>0</v>
      </c>
      <c r="E13" s="859"/>
      <c r="F13" s="859"/>
      <c r="G13" s="859"/>
      <c r="H13" s="859"/>
      <c r="I13" s="859"/>
      <c r="J13" s="288"/>
    </row>
    <row r="14" spans="1:10" ht="15" customHeight="1">
      <c r="A14" s="854">
        <v>7</v>
      </c>
      <c r="B14" s="860" t="s">
        <v>1352</v>
      </c>
      <c r="C14" s="858" t="s">
        <v>1353</v>
      </c>
      <c r="D14" s="857">
        <f t="shared" si="0"/>
        <v>162</v>
      </c>
      <c r="E14" s="859">
        <v>162</v>
      </c>
      <c r="F14" s="859"/>
      <c r="G14" s="859"/>
      <c r="H14" s="859"/>
      <c r="I14" s="859"/>
      <c r="J14" s="288"/>
    </row>
    <row r="15" spans="1:10" ht="15" customHeight="1">
      <c r="A15" s="854">
        <v>8</v>
      </c>
      <c r="B15" s="860" t="s">
        <v>1354</v>
      </c>
      <c r="C15" s="858" t="s">
        <v>1355</v>
      </c>
      <c r="D15" s="857">
        <f t="shared" si="0"/>
        <v>55621</v>
      </c>
      <c r="E15" s="859">
        <v>55621</v>
      </c>
      <c r="F15" s="859"/>
      <c r="G15" s="859"/>
      <c r="H15" s="859"/>
      <c r="I15" s="859"/>
      <c r="J15" s="288"/>
    </row>
    <row r="16" spans="1:10" ht="15" customHeight="1">
      <c r="A16" s="854">
        <v>9</v>
      </c>
      <c r="B16" s="829" t="s">
        <v>1356</v>
      </c>
      <c r="C16" s="858" t="s">
        <v>1357</v>
      </c>
      <c r="D16" s="857">
        <f t="shared" si="0"/>
        <v>16725</v>
      </c>
      <c r="E16" s="859">
        <v>16725</v>
      </c>
      <c r="F16" s="859"/>
      <c r="G16" s="859"/>
      <c r="H16" s="859"/>
      <c r="I16" s="859"/>
      <c r="J16" s="288"/>
    </row>
    <row r="17" spans="1:10" ht="15" customHeight="1">
      <c r="A17" s="854">
        <v>10</v>
      </c>
      <c r="B17" s="829" t="s">
        <v>1358</v>
      </c>
      <c r="C17" s="858" t="s">
        <v>1359</v>
      </c>
      <c r="D17" s="857">
        <f t="shared" si="0"/>
        <v>0</v>
      </c>
      <c r="E17" s="859"/>
      <c r="F17" s="859"/>
      <c r="G17" s="859"/>
      <c r="H17" s="859"/>
      <c r="I17" s="859"/>
      <c r="J17" s="288"/>
    </row>
    <row r="18" spans="1:10" ht="15" customHeight="1">
      <c r="A18" s="854">
        <v>11</v>
      </c>
      <c r="B18" s="829" t="s">
        <v>1360</v>
      </c>
      <c r="C18" s="858" t="s">
        <v>1361</v>
      </c>
      <c r="D18" s="857">
        <f t="shared" si="0"/>
        <v>9884</v>
      </c>
      <c r="E18" s="859">
        <v>9884</v>
      </c>
      <c r="F18" s="859"/>
      <c r="G18" s="859"/>
      <c r="H18" s="859"/>
      <c r="I18" s="859"/>
      <c r="J18" s="288"/>
    </row>
    <row r="19" spans="1:10" ht="15" customHeight="1">
      <c r="A19" s="854">
        <v>12</v>
      </c>
      <c r="B19" s="832" t="s">
        <v>1362</v>
      </c>
      <c r="C19" s="856" t="s">
        <v>1363</v>
      </c>
      <c r="D19" s="857">
        <f t="shared" si="0"/>
        <v>90579</v>
      </c>
      <c r="E19" s="857">
        <f>SUM(E11:E18)</f>
        <v>90579</v>
      </c>
      <c r="F19" s="857">
        <f>SUM(F11:F18)</f>
        <v>0</v>
      </c>
      <c r="G19" s="857">
        <f>SUM(G11:G18)</f>
        <v>0</v>
      </c>
      <c r="H19" s="857">
        <f>SUM(H11:H18)</f>
        <v>0</v>
      </c>
      <c r="I19" s="857">
        <f>SUM(I11:I18)</f>
        <v>0</v>
      </c>
      <c r="J19" s="288"/>
    </row>
    <row r="20" spans="1:10" ht="15" customHeight="1">
      <c r="A20" s="854">
        <v>13</v>
      </c>
      <c r="B20" s="861" t="s">
        <v>1364</v>
      </c>
      <c r="C20" s="858" t="s">
        <v>1365</v>
      </c>
      <c r="D20" s="857">
        <f t="shared" si="0"/>
        <v>0</v>
      </c>
      <c r="E20" s="859"/>
      <c r="F20" s="859"/>
      <c r="G20" s="859"/>
      <c r="H20" s="859"/>
      <c r="I20" s="859"/>
      <c r="J20" s="288"/>
    </row>
    <row r="21" spans="1:10" ht="15" customHeight="1">
      <c r="A21" s="854">
        <v>14</v>
      </c>
      <c r="B21" s="861" t="s">
        <v>1366</v>
      </c>
      <c r="C21" s="858" t="s">
        <v>1367</v>
      </c>
      <c r="D21" s="857">
        <f t="shared" si="0"/>
        <v>1907</v>
      </c>
      <c r="E21" s="859">
        <v>367</v>
      </c>
      <c r="F21" s="859">
        <v>87</v>
      </c>
      <c r="G21" s="859">
        <v>583</v>
      </c>
      <c r="H21" s="859">
        <v>696</v>
      </c>
      <c r="I21" s="859">
        <v>174</v>
      </c>
      <c r="J21" s="288"/>
    </row>
    <row r="22" spans="1:10" ht="15" customHeight="1">
      <c r="A22" s="854">
        <v>15</v>
      </c>
      <c r="B22" s="861" t="s">
        <v>1368</v>
      </c>
      <c r="C22" s="858" t="s">
        <v>1369</v>
      </c>
      <c r="D22" s="857">
        <f t="shared" si="0"/>
        <v>0</v>
      </c>
      <c r="E22" s="859"/>
      <c r="F22" s="859"/>
      <c r="G22" s="859"/>
      <c r="H22" s="859"/>
      <c r="I22" s="859"/>
      <c r="J22" s="288"/>
    </row>
    <row r="23" spans="1:10" ht="15" customHeight="1">
      <c r="A23" s="854">
        <v>16</v>
      </c>
      <c r="B23" s="861" t="s">
        <v>1370</v>
      </c>
      <c r="C23" s="858" t="s">
        <v>1371</v>
      </c>
      <c r="D23" s="857">
        <f t="shared" si="0"/>
        <v>0</v>
      </c>
      <c r="E23" s="859"/>
      <c r="F23" s="859"/>
      <c r="G23" s="859"/>
      <c r="H23" s="859"/>
      <c r="I23" s="859"/>
      <c r="J23" s="288"/>
    </row>
    <row r="24" spans="1:10" ht="15" customHeight="1">
      <c r="A24" s="854">
        <v>17</v>
      </c>
      <c r="B24" s="861" t="s">
        <v>1372</v>
      </c>
      <c r="C24" s="858" t="s">
        <v>1373</v>
      </c>
      <c r="D24" s="857">
        <f t="shared" si="0"/>
        <v>0</v>
      </c>
      <c r="E24" s="859"/>
      <c r="F24" s="859"/>
      <c r="G24" s="859"/>
      <c r="H24" s="859"/>
      <c r="I24" s="859"/>
      <c r="J24" s="288"/>
    </row>
    <row r="25" spans="1:10" ht="15" customHeight="1">
      <c r="A25" s="854">
        <v>18</v>
      </c>
      <c r="B25" s="861" t="s">
        <v>1374</v>
      </c>
      <c r="C25" s="858" t="s">
        <v>1375</v>
      </c>
      <c r="D25" s="857">
        <f t="shared" si="0"/>
        <v>118935</v>
      </c>
      <c r="E25" s="862">
        <f>SUM(E26:E35)</f>
        <v>118935</v>
      </c>
      <c r="F25" s="862">
        <f>SUM(F26:F35)</f>
        <v>0</v>
      </c>
      <c r="G25" s="862">
        <f>SUM(G26:G35)</f>
        <v>0</v>
      </c>
      <c r="H25" s="862">
        <f>SUM(H26:H35)</f>
        <v>0</v>
      </c>
      <c r="I25" s="862">
        <f>SUM(I26:I35)</f>
        <v>0</v>
      </c>
      <c r="J25" s="288"/>
    </row>
    <row r="26" spans="1:10" ht="15" customHeight="1">
      <c r="A26" s="863"/>
      <c r="B26" s="825" t="s">
        <v>1163</v>
      </c>
      <c r="C26" s="858" t="s">
        <v>1376</v>
      </c>
      <c r="D26" s="857">
        <f t="shared" si="0"/>
        <v>0</v>
      </c>
      <c r="E26" s="859"/>
      <c r="F26" s="859"/>
      <c r="G26" s="859"/>
      <c r="H26" s="859"/>
      <c r="I26" s="859"/>
      <c r="J26" s="288"/>
    </row>
    <row r="27" spans="1:10" ht="15" customHeight="1">
      <c r="A27" s="863"/>
      <c r="B27" s="825" t="s">
        <v>1476</v>
      </c>
      <c r="C27" s="858"/>
      <c r="D27" s="857">
        <f t="shared" si="0"/>
        <v>1808</v>
      </c>
      <c r="E27" s="859">
        <v>1808</v>
      </c>
      <c r="F27" s="859"/>
      <c r="G27" s="859"/>
      <c r="H27" s="859"/>
      <c r="I27" s="859"/>
      <c r="J27" s="288"/>
    </row>
    <row r="28" spans="1:10" ht="15" customHeight="1">
      <c r="A28" s="863"/>
      <c r="B28" s="825" t="s">
        <v>1165</v>
      </c>
      <c r="C28" s="858" t="s">
        <v>1377</v>
      </c>
      <c r="D28" s="857">
        <f t="shared" si="0"/>
        <v>0</v>
      </c>
      <c r="E28" s="859"/>
      <c r="F28" s="859"/>
      <c r="G28" s="859"/>
      <c r="H28" s="859"/>
      <c r="I28" s="859"/>
      <c r="J28" s="288"/>
    </row>
    <row r="29" spans="1:10" ht="15" customHeight="1">
      <c r="A29" s="863"/>
      <c r="B29" s="825" t="s">
        <v>1167</v>
      </c>
      <c r="C29" s="858" t="s">
        <v>1378</v>
      </c>
      <c r="D29" s="857">
        <f t="shared" si="0"/>
        <v>0</v>
      </c>
      <c r="E29" s="859"/>
      <c r="F29" s="859"/>
      <c r="G29" s="859"/>
      <c r="H29" s="859"/>
      <c r="I29" s="859"/>
      <c r="J29" s="288"/>
    </row>
    <row r="30" spans="1:10" ht="15" customHeight="1">
      <c r="A30" s="863"/>
      <c r="B30" s="825" t="s">
        <v>1169</v>
      </c>
      <c r="C30" s="858" t="s">
        <v>1379</v>
      </c>
      <c r="D30" s="857">
        <f t="shared" si="0"/>
        <v>1266</v>
      </c>
      <c r="E30" s="859">
        <v>1266</v>
      </c>
      <c r="F30" s="859"/>
      <c r="G30" s="859"/>
      <c r="H30" s="859"/>
      <c r="I30" s="859"/>
      <c r="J30" s="288"/>
    </row>
    <row r="31" spans="1:10" ht="15" customHeight="1">
      <c r="A31" s="863"/>
      <c r="B31" s="825" t="s">
        <v>1171</v>
      </c>
      <c r="C31" s="858" t="s">
        <v>1380</v>
      </c>
      <c r="D31" s="857">
        <f t="shared" si="0"/>
        <v>0</v>
      </c>
      <c r="E31" s="859"/>
      <c r="F31" s="859"/>
      <c r="G31" s="859"/>
      <c r="H31" s="859"/>
      <c r="I31" s="859"/>
      <c r="J31" s="288"/>
    </row>
    <row r="32" spans="1:10" ht="15" customHeight="1">
      <c r="A32" s="863"/>
      <c r="B32" s="825" t="s">
        <v>1477</v>
      </c>
      <c r="C32" s="858"/>
      <c r="D32" s="857">
        <f t="shared" si="0"/>
        <v>4643</v>
      </c>
      <c r="E32" s="859">
        <v>4643</v>
      </c>
      <c r="F32" s="859"/>
      <c r="G32" s="859"/>
      <c r="H32" s="859"/>
      <c r="I32" s="859"/>
      <c r="J32" s="288"/>
    </row>
    <row r="33" spans="1:10" ht="15" customHeight="1">
      <c r="A33" s="863"/>
      <c r="B33" s="825" t="s">
        <v>1381</v>
      </c>
      <c r="C33" s="858" t="s">
        <v>1382</v>
      </c>
      <c r="D33" s="857">
        <f t="shared" si="0"/>
        <v>79590</v>
      </c>
      <c r="E33" s="859">
        <v>79590</v>
      </c>
      <c r="F33" s="859"/>
      <c r="G33" s="859"/>
      <c r="H33" s="859"/>
      <c r="I33" s="859"/>
      <c r="J33" s="288"/>
    </row>
    <row r="34" spans="1:10" ht="15" customHeight="1">
      <c r="A34" s="863"/>
      <c r="B34" s="825" t="s">
        <v>1383</v>
      </c>
      <c r="C34" s="858" t="s">
        <v>1384</v>
      </c>
      <c r="D34" s="857">
        <f t="shared" si="0"/>
        <v>31028</v>
      </c>
      <c r="E34" s="859">
        <v>31028</v>
      </c>
      <c r="F34" s="859"/>
      <c r="G34" s="859"/>
      <c r="H34" s="859"/>
      <c r="I34" s="859"/>
      <c r="J34" s="288"/>
    </row>
    <row r="35" spans="1:10" ht="15" customHeight="1">
      <c r="A35" s="863"/>
      <c r="B35" s="825" t="s">
        <v>1173</v>
      </c>
      <c r="C35" s="858" t="s">
        <v>1385</v>
      </c>
      <c r="D35" s="857">
        <f t="shared" si="0"/>
        <v>600</v>
      </c>
      <c r="E35" s="859">
        <v>600</v>
      </c>
      <c r="F35" s="859"/>
      <c r="G35" s="859"/>
      <c r="H35" s="859"/>
      <c r="I35" s="859"/>
      <c r="J35" s="288"/>
    </row>
    <row r="36" spans="1:10" ht="15" customHeight="1">
      <c r="A36" s="863">
        <v>19</v>
      </c>
      <c r="B36" s="861" t="s">
        <v>1386</v>
      </c>
      <c r="C36" s="858" t="s">
        <v>1387</v>
      </c>
      <c r="D36" s="857">
        <f t="shared" si="0"/>
        <v>0</v>
      </c>
      <c r="E36" s="859"/>
      <c r="F36" s="859"/>
      <c r="G36" s="859"/>
      <c r="H36" s="859"/>
      <c r="I36" s="859"/>
      <c r="J36" s="288"/>
    </row>
    <row r="37" spans="1:10" ht="15" customHeight="1">
      <c r="A37" s="863">
        <v>20</v>
      </c>
      <c r="B37" s="861" t="s">
        <v>1388</v>
      </c>
      <c r="C37" s="858" t="s">
        <v>1389</v>
      </c>
      <c r="D37" s="857">
        <f t="shared" si="0"/>
        <v>0</v>
      </c>
      <c r="E37" s="859"/>
      <c r="F37" s="859"/>
      <c r="G37" s="859"/>
      <c r="H37" s="859"/>
      <c r="I37" s="859"/>
      <c r="J37" s="288"/>
    </row>
    <row r="38" spans="1:10" ht="15" customHeight="1">
      <c r="A38" s="863">
        <v>21</v>
      </c>
      <c r="B38" s="861" t="s">
        <v>1390</v>
      </c>
      <c r="C38" s="858" t="s">
        <v>1391</v>
      </c>
      <c r="D38" s="857">
        <f t="shared" si="0"/>
        <v>0</v>
      </c>
      <c r="E38" s="859"/>
      <c r="F38" s="859"/>
      <c r="G38" s="859"/>
      <c r="H38" s="859"/>
      <c r="I38" s="859"/>
      <c r="J38" s="288"/>
    </row>
    <row r="39" spans="1:10">
      <c r="A39" s="863">
        <v>22</v>
      </c>
      <c r="B39" s="864" t="s">
        <v>1392</v>
      </c>
      <c r="C39" s="858" t="s">
        <v>1393</v>
      </c>
      <c r="D39" s="857">
        <f t="shared" si="0"/>
        <v>0</v>
      </c>
      <c r="E39" s="859"/>
      <c r="F39" s="859"/>
      <c r="G39" s="859"/>
      <c r="H39" s="859"/>
      <c r="I39" s="859"/>
      <c r="J39" s="288"/>
    </row>
    <row r="40" spans="1:10" ht="15" customHeight="1">
      <c r="A40" s="863">
        <v>23</v>
      </c>
      <c r="B40" s="861" t="s">
        <v>1394</v>
      </c>
      <c r="C40" s="858" t="s">
        <v>1395</v>
      </c>
      <c r="D40" s="857">
        <f t="shared" si="0"/>
        <v>3995</v>
      </c>
      <c r="E40" s="859">
        <v>3995</v>
      </c>
      <c r="F40" s="859"/>
      <c r="G40" s="859"/>
      <c r="H40" s="859"/>
      <c r="I40" s="859"/>
      <c r="J40" s="288"/>
    </row>
    <row r="41" spans="1:10">
      <c r="A41" s="863">
        <v>24</v>
      </c>
      <c r="B41" s="864" t="s">
        <v>1396</v>
      </c>
      <c r="C41" s="858" t="s">
        <v>1397</v>
      </c>
      <c r="D41" s="857">
        <f t="shared" si="0"/>
        <v>0</v>
      </c>
      <c r="E41" s="859"/>
      <c r="F41" s="859"/>
      <c r="G41" s="859"/>
      <c r="H41" s="859"/>
      <c r="I41" s="859"/>
      <c r="J41" s="288"/>
    </row>
    <row r="42" spans="1:10" ht="15" customHeight="1">
      <c r="A42" s="863">
        <v>25</v>
      </c>
      <c r="B42" s="832" t="s">
        <v>1398</v>
      </c>
      <c r="C42" s="856" t="s">
        <v>1399</v>
      </c>
      <c r="D42" s="857">
        <f t="shared" si="0"/>
        <v>124837</v>
      </c>
      <c r="E42" s="857">
        <f>E20+E21+E22+E23+E24+E25+E36+E37+E38+E39+E40+E41</f>
        <v>123297</v>
      </c>
      <c r="F42" s="857">
        <f>F20+F21+F22+F23+F24+F25+F36+F37+F38+F39+F40+F41</f>
        <v>87</v>
      </c>
      <c r="G42" s="857">
        <f>G20+G21+G22+G23+G24+G25+G36+G37+G38+G39+G40+G41</f>
        <v>583</v>
      </c>
      <c r="H42" s="857">
        <f>H20+H21+H22+H23+H24+H25+H36+H37+H38+H39+H40+H41</f>
        <v>696</v>
      </c>
      <c r="I42" s="857">
        <f>I20+I21+I22+I23+I24+I25+I36+I37+I38+I39+I40+I41</f>
        <v>174</v>
      </c>
      <c r="J42" s="288"/>
    </row>
    <row r="43" spans="1:10">
      <c r="A43" s="863">
        <v>26</v>
      </c>
      <c r="B43" s="865" t="s">
        <v>1400</v>
      </c>
      <c r="C43" s="858" t="s">
        <v>1401</v>
      </c>
      <c r="D43" s="857">
        <f t="shared" si="0"/>
        <v>6550</v>
      </c>
      <c r="E43" s="859">
        <v>6550</v>
      </c>
      <c r="F43" s="859"/>
      <c r="G43" s="859"/>
      <c r="H43" s="859"/>
      <c r="I43" s="859"/>
      <c r="J43" s="288"/>
    </row>
    <row r="44" spans="1:10">
      <c r="A44" s="863">
        <v>27</v>
      </c>
      <c r="B44" s="865" t="s">
        <v>1402</v>
      </c>
      <c r="C44" s="858" t="s">
        <v>1403</v>
      </c>
      <c r="D44" s="857">
        <f t="shared" si="0"/>
        <v>57502</v>
      </c>
      <c r="E44" s="859">
        <v>56826</v>
      </c>
      <c r="F44" s="859"/>
      <c r="G44" s="859">
        <v>676</v>
      </c>
      <c r="H44" s="859"/>
      <c r="I44" s="859"/>
      <c r="J44" s="288"/>
    </row>
    <row r="45" spans="1:10">
      <c r="A45" s="863">
        <v>28</v>
      </c>
      <c r="B45" s="865" t="s">
        <v>1404</v>
      </c>
      <c r="C45" s="858" t="s">
        <v>1405</v>
      </c>
      <c r="D45" s="857">
        <f t="shared" si="0"/>
        <v>1505</v>
      </c>
      <c r="E45" s="859"/>
      <c r="F45" s="859">
        <v>1505</v>
      </c>
      <c r="G45" s="859"/>
      <c r="H45" s="859"/>
      <c r="I45" s="859"/>
      <c r="J45" s="288"/>
    </row>
    <row r="46" spans="1:10">
      <c r="A46" s="863">
        <v>29</v>
      </c>
      <c r="B46" s="865" t="s">
        <v>1406</v>
      </c>
      <c r="C46" s="858" t="s">
        <v>1407</v>
      </c>
      <c r="D46" s="857">
        <f t="shared" si="0"/>
        <v>7470</v>
      </c>
      <c r="E46" s="859">
        <v>2333</v>
      </c>
      <c r="F46" s="859">
        <v>257</v>
      </c>
      <c r="G46" s="859">
        <v>3418</v>
      </c>
      <c r="H46" s="859">
        <v>101</v>
      </c>
      <c r="I46" s="859">
        <v>1361</v>
      </c>
      <c r="J46" s="288"/>
    </row>
    <row r="47" spans="1:10">
      <c r="A47" s="863">
        <v>30</v>
      </c>
      <c r="B47" s="822" t="s">
        <v>1408</v>
      </c>
      <c r="C47" s="858" t="s">
        <v>1409</v>
      </c>
      <c r="D47" s="857">
        <f t="shared" si="0"/>
        <v>0</v>
      </c>
      <c r="E47" s="859"/>
      <c r="F47" s="859"/>
      <c r="G47" s="859"/>
      <c r="H47" s="859"/>
      <c r="I47" s="859"/>
      <c r="J47" s="288"/>
    </row>
    <row r="48" spans="1:10">
      <c r="A48" s="863">
        <v>31</v>
      </c>
      <c r="B48" s="822" t="s">
        <v>1410</v>
      </c>
      <c r="C48" s="858" t="s">
        <v>1411</v>
      </c>
      <c r="D48" s="857">
        <f t="shared" si="0"/>
        <v>0</v>
      </c>
      <c r="E48" s="859"/>
      <c r="F48" s="859"/>
      <c r="G48" s="859"/>
      <c r="H48" s="859"/>
      <c r="I48" s="859"/>
      <c r="J48" s="288"/>
    </row>
    <row r="49" spans="1:10">
      <c r="A49" s="863">
        <v>32</v>
      </c>
      <c r="B49" s="822" t="s">
        <v>1412</v>
      </c>
      <c r="C49" s="858" t="s">
        <v>1413</v>
      </c>
      <c r="D49" s="857">
        <f t="shared" si="0"/>
        <v>19354</v>
      </c>
      <c r="E49" s="859">
        <v>17552</v>
      </c>
      <c r="F49" s="859">
        <v>476</v>
      </c>
      <c r="G49" s="859">
        <v>1105</v>
      </c>
      <c r="H49" s="859">
        <v>27</v>
      </c>
      <c r="I49" s="859">
        <v>194</v>
      </c>
      <c r="J49" s="288"/>
    </row>
    <row r="50" spans="1:10">
      <c r="A50" s="863">
        <v>33</v>
      </c>
      <c r="B50" s="828" t="s">
        <v>1414</v>
      </c>
      <c r="C50" s="856" t="s">
        <v>1415</v>
      </c>
      <c r="D50" s="857">
        <f t="shared" si="0"/>
        <v>92381</v>
      </c>
      <c r="E50" s="857">
        <f>SUM(E43:E49)</f>
        <v>83261</v>
      </c>
      <c r="F50" s="857">
        <f>SUM(F43:F49)</f>
        <v>2238</v>
      </c>
      <c r="G50" s="857">
        <f>SUM(G43:G49)</f>
        <v>5199</v>
      </c>
      <c r="H50" s="857">
        <f>SUM(H43:H49)</f>
        <v>128</v>
      </c>
      <c r="I50" s="857">
        <f>SUM(I43:I49)</f>
        <v>1555</v>
      </c>
      <c r="J50" s="288"/>
    </row>
    <row r="51" spans="1:10" ht="15" customHeight="1">
      <c r="A51" s="863">
        <v>34</v>
      </c>
      <c r="B51" s="829" t="s">
        <v>1416</v>
      </c>
      <c r="C51" s="858" t="s">
        <v>1417</v>
      </c>
      <c r="D51" s="857">
        <f t="shared" si="0"/>
        <v>25087</v>
      </c>
      <c r="E51" s="859">
        <v>25087</v>
      </c>
      <c r="F51" s="859"/>
      <c r="G51" s="859"/>
      <c r="H51" s="859"/>
      <c r="I51" s="859"/>
      <c r="J51" s="288"/>
    </row>
    <row r="52" spans="1:10" ht="15" customHeight="1">
      <c r="A52" s="863">
        <v>35</v>
      </c>
      <c r="B52" s="829" t="s">
        <v>1418</v>
      </c>
      <c r="C52" s="858" t="s">
        <v>1419</v>
      </c>
      <c r="D52" s="857">
        <f t="shared" si="0"/>
        <v>9</v>
      </c>
      <c r="E52" s="859"/>
      <c r="F52" s="859">
        <v>9</v>
      </c>
      <c r="G52" s="859"/>
      <c r="H52" s="859"/>
      <c r="I52" s="859"/>
      <c r="J52" s="288"/>
    </row>
    <row r="53" spans="1:10" ht="15" customHeight="1">
      <c r="A53" s="863">
        <v>36</v>
      </c>
      <c r="B53" s="829" t="s">
        <v>1420</v>
      </c>
      <c r="C53" s="858" t="s">
        <v>1421</v>
      </c>
      <c r="D53" s="857">
        <f t="shared" si="0"/>
        <v>127</v>
      </c>
      <c r="E53" s="859">
        <v>55</v>
      </c>
      <c r="F53" s="859"/>
      <c r="G53" s="859">
        <v>72</v>
      </c>
      <c r="H53" s="859"/>
      <c r="I53" s="859"/>
      <c r="J53" s="288"/>
    </row>
    <row r="54" spans="1:10" ht="15" customHeight="1">
      <c r="A54" s="863">
        <v>37</v>
      </c>
      <c r="B54" s="829" t="s">
        <v>1422</v>
      </c>
      <c r="C54" s="858" t="s">
        <v>1423</v>
      </c>
      <c r="D54" s="857">
        <f t="shared" si="0"/>
        <v>5588</v>
      </c>
      <c r="E54" s="859">
        <v>5566</v>
      </c>
      <c r="F54" s="859">
        <v>3</v>
      </c>
      <c r="G54" s="859">
        <v>19</v>
      </c>
      <c r="H54" s="859"/>
      <c r="I54" s="859"/>
      <c r="J54" s="288"/>
    </row>
    <row r="55" spans="1:10" ht="15" customHeight="1">
      <c r="A55" s="863">
        <v>38</v>
      </c>
      <c r="B55" s="832" t="s">
        <v>1424</v>
      </c>
      <c r="C55" s="856" t="s">
        <v>1425</v>
      </c>
      <c r="D55" s="857">
        <f t="shared" si="0"/>
        <v>30811</v>
      </c>
      <c r="E55" s="857">
        <f>SUM(E51:E54)</f>
        <v>30708</v>
      </c>
      <c r="F55" s="857">
        <f>SUM(F51:F54)</f>
        <v>12</v>
      </c>
      <c r="G55" s="857">
        <f>SUM(G51:G54)</f>
        <v>91</v>
      </c>
      <c r="H55" s="857">
        <f>SUM(H51:H54)</f>
        <v>0</v>
      </c>
      <c r="I55" s="857">
        <f>SUM(I51:I54)</f>
        <v>0</v>
      </c>
      <c r="J55" s="288"/>
    </row>
    <row r="56" spans="1:10" ht="15" customHeight="1">
      <c r="A56" s="863">
        <v>39</v>
      </c>
      <c r="B56" s="829" t="s">
        <v>1426</v>
      </c>
      <c r="C56" s="858" t="s">
        <v>1427</v>
      </c>
      <c r="D56" s="857">
        <f t="shared" si="0"/>
        <v>0</v>
      </c>
      <c r="E56" s="859"/>
      <c r="F56" s="859"/>
      <c r="G56" s="859"/>
      <c r="H56" s="859"/>
      <c r="I56" s="859"/>
      <c r="J56" s="288"/>
    </row>
    <row r="57" spans="1:10" ht="15" customHeight="1">
      <c r="A57" s="863">
        <v>40</v>
      </c>
      <c r="B57" s="829" t="s">
        <v>1428</v>
      </c>
      <c r="C57" s="858" t="s">
        <v>1429</v>
      </c>
      <c r="D57" s="857">
        <f t="shared" si="0"/>
        <v>0</v>
      </c>
      <c r="E57" s="859"/>
      <c r="F57" s="859"/>
      <c r="G57" s="859"/>
      <c r="H57" s="859"/>
      <c r="I57" s="859"/>
      <c r="J57" s="288"/>
    </row>
    <row r="58" spans="1:10" ht="15" customHeight="1">
      <c r="A58" s="863">
        <v>41</v>
      </c>
      <c r="B58" s="829" t="s">
        <v>1430</v>
      </c>
      <c r="C58" s="858" t="s">
        <v>1431</v>
      </c>
      <c r="D58" s="857">
        <f t="shared" si="0"/>
        <v>0</v>
      </c>
      <c r="E58" s="859"/>
      <c r="F58" s="859"/>
      <c r="G58" s="859"/>
      <c r="H58" s="859"/>
      <c r="I58" s="859"/>
      <c r="J58" s="288"/>
    </row>
    <row r="59" spans="1:10" ht="15" customHeight="1">
      <c r="A59" s="863">
        <v>42</v>
      </c>
      <c r="B59" s="829" t="s">
        <v>1432</v>
      </c>
      <c r="C59" s="858" t="s">
        <v>1433</v>
      </c>
      <c r="D59" s="857">
        <f t="shared" si="0"/>
        <v>765</v>
      </c>
      <c r="E59" s="859">
        <v>765</v>
      </c>
      <c r="F59" s="859"/>
      <c r="G59" s="859"/>
      <c r="H59" s="859"/>
      <c r="I59" s="859"/>
      <c r="J59" s="288"/>
    </row>
    <row r="60" spans="1:10" ht="15" customHeight="1">
      <c r="A60" s="863">
        <v>43</v>
      </c>
      <c r="B60" s="829" t="s">
        <v>1434</v>
      </c>
      <c r="C60" s="858" t="s">
        <v>1435</v>
      </c>
      <c r="D60" s="857">
        <f t="shared" si="0"/>
        <v>0</v>
      </c>
      <c r="E60" s="859"/>
      <c r="F60" s="859"/>
      <c r="G60" s="859"/>
      <c r="H60" s="859"/>
      <c r="I60" s="859"/>
      <c r="J60" s="288"/>
    </row>
    <row r="61" spans="1:10" ht="15" customHeight="1">
      <c r="A61" s="863">
        <v>44</v>
      </c>
      <c r="B61" s="829" t="s">
        <v>1436</v>
      </c>
      <c r="C61" s="858" t="s">
        <v>1437</v>
      </c>
      <c r="D61" s="857">
        <f t="shared" si="0"/>
        <v>0</v>
      </c>
      <c r="E61" s="859"/>
      <c r="F61" s="859"/>
      <c r="G61" s="859"/>
      <c r="H61" s="859"/>
      <c r="I61" s="859"/>
      <c r="J61" s="288"/>
    </row>
    <row r="62" spans="1:10" ht="15" customHeight="1">
      <c r="A62" s="863">
        <v>45</v>
      </c>
      <c r="B62" s="829" t="s">
        <v>1438</v>
      </c>
      <c r="C62" s="858" t="s">
        <v>1439</v>
      </c>
      <c r="D62" s="857">
        <f t="shared" si="0"/>
        <v>0</v>
      </c>
      <c r="E62" s="859"/>
      <c r="F62" s="859"/>
      <c r="G62" s="859"/>
      <c r="H62" s="859"/>
      <c r="I62" s="859"/>
      <c r="J62" s="288"/>
    </row>
    <row r="63" spans="1:10" ht="15" customHeight="1">
      <c r="A63" s="863">
        <v>46</v>
      </c>
      <c r="B63" s="829" t="s">
        <v>1440</v>
      </c>
      <c r="C63" s="858" t="s">
        <v>1441</v>
      </c>
      <c r="D63" s="857">
        <f t="shared" si="0"/>
        <v>3003</v>
      </c>
      <c r="E63" s="859">
        <v>3003</v>
      </c>
      <c r="F63" s="859"/>
      <c r="G63" s="859"/>
      <c r="H63" s="859"/>
      <c r="I63" s="859"/>
      <c r="J63" s="288"/>
    </row>
    <row r="64" spans="1:10" ht="15" customHeight="1" thickBot="1">
      <c r="A64" s="863">
        <v>47</v>
      </c>
      <c r="B64" s="866" t="s">
        <v>1442</v>
      </c>
      <c r="C64" s="867" t="s">
        <v>1443</v>
      </c>
      <c r="D64" s="857">
        <f t="shared" si="0"/>
        <v>3768</v>
      </c>
      <c r="E64" s="868">
        <f>SUM(E56:E63)</f>
        <v>3768</v>
      </c>
      <c r="F64" s="868">
        <f>SUM(F56:F63)</f>
        <v>0</v>
      </c>
      <c r="G64" s="868">
        <f>SUM(G56:G63)</f>
        <v>0</v>
      </c>
      <c r="H64" s="868">
        <f>SUM(H56:H63)</f>
        <v>0</v>
      </c>
      <c r="I64" s="868">
        <f>SUM(I56:I63)</f>
        <v>0</v>
      </c>
      <c r="J64" s="288"/>
    </row>
    <row r="65" spans="1:10" ht="15.75" thickBot="1">
      <c r="A65" s="863">
        <v>48</v>
      </c>
      <c r="B65" s="20" t="s">
        <v>1444</v>
      </c>
      <c r="C65" s="21" t="s">
        <v>1445</v>
      </c>
      <c r="D65" s="857">
        <f t="shared" si="0"/>
        <v>943266</v>
      </c>
      <c r="E65" s="22">
        <f>E8+E9+E10+E19+E42+E50+E55+E64</f>
        <v>413429</v>
      </c>
      <c r="F65" s="22">
        <f>F8+F9+F10+F19+F42+F50+F55+F64</f>
        <v>139614</v>
      </c>
      <c r="G65" s="22">
        <f>G8+G9+G10+G19+G42+G50+G55+G64</f>
        <v>234679</v>
      </c>
      <c r="H65" s="22">
        <f>H8+H9+H10+H19+H42+H50+H55+H64</f>
        <v>109543</v>
      </c>
      <c r="I65" s="22">
        <f>I8+I9+I10+I19+I42+I50+I55+I64</f>
        <v>46001</v>
      </c>
      <c r="J65" s="288"/>
    </row>
    <row r="66" spans="1:10">
      <c r="A66" s="863">
        <v>49</v>
      </c>
      <c r="B66" s="14" t="s">
        <v>1446</v>
      </c>
      <c r="C66" s="15" t="s">
        <v>1447</v>
      </c>
      <c r="D66" s="857">
        <f t="shared" si="0"/>
        <v>0</v>
      </c>
      <c r="E66" s="23"/>
      <c r="F66" s="23"/>
      <c r="G66" s="23"/>
      <c r="H66" s="23"/>
      <c r="I66" s="23"/>
      <c r="J66" s="288"/>
    </row>
    <row r="67" spans="1:10">
      <c r="A67" s="863">
        <v>50</v>
      </c>
      <c r="B67" s="839" t="s">
        <v>1448</v>
      </c>
      <c r="C67" s="840" t="s">
        <v>1449</v>
      </c>
      <c r="D67" s="857">
        <f t="shared" si="0"/>
        <v>0</v>
      </c>
      <c r="E67" s="869"/>
      <c r="F67" s="869"/>
      <c r="G67" s="869"/>
      <c r="H67" s="869"/>
      <c r="I67" s="869"/>
      <c r="J67" s="288"/>
    </row>
    <row r="68" spans="1:10">
      <c r="A68" s="863">
        <v>51</v>
      </c>
      <c r="B68" s="841" t="s">
        <v>1450</v>
      </c>
      <c r="C68" s="15" t="s">
        <v>1451</v>
      </c>
      <c r="D68" s="857">
        <f t="shared" si="0"/>
        <v>0</v>
      </c>
      <c r="E68" s="869"/>
      <c r="F68" s="869"/>
      <c r="G68" s="869"/>
      <c r="H68" s="869"/>
      <c r="I68" s="869"/>
      <c r="J68" s="288"/>
    </row>
    <row r="69" spans="1:10">
      <c r="A69" s="863">
        <v>52</v>
      </c>
      <c r="B69" s="841" t="s">
        <v>1452</v>
      </c>
      <c r="C69" s="840" t="s">
        <v>1453</v>
      </c>
      <c r="D69" s="857">
        <f t="shared" si="0"/>
        <v>0</v>
      </c>
      <c r="E69" s="869"/>
      <c r="F69" s="869"/>
      <c r="G69" s="869"/>
      <c r="H69" s="869"/>
      <c r="I69" s="869"/>
      <c r="J69" s="288"/>
    </row>
    <row r="70" spans="1:10">
      <c r="A70" s="863">
        <v>53</v>
      </c>
      <c r="B70" s="841" t="s">
        <v>1454</v>
      </c>
      <c r="C70" s="15" t="s">
        <v>1455</v>
      </c>
      <c r="D70" s="857">
        <f t="shared" si="0"/>
        <v>355710</v>
      </c>
      <c r="E70" s="869">
        <v>355710</v>
      </c>
      <c r="F70" s="869"/>
      <c r="G70" s="869"/>
      <c r="H70" s="869"/>
      <c r="I70" s="869"/>
      <c r="J70" s="288"/>
    </row>
    <row r="71" spans="1:10">
      <c r="A71" s="863">
        <v>54</v>
      </c>
      <c r="B71" s="841" t="s">
        <v>1456</v>
      </c>
      <c r="C71" s="840" t="s">
        <v>1457</v>
      </c>
      <c r="D71" s="857">
        <f t="shared" si="0"/>
        <v>0</v>
      </c>
      <c r="E71" s="869"/>
      <c r="F71" s="869"/>
      <c r="G71" s="869"/>
      <c r="H71" s="869"/>
      <c r="I71" s="869"/>
      <c r="J71" s="288"/>
    </row>
    <row r="72" spans="1:10">
      <c r="A72" s="863">
        <v>55</v>
      </c>
      <c r="B72" s="841" t="s">
        <v>1458</v>
      </c>
      <c r="C72" s="15" t="s">
        <v>1459</v>
      </c>
      <c r="D72" s="857">
        <f t="shared" si="0"/>
        <v>0</v>
      </c>
      <c r="E72" s="869"/>
      <c r="F72" s="869"/>
      <c r="G72" s="869"/>
      <c r="H72" s="869"/>
      <c r="I72" s="869"/>
      <c r="J72" s="288"/>
    </row>
    <row r="73" spans="1:10">
      <c r="A73" s="863">
        <v>56</v>
      </c>
      <c r="B73" s="841" t="s">
        <v>1460</v>
      </c>
      <c r="C73" s="840" t="s">
        <v>1461</v>
      </c>
      <c r="D73" s="857">
        <f t="shared" si="0"/>
        <v>0</v>
      </c>
      <c r="E73" s="869"/>
      <c r="F73" s="869"/>
      <c r="G73" s="869"/>
      <c r="H73" s="869"/>
      <c r="I73" s="869"/>
      <c r="J73" s="288"/>
    </row>
    <row r="74" spans="1:10">
      <c r="A74" s="863">
        <v>57</v>
      </c>
      <c r="B74" s="839" t="s">
        <v>1462</v>
      </c>
      <c r="C74" s="840" t="s">
        <v>1463</v>
      </c>
      <c r="D74" s="857">
        <f>SUM(E74:I74)</f>
        <v>355710</v>
      </c>
      <c r="E74" s="870">
        <f>SUM(E66:E73)</f>
        <v>355710</v>
      </c>
      <c r="F74" s="870">
        <f>SUM(F66:F73)</f>
        <v>0</v>
      </c>
      <c r="G74" s="870">
        <f>SUM(G66:G73)</f>
        <v>0</v>
      </c>
      <c r="H74" s="870">
        <f>SUM(H66:H73)</f>
        <v>0</v>
      </c>
      <c r="I74" s="870">
        <f>SUM(I66:I73)</f>
        <v>0</v>
      </c>
      <c r="J74" s="288"/>
    </row>
    <row r="75" spans="1:10">
      <c r="A75" s="863">
        <v>58</v>
      </c>
      <c r="B75" s="839" t="s">
        <v>1464</v>
      </c>
      <c r="C75" s="840" t="s">
        <v>1465</v>
      </c>
      <c r="D75" s="857">
        <f>SUM(E75:I75)</f>
        <v>0</v>
      </c>
      <c r="E75" s="869"/>
      <c r="F75" s="869"/>
      <c r="G75" s="869"/>
      <c r="H75" s="869"/>
      <c r="I75" s="869"/>
      <c r="J75" s="288"/>
    </row>
    <row r="76" spans="1:10" ht="15.75" thickBot="1">
      <c r="A76" s="863">
        <v>59</v>
      </c>
      <c r="B76" s="871" t="s">
        <v>1466</v>
      </c>
      <c r="C76" s="872" t="s">
        <v>1467</v>
      </c>
      <c r="D76" s="857">
        <f>SUM(E76:I76)</f>
        <v>355710</v>
      </c>
      <c r="E76" s="873">
        <f>SUM(E74:E75)</f>
        <v>355710</v>
      </c>
      <c r="F76" s="873">
        <f>SUM(F74:F75)</f>
        <v>0</v>
      </c>
      <c r="G76" s="873">
        <f>SUM(G74:G75)</f>
        <v>0</v>
      </c>
      <c r="H76" s="873">
        <f>SUM(H74:H75)</f>
        <v>0</v>
      </c>
      <c r="I76" s="873">
        <f>SUM(I74:I75)</f>
        <v>0</v>
      </c>
      <c r="J76" s="288"/>
    </row>
    <row r="77" spans="1:10" ht="15.75" thickBot="1">
      <c r="A77" s="863">
        <v>60</v>
      </c>
      <c r="B77" s="874" t="s">
        <v>1468</v>
      </c>
      <c r="C77" s="875"/>
      <c r="D77" s="857">
        <f>SUM(E77:I77)</f>
        <v>1298976</v>
      </c>
      <c r="E77" s="876">
        <f>E65+E76</f>
        <v>769139</v>
      </c>
      <c r="F77" s="876">
        <f>F65+F76</f>
        <v>139614</v>
      </c>
      <c r="G77" s="876">
        <f>G65+G76</f>
        <v>234679</v>
      </c>
      <c r="H77" s="876">
        <f>H65+H76</f>
        <v>109543</v>
      </c>
      <c r="I77" s="876">
        <f>I65+I76</f>
        <v>46001</v>
      </c>
      <c r="J77" s="288"/>
    </row>
    <row r="79" spans="1:10">
      <c r="B79" s="877"/>
    </row>
    <row r="81" spans="2:2">
      <c r="B81" s="877"/>
    </row>
  </sheetData>
  <phoneticPr fontId="74" type="noConversion"/>
  <pageMargins left="0" right="0" top="0" bottom="0" header="0.31496062992125984" footer="0.31496062992125984"/>
  <pageSetup paperSize="9" scale="7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573" t="s">
        <v>1109</v>
      </c>
      <c r="D1" s="16" t="s">
        <v>569</v>
      </c>
    </row>
    <row r="2" spans="1:9" ht="18.75">
      <c r="B2" s="574" t="s">
        <v>1010</v>
      </c>
      <c r="C2" s="575"/>
      <c r="D2" s="227" t="s">
        <v>1483</v>
      </c>
      <c r="E2" s="576"/>
      <c r="F2" s="576"/>
      <c r="G2" s="576"/>
      <c r="H2" s="576"/>
      <c r="I2" s="576"/>
    </row>
    <row r="3" spans="1:9" ht="18.75">
      <c r="B3" s="577" t="s">
        <v>1111</v>
      </c>
      <c r="D3" s="17" t="s">
        <v>1112</v>
      </c>
    </row>
    <row r="4" spans="1:9" ht="18.75">
      <c r="B4" s="578"/>
      <c r="D4" s="17"/>
    </row>
    <row r="5" spans="1:9">
      <c r="B5" s="579"/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9" ht="25.5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114837</v>
      </c>
      <c r="E8" s="239">
        <v>114837</v>
      </c>
      <c r="F8" s="239"/>
      <c r="G8" s="239"/>
      <c r="H8" s="239"/>
      <c r="I8" s="239"/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130351</v>
      </c>
      <c r="E9" s="239">
        <v>130351</v>
      </c>
      <c r="F9" s="239"/>
      <c r="G9" s="239"/>
      <c r="H9" s="239"/>
      <c r="I9" s="239"/>
    </row>
    <row r="10" spans="1:9" ht="15" customHeight="1">
      <c r="A10" s="235" t="s">
        <v>1133</v>
      </c>
      <c r="B10" s="240" t="s">
        <v>1011</v>
      </c>
      <c r="C10" s="237" t="s">
        <v>1135</v>
      </c>
      <c r="D10" s="238">
        <f t="shared" si="0"/>
        <v>92325</v>
      </c>
      <c r="E10" s="239">
        <v>92325</v>
      </c>
      <c r="F10" s="239"/>
      <c r="G10" s="239"/>
      <c r="H10" s="239"/>
      <c r="I10" s="239"/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6884</v>
      </c>
      <c r="E11" s="239">
        <v>6884</v>
      </c>
      <c r="F11" s="239"/>
      <c r="G11" s="239"/>
      <c r="H11" s="239"/>
      <c r="I11" s="239"/>
    </row>
    <row r="12" spans="1:9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</row>
    <row r="13" spans="1:9" ht="15" customHeight="1">
      <c r="A13" s="235" t="s">
        <v>1142</v>
      </c>
      <c r="B13" s="240" t="s">
        <v>1012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344397</v>
      </c>
      <c r="E14" s="238">
        <f>SUM(E8:E13)</f>
        <v>344397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</row>
    <row r="18" spans="1:9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85152</v>
      </c>
      <c r="E19" s="238">
        <f>SUM(E20:E26)</f>
        <v>21752</v>
      </c>
      <c r="F19" s="238">
        <f>SUM(F20:F26)</f>
        <v>0</v>
      </c>
      <c r="G19" s="238">
        <f>SUM(G20:G26)</f>
        <v>62306</v>
      </c>
      <c r="H19" s="238">
        <f>SUM(H20:H26)</f>
        <v>1094</v>
      </c>
      <c r="I19" s="238">
        <f>SUM(I20:I26)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 t="shared" si="0"/>
        <v>0</v>
      </c>
      <c r="E20" s="239"/>
      <c r="F20" s="239"/>
      <c r="G20" s="239"/>
      <c r="H20" s="239"/>
      <c r="I20" s="239"/>
    </row>
    <row r="21" spans="1:9" ht="15" customHeight="1">
      <c r="A21" s="235"/>
      <c r="B21" s="240" t="s">
        <v>1165</v>
      </c>
      <c r="C21" s="237" t="s">
        <v>1166</v>
      </c>
      <c r="D21" s="238">
        <f t="shared" si="0"/>
        <v>13002</v>
      </c>
      <c r="E21" s="239">
        <v>13002</v>
      </c>
      <c r="F21" s="239"/>
      <c r="G21" s="239"/>
      <c r="H21" s="239"/>
      <c r="I21" s="239"/>
    </row>
    <row r="22" spans="1:9" ht="15" customHeight="1">
      <c r="A22" s="235"/>
      <c r="B22" s="240" t="s">
        <v>1013</v>
      </c>
      <c r="C22" s="237" t="s">
        <v>1168</v>
      </c>
      <c r="D22" s="238">
        <f t="shared" si="0"/>
        <v>63400</v>
      </c>
      <c r="E22" s="239"/>
      <c r="F22" s="239"/>
      <c r="G22" s="239">
        <v>62306</v>
      </c>
      <c r="H22" s="239">
        <v>1094</v>
      </c>
      <c r="I22" s="239"/>
    </row>
    <row r="23" spans="1:9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</row>
    <row r="24" spans="1:9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</row>
    <row r="25" spans="1:9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</row>
    <row r="26" spans="1:9" ht="15" customHeight="1">
      <c r="A26" s="235"/>
      <c r="B26" s="245" t="s">
        <v>1175</v>
      </c>
      <c r="C26" s="237" t="s">
        <v>1176</v>
      </c>
      <c r="D26" s="238">
        <f t="shared" si="0"/>
        <v>8750</v>
      </c>
      <c r="E26" s="239">
        <v>8750</v>
      </c>
      <c r="F26" s="239"/>
      <c r="G26" s="239"/>
      <c r="H26" s="239"/>
      <c r="I26" s="239"/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429549</v>
      </c>
      <c r="E27" s="238">
        <f>SUM(E14:E19)</f>
        <v>366149</v>
      </c>
      <c r="F27" s="238">
        <f>SUM(F14:F19)</f>
        <v>0</v>
      </c>
      <c r="G27" s="238">
        <f>SUM(G14:G19)</f>
        <v>62306</v>
      </c>
      <c r="H27" s="238">
        <f>SUM(H14:H19)</f>
        <v>1094</v>
      </c>
      <c r="I27" s="238">
        <f>SUM(I14:I19)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39"/>
      <c r="F32" s="239"/>
      <c r="G32" s="239"/>
      <c r="H32" s="239"/>
      <c r="I32" s="239"/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0</v>
      </c>
      <c r="E33" s="238">
        <f>SUM(E28:E32)</f>
        <v>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91747</v>
      </c>
      <c r="E39" s="239">
        <v>91747</v>
      </c>
      <c r="F39" s="239"/>
      <c r="G39" s="239"/>
      <c r="H39" s="239"/>
      <c r="I39" s="239"/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187900</v>
      </c>
      <c r="E40" s="239">
        <v>187900</v>
      </c>
      <c r="F40" s="239"/>
      <c r="G40" s="239"/>
      <c r="H40" s="239"/>
      <c r="I40" s="239"/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10688</v>
      </c>
      <c r="E43" s="239">
        <v>10688</v>
      </c>
      <c r="F43" s="239"/>
      <c r="G43" s="239"/>
      <c r="H43" s="239"/>
      <c r="I43" s="239"/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0</v>
      </c>
      <c r="E44" s="239"/>
      <c r="F44" s="239"/>
      <c r="G44" s="239"/>
      <c r="H44" s="239"/>
      <c r="I44" s="239"/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198588</v>
      </c>
      <c r="E45" s="238">
        <f>SUM(E40:E44)</f>
        <v>198588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1413</v>
      </c>
      <c r="E46" s="239">
        <v>1413</v>
      </c>
      <c r="F46" s="239"/>
      <c r="G46" s="239"/>
      <c r="H46" s="239"/>
      <c r="I46" s="239"/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291748</v>
      </c>
      <c r="E47" s="238">
        <f>E36+E37+E38+E39+E45+E46</f>
        <v>291748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9048</v>
      </c>
      <c r="E49" s="239"/>
      <c r="F49" s="239">
        <v>360</v>
      </c>
      <c r="G49" s="239">
        <v>1050</v>
      </c>
      <c r="H49" s="239">
        <v>6688</v>
      </c>
      <c r="I49" s="239">
        <v>950</v>
      </c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3690</v>
      </c>
      <c r="E50" s="238">
        <f>SUM(E51:E52)</f>
        <v>560</v>
      </c>
      <c r="F50" s="238">
        <f>SUM(F51:F52)</f>
        <v>1500</v>
      </c>
      <c r="G50" s="238">
        <f>SUM(G51:G52)</f>
        <v>1630</v>
      </c>
      <c r="H50" s="238">
        <f>SUM(H51:H52)</f>
        <v>0</v>
      </c>
      <c r="I50" s="238">
        <f>SUM(I51:I52)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 t="shared" si="0"/>
        <v>1820</v>
      </c>
      <c r="E51" s="239">
        <v>240</v>
      </c>
      <c r="F51" s="239">
        <v>1500</v>
      </c>
      <c r="G51" s="239">
        <v>80</v>
      </c>
      <c r="H51" s="239"/>
      <c r="I51" s="239"/>
    </row>
    <row r="52" spans="1:9" ht="15" customHeight="1">
      <c r="A52" s="235"/>
      <c r="B52" s="245" t="s">
        <v>1251</v>
      </c>
      <c r="C52" s="237" t="s">
        <v>1252</v>
      </c>
      <c r="D52" s="238">
        <f t="shared" si="0"/>
        <v>1870</v>
      </c>
      <c r="E52" s="239">
        <v>320</v>
      </c>
      <c r="F52" s="239"/>
      <c r="G52" s="239">
        <v>1550</v>
      </c>
      <c r="H52" s="239"/>
      <c r="I52" s="239"/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19579</v>
      </c>
      <c r="E53" s="239">
        <v>19579</v>
      </c>
      <c r="F53" s="239"/>
      <c r="G53" s="239"/>
      <c r="H53" s="239"/>
      <c r="I53" s="239"/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12612</v>
      </c>
      <c r="E54" s="239">
        <v>3579</v>
      </c>
      <c r="F54" s="239">
        <v>502</v>
      </c>
      <c r="G54" s="239"/>
      <c r="H54" s="239">
        <v>8531</v>
      </c>
      <c r="I54" s="239"/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7128</v>
      </c>
      <c r="E55" s="239">
        <v>6404</v>
      </c>
      <c r="F55" s="239"/>
      <c r="G55" s="239">
        <v>724</v>
      </c>
      <c r="H55" s="239"/>
      <c r="I55" s="239"/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4864</v>
      </c>
      <c r="E56" s="239"/>
      <c r="F56" s="239"/>
      <c r="G56" s="246"/>
      <c r="H56" s="239">
        <v>4864</v>
      </c>
      <c r="I56" s="239"/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1300</v>
      </c>
      <c r="E57" s="239">
        <v>1300</v>
      </c>
      <c r="F57" s="239"/>
      <c r="G57" s="239"/>
      <c r="H57" s="239"/>
      <c r="I57" s="239"/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0</v>
      </c>
      <c r="E59" s="239"/>
      <c r="F59" s="239"/>
      <c r="G59" s="239"/>
      <c r="H59" s="239"/>
      <c r="I59" s="239"/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58221</v>
      </c>
      <c r="E60" s="238">
        <f>E48+E49+E50+E53+E54+E55+E56+E57+E58+E59</f>
        <v>31422</v>
      </c>
      <c r="F60" s="238">
        <f>F48+F49+F50+F53+F54+F55+F56+F57+F58+F59</f>
        <v>2362</v>
      </c>
      <c r="G60" s="238">
        <f>G48+G49+G50+G53+G54+G55+G56+G57+G58+G59</f>
        <v>3404</v>
      </c>
      <c r="H60" s="238">
        <f>H48+H49+H50+H53+H54+H55+H56+H57+H58+H59</f>
        <v>20083</v>
      </c>
      <c r="I60" s="238">
        <f>I48+I49+I50+I53+I54+I55+I56+I57+I58+I59</f>
        <v>950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 t="shared" si="0"/>
        <v>8199</v>
      </c>
      <c r="E62" s="239">
        <v>8199</v>
      </c>
      <c r="F62" s="239"/>
      <c r="G62" s="239"/>
      <c r="H62" s="239"/>
      <c r="I62" s="239"/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 t="shared" si="0"/>
        <v>8199</v>
      </c>
      <c r="E66" s="238">
        <f>SUM(E61:E65)</f>
        <v>8199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</row>
    <row r="69" spans="1:9" ht="15" customHeight="1">
      <c r="A69" s="235">
        <v>53</v>
      </c>
      <c r="B69" s="244" t="s">
        <v>1293</v>
      </c>
      <c r="C69" s="237" t="s">
        <v>1294</v>
      </c>
      <c r="D69" s="238">
        <f t="shared" si="0"/>
        <v>70</v>
      </c>
      <c r="E69" s="239"/>
      <c r="F69" s="239"/>
      <c r="G69" s="239">
        <v>70</v>
      </c>
      <c r="H69" s="239"/>
      <c r="I69" s="239"/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 t="shared" si="0"/>
        <v>70</v>
      </c>
      <c r="E70" s="238">
        <f>SUM(E67:E69)</f>
        <v>0</v>
      </c>
      <c r="F70" s="238">
        <f>SUM(F67:F69)</f>
        <v>0</v>
      </c>
      <c r="G70" s="238">
        <f>SUM(G67:G69)</f>
        <v>70</v>
      </c>
      <c r="H70" s="238">
        <f>SUM(H67:H69)</f>
        <v>0</v>
      </c>
      <c r="I70" s="238">
        <f>SUM(I67:I69)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0</v>
      </c>
      <c r="E72" s="239"/>
      <c r="F72" s="239"/>
      <c r="G72" s="239"/>
      <c r="H72" s="239"/>
      <c r="I72" s="239"/>
    </row>
    <row r="73" spans="1:9" ht="15" customHeight="1">
      <c r="A73" s="235">
        <v>57</v>
      </c>
      <c r="B73" s="244" t="s">
        <v>1301</v>
      </c>
      <c r="C73" s="237" t="s">
        <v>1302</v>
      </c>
      <c r="D73" s="238">
        <f t="shared" si="1"/>
        <v>352</v>
      </c>
      <c r="E73" s="239">
        <v>352</v>
      </c>
      <c r="F73" s="239"/>
      <c r="G73" s="239"/>
      <c r="H73" s="239"/>
      <c r="I73" s="239"/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352</v>
      </c>
      <c r="E74" s="251">
        <f>SUM(E71:E73)</f>
        <v>352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788139</v>
      </c>
      <c r="E75" s="255">
        <f>E27+E33+E47+E60+E66+E70+E74</f>
        <v>697870</v>
      </c>
      <c r="F75" s="255">
        <f>F27+F33+F47+F60+F66+F70+F74</f>
        <v>2362</v>
      </c>
      <c r="G75" s="255">
        <f>G27+G33+G47+G60+G66+G70+G74</f>
        <v>65780</v>
      </c>
      <c r="H75" s="255">
        <f>H27+H33+H47+H60+H66+H70+H74</f>
        <v>21177</v>
      </c>
      <c r="I75" s="255">
        <f>I27+I33+I47+I60+I66+I70+I74</f>
        <v>950</v>
      </c>
    </row>
    <row r="76" spans="1:9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</row>
    <row r="77" spans="1:9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</row>
    <row r="78" spans="1:9">
      <c r="A78" s="241">
        <v>62</v>
      </c>
      <c r="B78" s="240" t="s">
        <v>1311</v>
      </c>
      <c r="C78" s="581" t="s">
        <v>1312</v>
      </c>
      <c r="D78" s="238">
        <f t="shared" si="1"/>
        <v>565881</v>
      </c>
      <c r="E78" s="581">
        <v>530547</v>
      </c>
      <c r="F78" s="581">
        <v>8680</v>
      </c>
      <c r="G78" s="581">
        <v>20933</v>
      </c>
      <c r="H78" s="581">
        <v>4153</v>
      </c>
      <c r="I78" s="581">
        <v>1568</v>
      </c>
    </row>
    <row r="79" spans="1:9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</row>
    <row r="80" spans="1:9">
      <c r="A80" s="241">
        <v>64</v>
      </c>
      <c r="B80" s="242" t="s">
        <v>1315</v>
      </c>
      <c r="C80" s="581" t="s">
        <v>1316</v>
      </c>
      <c r="D80" s="238">
        <f t="shared" si="1"/>
        <v>565881</v>
      </c>
      <c r="E80" s="581">
        <f>SUM(E78:E79)</f>
        <v>530547</v>
      </c>
      <c r="F80" s="581">
        <f>SUM(F78:F79)</f>
        <v>8680</v>
      </c>
      <c r="G80" s="581">
        <f>SUM(G78:G79)</f>
        <v>20933</v>
      </c>
      <c r="H80" s="581">
        <f>SUM(H78:H79)</f>
        <v>4153</v>
      </c>
      <c r="I80" s="581">
        <f>SUM(I78:I79)</f>
        <v>1568</v>
      </c>
    </row>
    <row r="81" spans="1:9">
      <c r="A81" s="241">
        <v>65</v>
      </c>
      <c r="B81" s="260" t="s">
        <v>1317</v>
      </c>
      <c r="C81" s="581" t="s">
        <v>1318</v>
      </c>
      <c r="D81" s="238">
        <f t="shared" si="1"/>
        <v>0</v>
      </c>
      <c r="E81" s="581"/>
      <c r="F81" s="581"/>
      <c r="G81" s="581"/>
      <c r="H81" s="581"/>
      <c r="I81" s="581"/>
    </row>
    <row r="82" spans="1:9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</row>
    <row r="83" spans="1:9">
      <c r="A83" s="241">
        <v>67</v>
      </c>
      <c r="B83" s="260" t="s">
        <v>1321</v>
      </c>
      <c r="C83" s="581" t="s">
        <v>1322</v>
      </c>
      <c r="D83" s="238">
        <f t="shared" si="1"/>
        <v>469214</v>
      </c>
      <c r="E83" s="879"/>
      <c r="F83" s="880">
        <v>160370</v>
      </c>
      <c r="G83" s="879">
        <v>143203</v>
      </c>
      <c r="H83" s="879">
        <v>113160</v>
      </c>
      <c r="I83" s="879">
        <v>52481</v>
      </c>
    </row>
    <row r="84" spans="1:9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</row>
    <row r="85" spans="1:9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</row>
    <row r="86" spans="1:9">
      <c r="A86" s="241">
        <v>70</v>
      </c>
      <c r="B86" s="247" t="s">
        <v>1327</v>
      </c>
      <c r="C86" s="581" t="s">
        <v>1328</v>
      </c>
      <c r="D86" s="238">
        <f t="shared" si="1"/>
        <v>1035095</v>
      </c>
      <c r="E86" s="584">
        <f>(SUM(E80:E85))+E76+E77</f>
        <v>530547</v>
      </c>
      <c r="F86" s="586">
        <f>(SUM(F80:F85))+F76+F77</f>
        <v>169050</v>
      </c>
      <c r="G86" s="584">
        <f>(SUM(G80:G85))+G76+G77</f>
        <v>164136</v>
      </c>
      <c r="H86" s="584">
        <f>(SUM(H80:H85))+H76+H77</f>
        <v>117313</v>
      </c>
      <c r="I86" s="584">
        <f>(SUM(I80:I85))+I76+I77</f>
        <v>54049</v>
      </c>
    </row>
    <row r="87" spans="1:9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</row>
    <row r="88" spans="1:9">
      <c r="A88" s="241">
        <v>72</v>
      </c>
      <c r="B88" s="258" t="s">
        <v>1331</v>
      </c>
      <c r="C88" s="581" t="s">
        <v>1332</v>
      </c>
      <c r="D88" s="238">
        <f t="shared" si="1"/>
        <v>1035095</v>
      </c>
      <c r="E88" s="584">
        <f>SUM(E86:E87)</f>
        <v>530547</v>
      </c>
      <c r="F88" s="586">
        <f>SUM(F86:F87)</f>
        <v>169050</v>
      </c>
      <c r="G88" s="584">
        <f>SUM(G86:G87)</f>
        <v>164136</v>
      </c>
      <c r="H88" s="584">
        <f>SUM(H86:H87)</f>
        <v>117313</v>
      </c>
      <c r="I88" s="584">
        <f>SUM(I86:I87)</f>
        <v>54049</v>
      </c>
    </row>
    <row r="89" spans="1:9">
      <c r="A89" s="261">
        <v>73</v>
      </c>
      <c r="B89" s="587" t="s">
        <v>1333</v>
      </c>
      <c r="C89" s="587"/>
      <c r="D89" s="238">
        <f t="shared" si="1"/>
        <v>1823234</v>
      </c>
      <c r="E89" s="588">
        <f>E75+E88</f>
        <v>1228417</v>
      </c>
      <c r="F89" s="589">
        <f>F75+F88</f>
        <v>171412</v>
      </c>
      <c r="G89" s="588">
        <f>G75+G88</f>
        <v>229916</v>
      </c>
      <c r="H89" s="588">
        <f>H75+H88</f>
        <v>138490</v>
      </c>
      <c r="I89" s="588">
        <f>I75+I88</f>
        <v>54999</v>
      </c>
    </row>
    <row r="91" spans="1:9" ht="15.75">
      <c r="B91" s="590"/>
      <c r="C91" s="262"/>
    </row>
    <row r="92" spans="1:9" ht="15.75">
      <c r="B92" s="590"/>
    </row>
    <row r="93" spans="1:9" ht="15.75">
      <c r="B93" s="590"/>
    </row>
    <row r="94" spans="1:9" ht="15.75">
      <c r="B94" s="591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573" t="s">
        <v>1109</v>
      </c>
      <c r="C1" s="16" t="s">
        <v>570</v>
      </c>
    </row>
    <row r="2" spans="1:9" ht="18.75">
      <c r="B2" s="574" t="s">
        <v>1010</v>
      </c>
      <c r="C2" s="227" t="s">
        <v>1483</v>
      </c>
      <c r="D2" s="576"/>
      <c r="E2" s="576"/>
      <c r="F2" s="576"/>
      <c r="G2" s="576"/>
      <c r="H2" s="576"/>
      <c r="I2" s="576"/>
    </row>
    <row r="3" spans="1:9" ht="18.75">
      <c r="B3" s="577" t="s">
        <v>1337</v>
      </c>
      <c r="C3" s="17" t="s">
        <v>1112</v>
      </c>
    </row>
    <row r="4" spans="1:9" ht="18.75">
      <c r="B4" s="578"/>
      <c r="C4" s="17"/>
    </row>
    <row r="5" spans="1:9">
      <c r="D5" t="s">
        <v>1338</v>
      </c>
      <c r="E5" t="s">
        <v>1115</v>
      </c>
      <c r="F5" t="s">
        <v>1116</v>
      </c>
      <c r="G5" t="s">
        <v>1117</v>
      </c>
      <c r="H5" t="s">
        <v>1118</v>
      </c>
      <c r="I5" t="s">
        <v>1339</v>
      </c>
    </row>
    <row r="6" spans="1:9" ht="28.5" customHeight="1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</row>
    <row r="8" spans="1:9" ht="15" customHeight="1">
      <c r="A8" s="263">
        <v>1</v>
      </c>
      <c r="B8" s="264" t="s">
        <v>1340</v>
      </c>
      <c r="C8" s="265" t="s">
        <v>1341</v>
      </c>
      <c r="D8" s="266">
        <f t="shared" ref="D8:D71" si="0">SUM(E8:I8)</f>
        <v>340004</v>
      </c>
      <c r="E8" s="266">
        <v>31531</v>
      </c>
      <c r="F8" s="266">
        <v>103962</v>
      </c>
      <c r="G8" s="266">
        <v>112159</v>
      </c>
      <c r="H8" s="266">
        <v>73916</v>
      </c>
      <c r="I8" s="266">
        <v>18436</v>
      </c>
    </row>
    <row r="9" spans="1:9" ht="15" customHeight="1">
      <c r="A9" s="263">
        <v>2</v>
      </c>
      <c r="B9" s="242" t="s">
        <v>1342</v>
      </c>
      <c r="C9" s="265" t="s">
        <v>1343</v>
      </c>
      <c r="D9" s="266">
        <f t="shared" si="0"/>
        <v>85502</v>
      </c>
      <c r="E9" s="266">
        <v>9513</v>
      </c>
      <c r="F9" s="266">
        <v>29562</v>
      </c>
      <c r="G9" s="266">
        <v>21556</v>
      </c>
      <c r="H9" s="266">
        <v>19812</v>
      </c>
      <c r="I9" s="266">
        <v>5059</v>
      </c>
    </row>
    <row r="10" spans="1:9" ht="15" customHeight="1">
      <c r="A10" s="263">
        <v>3</v>
      </c>
      <c r="B10" s="242" t="s">
        <v>1344</v>
      </c>
      <c r="C10" s="265" t="s">
        <v>1345</v>
      </c>
      <c r="D10" s="266">
        <f t="shared" si="0"/>
        <v>262646</v>
      </c>
      <c r="E10" s="266">
        <v>75965</v>
      </c>
      <c r="F10" s="266">
        <v>30931</v>
      </c>
      <c r="G10" s="266">
        <v>83659</v>
      </c>
      <c r="H10" s="266">
        <v>43659</v>
      </c>
      <c r="I10" s="266">
        <v>28432</v>
      </c>
    </row>
    <row r="11" spans="1:9" ht="15" customHeight="1">
      <c r="A11" s="263">
        <v>4</v>
      </c>
      <c r="B11" s="244" t="s">
        <v>1346</v>
      </c>
      <c r="C11" s="267" t="s">
        <v>1347</v>
      </c>
      <c r="D11" s="266">
        <f t="shared" si="0"/>
        <v>0</v>
      </c>
      <c r="E11" s="268"/>
      <c r="F11" s="268"/>
      <c r="G11" s="268"/>
      <c r="H11" s="268"/>
      <c r="I11" s="268"/>
    </row>
    <row r="12" spans="1:9" ht="15" customHeight="1">
      <c r="A12" s="263">
        <v>5</v>
      </c>
      <c r="B12" s="244" t="s">
        <v>1348</v>
      </c>
      <c r="C12" s="267" t="s">
        <v>1349</v>
      </c>
      <c r="D12" s="266">
        <f t="shared" si="0"/>
        <v>0</v>
      </c>
      <c r="E12" s="268"/>
      <c r="F12" s="268"/>
      <c r="G12" s="268"/>
      <c r="H12" s="268"/>
      <c r="I12" s="268"/>
    </row>
    <row r="13" spans="1:9" ht="15" customHeight="1">
      <c r="A13" s="263">
        <v>6</v>
      </c>
      <c r="B13" s="269" t="s">
        <v>1350</v>
      </c>
      <c r="C13" s="267" t="s">
        <v>1351</v>
      </c>
      <c r="D13" s="266">
        <f t="shared" si="0"/>
        <v>0</v>
      </c>
      <c r="E13" s="268"/>
      <c r="F13" s="268"/>
      <c r="G13" s="268"/>
      <c r="H13" s="268"/>
      <c r="I13" s="268"/>
    </row>
    <row r="14" spans="1:9" ht="15" customHeight="1">
      <c r="A14" s="263">
        <v>7</v>
      </c>
      <c r="B14" s="269" t="s">
        <v>1352</v>
      </c>
      <c r="C14" s="267" t="s">
        <v>1353</v>
      </c>
      <c r="D14" s="266">
        <f t="shared" si="0"/>
        <v>0</v>
      </c>
      <c r="E14" s="268"/>
      <c r="F14" s="268"/>
      <c r="G14" s="268"/>
      <c r="H14" s="268"/>
      <c r="I14" s="268"/>
    </row>
    <row r="15" spans="1:9" ht="15" customHeight="1">
      <c r="A15" s="263">
        <v>8</v>
      </c>
      <c r="B15" s="269" t="s">
        <v>1354</v>
      </c>
      <c r="C15" s="267" t="s">
        <v>1355</v>
      </c>
      <c r="D15" s="266">
        <f t="shared" si="0"/>
        <v>0</v>
      </c>
      <c r="E15" s="268"/>
      <c r="F15" s="268"/>
      <c r="G15" s="268"/>
      <c r="H15" s="268"/>
      <c r="I15" s="268"/>
    </row>
    <row r="16" spans="1:9" ht="15" customHeight="1">
      <c r="A16" s="263">
        <v>9</v>
      </c>
      <c r="B16" s="244" t="s">
        <v>1356</v>
      </c>
      <c r="C16" s="267" t="s">
        <v>1357</v>
      </c>
      <c r="D16" s="266">
        <f t="shared" si="0"/>
        <v>0</v>
      </c>
      <c r="E16" s="268"/>
      <c r="F16" s="268"/>
      <c r="G16" s="268"/>
      <c r="H16" s="268"/>
      <c r="I16" s="268"/>
    </row>
    <row r="17" spans="1:9" ht="15" customHeight="1">
      <c r="A17" s="263">
        <v>10</v>
      </c>
      <c r="B17" s="244" t="s">
        <v>1358</v>
      </c>
      <c r="C17" s="267" t="s">
        <v>1359</v>
      </c>
      <c r="D17" s="266">
        <f t="shared" si="0"/>
        <v>0</v>
      </c>
      <c r="E17" s="268"/>
      <c r="F17" s="268"/>
      <c r="G17" s="268"/>
      <c r="H17" s="268"/>
      <c r="I17" s="268"/>
    </row>
    <row r="18" spans="1:9" ht="15" customHeight="1">
      <c r="A18" s="263">
        <v>11</v>
      </c>
      <c r="B18" s="244" t="s">
        <v>1360</v>
      </c>
      <c r="C18" s="267" t="s">
        <v>1361</v>
      </c>
      <c r="D18" s="266">
        <f t="shared" si="0"/>
        <v>22000</v>
      </c>
      <c r="E18" s="268">
        <v>22000</v>
      </c>
      <c r="F18" s="268"/>
      <c r="G18" s="268"/>
      <c r="H18" s="268"/>
      <c r="I18" s="268"/>
    </row>
    <row r="19" spans="1:9" ht="15" customHeight="1">
      <c r="A19" s="263">
        <v>12</v>
      </c>
      <c r="B19" s="247" t="s">
        <v>1362</v>
      </c>
      <c r="C19" s="265" t="s">
        <v>1363</v>
      </c>
      <c r="D19" s="266">
        <f t="shared" si="0"/>
        <v>22000</v>
      </c>
      <c r="E19" s="266">
        <f>SUM(E11:E18)</f>
        <v>22000</v>
      </c>
      <c r="F19" s="266">
        <f>SUM(F11:F18)</f>
        <v>0</v>
      </c>
      <c r="G19" s="266">
        <f>SUM(G11:G18)</f>
        <v>0</v>
      </c>
      <c r="H19" s="266">
        <f>SUM(H11:H18)</f>
        <v>0</v>
      </c>
      <c r="I19" s="266">
        <f>SUM(I11:I18)</f>
        <v>0</v>
      </c>
    </row>
    <row r="20" spans="1:9" ht="15" customHeight="1">
      <c r="A20" s="263">
        <v>13</v>
      </c>
      <c r="B20" s="270" t="s">
        <v>1364</v>
      </c>
      <c r="C20" s="267" t="s">
        <v>1365</v>
      </c>
      <c r="D20" s="266">
        <f t="shared" si="0"/>
        <v>0</v>
      </c>
      <c r="E20" s="268"/>
      <c r="F20" s="268"/>
      <c r="G20" s="268"/>
      <c r="H20" s="268"/>
      <c r="I20" s="268"/>
    </row>
    <row r="21" spans="1:9" ht="15" customHeight="1">
      <c r="A21" s="263">
        <v>14</v>
      </c>
      <c r="B21" s="270" t="s">
        <v>1366</v>
      </c>
      <c r="C21" s="267" t="s">
        <v>1367</v>
      </c>
      <c r="D21" s="266">
        <f t="shared" si="0"/>
        <v>22</v>
      </c>
      <c r="E21" s="268">
        <v>22</v>
      </c>
      <c r="F21" s="268"/>
      <c r="G21" s="268"/>
      <c r="H21" s="268"/>
      <c r="I21" s="268"/>
    </row>
    <row r="22" spans="1:9" ht="15" customHeight="1">
      <c r="A22" s="263">
        <v>15</v>
      </c>
      <c r="B22" s="270" t="s">
        <v>1368</v>
      </c>
      <c r="C22" s="267" t="s">
        <v>1369</v>
      </c>
      <c r="D22" s="266">
        <f t="shared" si="0"/>
        <v>0</v>
      </c>
      <c r="E22" s="268"/>
      <c r="F22" s="268"/>
      <c r="G22" s="268"/>
      <c r="H22" s="268"/>
      <c r="I22" s="268"/>
    </row>
    <row r="23" spans="1:9" ht="15" customHeight="1">
      <c r="A23" s="263">
        <v>16</v>
      </c>
      <c r="B23" s="270" t="s">
        <v>1370</v>
      </c>
      <c r="C23" s="267" t="s">
        <v>1371</v>
      </c>
      <c r="D23" s="266">
        <f t="shared" si="0"/>
        <v>0</v>
      </c>
      <c r="E23" s="268"/>
      <c r="F23" s="268"/>
      <c r="G23" s="268"/>
      <c r="H23" s="268"/>
      <c r="I23" s="268"/>
    </row>
    <row r="24" spans="1:9" ht="15" customHeight="1">
      <c r="A24" s="263">
        <v>17</v>
      </c>
      <c r="B24" s="270" t="s">
        <v>1372</v>
      </c>
      <c r="C24" s="267" t="s">
        <v>1373</v>
      </c>
      <c r="D24" s="266">
        <f t="shared" si="0"/>
        <v>0</v>
      </c>
      <c r="E24" s="268"/>
      <c r="F24" s="268"/>
      <c r="G24" s="268"/>
      <c r="H24" s="268"/>
      <c r="I24" s="268"/>
    </row>
    <row r="25" spans="1:9" ht="15" customHeight="1">
      <c r="A25" s="263">
        <v>18</v>
      </c>
      <c r="B25" s="270" t="s">
        <v>1374</v>
      </c>
      <c r="C25" s="267" t="s">
        <v>1375</v>
      </c>
      <c r="D25" s="266">
        <f t="shared" si="0"/>
        <v>140757</v>
      </c>
      <c r="E25" s="271">
        <f>SUM(E26:E33)</f>
        <v>140757</v>
      </c>
      <c r="F25" s="271">
        <f>SUM(F26:F33)</f>
        <v>0</v>
      </c>
      <c r="G25" s="271">
        <f>SUM(G26:G33)</f>
        <v>0</v>
      </c>
      <c r="H25" s="271">
        <f>SUM(H26:H33)</f>
        <v>0</v>
      </c>
      <c r="I25" s="271">
        <f>SUM(I26:I33)</f>
        <v>0</v>
      </c>
    </row>
    <row r="26" spans="1:9" ht="15" customHeight="1">
      <c r="A26" s="272"/>
      <c r="B26" s="240" t="s">
        <v>1163</v>
      </c>
      <c r="C26" s="267" t="s">
        <v>1376</v>
      </c>
      <c r="D26" s="266">
        <f t="shared" si="0"/>
        <v>0</v>
      </c>
      <c r="E26" s="268"/>
      <c r="F26" s="268"/>
      <c r="G26" s="268"/>
      <c r="H26" s="268"/>
      <c r="I26" s="268"/>
    </row>
    <row r="27" spans="1:9" ht="15" customHeight="1">
      <c r="A27" s="272"/>
      <c r="B27" s="240" t="s">
        <v>1165</v>
      </c>
      <c r="C27" s="267" t="s">
        <v>1377</v>
      </c>
      <c r="D27" s="266">
        <f t="shared" si="0"/>
        <v>0</v>
      </c>
      <c r="E27" s="268"/>
      <c r="F27" s="268"/>
      <c r="G27" s="268"/>
      <c r="H27" s="268"/>
      <c r="I27" s="268"/>
    </row>
    <row r="28" spans="1:9" ht="15" customHeight="1">
      <c r="A28" s="272"/>
      <c r="B28" s="240" t="s">
        <v>1167</v>
      </c>
      <c r="C28" s="267" t="s">
        <v>1378</v>
      </c>
      <c r="D28" s="266">
        <f t="shared" si="0"/>
        <v>0</v>
      </c>
      <c r="E28" s="268"/>
      <c r="F28" s="268"/>
      <c r="G28" s="268"/>
      <c r="H28" s="268"/>
      <c r="I28" s="268"/>
    </row>
    <row r="29" spans="1:9" ht="15" customHeight="1">
      <c r="A29" s="272"/>
      <c r="B29" s="240" t="s">
        <v>1169</v>
      </c>
      <c r="C29" s="267" t="s">
        <v>1379</v>
      </c>
      <c r="D29" s="266">
        <f t="shared" si="0"/>
        <v>0</v>
      </c>
      <c r="E29" s="268"/>
      <c r="F29" s="268"/>
      <c r="G29" s="268"/>
      <c r="H29" s="268"/>
      <c r="I29" s="268"/>
    </row>
    <row r="30" spans="1:9" ht="15" customHeight="1">
      <c r="A30" s="272"/>
      <c r="B30" s="240" t="s">
        <v>1171</v>
      </c>
      <c r="C30" s="267" t="s">
        <v>1380</v>
      </c>
      <c r="D30" s="266">
        <f t="shared" si="0"/>
        <v>3510</v>
      </c>
      <c r="E30" s="268">
        <v>3510</v>
      </c>
      <c r="F30" s="268"/>
      <c r="G30" s="268"/>
      <c r="H30" s="268"/>
      <c r="I30" s="268"/>
    </row>
    <row r="31" spans="1:9" ht="15" customHeight="1">
      <c r="A31" s="272"/>
      <c r="B31" s="240" t="s">
        <v>1381</v>
      </c>
      <c r="C31" s="267" t="s">
        <v>1382</v>
      </c>
      <c r="D31" s="266">
        <f t="shared" si="0"/>
        <v>105376</v>
      </c>
      <c r="E31" s="268">
        <v>105376</v>
      </c>
      <c r="F31" s="268"/>
      <c r="G31" s="268"/>
      <c r="H31" s="268"/>
      <c r="I31" s="268"/>
    </row>
    <row r="32" spans="1:9" ht="15" customHeight="1">
      <c r="A32" s="272"/>
      <c r="B32" s="240" t="s">
        <v>1383</v>
      </c>
      <c r="C32" s="267" t="s">
        <v>1384</v>
      </c>
      <c r="D32" s="266">
        <f t="shared" si="0"/>
        <v>31371</v>
      </c>
      <c r="E32" s="268">
        <v>31371</v>
      </c>
      <c r="F32" s="268"/>
      <c r="G32" s="268"/>
      <c r="H32" s="268"/>
      <c r="I32" s="268"/>
    </row>
    <row r="33" spans="1:9" ht="15" customHeight="1">
      <c r="A33" s="272"/>
      <c r="B33" s="245" t="s">
        <v>1043</v>
      </c>
      <c r="C33" s="267" t="s">
        <v>1385</v>
      </c>
      <c r="D33" s="266">
        <f t="shared" si="0"/>
        <v>500</v>
      </c>
      <c r="E33" s="268">
        <v>500</v>
      </c>
      <c r="F33" s="268"/>
      <c r="G33" s="268"/>
      <c r="H33" s="268"/>
      <c r="I33" s="268"/>
    </row>
    <row r="34" spans="1:9" ht="15" customHeight="1">
      <c r="A34" s="272">
        <v>19</v>
      </c>
      <c r="B34" s="270" t="s">
        <v>1386</v>
      </c>
      <c r="C34" s="267" t="s">
        <v>1387</v>
      </c>
      <c r="D34" s="266">
        <f t="shared" si="0"/>
        <v>0</v>
      </c>
      <c r="E34" s="268"/>
      <c r="F34" s="268"/>
      <c r="G34" s="268"/>
      <c r="H34" s="268"/>
      <c r="I34" s="268"/>
    </row>
    <row r="35" spans="1:9" ht="15" customHeight="1">
      <c r="A35" s="272">
        <v>20</v>
      </c>
      <c r="B35" s="270" t="s">
        <v>1388</v>
      </c>
      <c r="C35" s="267" t="s">
        <v>1389</v>
      </c>
      <c r="D35" s="266">
        <f t="shared" si="0"/>
        <v>0</v>
      </c>
      <c r="E35" s="268"/>
      <c r="F35" s="268"/>
      <c r="G35" s="268"/>
      <c r="H35" s="268"/>
      <c r="I35" s="268"/>
    </row>
    <row r="36" spans="1:9" ht="15" customHeight="1">
      <c r="A36" s="272">
        <v>21</v>
      </c>
      <c r="B36" s="270" t="s">
        <v>1390</v>
      </c>
      <c r="C36" s="267" t="s">
        <v>1391</v>
      </c>
      <c r="D36" s="266">
        <f t="shared" si="0"/>
        <v>0</v>
      </c>
      <c r="E36" s="268"/>
      <c r="F36" s="268"/>
      <c r="G36" s="268"/>
      <c r="H36" s="268"/>
      <c r="I36" s="268"/>
    </row>
    <row r="37" spans="1:9">
      <c r="A37" s="272">
        <v>22</v>
      </c>
      <c r="B37" s="273" t="s">
        <v>1392</v>
      </c>
      <c r="C37" s="267" t="s">
        <v>1393</v>
      </c>
      <c r="D37" s="266">
        <f t="shared" si="0"/>
        <v>0</v>
      </c>
      <c r="E37" s="268"/>
      <c r="F37" s="268"/>
      <c r="G37" s="268"/>
      <c r="H37" s="268"/>
      <c r="I37" s="268"/>
    </row>
    <row r="38" spans="1:9" ht="15" customHeight="1">
      <c r="A38" s="272">
        <v>23</v>
      </c>
      <c r="B38" s="270" t="s">
        <v>1394</v>
      </c>
      <c r="C38" s="267" t="s">
        <v>1395</v>
      </c>
      <c r="D38" s="266">
        <f t="shared" si="0"/>
        <v>6146</v>
      </c>
      <c r="E38" s="268">
        <v>6146</v>
      </c>
      <c r="F38" s="268"/>
      <c r="G38" s="268"/>
      <c r="H38" s="268"/>
      <c r="I38" s="268"/>
    </row>
    <row r="39" spans="1:9">
      <c r="A39" s="272">
        <v>24</v>
      </c>
      <c r="B39" s="273" t="s">
        <v>1396</v>
      </c>
      <c r="C39" s="267" t="s">
        <v>1397</v>
      </c>
      <c r="D39" s="266">
        <f t="shared" si="0"/>
        <v>205015</v>
      </c>
      <c r="E39" s="268">
        <v>205015</v>
      </c>
      <c r="F39" s="268"/>
      <c r="G39" s="268"/>
      <c r="H39" s="268"/>
      <c r="I39" s="268"/>
    </row>
    <row r="40" spans="1:9" ht="15" customHeight="1">
      <c r="A40" s="272">
        <v>25</v>
      </c>
      <c r="B40" s="247" t="s">
        <v>1398</v>
      </c>
      <c r="C40" s="265" t="s">
        <v>1399</v>
      </c>
      <c r="D40" s="266">
        <f t="shared" si="0"/>
        <v>351940</v>
      </c>
      <c r="E40" s="266">
        <f>E20+E21+E22+E23+E24+E25+E34+E35+E36+E37+E38+E39</f>
        <v>351940</v>
      </c>
      <c r="F40" s="266">
        <f>F20+F21+F22+F23+F24+F25+F34+F35+F36+F37+F38+F39</f>
        <v>0</v>
      </c>
      <c r="G40" s="266">
        <f>G20+G21+G22+G23+G24+G25+G34+G35+G36+G37+G38+G39</f>
        <v>0</v>
      </c>
      <c r="H40" s="266">
        <f>H20+H21+H22+H23+H24+H25+H34+H35+H36+H37+H38+H39</f>
        <v>0</v>
      </c>
      <c r="I40" s="266">
        <f>I20+I21+I22+I23+I24+I25+I34+I35+I36+I37+I38+I39</f>
        <v>0</v>
      </c>
    </row>
    <row r="41" spans="1:9">
      <c r="A41" s="272">
        <v>26</v>
      </c>
      <c r="B41" s="274" t="s">
        <v>564</v>
      </c>
      <c r="C41" s="267" t="s">
        <v>1401</v>
      </c>
      <c r="D41" s="266">
        <f t="shared" si="0"/>
        <v>4265</v>
      </c>
      <c r="E41" s="268">
        <v>2522</v>
      </c>
      <c r="F41" s="268">
        <v>1476</v>
      </c>
      <c r="G41" s="268">
        <v>267</v>
      </c>
      <c r="H41" s="268"/>
      <c r="I41" s="268"/>
    </row>
    <row r="42" spans="1:9">
      <c r="A42" s="272">
        <v>27</v>
      </c>
      <c r="B42" s="274" t="s">
        <v>1402</v>
      </c>
      <c r="C42" s="267" t="s">
        <v>1403</v>
      </c>
      <c r="D42" s="266">
        <f t="shared" si="0"/>
        <v>56293</v>
      </c>
      <c r="E42" s="268">
        <v>55939</v>
      </c>
      <c r="F42" s="268"/>
      <c r="G42" s="268">
        <v>354</v>
      </c>
      <c r="H42" s="268"/>
      <c r="I42" s="268"/>
    </row>
    <row r="43" spans="1:9">
      <c r="A43" s="272">
        <v>28</v>
      </c>
      <c r="B43" s="274" t="s">
        <v>1404</v>
      </c>
      <c r="C43" s="267" t="s">
        <v>1405</v>
      </c>
      <c r="D43" s="266">
        <f t="shared" si="0"/>
        <v>3446</v>
      </c>
      <c r="E43" s="268"/>
      <c r="F43" s="268">
        <v>2626</v>
      </c>
      <c r="G43" s="268">
        <v>465</v>
      </c>
      <c r="H43" s="268">
        <v>40</v>
      </c>
      <c r="I43" s="268">
        <v>315</v>
      </c>
    </row>
    <row r="44" spans="1:9">
      <c r="A44" s="272">
        <v>29</v>
      </c>
      <c r="B44" s="274" t="s">
        <v>1406</v>
      </c>
      <c r="C44" s="267" t="s">
        <v>1407</v>
      </c>
      <c r="D44" s="266">
        <f t="shared" si="0"/>
        <v>19544</v>
      </c>
      <c r="E44" s="268">
        <v>6950</v>
      </c>
      <c r="F44" s="268">
        <v>976</v>
      </c>
      <c r="G44" s="268">
        <v>8590</v>
      </c>
      <c r="H44" s="268">
        <v>829</v>
      </c>
      <c r="I44" s="268">
        <v>2199</v>
      </c>
    </row>
    <row r="45" spans="1:9">
      <c r="A45" s="272">
        <v>30</v>
      </c>
      <c r="B45" s="237" t="s">
        <v>1408</v>
      </c>
      <c r="C45" s="267" t="s">
        <v>1409</v>
      </c>
      <c r="D45" s="266">
        <f t="shared" si="0"/>
        <v>0</v>
      </c>
      <c r="E45" s="268"/>
      <c r="F45" s="268"/>
      <c r="G45" s="268"/>
      <c r="H45" s="268"/>
      <c r="I45" s="268"/>
    </row>
    <row r="46" spans="1:9">
      <c r="A46" s="272">
        <v>31</v>
      </c>
      <c r="B46" s="237" t="s">
        <v>1410</v>
      </c>
      <c r="C46" s="267" t="s">
        <v>1411</v>
      </c>
      <c r="D46" s="266">
        <f t="shared" si="0"/>
        <v>0</v>
      </c>
      <c r="E46" s="268"/>
      <c r="F46" s="268"/>
      <c r="G46" s="268"/>
      <c r="H46" s="268"/>
      <c r="I46" s="268"/>
    </row>
    <row r="47" spans="1:9">
      <c r="A47" s="272">
        <v>32</v>
      </c>
      <c r="B47" s="237" t="s">
        <v>1412</v>
      </c>
      <c r="C47" s="267" t="s">
        <v>1413</v>
      </c>
      <c r="D47" s="266">
        <f t="shared" si="0"/>
        <v>22348</v>
      </c>
      <c r="E47" s="268">
        <v>17573</v>
      </c>
      <c r="F47" s="268">
        <v>1371</v>
      </c>
      <c r="G47" s="268">
        <v>2612</v>
      </c>
      <c r="H47" s="268">
        <v>234</v>
      </c>
      <c r="I47" s="268">
        <v>558</v>
      </c>
    </row>
    <row r="48" spans="1:9">
      <c r="A48" s="272">
        <v>33</v>
      </c>
      <c r="B48" s="243" t="s">
        <v>1414</v>
      </c>
      <c r="C48" s="265" t="s">
        <v>1415</v>
      </c>
      <c r="D48" s="266">
        <f t="shared" si="0"/>
        <v>105896</v>
      </c>
      <c r="E48" s="266">
        <f>SUM(E41:E47)</f>
        <v>82984</v>
      </c>
      <c r="F48" s="266">
        <f>SUM(F41:F47)</f>
        <v>6449</v>
      </c>
      <c r="G48" s="266">
        <f>SUM(G41:G47)</f>
        <v>12288</v>
      </c>
      <c r="H48" s="266">
        <f>SUM(H41:H47)</f>
        <v>1103</v>
      </c>
      <c r="I48" s="266">
        <f>SUM(I41:I47)</f>
        <v>3072</v>
      </c>
    </row>
    <row r="49" spans="1:9" ht="15" customHeight="1">
      <c r="A49" s="272">
        <v>34</v>
      </c>
      <c r="B49" s="244" t="s">
        <v>1416</v>
      </c>
      <c r="C49" s="267" t="s">
        <v>1417</v>
      </c>
      <c r="D49" s="266">
        <f t="shared" si="0"/>
        <v>135621</v>
      </c>
      <c r="E49" s="268">
        <v>135621</v>
      </c>
      <c r="F49" s="268"/>
      <c r="G49" s="268"/>
      <c r="H49" s="268"/>
      <c r="I49" s="268"/>
    </row>
    <row r="50" spans="1:9" ht="15" customHeight="1">
      <c r="A50" s="272">
        <v>35</v>
      </c>
      <c r="B50" s="244" t="s">
        <v>1418</v>
      </c>
      <c r="C50" s="267" t="s">
        <v>1419</v>
      </c>
      <c r="D50" s="266">
        <f t="shared" si="0"/>
        <v>300</v>
      </c>
      <c r="E50" s="268"/>
      <c r="F50" s="268">
        <v>300</v>
      </c>
      <c r="G50" s="268"/>
      <c r="H50" s="268"/>
      <c r="I50" s="268"/>
    </row>
    <row r="51" spans="1:9" ht="15" customHeight="1">
      <c r="A51" s="272">
        <v>36</v>
      </c>
      <c r="B51" s="244" t="s">
        <v>1420</v>
      </c>
      <c r="C51" s="267" t="s">
        <v>1421</v>
      </c>
      <c r="D51" s="266">
        <f t="shared" si="0"/>
        <v>1284</v>
      </c>
      <c r="E51" s="268">
        <v>984</v>
      </c>
      <c r="F51" s="268">
        <v>100</v>
      </c>
      <c r="G51" s="268">
        <v>200</v>
      </c>
      <c r="H51" s="268"/>
      <c r="I51" s="268"/>
    </row>
    <row r="52" spans="1:9" ht="15" customHeight="1">
      <c r="A52" s="272">
        <v>37</v>
      </c>
      <c r="B52" s="244" t="s">
        <v>1422</v>
      </c>
      <c r="C52" s="267" t="s">
        <v>1423</v>
      </c>
      <c r="D52" s="266">
        <f t="shared" si="0"/>
        <v>37045</v>
      </c>
      <c r="E52" s="268">
        <v>36883</v>
      </c>
      <c r="F52" s="268">
        <v>108</v>
      </c>
      <c r="G52" s="268">
        <v>54</v>
      </c>
      <c r="H52" s="268"/>
      <c r="I52" s="268"/>
    </row>
    <row r="53" spans="1:9" ht="15" customHeight="1">
      <c r="A53" s="272">
        <v>38</v>
      </c>
      <c r="B53" s="247" t="s">
        <v>1424</v>
      </c>
      <c r="C53" s="265" t="s">
        <v>1425</v>
      </c>
      <c r="D53" s="266">
        <f t="shared" si="0"/>
        <v>174250</v>
      </c>
      <c r="E53" s="266">
        <f>SUM(E49:E52)</f>
        <v>173488</v>
      </c>
      <c r="F53" s="266">
        <f>SUM(F49:F52)</f>
        <v>508</v>
      </c>
      <c r="G53" s="266">
        <f>SUM(G49:G52)</f>
        <v>254</v>
      </c>
      <c r="H53" s="266">
        <f>SUM(H49:H52)</f>
        <v>0</v>
      </c>
      <c r="I53" s="266">
        <f>SUM(I49:I52)</f>
        <v>0</v>
      </c>
    </row>
    <row r="54" spans="1:9" ht="15" customHeight="1">
      <c r="A54" s="272">
        <v>39</v>
      </c>
      <c r="B54" s="244" t="s">
        <v>1426</v>
      </c>
      <c r="C54" s="267" t="s">
        <v>1427</v>
      </c>
      <c r="D54" s="266">
        <f t="shared" si="0"/>
        <v>0</v>
      </c>
      <c r="E54" s="268"/>
      <c r="F54" s="268"/>
      <c r="G54" s="268"/>
      <c r="H54" s="268"/>
      <c r="I54" s="268"/>
    </row>
    <row r="55" spans="1:9" ht="15" customHeight="1">
      <c r="A55" s="272">
        <v>40</v>
      </c>
      <c r="B55" s="244" t="s">
        <v>1428</v>
      </c>
      <c r="C55" s="267" t="s">
        <v>1429</v>
      </c>
      <c r="D55" s="266">
        <f t="shared" si="0"/>
        <v>0</v>
      </c>
      <c r="E55" s="268"/>
      <c r="F55" s="268"/>
      <c r="G55" s="268"/>
      <c r="H55" s="268"/>
      <c r="I55" s="268"/>
    </row>
    <row r="56" spans="1:9" ht="15" customHeight="1">
      <c r="A56" s="272">
        <v>41</v>
      </c>
      <c r="B56" s="244" t="s">
        <v>1430</v>
      </c>
      <c r="C56" s="267" t="s">
        <v>1431</v>
      </c>
      <c r="D56" s="266">
        <f t="shared" si="0"/>
        <v>0</v>
      </c>
      <c r="E56" s="268"/>
      <c r="F56" s="268"/>
      <c r="G56" s="268"/>
      <c r="H56" s="268"/>
      <c r="I56" s="268"/>
    </row>
    <row r="57" spans="1:9" ht="15" customHeight="1">
      <c r="A57" s="272">
        <v>42</v>
      </c>
      <c r="B57" s="244" t="s">
        <v>1432</v>
      </c>
      <c r="C57" s="267" t="s">
        <v>1433</v>
      </c>
      <c r="D57" s="266">
        <f t="shared" si="0"/>
        <v>0</v>
      </c>
      <c r="E57" s="268"/>
      <c r="F57" s="268"/>
      <c r="G57" s="268"/>
      <c r="H57" s="268"/>
      <c r="I57" s="268"/>
    </row>
    <row r="58" spans="1:9" ht="15" customHeight="1">
      <c r="A58" s="272">
        <v>43</v>
      </c>
      <c r="B58" s="244" t="s">
        <v>1434</v>
      </c>
      <c r="C58" s="267" t="s">
        <v>1435</v>
      </c>
      <c r="D58" s="266">
        <f t="shared" si="0"/>
        <v>0</v>
      </c>
      <c r="E58" s="268"/>
      <c r="F58" s="268"/>
      <c r="G58" s="268"/>
      <c r="H58" s="268"/>
      <c r="I58" s="268"/>
    </row>
    <row r="59" spans="1:9" ht="15" customHeight="1">
      <c r="A59" s="272">
        <v>44</v>
      </c>
      <c r="B59" s="244" t="s">
        <v>1436</v>
      </c>
      <c r="C59" s="267" t="s">
        <v>1437</v>
      </c>
      <c r="D59" s="266">
        <f t="shared" si="0"/>
        <v>0</v>
      </c>
      <c r="E59" s="268"/>
      <c r="F59" s="268"/>
      <c r="G59" s="268"/>
      <c r="H59" s="268"/>
      <c r="I59" s="268"/>
    </row>
    <row r="60" spans="1:9" ht="15" customHeight="1">
      <c r="A60" s="272">
        <v>45</v>
      </c>
      <c r="B60" s="244" t="s">
        <v>1438</v>
      </c>
      <c r="C60" s="267" t="s">
        <v>1439</v>
      </c>
      <c r="D60" s="266">
        <f t="shared" si="0"/>
        <v>0</v>
      </c>
      <c r="E60" s="268"/>
      <c r="F60" s="268"/>
      <c r="G60" s="268"/>
      <c r="H60" s="268"/>
      <c r="I60" s="268"/>
    </row>
    <row r="61" spans="1:9" ht="15" customHeight="1">
      <c r="A61" s="272">
        <v>46</v>
      </c>
      <c r="B61" s="244" t="s">
        <v>1440</v>
      </c>
      <c r="C61" s="267" t="s">
        <v>1441</v>
      </c>
      <c r="D61" s="266">
        <f t="shared" si="0"/>
        <v>0</v>
      </c>
      <c r="E61" s="268"/>
      <c r="F61" s="268"/>
      <c r="G61" s="268"/>
      <c r="H61" s="268"/>
      <c r="I61" s="268"/>
    </row>
    <row r="62" spans="1:9" ht="15" customHeight="1" thickBot="1">
      <c r="A62" s="272">
        <v>47</v>
      </c>
      <c r="B62" s="275" t="s">
        <v>1442</v>
      </c>
      <c r="C62" s="276" t="s">
        <v>1443</v>
      </c>
      <c r="D62" s="266">
        <f t="shared" si="0"/>
        <v>0</v>
      </c>
      <c r="E62" s="277">
        <f>SUM(E54:E61)</f>
        <v>0</v>
      </c>
      <c r="F62" s="277">
        <f>SUM(F54:F61)</f>
        <v>0</v>
      </c>
      <c r="G62" s="277">
        <f>SUM(G54:G61)</f>
        <v>0</v>
      </c>
      <c r="H62" s="277">
        <f>SUM(H54:H61)</f>
        <v>0</v>
      </c>
      <c r="I62" s="277">
        <f>SUM(I54:I61)</f>
        <v>0</v>
      </c>
    </row>
    <row r="63" spans="1:9" ht="15.75" thickBot="1">
      <c r="A63" s="272">
        <v>48</v>
      </c>
      <c r="B63" s="278" t="s">
        <v>1444</v>
      </c>
      <c r="C63" s="279" t="s">
        <v>1445</v>
      </c>
      <c r="D63" s="266">
        <f t="shared" si="0"/>
        <v>1342238</v>
      </c>
      <c r="E63" s="280">
        <f>E8+E9+E10+E19+E40+E48+E53+E62</f>
        <v>747421</v>
      </c>
      <c r="F63" s="280">
        <f>F8+F9+F10+F19+F40+F48+F53+F62</f>
        <v>171412</v>
      </c>
      <c r="G63" s="280">
        <f>G8+G9+G10+G19+G40+G48+G53+G62</f>
        <v>229916</v>
      </c>
      <c r="H63" s="280">
        <f>H8+H9+H10+H19+H40+H48+H53+H62</f>
        <v>138490</v>
      </c>
      <c r="I63" s="280">
        <f>I8+I9+I10+I19+I40+I48+I53+I62</f>
        <v>54999</v>
      </c>
    </row>
    <row r="64" spans="1:9">
      <c r="A64" s="272">
        <v>49</v>
      </c>
      <c r="B64" s="257" t="s">
        <v>1446</v>
      </c>
      <c r="C64" s="580" t="s">
        <v>1447</v>
      </c>
      <c r="D64" s="266">
        <f t="shared" si="0"/>
        <v>0</v>
      </c>
      <c r="E64" s="281"/>
      <c r="F64" s="281"/>
      <c r="G64" s="281"/>
      <c r="H64" s="281"/>
      <c r="I64" s="281"/>
    </row>
    <row r="65" spans="1:9">
      <c r="A65" s="272">
        <v>50</v>
      </c>
      <c r="B65" s="258" t="s">
        <v>1448</v>
      </c>
      <c r="C65" s="581" t="s">
        <v>1449</v>
      </c>
      <c r="D65" s="266">
        <f t="shared" si="0"/>
        <v>0</v>
      </c>
      <c r="E65" s="282"/>
      <c r="F65" s="282"/>
      <c r="G65" s="282"/>
      <c r="H65" s="282"/>
      <c r="I65" s="282"/>
    </row>
    <row r="66" spans="1:9">
      <c r="A66" s="272">
        <v>51</v>
      </c>
      <c r="B66" s="260" t="s">
        <v>1450</v>
      </c>
      <c r="C66" s="580" t="s">
        <v>1451</v>
      </c>
      <c r="D66" s="266">
        <f t="shared" si="0"/>
        <v>0</v>
      </c>
      <c r="E66" s="282"/>
      <c r="F66" s="282"/>
      <c r="G66" s="282"/>
      <c r="H66" s="282"/>
      <c r="I66" s="282"/>
    </row>
    <row r="67" spans="1:9">
      <c r="A67" s="272">
        <v>52</v>
      </c>
      <c r="B67" s="260" t="s">
        <v>1452</v>
      </c>
      <c r="C67" s="581" t="s">
        <v>1453</v>
      </c>
      <c r="D67" s="266">
        <f t="shared" si="0"/>
        <v>11782</v>
      </c>
      <c r="E67" s="282">
        <v>11782</v>
      </c>
      <c r="F67" s="282"/>
      <c r="G67" s="282"/>
      <c r="H67" s="282"/>
      <c r="I67" s="282"/>
    </row>
    <row r="68" spans="1:9">
      <c r="A68" s="272">
        <v>53</v>
      </c>
      <c r="B68" s="260" t="s">
        <v>1454</v>
      </c>
      <c r="C68" s="580" t="s">
        <v>1455</v>
      </c>
      <c r="D68" s="266">
        <f t="shared" si="0"/>
        <v>469214</v>
      </c>
      <c r="E68" s="282">
        <v>469214</v>
      </c>
      <c r="F68" s="282"/>
      <c r="G68" s="282"/>
      <c r="H68" s="282"/>
      <c r="I68" s="282"/>
    </row>
    <row r="69" spans="1:9">
      <c r="A69" s="272">
        <v>54</v>
      </c>
      <c r="B69" s="260" t="s">
        <v>1456</v>
      </c>
      <c r="C69" s="581" t="s">
        <v>1457</v>
      </c>
      <c r="D69" s="266">
        <f t="shared" si="0"/>
        <v>0</v>
      </c>
      <c r="E69" s="282"/>
      <c r="F69" s="282"/>
      <c r="G69" s="282"/>
      <c r="H69" s="282"/>
      <c r="I69" s="282"/>
    </row>
    <row r="70" spans="1:9">
      <c r="A70" s="272">
        <v>55</v>
      </c>
      <c r="B70" s="260" t="s">
        <v>1458</v>
      </c>
      <c r="C70" s="580" t="s">
        <v>1459</v>
      </c>
      <c r="D70" s="266">
        <f t="shared" si="0"/>
        <v>0</v>
      </c>
      <c r="E70" s="282"/>
      <c r="F70" s="282"/>
      <c r="G70" s="282"/>
      <c r="H70" s="282"/>
      <c r="I70" s="282"/>
    </row>
    <row r="71" spans="1:9">
      <c r="A71" s="272">
        <v>56</v>
      </c>
      <c r="B71" s="260" t="s">
        <v>1460</v>
      </c>
      <c r="C71" s="581" t="s">
        <v>1461</v>
      </c>
      <c r="D71" s="266">
        <f t="shared" si="0"/>
        <v>0</v>
      </c>
      <c r="E71" s="282"/>
      <c r="F71" s="282"/>
      <c r="G71" s="282"/>
      <c r="H71" s="282"/>
      <c r="I71" s="282"/>
    </row>
    <row r="72" spans="1:9">
      <c r="A72" s="272">
        <v>57</v>
      </c>
      <c r="B72" s="258" t="s">
        <v>1462</v>
      </c>
      <c r="C72" s="581" t="s">
        <v>1463</v>
      </c>
      <c r="D72" s="266">
        <f>SUM(E72:I72)</f>
        <v>480996</v>
      </c>
      <c r="E72" s="592">
        <f>SUM(E64:E71)</f>
        <v>480996</v>
      </c>
      <c r="F72" s="592">
        <f>SUM(F64:F71)</f>
        <v>0</v>
      </c>
      <c r="G72" s="592">
        <f>SUM(G64:G71)</f>
        <v>0</v>
      </c>
      <c r="H72" s="592">
        <f>SUM(H64:H71)</f>
        <v>0</v>
      </c>
      <c r="I72" s="592">
        <f>SUM(I64:I71)</f>
        <v>0</v>
      </c>
    </row>
    <row r="73" spans="1:9">
      <c r="A73" s="272">
        <v>58</v>
      </c>
      <c r="B73" s="258" t="s">
        <v>1464</v>
      </c>
      <c r="C73" s="581" t="s">
        <v>1465</v>
      </c>
      <c r="D73" s="266">
        <f>SUM(E73:I73)</f>
        <v>0</v>
      </c>
      <c r="E73" s="282"/>
      <c r="F73" s="282"/>
      <c r="G73" s="282"/>
      <c r="H73" s="282"/>
      <c r="I73" s="282"/>
    </row>
    <row r="74" spans="1:9" ht="15.75" thickBot="1">
      <c r="A74" s="272">
        <v>59</v>
      </c>
      <c r="B74" s="283" t="s">
        <v>1466</v>
      </c>
      <c r="C74" s="593" t="s">
        <v>1467</v>
      </c>
      <c r="D74" s="266">
        <f>SUM(E74:I74)</f>
        <v>480996</v>
      </c>
      <c r="E74" s="594">
        <f>SUM(E72:E73)</f>
        <v>480996</v>
      </c>
      <c r="F74" s="594">
        <f>SUM(F72:F73)</f>
        <v>0</v>
      </c>
      <c r="G74" s="594">
        <f>SUM(G72:G73)</f>
        <v>0</v>
      </c>
      <c r="H74" s="594">
        <f>SUM(H72:H73)</f>
        <v>0</v>
      </c>
      <c r="I74" s="594">
        <f>SUM(I72:I73)</f>
        <v>0</v>
      </c>
    </row>
    <row r="75" spans="1:9" ht="15.75" thickBot="1">
      <c r="A75" s="272">
        <v>60</v>
      </c>
      <c r="B75" s="284" t="s">
        <v>1468</v>
      </c>
      <c r="C75" s="285"/>
      <c r="D75" s="266">
        <f>SUM(E75:I75)</f>
        <v>1823234</v>
      </c>
      <c r="E75" s="286">
        <f>E63+E74</f>
        <v>1228417</v>
      </c>
      <c r="F75" s="286">
        <f>F63+F74</f>
        <v>171412</v>
      </c>
      <c r="G75" s="286">
        <f>G63+G74</f>
        <v>229916</v>
      </c>
      <c r="H75" s="286">
        <f>H63+H74</f>
        <v>138490</v>
      </c>
      <c r="I75" s="286">
        <f>I63+I74</f>
        <v>54999</v>
      </c>
    </row>
    <row r="77" spans="1:9">
      <c r="B77" s="287"/>
    </row>
    <row r="79" spans="1:9">
      <c r="B79" s="287"/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C2" sqref="C2"/>
    </sheetView>
  </sheetViews>
  <sheetFormatPr defaultRowHeight="15"/>
  <cols>
    <col min="1" max="1" width="5.85546875" customWidth="1"/>
    <col min="2" max="2" width="55.140625" customWidth="1"/>
    <col min="3" max="3" width="15.140625" customWidth="1"/>
    <col min="4" max="4" width="11.28515625" customWidth="1"/>
    <col min="5" max="5" width="14.85546875" customWidth="1"/>
  </cols>
  <sheetData>
    <row r="1" spans="1:5" ht="18.75">
      <c r="A1" s="591"/>
      <c r="B1" s="595" t="s">
        <v>1109</v>
      </c>
      <c r="C1" s="596" t="s">
        <v>592</v>
      </c>
      <c r="D1" s="596"/>
    </row>
    <row r="2" spans="1:5" ht="18.75">
      <c r="A2" s="597"/>
      <c r="B2" s="598" t="s">
        <v>1010</v>
      </c>
      <c r="C2" s="227" t="s">
        <v>1483</v>
      </c>
      <c r="D2" s="599"/>
    </row>
    <row r="3" spans="1:5" ht="15.75">
      <c r="A3" s="591"/>
      <c r="B3" s="597" t="s">
        <v>1337</v>
      </c>
      <c r="C3" s="596" t="s">
        <v>1112</v>
      </c>
      <c r="D3" s="596"/>
    </row>
    <row r="4" spans="1:5" ht="15.75">
      <c r="A4" s="591"/>
      <c r="B4" s="591"/>
      <c r="C4" s="591"/>
      <c r="D4" s="591"/>
    </row>
    <row r="5" spans="1:5" ht="15.75">
      <c r="A5" s="600" t="s">
        <v>1470</v>
      </c>
      <c r="B5" s="600"/>
      <c r="C5" s="601" t="s">
        <v>1113</v>
      </c>
      <c r="D5" s="601" t="s">
        <v>1073</v>
      </c>
      <c r="E5" s="601" t="s">
        <v>1471</v>
      </c>
    </row>
    <row r="6" spans="1:5" ht="15.75">
      <c r="A6" s="602">
        <v>1</v>
      </c>
      <c r="B6" s="603" t="s">
        <v>1014</v>
      </c>
      <c r="C6" s="201">
        <v>99547</v>
      </c>
      <c r="D6" s="201"/>
      <c r="E6" s="201">
        <f>C6+D6</f>
        <v>99547</v>
      </c>
    </row>
    <row r="7" spans="1:5" ht="15.75">
      <c r="A7" s="602">
        <v>2</v>
      </c>
      <c r="B7" s="602" t="s">
        <v>1015</v>
      </c>
      <c r="C7" s="201">
        <v>33766</v>
      </c>
      <c r="D7" s="201"/>
      <c r="E7" s="201">
        <f t="shared" ref="E7:E35" si="0">C7+D7</f>
        <v>33766</v>
      </c>
    </row>
    <row r="8" spans="1:5" ht="15.75">
      <c r="A8" s="602">
        <v>3</v>
      </c>
      <c r="B8" s="603" t="s">
        <v>722</v>
      </c>
      <c r="C8" s="201">
        <v>3000</v>
      </c>
      <c r="D8" s="201"/>
      <c r="E8" s="201">
        <f t="shared" si="0"/>
        <v>3000</v>
      </c>
    </row>
    <row r="9" spans="1:5" ht="15.75">
      <c r="A9" s="602">
        <v>4</v>
      </c>
      <c r="B9" s="603" t="s">
        <v>723</v>
      </c>
      <c r="C9" s="202">
        <v>2000</v>
      </c>
      <c r="D9" s="202"/>
      <c r="E9" s="201">
        <f t="shared" si="0"/>
        <v>2000</v>
      </c>
    </row>
    <row r="10" spans="1:5" ht="15.75">
      <c r="A10" s="602">
        <v>5</v>
      </c>
      <c r="B10" s="881" t="s">
        <v>617</v>
      </c>
      <c r="C10" s="882">
        <v>2847</v>
      </c>
      <c r="D10" s="882"/>
      <c r="E10" s="201">
        <f t="shared" si="0"/>
        <v>2847</v>
      </c>
    </row>
    <row r="11" spans="1:5" ht="15.75">
      <c r="A11" s="602">
        <v>6</v>
      </c>
      <c r="B11" s="881" t="s">
        <v>1016</v>
      </c>
      <c r="C11" s="882">
        <v>475</v>
      </c>
      <c r="D11" s="882"/>
      <c r="E11" s="201">
        <f t="shared" si="0"/>
        <v>475</v>
      </c>
    </row>
    <row r="12" spans="1:5" ht="15.75">
      <c r="A12" s="602">
        <v>7</v>
      </c>
      <c r="B12" s="881" t="s">
        <v>1017</v>
      </c>
      <c r="C12" s="882">
        <v>3994</v>
      </c>
      <c r="D12" s="882"/>
      <c r="E12" s="201">
        <f t="shared" si="0"/>
        <v>3994</v>
      </c>
    </row>
    <row r="13" spans="1:5" ht="15.75">
      <c r="A13" s="602">
        <v>8</v>
      </c>
      <c r="B13" s="881" t="s">
        <v>1018</v>
      </c>
      <c r="C13" s="882">
        <v>330</v>
      </c>
      <c r="D13" s="882"/>
      <c r="E13" s="201">
        <f t="shared" si="0"/>
        <v>330</v>
      </c>
    </row>
    <row r="14" spans="1:5" ht="15.75">
      <c r="A14" s="602">
        <v>9</v>
      </c>
      <c r="B14" s="602" t="s">
        <v>1019</v>
      </c>
      <c r="C14" s="201">
        <v>767</v>
      </c>
      <c r="D14" s="201"/>
      <c r="E14" s="201">
        <f t="shared" si="0"/>
        <v>767</v>
      </c>
    </row>
    <row r="15" spans="1:5" ht="15.75">
      <c r="A15" s="602">
        <v>10</v>
      </c>
      <c r="B15" s="602" t="s">
        <v>1020</v>
      </c>
      <c r="C15" s="201">
        <v>500</v>
      </c>
      <c r="D15" s="201"/>
      <c r="E15" s="201">
        <f t="shared" si="0"/>
        <v>500</v>
      </c>
    </row>
    <row r="16" spans="1:5" ht="15.75">
      <c r="A16" s="602">
        <v>11</v>
      </c>
      <c r="B16" s="602" t="s">
        <v>1021</v>
      </c>
      <c r="C16" s="201">
        <v>5200</v>
      </c>
      <c r="D16" s="201"/>
      <c r="E16" s="201">
        <f t="shared" si="0"/>
        <v>5200</v>
      </c>
    </row>
    <row r="17" spans="1:5" ht="15.75">
      <c r="A17" s="602">
        <v>12</v>
      </c>
      <c r="B17" s="605" t="s">
        <v>728</v>
      </c>
      <c r="C17" s="201">
        <v>12</v>
      </c>
      <c r="D17" s="201"/>
      <c r="E17" s="201">
        <f t="shared" si="0"/>
        <v>12</v>
      </c>
    </row>
    <row r="18" spans="1:5" ht="15.75">
      <c r="A18" s="602">
        <v>13</v>
      </c>
      <c r="B18" s="602" t="s">
        <v>684</v>
      </c>
      <c r="C18" s="201">
        <v>254</v>
      </c>
      <c r="D18" s="201"/>
      <c r="E18" s="201">
        <f t="shared" si="0"/>
        <v>254</v>
      </c>
    </row>
    <row r="19" spans="1:5" ht="15.75">
      <c r="A19" s="602">
        <v>14</v>
      </c>
      <c r="B19" s="602" t="s">
        <v>1022</v>
      </c>
      <c r="C19" s="201">
        <v>381</v>
      </c>
      <c r="D19" s="201"/>
      <c r="E19" s="201">
        <f t="shared" si="0"/>
        <v>381</v>
      </c>
    </row>
    <row r="20" spans="1:5" ht="15.75">
      <c r="A20" s="602">
        <v>15</v>
      </c>
      <c r="B20" s="602" t="s">
        <v>1023</v>
      </c>
      <c r="C20" s="201">
        <v>127</v>
      </c>
      <c r="D20" s="201"/>
      <c r="E20" s="201">
        <f t="shared" si="0"/>
        <v>127</v>
      </c>
    </row>
    <row r="21" spans="1:5" ht="15.75">
      <c r="A21" s="602">
        <v>16</v>
      </c>
      <c r="B21" s="602" t="s">
        <v>1107</v>
      </c>
      <c r="C21" s="201"/>
      <c r="D21" s="201">
        <v>1620</v>
      </c>
      <c r="E21" s="201">
        <f t="shared" si="0"/>
        <v>1620</v>
      </c>
    </row>
    <row r="22" spans="1:5" ht="15.75">
      <c r="A22" s="602">
        <v>17</v>
      </c>
      <c r="B22" s="602" t="s">
        <v>742</v>
      </c>
      <c r="C22" s="201"/>
      <c r="D22" s="201">
        <v>483</v>
      </c>
      <c r="E22" s="201">
        <f t="shared" si="0"/>
        <v>483</v>
      </c>
    </row>
    <row r="23" spans="1:5" ht="15.75">
      <c r="A23" s="602">
        <v>18</v>
      </c>
      <c r="B23" s="602" t="s">
        <v>1044</v>
      </c>
      <c r="C23" s="201"/>
      <c r="D23" s="201">
        <v>1450</v>
      </c>
      <c r="E23" s="201">
        <f t="shared" si="0"/>
        <v>1450</v>
      </c>
    </row>
    <row r="24" spans="1:5" ht="15.75">
      <c r="A24" s="602">
        <v>19</v>
      </c>
      <c r="B24" s="602" t="s">
        <v>1045</v>
      </c>
      <c r="C24" s="201"/>
      <c r="D24" s="201">
        <v>160</v>
      </c>
      <c r="E24" s="201">
        <f t="shared" si="0"/>
        <v>160</v>
      </c>
    </row>
    <row r="25" spans="1:5" ht="15.75">
      <c r="A25" s="602">
        <v>20</v>
      </c>
      <c r="B25" s="602" t="s">
        <v>1046</v>
      </c>
      <c r="C25" s="201"/>
      <c r="D25" s="201">
        <v>980</v>
      </c>
      <c r="E25" s="201">
        <f t="shared" si="0"/>
        <v>980</v>
      </c>
    </row>
    <row r="26" spans="1:5" ht="15.75">
      <c r="A26" s="602">
        <v>21</v>
      </c>
      <c r="B26" s="602" t="s">
        <v>1047</v>
      </c>
      <c r="C26" s="201"/>
      <c r="D26" s="201">
        <v>297</v>
      </c>
      <c r="E26" s="201">
        <f t="shared" si="0"/>
        <v>297</v>
      </c>
    </row>
    <row r="27" spans="1:5" ht="15.75">
      <c r="A27" s="602">
        <v>22</v>
      </c>
      <c r="B27" s="602" t="s">
        <v>1048</v>
      </c>
      <c r="C27" s="201"/>
      <c r="D27" s="201">
        <v>969</v>
      </c>
      <c r="E27" s="201">
        <f t="shared" si="0"/>
        <v>969</v>
      </c>
    </row>
    <row r="28" spans="1:5" ht="15.75">
      <c r="A28" s="602">
        <v>23</v>
      </c>
      <c r="B28" s="602" t="s">
        <v>1049</v>
      </c>
      <c r="C28" s="201"/>
      <c r="D28" s="201">
        <v>2000</v>
      </c>
      <c r="E28" s="201">
        <f t="shared" si="0"/>
        <v>2000</v>
      </c>
    </row>
    <row r="29" spans="1:5" ht="15.75">
      <c r="A29" s="602">
        <v>24</v>
      </c>
      <c r="B29" s="602" t="s">
        <v>1050</v>
      </c>
      <c r="C29" s="201"/>
      <c r="D29" s="201">
        <v>1631</v>
      </c>
      <c r="E29" s="201">
        <f t="shared" si="0"/>
        <v>1631</v>
      </c>
    </row>
    <row r="30" spans="1:5" ht="15.75">
      <c r="A30" s="602">
        <v>25</v>
      </c>
      <c r="B30" s="602" t="s">
        <v>1051</v>
      </c>
      <c r="C30" s="201"/>
      <c r="D30" s="201">
        <v>2010</v>
      </c>
      <c r="E30" s="201">
        <f t="shared" si="0"/>
        <v>2010</v>
      </c>
    </row>
    <row r="31" spans="1:5" ht="15.75">
      <c r="A31" s="602">
        <v>26</v>
      </c>
      <c r="B31" s="602" t="s">
        <v>1052</v>
      </c>
      <c r="C31" s="201"/>
      <c r="D31" s="201">
        <v>2150</v>
      </c>
      <c r="E31" s="201">
        <f t="shared" si="0"/>
        <v>2150</v>
      </c>
    </row>
    <row r="32" spans="1:5" ht="15.75">
      <c r="A32" s="602">
        <v>27</v>
      </c>
      <c r="B32" s="602" t="s">
        <v>1053</v>
      </c>
      <c r="C32" s="201"/>
      <c r="D32" s="201">
        <v>4500</v>
      </c>
      <c r="E32" s="201">
        <f t="shared" si="0"/>
        <v>4500</v>
      </c>
    </row>
    <row r="33" spans="1:5" ht="15.75">
      <c r="A33" s="602">
        <v>28</v>
      </c>
      <c r="B33" s="602" t="s">
        <v>758</v>
      </c>
      <c r="C33" s="201"/>
      <c r="D33" s="201">
        <v>2400</v>
      </c>
      <c r="E33" s="201">
        <f t="shared" si="0"/>
        <v>2400</v>
      </c>
    </row>
    <row r="34" spans="1:5" ht="15.75">
      <c r="A34" s="602">
        <v>29</v>
      </c>
      <c r="B34" s="602" t="s">
        <v>1054</v>
      </c>
      <c r="C34" s="201"/>
      <c r="D34" s="201">
        <v>400</v>
      </c>
      <c r="E34" s="201">
        <f t="shared" si="0"/>
        <v>400</v>
      </c>
    </row>
    <row r="35" spans="1:5" ht="15.75">
      <c r="A35" s="602">
        <v>30</v>
      </c>
      <c r="B35" s="602"/>
      <c r="C35" s="201"/>
      <c r="D35" s="201"/>
      <c r="E35" s="201">
        <f t="shared" si="0"/>
        <v>0</v>
      </c>
    </row>
    <row r="36" spans="1:5" ht="15.75">
      <c r="A36" s="602">
        <v>31</v>
      </c>
      <c r="B36" s="600" t="s">
        <v>1114</v>
      </c>
      <c r="C36" s="203">
        <f>SUM(C6:C35)</f>
        <v>153200</v>
      </c>
      <c r="D36" s="203">
        <f>SUM(D6:D35)</f>
        <v>21050</v>
      </c>
      <c r="E36" s="203">
        <f>SUM(E6:E35)</f>
        <v>174250</v>
      </c>
    </row>
  </sheetData>
  <phoneticPr fontId="74" type="noConversion"/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4"/>
  <sheetViews>
    <sheetView workbookViewId="0">
      <selection activeCell="C2" sqref="C2"/>
    </sheetView>
  </sheetViews>
  <sheetFormatPr defaultRowHeight="15"/>
  <cols>
    <col min="1" max="1" width="5.28515625" customWidth="1"/>
    <col min="2" max="2" width="55.7109375" customWidth="1"/>
    <col min="3" max="3" width="16.5703125" customWidth="1"/>
    <col min="4" max="4" width="11.5703125" customWidth="1"/>
    <col min="5" max="5" width="16.5703125" customWidth="1"/>
  </cols>
  <sheetData>
    <row r="1" spans="1:5" ht="18.75">
      <c r="A1" s="591"/>
      <c r="B1" s="595" t="s">
        <v>1109</v>
      </c>
      <c r="C1" s="596" t="s">
        <v>593</v>
      </c>
      <c r="D1" s="596"/>
    </row>
    <row r="2" spans="1:5" ht="18.75">
      <c r="A2" s="597"/>
      <c r="B2" s="598" t="s">
        <v>1010</v>
      </c>
      <c r="C2" s="227" t="s">
        <v>1483</v>
      </c>
      <c r="D2" s="599"/>
    </row>
    <row r="3" spans="1:5" ht="15.75">
      <c r="A3" s="591"/>
      <c r="B3" s="597" t="s">
        <v>1337</v>
      </c>
      <c r="C3" s="596" t="s">
        <v>1112</v>
      </c>
      <c r="D3" s="596"/>
    </row>
    <row r="4" spans="1:5" ht="15.75">
      <c r="A4" s="591"/>
      <c r="B4" s="591"/>
      <c r="C4" s="591"/>
      <c r="D4" s="591"/>
    </row>
    <row r="5" spans="1:5" ht="15.75">
      <c r="A5" s="600" t="s">
        <v>1414</v>
      </c>
      <c r="B5" s="601"/>
      <c r="C5" s="601" t="s">
        <v>1113</v>
      </c>
      <c r="D5" s="601" t="s">
        <v>1056</v>
      </c>
      <c r="E5" s="601" t="s">
        <v>1034</v>
      </c>
    </row>
    <row r="6" spans="1:5" ht="15.75">
      <c r="A6" s="602">
        <v>1</v>
      </c>
      <c r="B6" s="603" t="s">
        <v>1024</v>
      </c>
      <c r="C6" s="201">
        <v>50042</v>
      </c>
      <c r="D6" s="201"/>
      <c r="E6" s="201">
        <f>C6+D6</f>
        <v>50042</v>
      </c>
    </row>
    <row r="7" spans="1:5" ht="15.75">
      <c r="A7" s="602">
        <v>2</v>
      </c>
      <c r="B7" s="603" t="s">
        <v>1025</v>
      </c>
      <c r="C7" s="201">
        <v>3000</v>
      </c>
      <c r="D7" s="201"/>
      <c r="E7" s="201">
        <f t="shared" ref="E7:E43" si="0">C7+D7</f>
        <v>3000</v>
      </c>
    </row>
    <row r="8" spans="1:5" ht="15.75">
      <c r="A8" s="602">
        <v>3</v>
      </c>
      <c r="B8" s="883" t="s">
        <v>1026</v>
      </c>
      <c r="C8" s="884">
        <v>1217</v>
      </c>
      <c r="D8" s="884"/>
      <c r="E8" s="201">
        <f t="shared" si="0"/>
        <v>1217</v>
      </c>
    </row>
    <row r="9" spans="1:5" ht="15.75">
      <c r="A9" s="602">
        <v>4</v>
      </c>
      <c r="B9" s="19" t="s">
        <v>1027</v>
      </c>
      <c r="C9" s="201">
        <v>2540</v>
      </c>
      <c r="D9" s="201"/>
      <c r="E9" s="201">
        <f t="shared" si="0"/>
        <v>2540</v>
      </c>
    </row>
    <row r="10" spans="1:5" ht="15.75">
      <c r="A10" s="602">
        <v>5</v>
      </c>
      <c r="B10" s="602" t="s">
        <v>1028</v>
      </c>
      <c r="C10" s="201">
        <v>953</v>
      </c>
      <c r="D10" s="201"/>
      <c r="E10" s="201">
        <f t="shared" si="0"/>
        <v>953</v>
      </c>
    </row>
    <row r="11" spans="1:5" ht="15.75">
      <c r="A11" s="602">
        <v>6</v>
      </c>
      <c r="B11" s="602" t="s">
        <v>1029</v>
      </c>
      <c r="C11" s="201">
        <v>499</v>
      </c>
      <c r="D11" s="201"/>
      <c r="E11" s="201">
        <f t="shared" si="0"/>
        <v>499</v>
      </c>
    </row>
    <row r="12" spans="1:5" ht="15.75">
      <c r="A12" s="602">
        <v>7</v>
      </c>
      <c r="B12" s="19" t="s">
        <v>725</v>
      </c>
      <c r="C12" s="201">
        <v>508</v>
      </c>
      <c r="D12" s="201"/>
      <c r="E12" s="201">
        <f t="shared" si="0"/>
        <v>508</v>
      </c>
    </row>
    <row r="13" spans="1:5" ht="15.75">
      <c r="A13" s="602">
        <v>8</v>
      </c>
      <c r="B13" s="19" t="s">
        <v>726</v>
      </c>
      <c r="C13" s="201">
        <v>127</v>
      </c>
      <c r="D13" s="201">
        <v>300</v>
      </c>
      <c r="E13" s="201">
        <f t="shared" si="0"/>
        <v>427</v>
      </c>
    </row>
    <row r="14" spans="1:5" ht="15.75">
      <c r="A14" s="602">
        <v>9</v>
      </c>
      <c r="B14" s="19" t="s">
        <v>591</v>
      </c>
      <c r="C14" s="201">
        <v>7900</v>
      </c>
      <c r="D14" s="201"/>
      <c r="E14" s="201">
        <f t="shared" si="0"/>
        <v>7900</v>
      </c>
    </row>
    <row r="15" spans="1:5" ht="15.75">
      <c r="A15" s="602">
        <v>10</v>
      </c>
      <c r="B15" s="605" t="s">
        <v>1030</v>
      </c>
      <c r="C15" s="201">
        <v>344</v>
      </c>
      <c r="D15" s="201"/>
      <c r="E15" s="201">
        <f t="shared" si="0"/>
        <v>344</v>
      </c>
    </row>
    <row r="16" spans="1:5" ht="15.75">
      <c r="A16" s="602">
        <v>11</v>
      </c>
      <c r="B16" s="19" t="s">
        <v>1064</v>
      </c>
      <c r="C16" s="201">
        <v>1143</v>
      </c>
      <c r="D16" s="201">
        <v>-589</v>
      </c>
      <c r="E16" s="201">
        <f t="shared" si="0"/>
        <v>554</v>
      </c>
    </row>
    <row r="17" spans="1:5" ht="15.75">
      <c r="A17" s="602">
        <v>12</v>
      </c>
      <c r="B17" s="19" t="s">
        <v>1058</v>
      </c>
      <c r="C17" s="201">
        <v>330</v>
      </c>
      <c r="D17" s="201">
        <v>9</v>
      </c>
      <c r="E17" s="201">
        <f t="shared" si="0"/>
        <v>339</v>
      </c>
    </row>
    <row r="18" spans="1:5" ht="15.75">
      <c r="A18" s="602">
        <v>13</v>
      </c>
      <c r="B18" s="19" t="s">
        <v>1031</v>
      </c>
      <c r="C18" s="201">
        <v>3708</v>
      </c>
      <c r="D18" s="201"/>
      <c r="E18" s="201">
        <f t="shared" si="0"/>
        <v>3708</v>
      </c>
    </row>
    <row r="19" spans="1:5" ht="15.75">
      <c r="A19" s="602">
        <v>14</v>
      </c>
      <c r="B19" s="19" t="s">
        <v>1067</v>
      </c>
      <c r="C19" s="201">
        <v>203</v>
      </c>
      <c r="D19" s="201">
        <v>-152</v>
      </c>
      <c r="E19" s="201">
        <f t="shared" si="0"/>
        <v>51</v>
      </c>
    </row>
    <row r="20" spans="1:5" ht="15.75">
      <c r="A20" s="602">
        <v>15</v>
      </c>
      <c r="B20" s="19" t="s">
        <v>1055</v>
      </c>
      <c r="C20" s="201">
        <v>22</v>
      </c>
      <c r="D20" s="201">
        <v>1818</v>
      </c>
      <c r="E20" s="201">
        <f t="shared" si="0"/>
        <v>1840</v>
      </c>
    </row>
    <row r="21" spans="1:5" ht="15.75">
      <c r="A21" s="602">
        <v>16</v>
      </c>
      <c r="B21" s="19" t="s">
        <v>1032</v>
      </c>
      <c r="C21" s="201">
        <v>254</v>
      </c>
      <c r="D21" s="201"/>
      <c r="E21" s="201">
        <f t="shared" si="0"/>
        <v>254</v>
      </c>
    </row>
    <row r="22" spans="1:5" ht="15.75">
      <c r="A22" s="602">
        <v>17</v>
      </c>
      <c r="B22" s="602" t="s">
        <v>1033</v>
      </c>
      <c r="C22" s="201">
        <v>347</v>
      </c>
      <c r="D22" s="201">
        <v>231</v>
      </c>
      <c r="E22" s="201">
        <f t="shared" si="0"/>
        <v>578</v>
      </c>
    </row>
    <row r="23" spans="1:5" ht="15.75">
      <c r="A23" s="602">
        <v>18</v>
      </c>
      <c r="B23" s="602" t="s">
        <v>736</v>
      </c>
      <c r="C23" s="201"/>
      <c r="D23" s="201">
        <v>400</v>
      </c>
      <c r="E23" s="201">
        <f t="shared" si="0"/>
        <v>400</v>
      </c>
    </row>
    <row r="24" spans="1:5" ht="15.75">
      <c r="A24" s="602">
        <v>19</v>
      </c>
      <c r="B24" s="602" t="s">
        <v>1066</v>
      </c>
      <c r="C24" s="201"/>
      <c r="D24" s="201">
        <v>500</v>
      </c>
      <c r="E24" s="201">
        <f t="shared" si="0"/>
        <v>500</v>
      </c>
    </row>
    <row r="25" spans="1:5" ht="15.75">
      <c r="A25" s="602">
        <v>20</v>
      </c>
      <c r="B25" s="602" t="s">
        <v>1065</v>
      </c>
      <c r="C25" s="201"/>
      <c r="D25" s="201">
        <v>552</v>
      </c>
      <c r="E25" s="201">
        <f t="shared" si="0"/>
        <v>552</v>
      </c>
    </row>
    <row r="26" spans="1:5" ht="15.75">
      <c r="A26" s="602">
        <v>21</v>
      </c>
      <c r="B26" s="602" t="s">
        <v>1057</v>
      </c>
      <c r="C26" s="201"/>
      <c r="D26" s="201">
        <v>591</v>
      </c>
      <c r="E26" s="201">
        <f t="shared" si="0"/>
        <v>591</v>
      </c>
    </row>
    <row r="27" spans="1:5" ht="15.75">
      <c r="A27" s="602">
        <v>22</v>
      </c>
      <c r="B27" s="602" t="s">
        <v>1059</v>
      </c>
      <c r="C27" s="201"/>
      <c r="D27" s="201">
        <v>1100</v>
      </c>
      <c r="E27" s="201">
        <f t="shared" si="0"/>
        <v>1100</v>
      </c>
    </row>
    <row r="28" spans="1:5" ht="15.75">
      <c r="A28" s="602">
        <v>23</v>
      </c>
      <c r="B28" s="602" t="s">
        <v>1060</v>
      </c>
      <c r="C28" s="201"/>
      <c r="D28" s="201">
        <v>200</v>
      </c>
      <c r="E28" s="201">
        <f t="shared" si="0"/>
        <v>200</v>
      </c>
    </row>
    <row r="29" spans="1:5" ht="15.75">
      <c r="A29" s="602">
        <v>24</v>
      </c>
      <c r="B29" s="602" t="s">
        <v>1475</v>
      </c>
      <c r="C29" s="201"/>
      <c r="D29" s="201">
        <v>450</v>
      </c>
      <c r="E29" s="201">
        <f t="shared" si="0"/>
        <v>450</v>
      </c>
    </row>
    <row r="30" spans="1:5" ht="15.75">
      <c r="A30" s="602">
        <v>25</v>
      </c>
      <c r="B30" s="602" t="s">
        <v>1061</v>
      </c>
      <c r="C30" s="201"/>
      <c r="D30" s="201">
        <v>1321</v>
      </c>
      <c r="E30" s="201">
        <f t="shared" si="0"/>
        <v>1321</v>
      </c>
    </row>
    <row r="31" spans="1:5" ht="15.75">
      <c r="A31" s="602">
        <v>26</v>
      </c>
      <c r="B31" s="602" t="s">
        <v>1062</v>
      </c>
      <c r="C31" s="201"/>
      <c r="D31" s="201">
        <v>3335</v>
      </c>
      <c r="E31" s="201">
        <f t="shared" si="0"/>
        <v>3335</v>
      </c>
    </row>
    <row r="32" spans="1:5" ht="15.75">
      <c r="A32" s="602">
        <v>27</v>
      </c>
      <c r="B32" s="602" t="s">
        <v>1063</v>
      </c>
      <c r="C32" s="201"/>
      <c r="D32" s="201">
        <v>1239</v>
      </c>
      <c r="E32" s="201">
        <f t="shared" si="0"/>
        <v>1239</v>
      </c>
    </row>
    <row r="33" spans="1:5" ht="15.75">
      <c r="A33" s="602">
        <v>28</v>
      </c>
      <c r="B33" s="602" t="s">
        <v>1068</v>
      </c>
      <c r="C33" s="201"/>
      <c r="D33" s="201">
        <v>663</v>
      </c>
      <c r="E33" s="201">
        <f t="shared" si="0"/>
        <v>663</v>
      </c>
    </row>
    <row r="34" spans="1:5" ht="15.75">
      <c r="A34" s="602">
        <v>29</v>
      </c>
      <c r="B34" s="602" t="s">
        <v>750</v>
      </c>
      <c r="C34" s="201"/>
      <c r="D34" s="201">
        <v>1500</v>
      </c>
      <c r="E34" s="201">
        <f t="shared" si="0"/>
        <v>1500</v>
      </c>
    </row>
    <row r="35" spans="1:5" ht="15.75">
      <c r="A35" s="602">
        <v>30</v>
      </c>
      <c r="B35" s="602" t="s">
        <v>753</v>
      </c>
      <c r="C35" s="201"/>
      <c r="D35" s="201">
        <v>150</v>
      </c>
      <c r="E35" s="201">
        <f t="shared" si="0"/>
        <v>150</v>
      </c>
    </row>
    <row r="36" spans="1:5" ht="15.75">
      <c r="A36" s="602">
        <v>31</v>
      </c>
      <c r="B36" s="602" t="s">
        <v>761</v>
      </c>
      <c r="C36" s="201"/>
      <c r="D36" s="201">
        <v>220</v>
      </c>
      <c r="E36" s="201">
        <f t="shared" si="0"/>
        <v>220</v>
      </c>
    </row>
    <row r="37" spans="1:5" ht="15.75">
      <c r="A37" s="602">
        <v>32</v>
      </c>
      <c r="B37" s="602" t="s">
        <v>1069</v>
      </c>
      <c r="C37" s="201"/>
      <c r="D37" s="201">
        <v>700</v>
      </c>
      <c r="E37" s="201">
        <f t="shared" si="0"/>
        <v>700</v>
      </c>
    </row>
    <row r="38" spans="1:5" ht="15.75">
      <c r="A38" s="602">
        <v>33</v>
      </c>
      <c r="B38" s="602" t="s">
        <v>1070</v>
      </c>
      <c r="C38" s="201"/>
      <c r="D38" s="201">
        <v>6841</v>
      </c>
      <c r="E38" s="955">
        <f t="shared" si="0"/>
        <v>6841</v>
      </c>
    </row>
    <row r="39" spans="1:5" ht="15.75">
      <c r="A39" s="602">
        <v>34</v>
      </c>
      <c r="B39" s="602" t="s">
        <v>1071</v>
      </c>
      <c r="C39" s="201"/>
      <c r="D39" s="201">
        <v>1200</v>
      </c>
      <c r="E39" s="201">
        <f t="shared" si="0"/>
        <v>1200</v>
      </c>
    </row>
    <row r="40" spans="1:5" ht="15.75">
      <c r="A40" s="602">
        <v>35</v>
      </c>
      <c r="B40" s="602" t="s">
        <v>767</v>
      </c>
      <c r="C40" s="201"/>
      <c r="D40" s="201">
        <v>680</v>
      </c>
      <c r="E40" s="201">
        <f t="shared" si="0"/>
        <v>680</v>
      </c>
    </row>
    <row r="41" spans="1:5" ht="15.75">
      <c r="A41" s="602">
        <v>36</v>
      </c>
      <c r="B41" s="602" t="s">
        <v>1072</v>
      </c>
      <c r="C41" s="201"/>
      <c r="D41" s="201">
        <v>3600</v>
      </c>
      <c r="E41" s="201">
        <f t="shared" si="0"/>
        <v>3600</v>
      </c>
    </row>
    <row r="42" spans="1:5" ht="15.75">
      <c r="A42" s="602">
        <v>37</v>
      </c>
      <c r="B42" s="602" t="s">
        <v>1099</v>
      </c>
      <c r="C42" s="201"/>
      <c r="D42" s="201">
        <v>5900</v>
      </c>
      <c r="E42" s="201">
        <f t="shared" si="0"/>
        <v>5900</v>
      </c>
    </row>
    <row r="43" spans="1:5" ht="15.75">
      <c r="A43" s="602">
        <v>38</v>
      </c>
      <c r="B43" s="602"/>
      <c r="C43" s="201"/>
      <c r="D43" s="201"/>
      <c r="E43" s="201">
        <f t="shared" si="0"/>
        <v>0</v>
      </c>
    </row>
    <row r="44" spans="1:5" ht="15.75">
      <c r="A44" s="602">
        <v>39</v>
      </c>
      <c r="B44" s="600" t="s">
        <v>1114</v>
      </c>
      <c r="C44" s="203">
        <f>SUM(C6:C43)</f>
        <v>73137</v>
      </c>
      <c r="D44" s="203">
        <f>SUM(D6:D43)</f>
        <v>32759</v>
      </c>
      <c r="E44" s="203">
        <f>SUM(E6:E43)</f>
        <v>105896</v>
      </c>
    </row>
  </sheetData>
  <phoneticPr fontId="74" type="noConversion"/>
  <pageMargins left="0.7" right="0.7" top="0.75" bottom="0.75" header="0.3" footer="0.3"/>
  <pageSetup paperSize="9" scale="8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885" t="s">
        <v>1109</v>
      </c>
      <c r="D1" s="16" t="s">
        <v>1087</v>
      </c>
    </row>
    <row r="2" spans="1:9" ht="18.75">
      <c r="B2" s="886" t="s">
        <v>1010</v>
      </c>
      <c r="C2" s="887"/>
      <c r="D2" s="227" t="s">
        <v>1483</v>
      </c>
      <c r="E2" s="888"/>
      <c r="F2" s="888"/>
      <c r="G2" s="888"/>
      <c r="H2" s="888"/>
      <c r="I2" s="888"/>
    </row>
    <row r="3" spans="1:9" ht="18.75">
      <c r="B3" s="889" t="s">
        <v>1035</v>
      </c>
      <c r="D3" s="17" t="s">
        <v>1112</v>
      </c>
    </row>
    <row r="4" spans="1:9" ht="18.75">
      <c r="B4" s="890" t="s">
        <v>1038</v>
      </c>
      <c r="D4" s="17"/>
    </row>
    <row r="5" spans="1:9">
      <c r="B5" s="891"/>
      <c r="C5" s="891"/>
      <c r="D5" s="891" t="s">
        <v>1114</v>
      </c>
      <c r="E5" s="891" t="s">
        <v>1115</v>
      </c>
      <c r="F5" s="891" t="s">
        <v>1116</v>
      </c>
      <c r="G5" s="891" t="s">
        <v>1117</v>
      </c>
      <c r="H5" s="891" t="s">
        <v>1118</v>
      </c>
      <c r="I5" s="891" t="s">
        <v>1119</v>
      </c>
    </row>
    <row r="6" spans="1:9" ht="15" customHeight="1">
      <c r="A6" s="228" t="s">
        <v>1120</v>
      </c>
      <c r="B6" s="229" t="s">
        <v>1121</v>
      </c>
      <c r="C6" s="230" t="s">
        <v>1122</v>
      </c>
      <c r="D6" s="231" t="s">
        <v>1335</v>
      </c>
      <c r="E6" s="231" t="s">
        <v>1335</v>
      </c>
      <c r="F6" s="231" t="s">
        <v>1335</v>
      </c>
      <c r="G6" s="231" t="s">
        <v>1335</v>
      </c>
      <c r="H6" s="231" t="s">
        <v>1335</v>
      </c>
      <c r="I6" s="231" t="s">
        <v>1335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1126</v>
      </c>
      <c r="F7" s="234" t="s">
        <v>1126</v>
      </c>
      <c r="G7" s="234" t="s">
        <v>1126</v>
      </c>
      <c r="H7" s="234" t="s">
        <v>1126</v>
      </c>
      <c r="I7" s="234"/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>'17'!D8-'19b mell'!D8-'19c mell'!D8</f>
        <v>109653</v>
      </c>
      <c r="E8" s="238">
        <f>'17'!E8-'19b mell'!E8-'19c mell'!E8</f>
        <v>109653</v>
      </c>
      <c r="F8" s="238">
        <f>'17'!F8-'19b mell'!F8-'19c mell'!F8</f>
        <v>0</v>
      </c>
      <c r="G8" s="238">
        <f>'17'!G8-'19b mell'!G8-'19c mell'!G8</f>
        <v>0</v>
      </c>
      <c r="H8" s="238">
        <f>'17'!H8-'19b mell'!H8-'19c mell'!H8</f>
        <v>0</v>
      </c>
      <c r="I8" s="238">
        <f>'17'!I8-'19b mell'!I8-'19c mell'!I8</f>
        <v>0</v>
      </c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>'17'!D9-'19b mell'!D9-'19c mell'!D9</f>
        <v>130351</v>
      </c>
      <c r="E9" s="238">
        <f>'17'!E9-'19b mell'!E9-'19c mell'!E9</f>
        <v>130351</v>
      </c>
      <c r="F9" s="238">
        <f>'17'!F9-'19b mell'!F9-'19c mell'!F9</f>
        <v>0</v>
      </c>
      <c r="G9" s="238">
        <f>'17'!G9-'19b mell'!G9-'19c mell'!G9</f>
        <v>0</v>
      </c>
      <c r="H9" s="238">
        <f>'17'!H9-'19b mell'!H9-'19c mell'!H9</f>
        <v>0</v>
      </c>
      <c r="I9" s="238">
        <f>'17'!I9-'19b mell'!I9-'19c mell'!I9</f>
        <v>0</v>
      </c>
    </row>
    <row r="10" spans="1:9" ht="15" customHeight="1">
      <c r="A10" s="235" t="s">
        <v>1133</v>
      </c>
      <c r="B10" s="240" t="s">
        <v>1134</v>
      </c>
      <c r="C10" s="237" t="s">
        <v>1135</v>
      </c>
      <c r="D10" s="238">
        <f>'17'!D10-'19b mell'!D10-'19c mell'!D10</f>
        <v>87727</v>
      </c>
      <c r="E10" s="238">
        <f>'17'!E10-'19b mell'!E10-'19c mell'!E10</f>
        <v>87727</v>
      </c>
      <c r="F10" s="238">
        <f>'17'!F10-'19b mell'!F10-'19c mell'!F10</f>
        <v>0</v>
      </c>
      <c r="G10" s="238">
        <f>'17'!G10-'19b mell'!G10-'19c mell'!G10</f>
        <v>0</v>
      </c>
      <c r="H10" s="238">
        <f>'17'!H10-'19b mell'!H10-'19c mell'!H10</f>
        <v>0</v>
      </c>
      <c r="I10" s="238">
        <f>'17'!I10-'19b mell'!I10-'19c mell'!I10</f>
        <v>0</v>
      </c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>'17'!D11-'19b mell'!D11-'19c mell'!D11</f>
        <v>6884</v>
      </c>
      <c r="E11" s="238">
        <f>'17'!E11-'19b mell'!E11-'19c mell'!E11</f>
        <v>6884</v>
      </c>
      <c r="F11" s="238">
        <f>'17'!F11-'19b mell'!F11-'19c mell'!F11</f>
        <v>0</v>
      </c>
      <c r="G11" s="238">
        <f>'17'!G11-'19b mell'!G11-'19c mell'!G11</f>
        <v>0</v>
      </c>
      <c r="H11" s="238">
        <f>'17'!H11-'19b mell'!H11-'19c mell'!H11</f>
        <v>0</v>
      </c>
      <c r="I11" s="238">
        <f>'17'!I11-'19b mell'!I11-'19c mell'!I11</f>
        <v>0</v>
      </c>
    </row>
    <row r="12" spans="1:9" ht="15" customHeight="1">
      <c r="A12" s="235" t="s">
        <v>1139</v>
      </c>
      <c r="B12" s="240" t="s">
        <v>678</v>
      </c>
      <c r="C12" s="237" t="s">
        <v>1141</v>
      </c>
      <c r="D12" s="238">
        <f>'17'!D12-'19b mell'!D12-'19c mell'!D12</f>
        <v>0</v>
      </c>
      <c r="E12" s="238">
        <f>'17'!E12-'19b mell'!E12-'19c mell'!E12</f>
        <v>0</v>
      </c>
      <c r="F12" s="238">
        <f>'17'!F12-'19b mell'!F12-'19c mell'!F12</f>
        <v>0</v>
      </c>
      <c r="G12" s="238">
        <f>'17'!G12-'19b mell'!G12-'19c mell'!G12</f>
        <v>0</v>
      </c>
      <c r="H12" s="238">
        <f>'17'!H12-'19b mell'!H12-'19c mell'!H12</f>
        <v>0</v>
      </c>
      <c r="I12" s="238">
        <f>'17'!I12-'19b mell'!I12-'19c mell'!I12</f>
        <v>0</v>
      </c>
    </row>
    <row r="13" spans="1:9" ht="15" customHeight="1">
      <c r="A13" s="235" t="s">
        <v>1142</v>
      </c>
      <c r="B13" s="240" t="s">
        <v>1012</v>
      </c>
      <c r="C13" s="237" t="s">
        <v>1144</v>
      </c>
      <c r="D13" s="238">
        <f>'17'!D13-'19b mell'!D13-'19c mell'!D13</f>
        <v>0</v>
      </c>
      <c r="E13" s="238">
        <f>'17'!E13-'19b mell'!E13-'19c mell'!E13</f>
        <v>0</v>
      </c>
      <c r="F13" s="238">
        <f>'17'!F13-'19b mell'!F13-'19c mell'!F13</f>
        <v>0</v>
      </c>
      <c r="G13" s="238">
        <f>'17'!G13-'19b mell'!G13-'19c mell'!G13</f>
        <v>0</v>
      </c>
      <c r="H13" s="238">
        <f>'17'!H13-'19b mell'!H13-'19c mell'!H13</f>
        <v>0</v>
      </c>
      <c r="I13" s="238">
        <f>'17'!I13-'19b mell'!I13-'19c mell'!I13</f>
        <v>0</v>
      </c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>'17'!D14-'19b mell'!D14-'19c mell'!D14</f>
        <v>334615</v>
      </c>
      <c r="E14" s="238">
        <f>'17'!E14-'19b mell'!E14-'19c mell'!E14</f>
        <v>334615</v>
      </c>
      <c r="F14" s="238">
        <f>'17'!F14-'19b mell'!F14-'19c mell'!F14</f>
        <v>0</v>
      </c>
      <c r="G14" s="238">
        <f>'17'!G14-'19b mell'!G14-'19c mell'!G14</f>
        <v>0</v>
      </c>
      <c r="H14" s="238">
        <f>'17'!H14-'19b mell'!H14-'19c mell'!H14</f>
        <v>0</v>
      </c>
      <c r="I14" s="238">
        <f>'17'!I14-'19b mell'!I14-'19c mell'!I14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>'17'!D15-'19b mell'!D15-'19c mell'!D15</f>
        <v>0</v>
      </c>
      <c r="E15" s="238">
        <f>'17'!E15-'19b mell'!E15-'19c mell'!E15</f>
        <v>0</v>
      </c>
      <c r="F15" s="238">
        <f>'17'!F15-'19b mell'!F15-'19c mell'!F15</f>
        <v>0</v>
      </c>
      <c r="G15" s="238">
        <f>'17'!G15-'19b mell'!G15-'19c mell'!G15</f>
        <v>0</v>
      </c>
      <c r="H15" s="238">
        <f>'17'!H15-'19b mell'!H15-'19c mell'!H15</f>
        <v>0</v>
      </c>
      <c r="I15" s="238">
        <f>'17'!I15-'19b mell'!I15-'19c mell'!I15</f>
        <v>0</v>
      </c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>'17'!D16-'19b mell'!D16-'19c mell'!D16</f>
        <v>0</v>
      </c>
      <c r="E16" s="238">
        <f>'17'!E16-'19b mell'!E16-'19c mell'!E16</f>
        <v>0</v>
      </c>
      <c r="F16" s="238">
        <f>'17'!F16-'19b mell'!F16-'19c mell'!F16</f>
        <v>0</v>
      </c>
      <c r="G16" s="238">
        <f>'17'!G16-'19b mell'!G16-'19c mell'!G16</f>
        <v>0</v>
      </c>
      <c r="H16" s="238">
        <f>'17'!H16-'19b mell'!H16-'19c mell'!H16</f>
        <v>0</v>
      </c>
      <c r="I16" s="238">
        <f>'17'!I16-'19b mell'!I16-'19c mell'!I16</f>
        <v>0</v>
      </c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>'17'!D17-'19b mell'!D17-'19c mell'!D17</f>
        <v>0</v>
      </c>
      <c r="E17" s="238">
        <f>'17'!E17-'19b mell'!E17-'19c mell'!E17</f>
        <v>0</v>
      </c>
      <c r="F17" s="238">
        <f>'17'!F17-'19b mell'!F17-'19c mell'!F17</f>
        <v>0</v>
      </c>
      <c r="G17" s="238">
        <f>'17'!G17-'19b mell'!G17-'19c mell'!G17</f>
        <v>0</v>
      </c>
      <c r="H17" s="238">
        <f>'17'!H17-'19b mell'!H17-'19c mell'!H17</f>
        <v>0</v>
      </c>
      <c r="I17" s="238">
        <f>'17'!I17-'19b mell'!I17-'19c mell'!I17</f>
        <v>0</v>
      </c>
    </row>
    <row r="18" spans="1:9" ht="15" customHeight="1">
      <c r="A18" s="235" t="s">
        <v>1157</v>
      </c>
      <c r="B18" s="240" t="s">
        <v>1158</v>
      </c>
      <c r="C18" s="237" t="s">
        <v>1159</v>
      </c>
      <c r="D18" s="238">
        <f>'17'!D18-'19b mell'!D18-'19c mell'!D18</f>
        <v>0</v>
      </c>
      <c r="E18" s="238">
        <f>'17'!E18-'19b mell'!E18-'19c mell'!E18</f>
        <v>0</v>
      </c>
      <c r="F18" s="238">
        <f>'17'!F18-'19b mell'!F18-'19c mell'!F18</f>
        <v>0</v>
      </c>
      <c r="G18" s="238">
        <f>'17'!G18-'19b mell'!G18-'19c mell'!G18</f>
        <v>0</v>
      </c>
      <c r="H18" s="238">
        <f>'17'!H18-'19b mell'!H18-'19c mell'!H18</f>
        <v>0</v>
      </c>
      <c r="I18" s="238">
        <f>'17'!I18-'19b mell'!I18-'19c mell'!I18</f>
        <v>0</v>
      </c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>'17'!D19-'19b mell'!D19-'19c mell'!D19</f>
        <v>84003</v>
      </c>
      <c r="E19" s="238">
        <f>'17'!E19-'19b mell'!E19-'19c mell'!E19</f>
        <v>20603</v>
      </c>
      <c r="F19" s="238">
        <f>'17'!F19-'19b mell'!F19-'19c mell'!F19</f>
        <v>0</v>
      </c>
      <c r="G19" s="238">
        <f>'17'!G19-'19b mell'!G19-'19c mell'!G19</f>
        <v>62306</v>
      </c>
      <c r="H19" s="238">
        <f>'17'!H19-'19b mell'!H19-'19c mell'!H19</f>
        <v>1094</v>
      </c>
      <c r="I19" s="238">
        <f>'17'!I19-'19b mell'!I19-'19c mell'!I19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>'17'!D20-'19b mell'!D20-'19c mell'!D20</f>
        <v>0</v>
      </c>
      <c r="E20" s="238">
        <f>'17'!E20-'19b mell'!E20-'19c mell'!E20</f>
        <v>0</v>
      </c>
      <c r="F20" s="238">
        <f>'17'!F20-'19b mell'!F20-'19c mell'!F20</f>
        <v>0</v>
      </c>
      <c r="G20" s="238">
        <f>'17'!G20-'19b mell'!G20-'19c mell'!G20</f>
        <v>0</v>
      </c>
      <c r="H20" s="238">
        <f>'17'!H20-'19b mell'!H20-'19c mell'!H20</f>
        <v>0</v>
      </c>
      <c r="I20" s="238">
        <f>'17'!I20-'19b mell'!I20-'19c mell'!I20</f>
        <v>0</v>
      </c>
    </row>
    <row r="21" spans="1:9" ht="15" customHeight="1">
      <c r="A21" s="235"/>
      <c r="B21" s="240" t="s">
        <v>1165</v>
      </c>
      <c r="C21" s="237" t="s">
        <v>1166</v>
      </c>
      <c r="D21" s="238">
        <f>'17'!D21-'19b mell'!D21-'19c mell'!D21</f>
        <v>13002</v>
      </c>
      <c r="E21" s="238">
        <f>'17'!E21-'19b mell'!E21-'19c mell'!E21</f>
        <v>13002</v>
      </c>
      <c r="F21" s="238">
        <f>'17'!F21-'19b mell'!F21-'19c mell'!F21</f>
        <v>0</v>
      </c>
      <c r="G21" s="238">
        <f>'17'!G21-'19b mell'!G21-'19c mell'!G21</f>
        <v>0</v>
      </c>
      <c r="H21" s="238">
        <f>'17'!H21-'19b mell'!H21-'19c mell'!H21</f>
        <v>0</v>
      </c>
      <c r="I21" s="238">
        <f>'17'!I21-'19b mell'!I21-'19c mell'!I21</f>
        <v>0</v>
      </c>
    </row>
    <row r="22" spans="1:9" ht="15" customHeight="1">
      <c r="A22" s="235"/>
      <c r="B22" s="240" t="s">
        <v>1167</v>
      </c>
      <c r="C22" s="237" t="s">
        <v>1168</v>
      </c>
      <c r="D22" s="238">
        <f>'17'!D22-'19b mell'!D22-'19c mell'!D22</f>
        <v>63400</v>
      </c>
      <c r="E22" s="238">
        <f>'17'!E22-'19b mell'!E22-'19c mell'!E22</f>
        <v>0</v>
      </c>
      <c r="F22" s="238">
        <f>'17'!F22-'19b mell'!F22-'19c mell'!F22</f>
        <v>0</v>
      </c>
      <c r="G22" s="238">
        <f>'17'!G22-'19b mell'!G22-'19c mell'!G22</f>
        <v>62306</v>
      </c>
      <c r="H22" s="238">
        <f>'17'!H22-'19b mell'!H22-'19c mell'!H22</f>
        <v>1094</v>
      </c>
      <c r="I22" s="238">
        <f>'17'!I22-'19b mell'!I22-'19c mell'!I22</f>
        <v>0</v>
      </c>
    </row>
    <row r="23" spans="1:9" ht="15" customHeight="1">
      <c r="A23" s="235"/>
      <c r="B23" s="240" t="s">
        <v>1169</v>
      </c>
      <c r="C23" s="237" t="s">
        <v>1170</v>
      </c>
      <c r="D23" s="238">
        <f>'17'!D23-'19b mell'!D23-'19c mell'!D23</f>
        <v>0</v>
      </c>
      <c r="E23" s="238">
        <f>'17'!E23-'19b mell'!E23-'19c mell'!E23</f>
        <v>0</v>
      </c>
      <c r="F23" s="238">
        <f>'17'!F23-'19b mell'!F23-'19c mell'!F23</f>
        <v>0</v>
      </c>
      <c r="G23" s="238">
        <f>'17'!G23-'19b mell'!G23-'19c mell'!G23</f>
        <v>0</v>
      </c>
      <c r="H23" s="238">
        <f>'17'!H23-'19b mell'!H23-'19c mell'!H23</f>
        <v>0</v>
      </c>
      <c r="I23" s="238">
        <f>'17'!I23-'19b mell'!I23-'19c mell'!I23</f>
        <v>0</v>
      </c>
    </row>
    <row r="24" spans="1:9" ht="15" customHeight="1">
      <c r="A24" s="235"/>
      <c r="B24" s="240" t="s">
        <v>1171</v>
      </c>
      <c r="C24" s="237" t="s">
        <v>1172</v>
      </c>
      <c r="D24" s="238">
        <f>'17'!D24-'19b mell'!D24-'19c mell'!D24</f>
        <v>0</v>
      </c>
      <c r="E24" s="238">
        <f>'17'!E24-'19b mell'!E24-'19c mell'!E24</f>
        <v>0</v>
      </c>
      <c r="F24" s="238">
        <f>'17'!F24-'19b mell'!F24-'19c mell'!F24</f>
        <v>0</v>
      </c>
      <c r="G24" s="238">
        <f>'17'!G24-'19b mell'!G24-'19c mell'!G24</f>
        <v>0</v>
      </c>
      <c r="H24" s="238">
        <f>'17'!H24-'19b mell'!H24-'19c mell'!H24</f>
        <v>0</v>
      </c>
      <c r="I24" s="238">
        <f>'17'!I24-'19b mell'!I24-'19c mell'!I24</f>
        <v>0</v>
      </c>
    </row>
    <row r="25" spans="1:9" ht="15" customHeight="1">
      <c r="A25" s="235"/>
      <c r="B25" s="240" t="s">
        <v>1173</v>
      </c>
      <c r="C25" s="237" t="s">
        <v>1174</v>
      </c>
      <c r="D25" s="238">
        <f>'17'!D25-'19b mell'!D25-'19c mell'!D25</f>
        <v>0</v>
      </c>
      <c r="E25" s="238">
        <f>'17'!E25-'19b mell'!E25-'19c mell'!E25</f>
        <v>0</v>
      </c>
      <c r="F25" s="238">
        <f>'17'!F25-'19b mell'!F25-'19c mell'!F25</f>
        <v>0</v>
      </c>
      <c r="G25" s="238">
        <f>'17'!G25-'19b mell'!G25-'19c mell'!G25</f>
        <v>0</v>
      </c>
      <c r="H25" s="238">
        <f>'17'!H25-'19b mell'!H25-'19c mell'!H25</f>
        <v>0</v>
      </c>
      <c r="I25" s="238">
        <f>'17'!I25-'19b mell'!I25-'19c mell'!I25</f>
        <v>0</v>
      </c>
    </row>
    <row r="26" spans="1:9" ht="15" customHeight="1">
      <c r="A26" s="235"/>
      <c r="B26" s="240" t="s">
        <v>1175</v>
      </c>
      <c r="C26" s="237" t="s">
        <v>1176</v>
      </c>
      <c r="D26" s="238">
        <f>'17'!D26-'19b mell'!D26-'19c mell'!D26</f>
        <v>7601</v>
      </c>
      <c r="E26" s="238">
        <f>'17'!E26-'19b mell'!E26-'19c mell'!E26</f>
        <v>7601</v>
      </c>
      <c r="F26" s="238">
        <f>'17'!F26-'19b mell'!F26-'19c mell'!F26</f>
        <v>0</v>
      </c>
      <c r="G26" s="238">
        <f>'17'!G26-'19b mell'!G26-'19c mell'!G26</f>
        <v>0</v>
      </c>
      <c r="H26" s="238">
        <f>'17'!H26-'19b mell'!H26-'19c mell'!H26</f>
        <v>0</v>
      </c>
      <c r="I26" s="238">
        <f>'17'!I26-'19b mell'!I26-'19c mell'!I26</f>
        <v>0</v>
      </c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>'17'!D27-'19b mell'!D27-'19c mell'!D27</f>
        <v>418618</v>
      </c>
      <c r="E27" s="238">
        <f>'17'!E27-'19b mell'!E27-'19c mell'!E27</f>
        <v>355218</v>
      </c>
      <c r="F27" s="238">
        <f>'17'!F27-'19b mell'!F27-'19c mell'!F27</f>
        <v>0</v>
      </c>
      <c r="G27" s="238">
        <f>'17'!G27-'19b mell'!G27-'19c mell'!G27</f>
        <v>62306</v>
      </c>
      <c r="H27" s="238">
        <f>'17'!H27-'19b mell'!H27-'19c mell'!H27</f>
        <v>1094</v>
      </c>
      <c r="I27" s="238">
        <f>'17'!I27-'19b mell'!I27-'19c mell'!I27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>'17'!D28-'19b mell'!D28-'19c mell'!D28</f>
        <v>0</v>
      </c>
      <c r="E28" s="238">
        <f>'17'!E28-'19b mell'!E28-'19c mell'!E28</f>
        <v>0</v>
      </c>
      <c r="F28" s="238">
        <f>'17'!F28-'19b mell'!F28-'19c mell'!F28</f>
        <v>0</v>
      </c>
      <c r="G28" s="238">
        <f>'17'!G28-'19b mell'!G28-'19c mell'!G28</f>
        <v>0</v>
      </c>
      <c r="H28" s="238">
        <f>'17'!H28-'19b mell'!H28-'19c mell'!H28</f>
        <v>0</v>
      </c>
      <c r="I28" s="238">
        <f>'17'!I28-'19b mell'!I28-'19c mell'!I28</f>
        <v>0</v>
      </c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>'17'!D29-'19b mell'!D29-'19c mell'!D29</f>
        <v>0</v>
      </c>
      <c r="E29" s="238">
        <f>'17'!E29-'19b mell'!E29-'19c mell'!E29</f>
        <v>0</v>
      </c>
      <c r="F29" s="238">
        <f>'17'!F29-'19b mell'!F29-'19c mell'!F29</f>
        <v>0</v>
      </c>
      <c r="G29" s="238">
        <f>'17'!G29-'19b mell'!G29-'19c mell'!G29</f>
        <v>0</v>
      </c>
      <c r="H29" s="238">
        <f>'17'!H29-'19b mell'!H29-'19c mell'!H29</f>
        <v>0</v>
      </c>
      <c r="I29" s="238">
        <f>'17'!I29-'19b mell'!I29-'19c mell'!I29</f>
        <v>0</v>
      </c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>'17'!D30-'19b mell'!D30-'19c mell'!D30</f>
        <v>0</v>
      </c>
      <c r="E30" s="238">
        <f>'17'!E30-'19b mell'!E30-'19c mell'!E30</f>
        <v>0</v>
      </c>
      <c r="F30" s="238">
        <f>'17'!F30-'19b mell'!F30-'19c mell'!F30</f>
        <v>0</v>
      </c>
      <c r="G30" s="238">
        <f>'17'!G30-'19b mell'!G30-'19c mell'!G30</f>
        <v>0</v>
      </c>
      <c r="H30" s="238">
        <f>'17'!H30-'19b mell'!H30-'19c mell'!H30</f>
        <v>0</v>
      </c>
      <c r="I30" s="238">
        <f>'17'!I30-'19b mell'!I30-'19c mell'!I30</f>
        <v>0</v>
      </c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>'17'!D31-'19b mell'!D31-'19c mell'!D31</f>
        <v>0</v>
      </c>
      <c r="E31" s="238">
        <f>'17'!E31-'19b mell'!E31-'19c mell'!E31</f>
        <v>0</v>
      </c>
      <c r="F31" s="238">
        <f>'17'!F31-'19b mell'!F31-'19c mell'!F31</f>
        <v>0</v>
      </c>
      <c r="G31" s="238">
        <f>'17'!G31-'19b mell'!G31-'19c mell'!G31</f>
        <v>0</v>
      </c>
      <c r="H31" s="238">
        <f>'17'!H31-'19b mell'!H31-'19c mell'!H31</f>
        <v>0</v>
      </c>
      <c r="I31" s="238">
        <f>'17'!I31-'19b mell'!I31-'19c mell'!I31</f>
        <v>0</v>
      </c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>'17'!D32-'19b mell'!D32-'19c mell'!D32</f>
        <v>0</v>
      </c>
      <c r="E32" s="238">
        <f>'17'!E32-'19b mell'!E32-'19c mell'!E32</f>
        <v>0</v>
      </c>
      <c r="F32" s="238">
        <f>'17'!F32-'19b mell'!F32-'19c mell'!F32</f>
        <v>0</v>
      </c>
      <c r="G32" s="238">
        <f>'17'!G32-'19b mell'!G32-'19c mell'!G32</f>
        <v>0</v>
      </c>
      <c r="H32" s="238">
        <f>'17'!H32-'19b mell'!H32-'19c mell'!H32</f>
        <v>0</v>
      </c>
      <c r="I32" s="238">
        <f>'17'!I32-'19b mell'!I32-'19c mell'!I32</f>
        <v>0</v>
      </c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>'17'!D33-'19b mell'!D33-'19c mell'!D33</f>
        <v>0</v>
      </c>
      <c r="E33" s="238">
        <f>'17'!E33-'19b mell'!E33-'19c mell'!E33</f>
        <v>0</v>
      </c>
      <c r="F33" s="238">
        <f>'17'!F33-'19b mell'!F33-'19c mell'!F33</f>
        <v>0</v>
      </c>
      <c r="G33" s="238">
        <f>'17'!G33-'19b mell'!G33-'19c mell'!G33</f>
        <v>0</v>
      </c>
      <c r="H33" s="238">
        <f>'17'!H33-'19b mell'!H33-'19c mell'!H33</f>
        <v>0</v>
      </c>
      <c r="I33" s="238">
        <f>'17'!I33-'19b mell'!I33-'19c mell'!I33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>'17'!D34-'19b mell'!D34-'19c mell'!D34</f>
        <v>0</v>
      </c>
      <c r="E34" s="238">
        <f>'17'!E34-'19b mell'!E34-'19c mell'!E34</f>
        <v>0</v>
      </c>
      <c r="F34" s="238">
        <f>'17'!F34-'19b mell'!F34-'19c mell'!F34</f>
        <v>0</v>
      </c>
      <c r="G34" s="238">
        <f>'17'!G34-'19b mell'!G34-'19c mell'!G34</f>
        <v>0</v>
      </c>
      <c r="H34" s="238">
        <f>'17'!H34-'19b mell'!H34-'19c mell'!H34</f>
        <v>0</v>
      </c>
      <c r="I34" s="238">
        <f>'17'!I34-'19b mell'!I34-'19c mell'!I34</f>
        <v>0</v>
      </c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>'17'!D35-'19b mell'!D35-'19c mell'!D35</f>
        <v>0</v>
      </c>
      <c r="E35" s="238">
        <f>'17'!E35-'19b mell'!E35-'19c mell'!E35</f>
        <v>0</v>
      </c>
      <c r="F35" s="238">
        <f>'17'!F35-'19b mell'!F35-'19c mell'!F35</f>
        <v>0</v>
      </c>
      <c r="G35" s="238">
        <f>'17'!G35-'19b mell'!G35-'19c mell'!G35</f>
        <v>0</v>
      </c>
      <c r="H35" s="238">
        <f>'17'!H35-'19b mell'!H35-'19c mell'!H35</f>
        <v>0</v>
      </c>
      <c r="I35" s="238">
        <f>'17'!I35-'19b mell'!I35-'19c mell'!I35</f>
        <v>0</v>
      </c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>'17'!D36-'19b mell'!D36-'19c mell'!D36</f>
        <v>0</v>
      </c>
      <c r="E36" s="238">
        <f>'17'!E36-'19b mell'!E36-'19c mell'!E36</f>
        <v>0</v>
      </c>
      <c r="F36" s="238">
        <f>'17'!F36-'19b mell'!F36-'19c mell'!F36</f>
        <v>0</v>
      </c>
      <c r="G36" s="238">
        <f>'17'!G36-'19b mell'!G36-'19c mell'!G36</f>
        <v>0</v>
      </c>
      <c r="H36" s="238">
        <f>'17'!H36-'19b mell'!H36-'19c mell'!H36</f>
        <v>0</v>
      </c>
      <c r="I36" s="238">
        <f>'17'!I36-'19b mell'!I36-'19c mell'!I36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>'17'!D37-'19b mell'!D37-'19c mell'!D37</f>
        <v>0</v>
      </c>
      <c r="E37" s="238">
        <f>'17'!E37-'19b mell'!E37-'19c mell'!E37</f>
        <v>0</v>
      </c>
      <c r="F37" s="238">
        <f>'17'!F37-'19b mell'!F37-'19c mell'!F37</f>
        <v>0</v>
      </c>
      <c r="G37" s="238">
        <f>'17'!G37-'19b mell'!G37-'19c mell'!G37</f>
        <v>0</v>
      </c>
      <c r="H37" s="238">
        <f>'17'!H37-'19b mell'!H37-'19c mell'!H37</f>
        <v>0</v>
      </c>
      <c r="I37" s="238">
        <f>'17'!I37-'19b mell'!I37-'19c mell'!I37</f>
        <v>0</v>
      </c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>'17'!D38-'19b mell'!D38-'19c mell'!D38</f>
        <v>0</v>
      </c>
      <c r="E38" s="238">
        <f>'17'!E38-'19b mell'!E38-'19c mell'!E38</f>
        <v>0</v>
      </c>
      <c r="F38" s="238">
        <f>'17'!F38-'19b mell'!F38-'19c mell'!F38</f>
        <v>0</v>
      </c>
      <c r="G38" s="238">
        <f>'17'!G38-'19b mell'!G38-'19c mell'!G38</f>
        <v>0</v>
      </c>
      <c r="H38" s="238">
        <f>'17'!H38-'19b mell'!H38-'19c mell'!H38</f>
        <v>0</v>
      </c>
      <c r="I38" s="238">
        <f>'17'!I38-'19b mell'!I38-'19c mell'!I38</f>
        <v>0</v>
      </c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>'17'!D39-'19b mell'!D39-'19c mell'!D39</f>
        <v>84963</v>
      </c>
      <c r="E39" s="238">
        <f>'17'!E39-'19b mell'!E39-'19c mell'!E39</f>
        <v>84963</v>
      </c>
      <c r="F39" s="238">
        <f>'17'!F39-'19b mell'!F39-'19c mell'!F39</f>
        <v>0</v>
      </c>
      <c r="G39" s="238">
        <f>'17'!G39-'19b mell'!G39-'19c mell'!G39</f>
        <v>0</v>
      </c>
      <c r="H39" s="238">
        <f>'17'!H39-'19b mell'!H39-'19c mell'!H39</f>
        <v>0</v>
      </c>
      <c r="I39" s="238">
        <f>'17'!I39-'19b mell'!I39-'19c mell'!I39</f>
        <v>0</v>
      </c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>'17'!D40-'19b mell'!D40-'19c mell'!D40</f>
        <v>187900</v>
      </c>
      <c r="E40" s="238">
        <f>'17'!E40-'19b mell'!E40-'19c mell'!E40</f>
        <v>187900</v>
      </c>
      <c r="F40" s="238">
        <f>'17'!F40-'19b mell'!F40-'19c mell'!F40</f>
        <v>0</v>
      </c>
      <c r="G40" s="238">
        <f>'17'!G40-'19b mell'!G40-'19c mell'!G40</f>
        <v>0</v>
      </c>
      <c r="H40" s="238">
        <f>'17'!H40-'19b mell'!H40-'19c mell'!H40</f>
        <v>0</v>
      </c>
      <c r="I40" s="238">
        <f>'17'!I40-'19b mell'!I40-'19c mell'!I40</f>
        <v>0</v>
      </c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>'17'!D41-'19b mell'!D41-'19c mell'!D41</f>
        <v>0</v>
      </c>
      <c r="E41" s="238">
        <f>'17'!E41-'19b mell'!E41-'19c mell'!E41</f>
        <v>0</v>
      </c>
      <c r="F41" s="238">
        <f>'17'!F41-'19b mell'!F41-'19c mell'!F41</f>
        <v>0</v>
      </c>
      <c r="G41" s="238">
        <f>'17'!G41-'19b mell'!G41-'19c mell'!G41</f>
        <v>0</v>
      </c>
      <c r="H41" s="238">
        <f>'17'!H41-'19b mell'!H41-'19c mell'!H41</f>
        <v>0</v>
      </c>
      <c r="I41" s="238">
        <f>'17'!I41-'19b mell'!I41-'19c mell'!I41</f>
        <v>0</v>
      </c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>'17'!D42-'19b mell'!D42-'19c mell'!D42</f>
        <v>0</v>
      </c>
      <c r="E42" s="238">
        <f>'17'!E42-'19b mell'!E42-'19c mell'!E42</f>
        <v>0</v>
      </c>
      <c r="F42" s="238">
        <f>'17'!F42-'19b mell'!F42-'19c mell'!F42</f>
        <v>0</v>
      </c>
      <c r="G42" s="238">
        <f>'17'!G42-'19b mell'!G42-'19c mell'!G42</f>
        <v>0</v>
      </c>
      <c r="H42" s="238">
        <f>'17'!H42-'19b mell'!H42-'19c mell'!H42</f>
        <v>0</v>
      </c>
      <c r="I42" s="238">
        <f>'17'!I42-'19b mell'!I42-'19c mell'!I42</f>
        <v>0</v>
      </c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>'17'!D43-'19b mell'!D43-'19c mell'!D43</f>
        <v>10688</v>
      </c>
      <c r="E43" s="238">
        <f>'17'!E43-'19b mell'!E43-'19c mell'!E43</f>
        <v>10688</v>
      </c>
      <c r="F43" s="238">
        <f>'17'!F43-'19b mell'!F43-'19c mell'!F43</f>
        <v>0</v>
      </c>
      <c r="G43" s="238">
        <f>'17'!G43-'19b mell'!G43-'19c mell'!G43</f>
        <v>0</v>
      </c>
      <c r="H43" s="238">
        <f>'17'!H43-'19b mell'!H43-'19c mell'!H43</f>
        <v>0</v>
      </c>
      <c r="I43" s="238">
        <f>'17'!I43-'19b mell'!I43-'19c mell'!I43</f>
        <v>0</v>
      </c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>'17'!D44-'19b mell'!D44-'19c mell'!D44</f>
        <v>0</v>
      </c>
      <c r="E44" s="238">
        <f>'17'!E44-'19b mell'!E44-'19c mell'!E44</f>
        <v>0</v>
      </c>
      <c r="F44" s="238">
        <f>'17'!F44-'19b mell'!F44-'19c mell'!F44</f>
        <v>0</v>
      </c>
      <c r="G44" s="238">
        <f>'17'!G44-'19b mell'!G44-'19c mell'!G44</f>
        <v>0</v>
      </c>
      <c r="H44" s="238">
        <f>'17'!H44-'19b mell'!H44-'19c mell'!H44</f>
        <v>0</v>
      </c>
      <c r="I44" s="238">
        <f>'17'!I44-'19b mell'!I44-'19c mell'!I44</f>
        <v>0</v>
      </c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>'17'!D45-'19b mell'!D45-'19c mell'!D45</f>
        <v>198588</v>
      </c>
      <c r="E45" s="238">
        <f>'17'!E45-'19b mell'!E45-'19c mell'!E45</f>
        <v>198588</v>
      </c>
      <c r="F45" s="238">
        <f>'17'!F45-'19b mell'!F45-'19c mell'!F45</f>
        <v>0</v>
      </c>
      <c r="G45" s="238">
        <f>'17'!G45-'19b mell'!G45-'19c mell'!G45</f>
        <v>0</v>
      </c>
      <c r="H45" s="238">
        <f>'17'!H45-'19b mell'!H45-'19c mell'!H45</f>
        <v>0</v>
      </c>
      <c r="I45" s="238">
        <f>'17'!I45-'19b mell'!I45-'19c mell'!I45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>'17'!D46-'19b mell'!D46-'19c mell'!D46</f>
        <v>1413</v>
      </c>
      <c r="E46" s="238">
        <f>'17'!E46-'19b mell'!E46-'19c mell'!E46</f>
        <v>1413</v>
      </c>
      <c r="F46" s="238">
        <f>'17'!F46-'19b mell'!F46-'19c mell'!F46</f>
        <v>0</v>
      </c>
      <c r="G46" s="238">
        <f>'17'!G46-'19b mell'!G46-'19c mell'!G46</f>
        <v>0</v>
      </c>
      <c r="H46" s="238">
        <f>'17'!H46-'19b mell'!H46-'19c mell'!H46</f>
        <v>0</v>
      </c>
      <c r="I46" s="238">
        <f>'17'!I46-'19b mell'!I46-'19c mell'!I46</f>
        <v>0</v>
      </c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>'17'!D47-'19b mell'!D47-'19c mell'!D47</f>
        <v>284964</v>
      </c>
      <c r="E47" s="238">
        <f>'17'!E47-'19b mell'!E47-'19c mell'!E47</f>
        <v>284964</v>
      </c>
      <c r="F47" s="238">
        <f>'17'!F47-'19b mell'!F47-'19c mell'!F47</f>
        <v>0</v>
      </c>
      <c r="G47" s="238">
        <f>'17'!G47-'19b mell'!G47-'19c mell'!G47</f>
        <v>0</v>
      </c>
      <c r="H47" s="238">
        <f>'17'!H47-'19b mell'!H47-'19c mell'!H47</f>
        <v>0</v>
      </c>
      <c r="I47" s="238">
        <f>'17'!I47-'19b mell'!I47-'19c mell'!I47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>'17'!D48-'19b mell'!D48-'19c mell'!D48</f>
        <v>0</v>
      </c>
      <c r="E48" s="238">
        <f>'17'!E48-'19b mell'!E48-'19c mell'!E48</f>
        <v>0</v>
      </c>
      <c r="F48" s="238">
        <f>'17'!F48-'19b mell'!F48-'19c mell'!F48</f>
        <v>0</v>
      </c>
      <c r="G48" s="238">
        <f>'17'!G48-'19b mell'!G48-'19c mell'!G48</f>
        <v>0</v>
      </c>
      <c r="H48" s="238">
        <f>'17'!H48-'19b mell'!H48-'19c mell'!H48</f>
        <v>0</v>
      </c>
      <c r="I48" s="238">
        <f>'17'!I48-'19b mell'!I48-'19c mell'!I48</f>
        <v>0</v>
      </c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>'17'!D49-'19b mell'!D49-'19c mell'!D49</f>
        <v>9048</v>
      </c>
      <c r="E49" s="238">
        <f>'17'!E49-'19b mell'!E49-'19c mell'!E49</f>
        <v>0</v>
      </c>
      <c r="F49" s="238">
        <f>'17'!F49-'19b mell'!F49-'19c mell'!F49</f>
        <v>360</v>
      </c>
      <c r="G49" s="238">
        <f>'17'!G49-'19b mell'!G49-'19c mell'!G49</f>
        <v>1050</v>
      </c>
      <c r="H49" s="238">
        <f>'17'!H49-'19b mell'!H49-'19c mell'!H49</f>
        <v>6688</v>
      </c>
      <c r="I49" s="238">
        <f>'17'!I49-'19b mell'!I49-'19c mell'!I49</f>
        <v>950</v>
      </c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>'17'!D50-'19b mell'!D50-'19c mell'!D50</f>
        <v>2060</v>
      </c>
      <c r="E50" s="238">
        <f>'17'!E50-'19b mell'!E50-'19c mell'!E50</f>
        <v>560</v>
      </c>
      <c r="F50" s="238">
        <f>'17'!F50-'19b mell'!F50-'19c mell'!F50</f>
        <v>1500</v>
      </c>
      <c r="G50" s="238">
        <f>'17'!G50-'19b mell'!G50-'19c mell'!G50</f>
        <v>0</v>
      </c>
      <c r="H50" s="238">
        <f>'17'!H50-'19b mell'!H50-'19c mell'!H50</f>
        <v>0</v>
      </c>
      <c r="I50" s="238">
        <f>'17'!I50-'19b mell'!I50-'19c mell'!I50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>'17'!D51-'19b mell'!D51-'19c mell'!D51</f>
        <v>1740</v>
      </c>
      <c r="E51" s="238">
        <f>'17'!E51-'19b mell'!E51-'19c mell'!E51</f>
        <v>240</v>
      </c>
      <c r="F51" s="238">
        <f>'17'!F51-'19b mell'!F51-'19c mell'!F51</f>
        <v>1500</v>
      </c>
      <c r="G51" s="238">
        <f>'17'!G51-'19b mell'!G51-'19c mell'!G51</f>
        <v>0</v>
      </c>
      <c r="H51" s="238">
        <f>'17'!H51-'19b mell'!H51-'19c mell'!H51</f>
        <v>0</v>
      </c>
      <c r="I51" s="238">
        <f>'17'!I51-'19b mell'!I51-'19c mell'!I51</f>
        <v>0</v>
      </c>
    </row>
    <row r="52" spans="1:9" ht="15" customHeight="1">
      <c r="A52" s="235"/>
      <c r="B52" s="245" t="s">
        <v>1251</v>
      </c>
      <c r="C52" s="237" t="s">
        <v>1252</v>
      </c>
      <c r="D52" s="238">
        <f>'17'!D52-'19b mell'!D52-'19c mell'!D52</f>
        <v>320</v>
      </c>
      <c r="E52" s="238">
        <f>'17'!E52-'19b mell'!E52-'19c mell'!E52</f>
        <v>320</v>
      </c>
      <c r="F52" s="238">
        <f>'17'!F52-'19b mell'!F52-'19c mell'!F52</f>
        <v>0</v>
      </c>
      <c r="G52" s="238">
        <f>'17'!G52-'19b mell'!G52-'19c mell'!G52</f>
        <v>0</v>
      </c>
      <c r="H52" s="238">
        <f>'17'!H52-'19b mell'!H52-'19c mell'!H52</f>
        <v>0</v>
      </c>
      <c r="I52" s="238">
        <f>'17'!I52-'19b mell'!I52-'19c mell'!I52</f>
        <v>0</v>
      </c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>'17'!D53-'19b mell'!D53-'19c mell'!D53</f>
        <v>9200</v>
      </c>
      <c r="E53" s="238">
        <f>'17'!E53-'19b mell'!E53-'19c mell'!E53</f>
        <v>9200</v>
      </c>
      <c r="F53" s="238">
        <f>'17'!F53-'19b mell'!F53-'19c mell'!F53</f>
        <v>0</v>
      </c>
      <c r="G53" s="238">
        <f>'17'!G53-'19b mell'!G53-'19c mell'!G53</f>
        <v>0</v>
      </c>
      <c r="H53" s="238">
        <f>'17'!H53-'19b mell'!H53-'19c mell'!H53</f>
        <v>0</v>
      </c>
      <c r="I53" s="238">
        <f>'17'!I53-'19b mell'!I53-'19c mell'!I53</f>
        <v>0</v>
      </c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>'17'!D54-'19b mell'!D54-'19c mell'!D54</f>
        <v>12612</v>
      </c>
      <c r="E54" s="238">
        <f>'17'!E54-'19b mell'!E54-'19c mell'!E54</f>
        <v>3579</v>
      </c>
      <c r="F54" s="238">
        <f>'17'!F54-'19b mell'!F54-'19c mell'!F54</f>
        <v>502</v>
      </c>
      <c r="G54" s="238">
        <f>'17'!G54-'19b mell'!G54-'19c mell'!G54</f>
        <v>0</v>
      </c>
      <c r="H54" s="238">
        <f>'17'!H54-'19b mell'!H54-'19c mell'!H54</f>
        <v>8531</v>
      </c>
      <c r="I54" s="238">
        <f>'17'!I54-'19b mell'!I54-'19c mell'!I54</f>
        <v>0</v>
      </c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>'17'!D55-'19b mell'!D55-'19c mell'!D55</f>
        <v>3886</v>
      </c>
      <c r="E55" s="238">
        <f>'17'!E55-'19b mell'!E55-'19c mell'!E55</f>
        <v>3602</v>
      </c>
      <c r="F55" s="238">
        <f>'17'!F55-'19b mell'!F55-'19c mell'!F55</f>
        <v>0</v>
      </c>
      <c r="G55" s="238">
        <f>'17'!G55-'19b mell'!G55-'19c mell'!G55</f>
        <v>284</v>
      </c>
      <c r="H55" s="238">
        <f>'17'!H55-'19b mell'!H55-'19c mell'!H55</f>
        <v>0</v>
      </c>
      <c r="I55" s="238">
        <f>'17'!I55-'19b mell'!I55-'19c mell'!I55</f>
        <v>0</v>
      </c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>'17'!D56-'19b mell'!D56-'19c mell'!D56</f>
        <v>4864</v>
      </c>
      <c r="E56" s="238">
        <f>'17'!E56-'19b mell'!E56-'19c mell'!E56</f>
        <v>0</v>
      </c>
      <c r="F56" s="238">
        <f>'17'!F56-'19b mell'!F56-'19c mell'!F56</f>
        <v>0</v>
      </c>
      <c r="G56" s="238">
        <f>'17'!G56-'19b mell'!G56-'19c mell'!G56</f>
        <v>0</v>
      </c>
      <c r="H56" s="238">
        <f>'17'!H56-'19b mell'!H56-'19c mell'!H56</f>
        <v>4864</v>
      </c>
      <c r="I56" s="238">
        <f>'17'!I56-'19b mell'!I56-'19c mell'!I56</f>
        <v>0</v>
      </c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>'17'!D57-'19b mell'!D57-'19c mell'!D57</f>
        <v>1300</v>
      </c>
      <c r="E57" s="238">
        <f>'17'!E57-'19b mell'!E57-'19c mell'!E57</f>
        <v>1300</v>
      </c>
      <c r="F57" s="238">
        <f>'17'!F57-'19b mell'!F57-'19c mell'!F57</f>
        <v>0</v>
      </c>
      <c r="G57" s="238">
        <f>'17'!G57-'19b mell'!G57-'19c mell'!G57</f>
        <v>0</v>
      </c>
      <c r="H57" s="238">
        <f>'17'!H57-'19b mell'!H57-'19c mell'!H57</f>
        <v>0</v>
      </c>
      <c r="I57" s="238">
        <f>'17'!I57-'19b mell'!I57-'19c mell'!I57</f>
        <v>0</v>
      </c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>'17'!D58-'19b mell'!D58-'19c mell'!D58</f>
        <v>0</v>
      </c>
      <c r="E58" s="238">
        <f>'17'!E58-'19b mell'!E58-'19c mell'!E58</f>
        <v>0</v>
      </c>
      <c r="F58" s="238">
        <f>'17'!F58-'19b mell'!F58-'19c mell'!F58</f>
        <v>0</v>
      </c>
      <c r="G58" s="238">
        <f>'17'!G58-'19b mell'!G58-'19c mell'!G58</f>
        <v>0</v>
      </c>
      <c r="H58" s="238">
        <f>'17'!H58-'19b mell'!H58-'19c mell'!H58</f>
        <v>0</v>
      </c>
      <c r="I58" s="238">
        <f>'17'!I58-'19b mell'!I58-'19c mell'!I58</f>
        <v>0</v>
      </c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>'17'!D59-'19b mell'!D59-'19c mell'!D59</f>
        <v>0</v>
      </c>
      <c r="E59" s="238">
        <f>'17'!E59-'19b mell'!E59-'19c mell'!E59</f>
        <v>0</v>
      </c>
      <c r="F59" s="238">
        <f>'17'!F59-'19b mell'!F59-'19c mell'!F59</f>
        <v>0</v>
      </c>
      <c r="G59" s="238">
        <f>'17'!G59-'19b mell'!G59-'19c mell'!G59</f>
        <v>0</v>
      </c>
      <c r="H59" s="238">
        <f>'17'!H59-'19b mell'!H59-'19c mell'!H59</f>
        <v>0</v>
      </c>
      <c r="I59" s="238">
        <f>'17'!I59-'19b mell'!I59-'19c mell'!I59</f>
        <v>0</v>
      </c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>'17'!D60-'19b mell'!D60-'19c mell'!D60</f>
        <v>42970</v>
      </c>
      <c r="E60" s="238">
        <f>'17'!E60-'19b mell'!E60-'19c mell'!E60</f>
        <v>18241</v>
      </c>
      <c r="F60" s="238">
        <f>'17'!F60-'19b mell'!F60-'19c mell'!F60</f>
        <v>2362</v>
      </c>
      <c r="G60" s="238">
        <f>'17'!G60-'19b mell'!G60-'19c mell'!G60</f>
        <v>1334</v>
      </c>
      <c r="H60" s="238">
        <f>'17'!H60-'19b mell'!H60-'19c mell'!H60</f>
        <v>20083</v>
      </c>
      <c r="I60" s="238">
        <f>'17'!I60-'19b mell'!I60-'19c mell'!I60</f>
        <v>950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>'17'!D61-'19b mell'!D61-'19c mell'!D61</f>
        <v>0</v>
      </c>
      <c r="E61" s="238">
        <f>'17'!E61-'19b mell'!E61-'19c mell'!E61</f>
        <v>0</v>
      </c>
      <c r="F61" s="238">
        <f>'17'!F61-'19b mell'!F61-'19c mell'!F61</f>
        <v>0</v>
      </c>
      <c r="G61" s="238">
        <f>'17'!G61-'19b mell'!G61-'19c mell'!G61</f>
        <v>0</v>
      </c>
      <c r="H61" s="238">
        <f>'17'!H61-'19b mell'!H61-'19c mell'!H61</f>
        <v>0</v>
      </c>
      <c r="I61" s="238">
        <f>'17'!I61-'19b mell'!I61-'19c mell'!I61</f>
        <v>0</v>
      </c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>'17'!D62-'19b mell'!D62-'19c mell'!D62</f>
        <v>7900</v>
      </c>
      <c r="E62" s="238">
        <f>'17'!E62-'19b mell'!E62-'19c mell'!E62</f>
        <v>7900</v>
      </c>
      <c r="F62" s="238">
        <f>'17'!F62-'19b mell'!F62-'19c mell'!F62</f>
        <v>0</v>
      </c>
      <c r="G62" s="238">
        <f>'17'!G62-'19b mell'!G62-'19c mell'!G62</f>
        <v>0</v>
      </c>
      <c r="H62" s="238">
        <f>'17'!H62-'19b mell'!H62-'19c mell'!H62</f>
        <v>0</v>
      </c>
      <c r="I62" s="238">
        <f>'17'!I62-'19b mell'!I62-'19c mell'!I62</f>
        <v>0</v>
      </c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>'17'!D63-'19b mell'!D63-'19c mell'!D63</f>
        <v>0</v>
      </c>
      <c r="E63" s="238">
        <f>'17'!E63-'19b mell'!E63-'19c mell'!E63</f>
        <v>0</v>
      </c>
      <c r="F63" s="238">
        <f>'17'!F63-'19b mell'!F63-'19c mell'!F63</f>
        <v>0</v>
      </c>
      <c r="G63" s="238">
        <f>'17'!G63-'19b mell'!G63-'19c mell'!G63</f>
        <v>0</v>
      </c>
      <c r="H63" s="238">
        <f>'17'!H63-'19b mell'!H63-'19c mell'!H63</f>
        <v>0</v>
      </c>
      <c r="I63" s="238">
        <f>'17'!I63-'19b mell'!I63-'19c mell'!I63</f>
        <v>0</v>
      </c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>'17'!D64-'19b mell'!D64-'19c mell'!D64</f>
        <v>0</v>
      </c>
      <c r="E64" s="238">
        <f>'17'!E64-'19b mell'!E64-'19c mell'!E64</f>
        <v>0</v>
      </c>
      <c r="F64" s="238">
        <f>'17'!F64-'19b mell'!F64-'19c mell'!F64</f>
        <v>0</v>
      </c>
      <c r="G64" s="238">
        <f>'17'!G64-'19b mell'!G64-'19c mell'!G64</f>
        <v>0</v>
      </c>
      <c r="H64" s="238">
        <f>'17'!H64-'19b mell'!H64-'19c mell'!H64</f>
        <v>0</v>
      </c>
      <c r="I64" s="238">
        <f>'17'!I64-'19b mell'!I64-'19c mell'!I64</f>
        <v>0</v>
      </c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>'17'!D65-'19b mell'!D65-'19c mell'!D65</f>
        <v>0</v>
      </c>
      <c r="E65" s="238">
        <f>'17'!E65-'19b mell'!E65-'19c mell'!E65</f>
        <v>0</v>
      </c>
      <c r="F65" s="238">
        <f>'17'!F65-'19b mell'!F65-'19c mell'!F65</f>
        <v>0</v>
      </c>
      <c r="G65" s="238">
        <f>'17'!G65-'19b mell'!G65-'19c mell'!G65</f>
        <v>0</v>
      </c>
      <c r="H65" s="238">
        <f>'17'!H65-'19b mell'!H65-'19c mell'!H65</f>
        <v>0</v>
      </c>
      <c r="I65" s="238">
        <f>'17'!I65-'19b mell'!I65-'19c mell'!I65</f>
        <v>0</v>
      </c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>'17'!D66-'19b mell'!D66-'19c mell'!D66</f>
        <v>7900</v>
      </c>
      <c r="E66" s="238">
        <f>'17'!E66-'19b mell'!E66-'19c mell'!E66</f>
        <v>7900</v>
      </c>
      <c r="F66" s="238">
        <f>'17'!F66-'19b mell'!F66-'19c mell'!F66</f>
        <v>0</v>
      </c>
      <c r="G66" s="238">
        <f>'17'!G66-'19b mell'!G66-'19c mell'!G66</f>
        <v>0</v>
      </c>
      <c r="H66" s="238">
        <f>'17'!H66-'19b mell'!H66-'19c mell'!H66</f>
        <v>0</v>
      </c>
      <c r="I66" s="238">
        <f>'17'!I66-'19b mell'!I66-'19c mell'!I66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>'17'!D67-'19b mell'!D67-'19c mell'!D67</f>
        <v>0</v>
      </c>
      <c r="E67" s="238">
        <f>'17'!E67-'19b mell'!E67-'19c mell'!E67</f>
        <v>0</v>
      </c>
      <c r="F67" s="238">
        <f>'17'!F67-'19b mell'!F67-'19c mell'!F67</f>
        <v>0</v>
      </c>
      <c r="G67" s="238">
        <f>'17'!G67-'19b mell'!G67-'19c mell'!G67</f>
        <v>0</v>
      </c>
      <c r="H67" s="238">
        <f>'17'!H67-'19b mell'!H67-'19c mell'!H67</f>
        <v>0</v>
      </c>
      <c r="I67" s="238">
        <f>'17'!I67-'19b mell'!I67-'19c mell'!I67</f>
        <v>0</v>
      </c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>'17'!D68-'19b mell'!D68-'19c mell'!D68</f>
        <v>0</v>
      </c>
      <c r="E68" s="238">
        <f>'17'!E68-'19b mell'!E68-'19c mell'!E68</f>
        <v>0</v>
      </c>
      <c r="F68" s="238">
        <f>'17'!F68-'19b mell'!F68-'19c mell'!F68</f>
        <v>0</v>
      </c>
      <c r="G68" s="238">
        <f>'17'!G68-'19b mell'!G68-'19c mell'!G68</f>
        <v>0</v>
      </c>
      <c r="H68" s="238">
        <f>'17'!H68-'19b mell'!H68-'19c mell'!H68</f>
        <v>0</v>
      </c>
      <c r="I68" s="238">
        <f>'17'!I68-'19b mell'!I68-'19c mell'!I68</f>
        <v>0</v>
      </c>
    </row>
    <row r="69" spans="1:9" ht="15" customHeight="1">
      <c r="A69" s="235">
        <v>53</v>
      </c>
      <c r="B69" s="244" t="s">
        <v>1293</v>
      </c>
      <c r="C69" s="237" t="s">
        <v>1294</v>
      </c>
      <c r="D69" s="238">
        <f>'17'!D69-'19b mell'!D69-'19c mell'!D69</f>
        <v>0</v>
      </c>
      <c r="E69" s="238">
        <f>'17'!E69-'19b mell'!E69-'19c mell'!E69</f>
        <v>0</v>
      </c>
      <c r="F69" s="238">
        <f>'17'!F69-'19b mell'!F69-'19c mell'!F69</f>
        <v>0</v>
      </c>
      <c r="G69" s="238">
        <f>'17'!G69-'19b mell'!G69-'19c mell'!G69</f>
        <v>0</v>
      </c>
      <c r="H69" s="238">
        <f>'17'!H69-'19b mell'!H69-'19c mell'!H69</f>
        <v>0</v>
      </c>
      <c r="I69" s="238">
        <f>'17'!I69-'19b mell'!I69-'19c mell'!I69</f>
        <v>0</v>
      </c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>'17'!D70-'19b mell'!D70-'19c mell'!D70</f>
        <v>0</v>
      </c>
      <c r="E70" s="238">
        <f>'17'!E70-'19b mell'!E70-'19c mell'!E70</f>
        <v>0</v>
      </c>
      <c r="F70" s="238">
        <f>'17'!F70-'19b mell'!F70-'19c mell'!F70</f>
        <v>0</v>
      </c>
      <c r="G70" s="238">
        <f>'17'!G70-'19b mell'!G70-'19c mell'!G70</f>
        <v>0</v>
      </c>
      <c r="H70" s="238">
        <f>'17'!H70-'19b mell'!H70-'19c mell'!H70</f>
        <v>0</v>
      </c>
      <c r="I70" s="238">
        <f>'17'!I70-'19b mell'!I70-'19c mell'!I70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>'17'!D71-'19b mell'!D71-'19c mell'!D71</f>
        <v>0</v>
      </c>
      <c r="E71" s="238">
        <f>'17'!E71-'19b mell'!E71-'19c mell'!E71</f>
        <v>0</v>
      </c>
      <c r="F71" s="238">
        <f>'17'!F71-'19b mell'!F71-'19c mell'!F71</f>
        <v>0</v>
      </c>
      <c r="G71" s="238">
        <f>'17'!G71-'19b mell'!G71-'19c mell'!G71</f>
        <v>0</v>
      </c>
      <c r="H71" s="238">
        <f>'17'!H71-'19b mell'!H71-'19c mell'!H71</f>
        <v>0</v>
      </c>
      <c r="I71" s="238">
        <f>'17'!I71-'19b mell'!I71-'19c mell'!I71</f>
        <v>0</v>
      </c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>'17'!D72-'19b mell'!D72-'19c mell'!D72</f>
        <v>0</v>
      </c>
      <c r="E72" s="238">
        <f>'17'!E72-'19b mell'!E72-'19c mell'!E72</f>
        <v>0</v>
      </c>
      <c r="F72" s="238">
        <f>'17'!F72-'19b mell'!F72-'19c mell'!F72</f>
        <v>0</v>
      </c>
      <c r="G72" s="238">
        <f>'17'!G72-'19b mell'!G72-'19c mell'!G72</f>
        <v>0</v>
      </c>
      <c r="H72" s="238">
        <f>'17'!H72-'19b mell'!H72-'19c mell'!H72</f>
        <v>0</v>
      </c>
      <c r="I72" s="238">
        <f>'17'!I72-'19b mell'!I72-'19c mell'!I72</f>
        <v>0</v>
      </c>
    </row>
    <row r="73" spans="1:9" ht="15" customHeight="1">
      <c r="A73" s="235">
        <v>57</v>
      </c>
      <c r="B73" s="244" t="s">
        <v>1301</v>
      </c>
      <c r="C73" s="237" t="s">
        <v>1302</v>
      </c>
      <c r="D73" s="238">
        <f>'17'!D73-'19b mell'!D73-'19c mell'!D73</f>
        <v>0</v>
      </c>
      <c r="E73" s="238">
        <f>'17'!E73-'19b mell'!E73-'19c mell'!E73</f>
        <v>0</v>
      </c>
      <c r="F73" s="238">
        <f>'17'!F73-'19b mell'!F73-'19c mell'!F73</f>
        <v>0</v>
      </c>
      <c r="G73" s="238">
        <f>'17'!G73-'19b mell'!G73-'19c mell'!G73</f>
        <v>0</v>
      </c>
      <c r="H73" s="238">
        <f>'17'!H73-'19b mell'!H73-'19c mell'!H73</f>
        <v>0</v>
      </c>
      <c r="I73" s="238">
        <f>'17'!I73-'19b mell'!I73-'19c mell'!I73</f>
        <v>0</v>
      </c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>'17'!D74-'19b mell'!D74-'19c mell'!D74</f>
        <v>0</v>
      </c>
      <c r="E74" s="238">
        <f>'17'!E74-'19b mell'!E74-'19c mell'!E74</f>
        <v>0</v>
      </c>
      <c r="F74" s="238">
        <f>'17'!F74-'19b mell'!F74-'19c mell'!F74</f>
        <v>0</v>
      </c>
      <c r="G74" s="238">
        <f>'17'!G74-'19b mell'!G74-'19c mell'!G74</f>
        <v>0</v>
      </c>
      <c r="H74" s="238">
        <f>'17'!H74-'19b mell'!H74-'19c mell'!H74</f>
        <v>0</v>
      </c>
      <c r="I74" s="238">
        <f>'17'!I74-'19b mell'!I74-'19c mell'!I74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>'17'!D75-'19b mell'!D75-'19c mell'!D75</f>
        <v>754452</v>
      </c>
      <c r="E75" s="238">
        <f>'17'!E75-'19b mell'!E75-'19c mell'!E75</f>
        <v>666323</v>
      </c>
      <c r="F75" s="238">
        <f>'17'!F75-'19b mell'!F75-'19c mell'!F75</f>
        <v>2362</v>
      </c>
      <c r="G75" s="238">
        <f>'17'!G75-'19b mell'!G75-'19c mell'!G75</f>
        <v>63640</v>
      </c>
      <c r="H75" s="238">
        <f>'17'!H75-'19b mell'!H75-'19c mell'!H75</f>
        <v>21177</v>
      </c>
      <c r="I75" s="238">
        <f>'17'!I75-'19b mell'!I75-'19c mell'!I75</f>
        <v>950</v>
      </c>
    </row>
    <row r="76" spans="1:9">
      <c r="A76" s="256">
        <v>60</v>
      </c>
      <c r="B76" s="257" t="s">
        <v>1307</v>
      </c>
      <c r="C76" s="892" t="s">
        <v>1308</v>
      </c>
      <c r="D76" s="238">
        <f>'17'!D76-'19b mell'!D76-'19c mell'!D76</f>
        <v>0</v>
      </c>
      <c r="E76" s="238">
        <f>'17'!E76-'19b mell'!E76-'19c mell'!E76</f>
        <v>0</v>
      </c>
      <c r="F76" s="238">
        <f>'17'!F76-'19b mell'!F76-'19c mell'!F76</f>
        <v>0</v>
      </c>
      <c r="G76" s="238">
        <f>'17'!G76-'19b mell'!G76-'19c mell'!G76</f>
        <v>0</v>
      </c>
      <c r="H76" s="238">
        <f>'17'!H76-'19b mell'!H76-'19c mell'!H76</f>
        <v>0</v>
      </c>
      <c r="I76" s="238">
        <f>'17'!I76-'19b mell'!I76-'19c mell'!I76</f>
        <v>0</v>
      </c>
    </row>
    <row r="77" spans="1:9">
      <c r="A77" s="241">
        <v>61</v>
      </c>
      <c r="B77" s="258" t="s">
        <v>1309</v>
      </c>
      <c r="C77" s="259" t="s">
        <v>1310</v>
      </c>
      <c r="D77" s="238">
        <f>'17'!D77-'19b mell'!D77-'19c mell'!D77</f>
        <v>0</v>
      </c>
      <c r="E77" s="238">
        <f>'17'!E77-'19b mell'!E77-'19c mell'!E77</f>
        <v>0</v>
      </c>
      <c r="F77" s="238">
        <f>'17'!F77-'19b mell'!F77-'19c mell'!F77</f>
        <v>0</v>
      </c>
      <c r="G77" s="238">
        <f>'17'!G77-'19b mell'!G77-'19c mell'!G77</f>
        <v>0</v>
      </c>
      <c r="H77" s="238">
        <f>'17'!H77-'19b mell'!H77-'19c mell'!H77</f>
        <v>0</v>
      </c>
      <c r="I77" s="238">
        <f>'17'!I77-'19b mell'!I77-'19c mell'!I77</f>
        <v>0</v>
      </c>
    </row>
    <row r="78" spans="1:9">
      <c r="A78" s="241">
        <v>62</v>
      </c>
      <c r="B78" s="240" t="s">
        <v>1311</v>
      </c>
      <c r="C78" s="259" t="s">
        <v>1312</v>
      </c>
      <c r="D78" s="238">
        <f>'17'!D78-'19b mell'!D78-'19c mell'!D78</f>
        <v>565881</v>
      </c>
      <c r="E78" s="238">
        <f>'17'!E78-'19b mell'!E78-'19c mell'!E78</f>
        <v>530547</v>
      </c>
      <c r="F78" s="238">
        <f>'17'!F78-'19b mell'!F78-'19c mell'!F78</f>
        <v>8680</v>
      </c>
      <c r="G78" s="238">
        <f>'17'!G78-'19b mell'!G78-'19c mell'!G78</f>
        <v>20933</v>
      </c>
      <c r="H78" s="238">
        <f>'17'!H78-'19b mell'!H78-'19c mell'!H78</f>
        <v>4153</v>
      </c>
      <c r="I78" s="238">
        <f>'17'!I78-'19b mell'!I78-'19c mell'!I78</f>
        <v>1568</v>
      </c>
    </row>
    <row r="79" spans="1:9">
      <c r="A79" s="241">
        <v>63</v>
      </c>
      <c r="B79" s="240" t="s">
        <v>1313</v>
      </c>
      <c r="C79" s="259" t="s">
        <v>1314</v>
      </c>
      <c r="D79" s="238">
        <f>'17'!D79-'19b mell'!D79-'19c mell'!D79</f>
        <v>0</v>
      </c>
      <c r="E79" s="238">
        <f>'17'!E79-'19b mell'!E79-'19c mell'!E79</f>
        <v>0</v>
      </c>
      <c r="F79" s="238">
        <f>'17'!F79-'19b mell'!F79-'19c mell'!F79</f>
        <v>0</v>
      </c>
      <c r="G79" s="238">
        <f>'17'!G79-'19b mell'!G79-'19c mell'!G79</f>
        <v>0</v>
      </c>
      <c r="H79" s="238">
        <f>'17'!H79-'19b mell'!H79-'19c mell'!H79</f>
        <v>0</v>
      </c>
      <c r="I79" s="238">
        <f>'17'!I79-'19b mell'!I79-'19c mell'!I79</f>
        <v>0</v>
      </c>
    </row>
    <row r="80" spans="1:9">
      <c r="A80" s="241">
        <v>64</v>
      </c>
      <c r="B80" s="242" t="s">
        <v>1315</v>
      </c>
      <c r="C80" s="259" t="s">
        <v>1316</v>
      </c>
      <c r="D80" s="238">
        <f>'17'!D80-'19b mell'!D80-'19c mell'!D80</f>
        <v>565881</v>
      </c>
      <c r="E80" s="238">
        <f>'17'!E80-'19b mell'!E80-'19c mell'!E80</f>
        <v>530547</v>
      </c>
      <c r="F80" s="238">
        <f>'17'!F80-'19b mell'!F80-'19c mell'!F80</f>
        <v>8680</v>
      </c>
      <c r="G80" s="238">
        <f>'17'!G80-'19b mell'!G80-'19c mell'!G80</f>
        <v>20933</v>
      </c>
      <c r="H80" s="238">
        <f>'17'!H80-'19b mell'!H80-'19c mell'!H80</f>
        <v>4153</v>
      </c>
      <c r="I80" s="238">
        <f>'17'!I80-'19b mell'!I80-'19c mell'!I80</f>
        <v>1568</v>
      </c>
    </row>
    <row r="81" spans="1:9">
      <c r="A81" s="241">
        <v>65</v>
      </c>
      <c r="B81" s="260" t="s">
        <v>1317</v>
      </c>
      <c r="C81" s="259" t="s">
        <v>1318</v>
      </c>
      <c r="D81" s="238">
        <f>'17'!D81-'19b mell'!D81-'19c mell'!D81</f>
        <v>0</v>
      </c>
      <c r="E81" s="238">
        <f>'17'!E81-'19b mell'!E81-'19c mell'!E81</f>
        <v>0</v>
      </c>
      <c r="F81" s="238">
        <f>'17'!F81-'19b mell'!F81-'19c mell'!F81</f>
        <v>0</v>
      </c>
      <c r="G81" s="238">
        <f>'17'!G81-'19b mell'!G81-'19c mell'!G81</f>
        <v>0</v>
      </c>
      <c r="H81" s="238">
        <f>'17'!H81-'19b mell'!H81-'19c mell'!H81</f>
        <v>0</v>
      </c>
      <c r="I81" s="238">
        <f>'17'!I81-'19b mell'!I81-'19c mell'!I81</f>
        <v>0</v>
      </c>
    </row>
    <row r="82" spans="1:9">
      <c r="A82" s="241">
        <v>66</v>
      </c>
      <c r="B82" s="260" t="s">
        <v>1319</v>
      </c>
      <c r="C82" s="259" t="s">
        <v>1320</v>
      </c>
      <c r="D82" s="238">
        <f>'17'!D82-'19b mell'!D82-'19c mell'!D82</f>
        <v>0</v>
      </c>
      <c r="E82" s="238">
        <f>'17'!E82-'19b mell'!E82-'19c mell'!E82</f>
        <v>0</v>
      </c>
      <c r="F82" s="238">
        <f>'17'!F82-'19b mell'!F82-'19c mell'!F82</f>
        <v>0</v>
      </c>
      <c r="G82" s="238">
        <f>'17'!G82-'19b mell'!G82-'19c mell'!G82</f>
        <v>0</v>
      </c>
      <c r="H82" s="238">
        <f>'17'!H82-'19b mell'!H82-'19c mell'!H82</f>
        <v>0</v>
      </c>
      <c r="I82" s="238">
        <f>'17'!I82-'19b mell'!I82-'19c mell'!I82</f>
        <v>0</v>
      </c>
    </row>
    <row r="83" spans="1:9">
      <c r="A83" s="241">
        <v>67</v>
      </c>
      <c r="B83" s="260" t="s">
        <v>1321</v>
      </c>
      <c r="C83" s="259" t="s">
        <v>1322</v>
      </c>
      <c r="D83" s="238">
        <f>'17'!D83-'19b mell'!D83-'19c mell'!D83</f>
        <v>458095</v>
      </c>
      <c r="E83" s="238">
        <f>'17'!E83-'19b mell'!E83-'19c mell'!E83</f>
        <v>0</v>
      </c>
      <c r="F83" s="238">
        <f>'17'!F83-'19b mell'!F83-'19c mell'!F83</f>
        <v>152997</v>
      </c>
      <c r="G83" s="238">
        <f>'17'!G83-'19b mell'!G83-'19c mell'!G83</f>
        <v>139457</v>
      </c>
      <c r="H83" s="238">
        <f>'17'!H83-'19b mell'!H83-'19c mell'!H83</f>
        <v>113160</v>
      </c>
      <c r="I83" s="238">
        <f>'17'!I83-'19b mell'!I83-'19c mell'!I83</f>
        <v>52481</v>
      </c>
    </row>
    <row r="84" spans="1:9">
      <c r="A84" s="241">
        <v>68</v>
      </c>
      <c r="B84" s="260" t="s">
        <v>1323</v>
      </c>
      <c r="C84" s="259" t="s">
        <v>1324</v>
      </c>
      <c r="D84" s="238">
        <f>'17'!D84-'19b mell'!D84-'19c mell'!D84</f>
        <v>0</v>
      </c>
      <c r="E84" s="238">
        <f>'17'!E84-'19b mell'!E84-'19c mell'!E84</f>
        <v>0</v>
      </c>
      <c r="F84" s="238">
        <f>'17'!F84-'19b mell'!F84-'19c mell'!F84</f>
        <v>0</v>
      </c>
      <c r="G84" s="238">
        <f>'17'!G84-'19b mell'!G84-'19c mell'!G84</f>
        <v>0</v>
      </c>
      <c r="H84" s="238">
        <f>'17'!H84-'19b mell'!H84-'19c mell'!H84</f>
        <v>0</v>
      </c>
      <c r="I84" s="238">
        <f>'17'!I84-'19b mell'!I84-'19c mell'!I84</f>
        <v>0</v>
      </c>
    </row>
    <row r="85" spans="1:9">
      <c r="A85" s="241">
        <v>69</v>
      </c>
      <c r="B85" s="244" t="s">
        <v>1325</v>
      </c>
      <c r="C85" s="259" t="s">
        <v>1326</v>
      </c>
      <c r="D85" s="238">
        <f>'17'!D85-'19b mell'!D85-'19c mell'!D85</f>
        <v>0</v>
      </c>
      <c r="E85" s="238">
        <f>'17'!E85-'19b mell'!E85-'19c mell'!E85</f>
        <v>0</v>
      </c>
      <c r="F85" s="238">
        <f>'17'!F85-'19b mell'!F85-'19c mell'!F85</f>
        <v>0</v>
      </c>
      <c r="G85" s="238">
        <f>'17'!G85-'19b mell'!G85-'19c mell'!G85</f>
        <v>0</v>
      </c>
      <c r="H85" s="238">
        <f>'17'!H85-'19b mell'!H85-'19c mell'!H85</f>
        <v>0</v>
      </c>
      <c r="I85" s="238">
        <f>'17'!I85-'19b mell'!I85-'19c mell'!I85</f>
        <v>0</v>
      </c>
    </row>
    <row r="86" spans="1:9">
      <c r="A86" s="241">
        <v>70</v>
      </c>
      <c r="B86" s="247" t="s">
        <v>1327</v>
      </c>
      <c r="C86" s="259" t="s">
        <v>1328</v>
      </c>
      <c r="D86" s="238">
        <f>'17'!D86-'19b mell'!D86-'19c mell'!D86</f>
        <v>1023976</v>
      </c>
      <c r="E86" s="238">
        <f>'17'!E86-'19b mell'!E86-'19c mell'!E86</f>
        <v>530547</v>
      </c>
      <c r="F86" s="238">
        <f>'17'!F86-'19b mell'!F86-'19c mell'!F86</f>
        <v>161677</v>
      </c>
      <c r="G86" s="238">
        <f>'17'!G86-'19b mell'!G86-'19c mell'!G86</f>
        <v>160390</v>
      </c>
      <c r="H86" s="238">
        <f>'17'!H86-'19b mell'!H86-'19c mell'!H86</f>
        <v>117313</v>
      </c>
      <c r="I86" s="238">
        <f>'17'!I86-'19b mell'!I86-'19c mell'!I86</f>
        <v>54049</v>
      </c>
    </row>
    <row r="87" spans="1:9">
      <c r="A87" s="241">
        <v>71</v>
      </c>
      <c r="B87" s="258" t="s">
        <v>1329</v>
      </c>
      <c r="C87" s="259" t="s">
        <v>1330</v>
      </c>
      <c r="D87" s="238">
        <f>'17'!D87-'19b mell'!D87-'19c mell'!D87</f>
        <v>0</v>
      </c>
      <c r="E87" s="238">
        <f>'17'!E87-'19b mell'!E87-'19c mell'!E87</f>
        <v>0</v>
      </c>
      <c r="F87" s="238">
        <f>'17'!F87-'19b mell'!F87-'19c mell'!F87</f>
        <v>0</v>
      </c>
      <c r="G87" s="238">
        <f>'17'!G87-'19b mell'!G87-'19c mell'!G87</f>
        <v>0</v>
      </c>
      <c r="H87" s="238">
        <f>'17'!H87-'19b mell'!H87-'19c mell'!H87</f>
        <v>0</v>
      </c>
      <c r="I87" s="238">
        <f>'17'!I87-'19b mell'!I87-'19c mell'!I87</f>
        <v>0</v>
      </c>
    </row>
    <row r="88" spans="1:9">
      <c r="A88" s="241">
        <v>72</v>
      </c>
      <c r="B88" s="258" t="s">
        <v>1331</v>
      </c>
      <c r="C88" s="259" t="s">
        <v>1332</v>
      </c>
      <c r="D88" s="238">
        <f>'17'!D88-'19b mell'!D88-'19c mell'!D88</f>
        <v>1023976</v>
      </c>
      <c r="E88" s="238">
        <f>'17'!E88-'19b mell'!E88-'19c mell'!E88</f>
        <v>530547</v>
      </c>
      <c r="F88" s="238">
        <f>'17'!F88-'19b mell'!F88-'19c mell'!F88</f>
        <v>161677</v>
      </c>
      <c r="G88" s="238">
        <f>'17'!G88-'19b mell'!G88-'19c mell'!G88</f>
        <v>160390</v>
      </c>
      <c r="H88" s="238">
        <f>'17'!H88-'19b mell'!H88-'19c mell'!H88</f>
        <v>117313</v>
      </c>
      <c r="I88" s="238">
        <f>'17'!I88-'19b mell'!I88-'19c mell'!I88</f>
        <v>54049</v>
      </c>
    </row>
    <row r="89" spans="1:9" ht="15.75" thickBot="1">
      <c r="A89" s="898">
        <v>73</v>
      </c>
      <c r="B89" s="899" t="s">
        <v>1333</v>
      </c>
      <c r="C89" s="899"/>
      <c r="D89" s="909">
        <f>'17'!D89-'19b mell'!D89-'19c mell'!D89</f>
        <v>1778428</v>
      </c>
      <c r="E89" s="909">
        <f>'17'!E89-'19b mell'!E89-'19c mell'!E89</f>
        <v>1196870</v>
      </c>
      <c r="F89" s="909">
        <f>'17'!F89-'19b mell'!F89-'19c mell'!F89</f>
        <v>164039</v>
      </c>
      <c r="G89" s="909">
        <f>'17'!G89-'19b mell'!G89-'19c mell'!G89</f>
        <v>224030</v>
      </c>
      <c r="H89" s="909">
        <f>'17'!H89-'19b mell'!H89-'19c mell'!H89</f>
        <v>138490</v>
      </c>
      <c r="I89" s="909">
        <f>'17'!I89-'19b mell'!I89-'19c mell'!I89</f>
        <v>54999</v>
      </c>
    </row>
    <row r="90" spans="1:9" ht="15.75" thickTop="1">
      <c r="A90" s="263">
        <v>1</v>
      </c>
      <c r="B90" s="264" t="s">
        <v>1340</v>
      </c>
      <c r="C90" s="265" t="s">
        <v>1341</v>
      </c>
      <c r="D90" s="910">
        <f>'18'!D8-'19b mell'!D90-'19c mell'!D90</f>
        <v>334907</v>
      </c>
      <c r="E90" s="910">
        <f>'18'!E8-'19b mell'!E90-'19c mell'!E90</f>
        <v>31531</v>
      </c>
      <c r="F90" s="910">
        <f>'18'!F8-'19b mell'!F90-'19c mell'!F90</f>
        <v>98890</v>
      </c>
      <c r="G90" s="910">
        <f>'18'!G8-'19b mell'!G90-'19c mell'!G90</f>
        <v>112134</v>
      </c>
      <c r="H90" s="910">
        <f>'18'!H8-'19b mell'!H90-'19c mell'!H90</f>
        <v>73916</v>
      </c>
      <c r="I90" s="910">
        <f>'18'!I8-'19b mell'!I90-'19c mell'!I90</f>
        <v>18436</v>
      </c>
    </row>
    <row r="91" spans="1:9">
      <c r="A91" s="263">
        <v>2</v>
      </c>
      <c r="B91" s="242" t="s">
        <v>1342</v>
      </c>
      <c r="C91" s="265" t="s">
        <v>1343</v>
      </c>
      <c r="D91" s="910">
        <f>'18'!D9-'19b mell'!D91-'19c mell'!D91</f>
        <v>84018</v>
      </c>
      <c r="E91" s="910">
        <f>'18'!E9-'19b mell'!E91-'19c mell'!E91</f>
        <v>9513</v>
      </c>
      <c r="F91" s="910">
        <f>'18'!F9-'19b mell'!F91-'19c mell'!F91</f>
        <v>28091</v>
      </c>
      <c r="G91" s="910">
        <f>'18'!G9-'19b mell'!G91-'19c mell'!G91</f>
        <v>21543</v>
      </c>
      <c r="H91" s="910">
        <f>'18'!H9-'19b mell'!H91-'19c mell'!H91</f>
        <v>19812</v>
      </c>
      <c r="I91" s="910">
        <f>'18'!I9-'19b mell'!I91-'19c mell'!I91</f>
        <v>5059</v>
      </c>
    </row>
    <row r="92" spans="1:9">
      <c r="A92" s="263">
        <v>3</v>
      </c>
      <c r="B92" s="242" t="s">
        <v>1344</v>
      </c>
      <c r="C92" s="265" t="s">
        <v>1345</v>
      </c>
      <c r="D92" s="910">
        <f>'18'!D10-'19b mell'!D92-'19c mell'!D92</f>
        <v>249889</v>
      </c>
      <c r="E92" s="910">
        <f>'18'!E10-'19b mell'!E92-'19c mell'!E92</f>
        <v>69886</v>
      </c>
      <c r="F92" s="910">
        <f>'18'!F10-'19b mell'!F92-'19c mell'!F92</f>
        <v>30101</v>
      </c>
      <c r="G92" s="910">
        <f>'18'!G10-'19b mell'!G92-'19c mell'!G92</f>
        <v>77811</v>
      </c>
      <c r="H92" s="910">
        <f>'18'!H10-'19b mell'!H92-'19c mell'!H92</f>
        <v>43659</v>
      </c>
      <c r="I92" s="910">
        <f>'18'!I10-'19b mell'!I92-'19c mell'!I92</f>
        <v>28432</v>
      </c>
    </row>
    <row r="93" spans="1:9">
      <c r="A93" s="263">
        <v>4</v>
      </c>
      <c r="B93" s="244" t="s">
        <v>1346</v>
      </c>
      <c r="C93" s="267" t="s">
        <v>1347</v>
      </c>
      <c r="D93" s="910">
        <f>'18'!D11-'19b mell'!D93-'19c mell'!D93</f>
        <v>0</v>
      </c>
      <c r="E93" s="910">
        <f>'18'!E11-'19b mell'!E93-'19c mell'!E93</f>
        <v>0</v>
      </c>
      <c r="F93" s="910">
        <f>'18'!F11-'19b mell'!F93-'19c mell'!F93</f>
        <v>0</v>
      </c>
      <c r="G93" s="910">
        <f>'18'!G11-'19b mell'!G93-'19c mell'!G93</f>
        <v>0</v>
      </c>
      <c r="H93" s="910">
        <f>'18'!H11-'19b mell'!H93-'19c mell'!H93</f>
        <v>0</v>
      </c>
      <c r="I93" s="910">
        <f>'18'!I11-'19b mell'!I93-'19c mell'!I93</f>
        <v>0</v>
      </c>
    </row>
    <row r="94" spans="1:9">
      <c r="A94" s="263">
        <v>5</v>
      </c>
      <c r="B94" s="244" t="s">
        <v>1348</v>
      </c>
      <c r="C94" s="267" t="s">
        <v>1349</v>
      </c>
      <c r="D94" s="910">
        <f>'18'!D12-'19b mell'!D94-'19c mell'!D94</f>
        <v>0</v>
      </c>
      <c r="E94" s="910">
        <f>'18'!E12-'19b mell'!E94-'19c mell'!E94</f>
        <v>0</v>
      </c>
      <c r="F94" s="910">
        <f>'18'!F12-'19b mell'!F94-'19c mell'!F94</f>
        <v>0</v>
      </c>
      <c r="G94" s="910">
        <f>'18'!G12-'19b mell'!G94-'19c mell'!G94</f>
        <v>0</v>
      </c>
      <c r="H94" s="910">
        <f>'18'!H12-'19b mell'!H94-'19c mell'!H94</f>
        <v>0</v>
      </c>
      <c r="I94" s="910">
        <f>'18'!I12-'19b mell'!I94-'19c mell'!I94</f>
        <v>0</v>
      </c>
    </row>
    <row r="95" spans="1:9">
      <c r="A95" s="263">
        <v>6</v>
      </c>
      <c r="B95" s="269" t="s">
        <v>1350</v>
      </c>
      <c r="C95" s="267" t="s">
        <v>1351</v>
      </c>
      <c r="D95" s="910">
        <f>'18'!D13-'19b mell'!D95-'19c mell'!D95</f>
        <v>0</v>
      </c>
      <c r="E95" s="910">
        <f>'18'!E13-'19b mell'!E95-'19c mell'!E95</f>
        <v>0</v>
      </c>
      <c r="F95" s="910">
        <f>'18'!F13-'19b mell'!F95-'19c mell'!F95</f>
        <v>0</v>
      </c>
      <c r="G95" s="910">
        <f>'18'!G13-'19b mell'!G95-'19c mell'!G95</f>
        <v>0</v>
      </c>
      <c r="H95" s="910">
        <f>'18'!H13-'19b mell'!H95-'19c mell'!H95</f>
        <v>0</v>
      </c>
      <c r="I95" s="910">
        <f>'18'!I13-'19b mell'!I95-'19c mell'!I95</f>
        <v>0</v>
      </c>
    </row>
    <row r="96" spans="1:9">
      <c r="A96" s="263">
        <v>7</v>
      </c>
      <c r="B96" s="269" t="s">
        <v>1352</v>
      </c>
      <c r="C96" s="267" t="s">
        <v>1353</v>
      </c>
      <c r="D96" s="910">
        <f>'18'!D14-'19b mell'!D96-'19c mell'!D96</f>
        <v>0</v>
      </c>
      <c r="E96" s="910">
        <f>'18'!E14-'19b mell'!E96-'19c mell'!E96</f>
        <v>0</v>
      </c>
      <c r="F96" s="910">
        <f>'18'!F14-'19b mell'!F96-'19c mell'!F96</f>
        <v>0</v>
      </c>
      <c r="G96" s="910">
        <f>'18'!G14-'19b mell'!G96-'19c mell'!G96</f>
        <v>0</v>
      </c>
      <c r="H96" s="910">
        <f>'18'!H14-'19b mell'!H96-'19c mell'!H96</f>
        <v>0</v>
      </c>
      <c r="I96" s="910">
        <f>'18'!I14-'19b mell'!I96-'19c mell'!I96</f>
        <v>0</v>
      </c>
    </row>
    <row r="97" spans="1:9">
      <c r="A97" s="263">
        <v>8</v>
      </c>
      <c r="B97" s="269" t="s">
        <v>1354</v>
      </c>
      <c r="C97" s="267" t="s">
        <v>1355</v>
      </c>
      <c r="D97" s="910">
        <f>'18'!D15-'19b mell'!D97-'19c mell'!D97</f>
        <v>0</v>
      </c>
      <c r="E97" s="910">
        <f>'18'!E15-'19b mell'!E97-'19c mell'!E97</f>
        <v>0</v>
      </c>
      <c r="F97" s="910">
        <f>'18'!F15-'19b mell'!F97-'19c mell'!F97</f>
        <v>0</v>
      </c>
      <c r="G97" s="910">
        <f>'18'!G15-'19b mell'!G97-'19c mell'!G97</f>
        <v>0</v>
      </c>
      <c r="H97" s="910">
        <f>'18'!H15-'19b mell'!H97-'19c mell'!H97</f>
        <v>0</v>
      </c>
      <c r="I97" s="910">
        <f>'18'!I15-'19b mell'!I97-'19c mell'!I97</f>
        <v>0</v>
      </c>
    </row>
    <row r="98" spans="1:9">
      <c r="A98" s="263">
        <v>9</v>
      </c>
      <c r="B98" s="244" t="s">
        <v>1356</v>
      </c>
      <c r="C98" s="267" t="s">
        <v>1357</v>
      </c>
      <c r="D98" s="910">
        <f>'18'!D16-'19b mell'!D98-'19c mell'!D98</f>
        <v>0</v>
      </c>
      <c r="E98" s="910">
        <f>'18'!E16-'19b mell'!E98-'19c mell'!E98</f>
        <v>0</v>
      </c>
      <c r="F98" s="910">
        <f>'18'!F16-'19b mell'!F98-'19c mell'!F98</f>
        <v>0</v>
      </c>
      <c r="G98" s="910">
        <f>'18'!G16-'19b mell'!G98-'19c mell'!G98</f>
        <v>0</v>
      </c>
      <c r="H98" s="910">
        <f>'18'!H16-'19b mell'!H98-'19c mell'!H98</f>
        <v>0</v>
      </c>
      <c r="I98" s="910">
        <f>'18'!I16-'19b mell'!I98-'19c mell'!I98</f>
        <v>0</v>
      </c>
    </row>
    <row r="99" spans="1:9">
      <c r="A99" s="263">
        <v>10</v>
      </c>
      <c r="B99" s="244" t="s">
        <v>1358</v>
      </c>
      <c r="C99" s="267" t="s">
        <v>1359</v>
      </c>
      <c r="D99" s="910">
        <f>'18'!D17-'19b mell'!D99-'19c mell'!D99</f>
        <v>0</v>
      </c>
      <c r="E99" s="910">
        <f>'18'!E17-'19b mell'!E99-'19c mell'!E99</f>
        <v>0</v>
      </c>
      <c r="F99" s="910">
        <f>'18'!F17-'19b mell'!F99-'19c mell'!F99</f>
        <v>0</v>
      </c>
      <c r="G99" s="910">
        <f>'18'!G17-'19b mell'!G99-'19c mell'!G99</f>
        <v>0</v>
      </c>
      <c r="H99" s="910">
        <f>'18'!H17-'19b mell'!H99-'19c mell'!H99</f>
        <v>0</v>
      </c>
      <c r="I99" s="910">
        <f>'18'!I17-'19b mell'!I99-'19c mell'!I99</f>
        <v>0</v>
      </c>
    </row>
    <row r="100" spans="1:9">
      <c r="A100" s="263">
        <v>11</v>
      </c>
      <c r="B100" s="244" t="s">
        <v>1360</v>
      </c>
      <c r="C100" s="267" t="s">
        <v>1361</v>
      </c>
      <c r="D100" s="910">
        <f>'18'!D18-'19b mell'!D100-'19c mell'!D100</f>
        <v>22000</v>
      </c>
      <c r="E100" s="910">
        <f>'18'!E18-'19b mell'!E100-'19c mell'!E100</f>
        <v>22000</v>
      </c>
      <c r="F100" s="910">
        <f>'18'!F18-'19b mell'!F100-'19c mell'!F100</f>
        <v>0</v>
      </c>
      <c r="G100" s="910">
        <f>'18'!G18-'19b mell'!G100-'19c mell'!G100</f>
        <v>0</v>
      </c>
      <c r="H100" s="910">
        <f>'18'!H18-'19b mell'!H100-'19c mell'!H100</f>
        <v>0</v>
      </c>
      <c r="I100" s="910">
        <f>'18'!I18-'19b mell'!I100-'19c mell'!I100</f>
        <v>0</v>
      </c>
    </row>
    <row r="101" spans="1:9">
      <c r="A101" s="263">
        <v>12</v>
      </c>
      <c r="B101" s="247" t="s">
        <v>1362</v>
      </c>
      <c r="C101" s="265" t="s">
        <v>1363</v>
      </c>
      <c r="D101" s="910">
        <f>'18'!D19-'19b mell'!D101-'19c mell'!D101</f>
        <v>22000</v>
      </c>
      <c r="E101" s="910">
        <f>'18'!E19-'19b mell'!E101-'19c mell'!E101</f>
        <v>22000</v>
      </c>
      <c r="F101" s="910">
        <f>'18'!F19-'19b mell'!F101-'19c mell'!F101</f>
        <v>0</v>
      </c>
      <c r="G101" s="910">
        <f>'18'!G19-'19b mell'!G101-'19c mell'!G101</f>
        <v>0</v>
      </c>
      <c r="H101" s="910">
        <f>'18'!H19-'19b mell'!H101-'19c mell'!H101</f>
        <v>0</v>
      </c>
      <c r="I101" s="910">
        <f>'18'!I19-'19b mell'!I101-'19c mell'!I101</f>
        <v>0</v>
      </c>
    </row>
    <row r="102" spans="1:9">
      <c r="A102" s="263">
        <v>13</v>
      </c>
      <c r="B102" s="270" t="s">
        <v>1364</v>
      </c>
      <c r="C102" s="267" t="s">
        <v>1365</v>
      </c>
      <c r="D102" s="910">
        <f>'18'!D20-'19b mell'!D102-'19c mell'!D102</f>
        <v>0</v>
      </c>
      <c r="E102" s="910">
        <f>'18'!E20-'19b mell'!E102-'19c mell'!E102</f>
        <v>0</v>
      </c>
      <c r="F102" s="910">
        <f>'18'!F20-'19b mell'!F102-'19c mell'!F102</f>
        <v>0</v>
      </c>
      <c r="G102" s="910">
        <f>'18'!G20-'19b mell'!G102-'19c mell'!G102</f>
        <v>0</v>
      </c>
      <c r="H102" s="910">
        <f>'18'!H20-'19b mell'!H102-'19c mell'!H102</f>
        <v>0</v>
      </c>
      <c r="I102" s="910">
        <f>'18'!I20-'19b mell'!I102-'19c mell'!I102</f>
        <v>0</v>
      </c>
    </row>
    <row r="103" spans="1:9">
      <c r="A103" s="263">
        <v>14</v>
      </c>
      <c r="B103" s="270" t="s">
        <v>1366</v>
      </c>
      <c r="C103" s="267" t="s">
        <v>1367</v>
      </c>
      <c r="D103" s="910">
        <f>'18'!D21-'19b mell'!D103-'19c mell'!D103</f>
        <v>22</v>
      </c>
      <c r="E103" s="910">
        <f>'18'!E21-'19b mell'!E103-'19c mell'!E103</f>
        <v>22</v>
      </c>
      <c r="F103" s="910">
        <f>'18'!F21-'19b mell'!F103-'19c mell'!F103</f>
        <v>0</v>
      </c>
      <c r="G103" s="910">
        <f>'18'!G21-'19b mell'!G103-'19c mell'!G103</f>
        <v>0</v>
      </c>
      <c r="H103" s="910">
        <f>'18'!H21-'19b mell'!H103-'19c mell'!H103</f>
        <v>0</v>
      </c>
      <c r="I103" s="910">
        <f>'18'!I21-'19b mell'!I103-'19c mell'!I103</f>
        <v>0</v>
      </c>
    </row>
    <row r="104" spans="1:9" ht="25.5">
      <c r="A104" s="263">
        <v>15</v>
      </c>
      <c r="B104" s="270" t="s">
        <v>1368</v>
      </c>
      <c r="C104" s="267" t="s">
        <v>1369</v>
      </c>
      <c r="D104" s="910">
        <f>'18'!D22-'19b mell'!D104-'19c mell'!D104</f>
        <v>0</v>
      </c>
      <c r="E104" s="910">
        <f>'18'!E22-'19b mell'!E104-'19c mell'!E104</f>
        <v>0</v>
      </c>
      <c r="F104" s="910">
        <f>'18'!F22-'19b mell'!F104-'19c mell'!F104</f>
        <v>0</v>
      </c>
      <c r="G104" s="910">
        <f>'18'!G22-'19b mell'!G104-'19c mell'!G104</f>
        <v>0</v>
      </c>
      <c r="H104" s="910">
        <f>'18'!H22-'19b mell'!H104-'19c mell'!H104</f>
        <v>0</v>
      </c>
      <c r="I104" s="910">
        <f>'18'!I22-'19b mell'!I104-'19c mell'!I104</f>
        <v>0</v>
      </c>
    </row>
    <row r="105" spans="1:9" ht="25.5">
      <c r="A105" s="263">
        <v>16</v>
      </c>
      <c r="B105" s="270" t="s">
        <v>1370</v>
      </c>
      <c r="C105" s="267" t="s">
        <v>1371</v>
      </c>
      <c r="D105" s="910">
        <f>'18'!D23-'19b mell'!D105-'19c mell'!D105</f>
        <v>0</v>
      </c>
      <c r="E105" s="910">
        <f>'18'!E23-'19b mell'!E105-'19c mell'!E105</f>
        <v>0</v>
      </c>
      <c r="F105" s="910">
        <f>'18'!F23-'19b mell'!F105-'19c mell'!F105</f>
        <v>0</v>
      </c>
      <c r="G105" s="910">
        <f>'18'!G23-'19b mell'!G105-'19c mell'!G105</f>
        <v>0</v>
      </c>
      <c r="H105" s="910">
        <f>'18'!H23-'19b mell'!H105-'19c mell'!H105</f>
        <v>0</v>
      </c>
      <c r="I105" s="910">
        <f>'18'!I23-'19b mell'!I105-'19c mell'!I105</f>
        <v>0</v>
      </c>
    </row>
    <row r="106" spans="1:9" ht="25.5">
      <c r="A106" s="263">
        <v>17</v>
      </c>
      <c r="B106" s="270" t="s">
        <v>1372</v>
      </c>
      <c r="C106" s="267" t="s">
        <v>1373</v>
      </c>
      <c r="D106" s="910">
        <f>'18'!D24-'19b mell'!D106-'19c mell'!D106</f>
        <v>0</v>
      </c>
      <c r="E106" s="910">
        <f>'18'!E24-'19b mell'!E106-'19c mell'!E106</f>
        <v>0</v>
      </c>
      <c r="F106" s="910">
        <f>'18'!F24-'19b mell'!F106-'19c mell'!F106</f>
        <v>0</v>
      </c>
      <c r="G106" s="910">
        <f>'18'!G24-'19b mell'!G106-'19c mell'!G106</f>
        <v>0</v>
      </c>
      <c r="H106" s="910">
        <f>'18'!H24-'19b mell'!H106-'19c mell'!H106</f>
        <v>0</v>
      </c>
      <c r="I106" s="910">
        <f>'18'!I24-'19b mell'!I106-'19c mell'!I106</f>
        <v>0</v>
      </c>
    </row>
    <row r="107" spans="1:9">
      <c r="A107" s="263">
        <v>18</v>
      </c>
      <c r="B107" s="270" t="s">
        <v>1374</v>
      </c>
      <c r="C107" s="267" t="s">
        <v>1375</v>
      </c>
      <c r="D107" s="910">
        <f>'18'!D25-'19b mell'!D107-'19c mell'!D107</f>
        <v>131370</v>
      </c>
      <c r="E107" s="910">
        <f>'18'!E25-'19b mell'!E107-'19c mell'!E107</f>
        <v>131370</v>
      </c>
      <c r="F107" s="910">
        <f>'18'!F25-'19b mell'!F107-'19c mell'!F107</f>
        <v>0</v>
      </c>
      <c r="G107" s="910">
        <f>'18'!G25-'19b mell'!G107-'19c mell'!G107</f>
        <v>0</v>
      </c>
      <c r="H107" s="910">
        <f>'18'!H25-'19b mell'!H107-'19c mell'!H107</f>
        <v>0</v>
      </c>
      <c r="I107" s="910">
        <f>'18'!I25-'19b mell'!I107-'19c mell'!I107</f>
        <v>0</v>
      </c>
    </row>
    <row r="108" spans="1:9">
      <c r="A108" s="272"/>
      <c r="B108" s="240" t="s">
        <v>1163</v>
      </c>
      <c r="C108" s="267" t="s">
        <v>1376</v>
      </c>
      <c r="D108" s="910">
        <f>'18'!D26-'19b mell'!D108-'19c mell'!D108</f>
        <v>0</v>
      </c>
      <c r="E108" s="910">
        <f>'18'!E26-'19b mell'!E108-'19c mell'!E108</f>
        <v>0</v>
      </c>
      <c r="F108" s="910">
        <f>'18'!F26-'19b mell'!F108-'19c mell'!F108</f>
        <v>0</v>
      </c>
      <c r="G108" s="910">
        <f>'18'!G26-'19b mell'!G108-'19c mell'!G108</f>
        <v>0</v>
      </c>
      <c r="H108" s="910">
        <f>'18'!H26-'19b mell'!H108-'19c mell'!H108</f>
        <v>0</v>
      </c>
      <c r="I108" s="910">
        <f>'18'!I26-'19b mell'!I108-'19c mell'!I108</f>
        <v>0</v>
      </c>
    </row>
    <row r="109" spans="1:9">
      <c r="A109" s="272"/>
      <c r="B109" s="240" t="s">
        <v>1165</v>
      </c>
      <c r="C109" s="267" t="s">
        <v>1377</v>
      </c>
      <c r="D109" s="910">
        <f>'18'!D27-'19b mell'!D109-'19c mell'!D109</f>
        <v>0</v>
      </c>
      <c r="E109" s="910">
        <f>'18'!E27-'19b mell'!E109-'19c mell'!E109</f>
        <v>0</v>
      </c>
      <c r="F109" s="910">
        <f>'18'!F27-'19b mell'!F109-'19c mell'!F109</f>
        <v>0</v>
      </c>
      <c r="G109" s="910">
        <f>'18'!G27-'19b mell'!G109-'19c mell'!G109</f>
        <v>0</v>
      </c>
      <c r="H109" s="910">
        <f>'18'!H27-'19b mell'!H109-'19c mell'!H109</f>
        <v>0</v>
      </c>
      <c r="I109" s="910">
        <f>'18'!I27-'19b mell'!I109-'19c mell'!I109</f>
        <v>0</v>
      </c>
    </row>
    <row r="110" spans="1:9">
      <c r="A110" s="272"/>
      <c r="B110" s="240" t="s">
        <v>1167</v>
      </c>
      <c r="C110" s="267" t="s">
        <v>1378</v>
      </c>
      <c r="D110" s="910">
        <f>'18'!D28-'19b mell'!D110-'19c mell'!D110</f>
        <v>0</v>
      </c>
      <c r="E110" s="910">
        <f>'18'!E28-'19b mell'!E110-'19c mell'!E110</f>
        <v>0</v>
      </c>
      <c r="F110" s="910">
        <f>'18'!F28-'19b mell'!F110-'19c mell'!F110</f>
        <v>0</v>
      </c>
      <c r="G110" s="910">
        <f>'18'!G28-'19b mell'!G110-'19c mell'!G110</f>
        <v>0</v>
      </c>
      <c r="H110" s="910">
        <f>'18'!H28-'19b mell'!H110-'19c mell'!H110</f>
        <v>0</v>
      </c>
      <c r="I110" s="910">
        <f>'18'!I28-'19b mell'!I110-'19c mell'!I110</f>
        <v>0</v>
      </c>
    </row>
    <row r="111" spans="1:9">
      <c r="A111" s="272"/>
      <c r="B111" s="240" t="s">
        <v>1169</v>
      </c>
      <c r="C111" s="267" t="s">
        <v>1379</v>
      </c>
      <c r="D111" s="910">
        <f>'18'!D29-'19b mell'!D111-'19c mell'!D111</f>
        <v>0</v>
      </c>
      <c r="E111" s="910">
        <f>'18'!E29-'19b mell'!E111-'19c mell'!E111</f>
        <v>0</v>
      </c>
      <c r="F111" s="910">
        <f>'18'!F29-'19b mell'!F111-'19c mell'!F111</f>
        <v>0</v>
      </c>
      <c r="G111" s="910">
        <f>'18'!G29-'19b mell'!G111-'19c mell'!G111</f>
        <v>0</v>
      </c>
      <c r="H111" s="910">
        <f>'18'!H29-'19b mell'!H111-'19c mell'!H111</f>
        <v>0</v>
      </c>
      <c r="I111" s="910">
        <f>'18'!I29-'19b mell'!I111-'19c mell'!I111</f>
        <v>0</v>
      </c>
    </row>
    <row r="112" spans="1:9">
      <c r="A112" s="272"/>
      <c r="B112" s="240" t="s">
        <v>1171</v>
      </c>
      <c r="C112" s="267" t="s">
        <v>1380</v>
      </c>
      <c r="D112" s="910">
        <f>'18'!D30-'19b mell'!D112-'19c mell'!D112</f>
        <v>3510</v>
      </c>
      <c r="E112" s="910">
        <f>'18'!E30-'19b mell'!E112-'19c mell'!E112</f>
        <v>3510</v>
      </c>
      <c r="F112" s="910">
        <f>'18'!F30-'19b mell'!F112-'19c mell'!F112</f>
        <v>0</v>
      </c>
      <c r="G112" s="910">
        <f>'18'!G30-'19b mell'!G112-'19c mell'!G112</f>
        <v>0</v>
      </c>
      <c r="H112" s="910">
        <f>'18'!H30-'19b mell'!H112-'19c mell'!H112</f>
        <v>0</v>
      </c>
      <c r="I112" s="910">
        <f>'18'!I30-'19b mell'!I112-'19c mell'!I112</f>
        <v>0</v>
      </c>
    </row>
    <row r="113" spans="1:9">
      <c r="A113" s="272"/>
      <c r="B113" s="240" t="s">
        <v>1381</v>
      </c>
      <c r="C113" s="267" t="s">
        <v>1382</v>
      </c>
      <c r="D113" s="910">
        <f>'18'!D31-'19b mell'!D113-'19c mell'!D113</f>
        <v>95989</v>
      </c>
      <c r="E113" s="910">
        <f>'18'!E31-'19b mell'!E113-'19c mell'!E113</f>
        <v>95989</v>
      </c>
      <c r="F113" s="910">
        <f>'18'!F31-'19b mell'!F113-'19c mell'!F113</f>
        <v>0</v>
      </c>
      <c r="G113" s="910">
        <f>'18'!G31-'19b mell'!G113-'19c mell'!G113</f>
        <v>0</v>
      </c>
      <c r="H113" s="910">
        <f>'18'!H31-'19b mell'!H113-'19c mell'!H113</f>
        <v>0</v>
      </c>
      <c r="I113" s="910">
        <f>'18'!I31-'19b mell'!I113-'19c mell'!I113</f>
        <v>0</v>
      </c>
    </row>
    <row r="114" spans="1:9">
      <c r="A114" s="272"/>
      <c r="B114" s="240" t="s">
        <v>1383</v>
      </c>
      <c r="C114" s="267" t="s">
        <v>1384</v>
      </c>
      <c r="D114" s="910">
        <f>'18'!D32-'19b mell'!D114-'19c mell'!D114</f>
        <v>31371</v>
      </c>
      <c r="E114" s="910">
        <f>'18'!E32-'19b mell'!E114-'19c mell'!E114</f>
        <v>31371</v>
      </c>
      <c r="F114" s="910">
        <f>'18'!F32-'19b mell'!F114-'19c mell'!F114</f>
        <v>0</v>
      </c>
      <c r="G114" s="910">
        <f>'18'!G32-'19b mell'!G114-'19c mell'!G114</f>
        <v>0</v>
      </c>
      <c r="H114" s="910">
        <f>'18'!H32-'19b mell'!H114-'19c mell'!H114</f>
        <v>0</v>
      </c>
      <c r="I114" s="910">
        <f>'18'!I32-'19b mell'!I114-'19c mell'!I114</f>
        <v>0</v>
      </c>
    </row>
    <row r="115" spans="1:9">
      <c r="A115" s="272"/>
      <c r="B115" s="245" t="s">
        <v>1043</v>
      </c>
      <c r="C115" s="267" t="s">
        <v>1385</v>
      </c>
      <c r="D115" s="910">
        <f>'18'!D33-'19b mell'!D115-'19c mell'!D115</f>
        <v>500</v>
      </c>
      <c r="E115" s="910">
        <f>'18'!E33-'19b mell'!E115-'19c mell'!E115</f>
        <v>500</v>
      </c>
      <c r="F115" s="910">
        <f>'18'!F33-'19b mell'!F115-'19c mell'!F115</f>
        <v>0</v>
      </c>
      <c r="G115" s="910">
        <f>'18'!G33-'19b mell'!G115-'19c mell'!G115</f>
        <v>0</v>
      </c>
      <c r="H115" s="910">
        <f>'18'!H33-'19b mell'!H115-'19c mell'!H115</f>
        <v>0</v>
      </c>
      <c r="I115" s="910">
        <f>'18'!I33-'19b mell'!I115-'19c mell'!I115</f>
        <v>0</v>
      </c>
    </row>
    <row r="116" spans="1:9" ht="25.5">
      <c r="A116" s="272">
        <v>19</v>
      </c>
      <c r="B116" s="270" t="s">
        <v>1386</v>
      </c>
      <c r="C116" s="267" t="s">
        <v>1387</v>
      </c>
      <c r="D116" s="910">
        <f>'18'!D34-'19b mell'!D116-'19c mell'!D116</f>
        <v>0</v>
      </c>
      <c r="E116" s="910">
        <f>'18'!E34-'19b mell'!E116-'19c mell'!E116</f>
        <v>0</v>
      </c>
      <c r="F116" s="910">
        <f>'18'!F34-'19b mell'!F116-'19c mell'!F116</f>
        <v>0</v>
      </c>
      <c r="G116" s="910">
        <f>'18'!G34-'19b mell'!G116-'19c mell'!G116</f>
        <v>0</v>
      </c>
      <c r="H116" s="910">
        <f>'18'!H34-'19b mell'!H116-'19c mell'!H116</f>
        <v>0</v>
      </c>
      <c r="I116" s="910">
        <f>'18'!I34-'19b mell'!I116-'19c mell'!I116</f>
        <v>0</v>
      </c>
    </row>
    <row r="117" spans="1:9" ht="25.5">
      <c r="A117" s="272">
        <v>20</v>
      </c>
      <c r="B117" s="270" t="s">
        <v>1388</v>
      </c>
      <c r="C117" s="267" t="s">
        <v>1389</v>
      </c>
      <c r="D117" s="910">
        <f>'18'!D35-'19b mell'!D117-'19c mell'!D117</f>
        <v>0</v>
      </c>
      <c r="E117" s="910">
        <f>'18'!E35-'19b mell'!E117-'19c mell'!E117</f>
        <v>0</v>
      </c>
      <c r="F117" s="910">
        <f>'18'!F35-'19b mell'!F117-'19c mell'!F117</f>
        <v>0</v>
      </c>
      <c r="G117" s="910">
        <f>'18'!G35-'19b mell'!G117-'19c mell'!G117</f>
        <v>0</v>
      </c>
      <c r="H117" s="910">
        <f>'18'!H35-'19b mell'!H117-'19c mell'!H117</f>
        <v>0</v>
      </c>
      <c r="I117" s="910">
        <f>'18'!I35-'19b mell'!I117-'19c mell'!I117</f>
        <v>0</v>
      </c>
    </row>
    <row r="118" spans="1:9">
      <c r="A118" s="272">
        <v>21</v>
      </c>
      <c r="B118" s="270" t="s">
        <v>1390</v>
      </c>
      <c r="C118" s="267" t="s">
        <v>1391</v>
      </c>
      <c r="D118" s="910">
        <f>'18'!D36-'19b mell'!D118-'19c mell'!D118</f>
        <v>0</v>
      </c>
      <c r="E118" s="910">
        <f>'18'!E36-'19b mell'!E118-'19c mell'!E118</f>
        <v>0</v>
      </c>
      <c r="F118" s="910">
        <f>'18'!F36-'19b mell'!F118-'19c mell'!F118</f>
        <v>0</v>
      </c>
      <c r="G118" s="910">
        <f>'18'!G36-'19b mell'!G118-'19c mell'!G118</f>
        <v>0</v>
      </c>
      <c r="H118" s="910">
        <f>'18'!H36-'19b mell'!H118-'19c mell'!H118</f>
        <v>0</v>
      </c>
      <c r="I118" s="910">
        <f>'18'!I36-'19b mell'!I118-'19c mell'!I118</f>
        <v>0</v>
      </c>
    </row>
    <row r="119" spans="1:9">
      <c r="A119" s="272">
        <v>22</v>
      </c>
      <c r="B119" s="273" t="s">
        <v>1392</v>
      </c>
      <c r="C119" s="267" t="s">
        <v>1393</v>
      </c>
      <c r="D119" s="910">
        <f>'18'!D37-'19b mell'!D119-'19c mell'!D119</f>
        <v>0</v>
      </c>
      <c r="E119" s="910">
        <f>'18'!E37-'19b mell'!E119-'19c mell'!E119</f>
        <v>0</v>
      </c>
      <c r="F119" s="910">
        <f>'18'!F37-'19b mell'!F119-'19c mell'!F119</f>
        <v>0</v>
      </c>
      <c r="G119" s="910">
        <f>'18'!G37-'19b mell'!G119-'19c mell'!G119</f>
        <v>0</v>
      </c>
      <c r="H119" s="910">
        <f>'18'!H37-'19b mell'!H119-'19c mell'!H119</f>
        <v>0</v>
      </c>
      <c r="I119" s="910">
        <f>'18'!I37-'19b mell'!I119-'19c mell'!I119</f>
        <v>0</v>
      </c>
    </row>
    <row r="120" spans="1:9">
      <c r="A120" s="272">
        <v>23</v>
      </c>
      <c r="B120" s="270" t="s">
        <v>1394</v>
      </c>
      <c r="C120" s="267" t="s">
        <v>1395</v>
      </c>
      <c r="D120" s="910">
        <f>'18'!D38-'19b mell'!D120-'19c mell'!D120</f>
        <v>1196</v>
      </c>
      <c r="E120" s="910">
        <f>'18'!E38-'19b mell'!E120-'19c mell'!E120</f>
        <v>1196</v>
      </c>
      <c r="F120" s="910">
        <f>'18'!F38-'19b mell'!F120-'19c mell'!F120</f>
        <v>0</v>
      </c>
      <c r="G120" s="910">
        <f>'18'!G38-'19b mell'!G120-'19c mell'!G120</f>
        <v>0</v>
      </c>
      <c r="H120" s="910">
        <f>'18'!H38-'19b mell'!H120-'19c mell'!H120</f>
        <v>0</v>
      </c>
      <c r="I120" s="910">
        <f>'18'!I38-'19b mell'!I120-'19c mell'!I120</f>
        <v>0</v>
      </c>
    </row>
    <row r="121" spans="1:9">
      <c r="A121" s="272">
        <v>24</v>
      </c>
      <c r="B121" s="273" t="s">
        <v>1396</v>
      </c>
      <c r="C121" s="267" t="s">
        <v>1397</v>
      </c>
      <c r="D121" s="910">
        <f>'18'!D39-'19b mell'!D121-'19c mell'!D121</f>
        <v>205015</v>
      </c>
      <c r="E121" s="910">
        <f>'18'!E39-'19b mell'!E121-'19c mell'!E121</f>
        <v>205015</v>
      </c>
      <c r="F121" s="910">
        <f>'18'!F39-'19b mell'!F121-'19c mell'!F121</f>
        <v>0</v>
      </c>
      <c r="G121" s="910">
        <f>'18'!G39-'19b mell'!G121-'19c mell'!G121</f>
        <v>0</v>
      </c>
      <c r="H121" s="910">
        <f>'18'!H39-'19b mell'!H121-'19c mell'!H121</f>
        <v>0</v>
      </c>
      <c r="I121" s="910">
        <f>'18'!I39-'19b mell'!I121-'19c mell'!I121</f>
        <v>0</v>
      </c>
    </row>
    <row r="122" spans="1:9">
      <c r="A122" s="272">
        <v>25</v>
      </c>
      <c r="B122" s="247" t="s">
        <v>1398</v>
      </c>
      <c r="C122" s="265" t="s">
        <v>1399</v>
      </c>
      <c r="D122" s="910">
        <f>'18'!D40-'19b mell'!D122-'19c mell'!D122</f>
        <v>337603</v>
      </c>
      <c r="E122" s="910">
        <f>'18'!E40-'19b mell'!E122-'19c mell'!E122</f>
        <v>337603</v>
      </c>
      <c r="F122" s="910">
        <f>'18'!F40-'19b mell'!F122-'19c mell'!F122</f>
        <v>0</v>
      </c>
      <c r="G122" s="910">
        <f>'18'!G40-'19b mell'!G122-'19c mell'!G122</f>
        <v>0</v>
      </c>
      <c r="H122" s="910">
        <f>'18'!H40-'19b mell'!H122-'19c mell'!H122</f>
        <v>0</v>
      </c>
      <c r="I122" s="910">
        <f>'18'!I40-'19b mell'!I122-'19c mell'!I122</f>
        <v>0</v>
      </c>
    </row>
    <row r="123" spans="1:9">
      <c r="A123" s="272">
        <v>26</v>
      </c>
      <c r="B123" s="274" t="s">
        <v>1400</v>
      </c>
      <c r="C123" s="267" t="s">
        <v>1401</v>
      </c>
      <c r="D123" s="910">
        <f>'18'!D41-'19b mell'!D123-'19c mell'!D123</f>
        <v>4265</v>
      </c>
      <c r="E123" s="910">
        <f>'18'!E41-'19b mell'!E123-'19c mell'!E123</f>
        <v>2522</v>
      </c>
      <c r="F123" s="910">
        <f>'18'!F41-'19b mell'!F123-'19c mell'!F123</f>
        <v>1476</v>
      </c>
      <c r="G123" s="910">
        <f>'18'!G41-'19b mell'!G123-'19c mell'!G123</f>
        <v>267</v>
      </c>
      <c r="H123" s="910">
        <f>'18'!H41-'19b mell'!H123-'19c mell'!H123</f>
        <v>0</v>
      </c>
      <c r="I123" s="910">
        <f>'18'!I41-'19b mell'!I123-'19c mell'!I123</f>
        <v>0</v>
      </c>
    </row>
    <row r="124" spans="1:9">
      <c r="A124" s="272">
        <v>27</v>
      </c>
      <c r="B124" s="274" t="s">
        <v>1402</v>
      </c>
      <c r="C124" s="267" t="s">
        <v>1403</v>
      </c>
      <c r="D124" s="910">
        <f>'18'!D42-'19b mell'!D124-'19c mell'!D124</f>
        <v>56293</v>
      </c>
      <c r="E124" s="910">
        <f>'18'!E42-'19b mell'!E124-'19c mell'!E124</f>
        <v>55939</v>
      </c>
      <c r="F124" s="910">
        <f>'18'!F42-'19b mell'!F124-'19c mell'!F124</f>
        <v>0</v>
      </c>
      <c r="G124" s="910">
        <f>'18'!G42-'19b mell'!G124-'19c mell'!G124</f>
        <v>354</v>
      </c>
      <c r="H124" s="910">
        <f>'18'!H42-'19b mell'!H124-'19c mell'!H124</f>
        <v>0</v>
      </c>
      <c r="I124" s="910">
        <f>'18'!I42-'19b mell'!I124-'19c mell'!I124</f>
        <v>0</v>
      </c>
    </row>
    <row r="125" spans="1:9">
      <c r="A125" s="272">
        <v>28</v>
      </c>
      <c r="B125" s="274" t="s">
        <v>1404</v>
      </c>
      <c r="C125" s="267" t="s">
        <v>1405</v>
      </c>
      <c r="D125" s="910">
        <f>'18'!D43-'19b mell'!D125-'19c mell'!D125</f>
        <v>3446</v>
      </c>
      <c r="E125" s="910">
        <f>'18'!E43-'19b mell'!E125-'19c mell'!E125</f>
        <v>0</v>
      </c>
      <c r="F125" s="910">
        <f>'18'!F43-'19b mell'!F125-'19c mell'!F125</f>
        <v>2626</v>
      </c>
      <c r="G125" s="910">
        <f>'18'!G43-'19b mell'!G125-'19c mell'!G125</f>
        <v>465</v>
      </c>
      <c r="H125" s="910">
        <f>'18'!H43-'19b mell'!H125-'19c mell'!H125</f>
        <v>40</v>
      </c>
      <c r="I125" s="910">
        <f>'18'!I43-'19b mell'!I125-'19c mell'!I125</f>
        <v>315</v>
      </c>
    </row>
    <row r="126" spans="1:9">
      <c r="A126" s="272">
        <v>29</v>
      </c>
      <c r="B126" s="274" t="s">
        <v>1406</v>
      </c>
      <c r="C126" s="267" t="s">
        <v>1407</v>
      </c>
      <c r="D126" s="910">
        <f>'18'!D44-'19b mell'!D126-'19c mell'!D126</f>
        <v>19544</v>
      </c>
      <c r="E126" s="910">
        <f>'18'!E44-'19b mell'!E126-'19c mell'!E126</f>
        <v>6950</v>
      </c>
      <c r="F126" s="910">
        <f>'18'!F44-'19b mell'!F126-'19c mell'!F126</f>
        <v>976</v>
      </c>
      <c r="G126" s="910">
        <f>'18'!G44-'19b mell'!G126-'19c mell'!G126</f>
        <v>8590</v>
      </c>
      <c r="H126" s="910">
        <f>'18'!H44-'19b mell'!H126-'19c mell'!H126</f>
        <v>829</v>
      </c>
      <c r="I126" s="910">
        <f>'18'!I44-'19b mell'!I126-'19c mell'!I126</f>
        <v>2199</v>
      </c>
    </row>
    <row r="127" spans="1:9">
      <c r="A127" s="272">
        <v>30</v>
      </c>
      <c r="B127" s="237" t="s">
        <v>1408</v>
      </c>
      <c r="C127" s="267" t="s">
        <v>1409</v>
      </c>
      <c r="D127" s="910">
        <f>'18'!D45-'19b mell'!D127-'19c mell'!D127</f>
        <v>0</v>
      </c>
      <c r="E127" s="910">
        <f>'18'!E45-'19b mell'!E127-'19c mell'!E127</f>
        <v>0</v>
      </c>
      <c r="F127" s="910">
        <f>'18'!F45-'19b mell'!F127-'19c mell'!F127</f>
        <v>0</v>
      </c>
      <c r="G127" s="910">
        <f>'18'!G45-'19b mell'!G127-'19c mell'!G127</f>
        <v>0</v>
      </c>
      <c r="H127" s="910">
        <f>'18'!H45-'19b mell'!H127-'19c mell'!H127</f>
        <v>0</v>
      </c>
      <c r="I127" s="910">
        <f>'18'!I45-'19b mell'!I127-'19c mell'!I127</f>
        <v>0</v>
      </c>
    </row>
    <row r="128" spans="1:9">
      <c r="A128" s="272">
        <v>31</v>
      </c>
      <c r="B128" s="237" t="s">
        <v>1410</v>
      </c>
      <c r="C128" s="267" t="s">
        <v>1411</v>
      </c>
      <c r="D128" s="910">
        <f>'18'!D46-'19b mell'!D128-'19c mell'!D128</f>
        <v>0</v>
      </c>
      <c r="E128" s="910">
        <f>'18'!E46-'19b mell'!E128-'19c mell'!E128</f>
        <v>0</v>
      </c>
      <c r="F128" s="910">
        <f>'18'!F46-'19b mell'!F128-'19c mell'!F128</f>
        <v>0</v>
      </c>
      <c r="G128" s="910">
        <f>'18'!G46-'19b mell'!G128-'19c mell'!G128</f>
        <v>0</v>
      </c>
      <c r="H128" s="910">
        <f>'18'!H46-'19b mell'!H128-'19c mell'!H128</f>
        <v>0</v>
      </c>
      <c r="I128" s="910">
        <f>'18'!I46-'19b mell'!I128-'19c mell'!I128</f>
        <v>0</v>
      </c>
    </row>
    <row r="129" spans="1:9">
      <c r="A129" s="272">
        <v>32</v>
      </c>
      <c r="B129" s="237" t="s">
        <v>1412</v>
      </c>
      <c r="C129" s="267" t="s">
        <v>1413</v>
      </c>
      <c r="D129" s="910">
        <f>'18'!D47-'19b mell'!D129-'19c mell'!D129</f>
        <v>22348</v>
      </c>
      <c r="E129" s="910">
        <f>'18'!E47-'19b mell'!E129-'19c mell'!E129</f>
        <v>17573</v>
      </c>
      <c r="F129" s="910">
        <f>'18'!F47-'19b mell'!F129-'19c mell'!F129</f>
        <v>1371</v>
      </c>
      <c r="G129" s="910">
        <f>'18'!G47-'19b mell'!G129-'19c mell'!G129</f>
        <v>2612</v>
      </c>
      <c r="H129" s="910">
        <f>'18'!H47-'19b mell'!H129-'19c mell'!H129</f>
        <v>234</v>
      </c>
      <c r="I129" s="910">
        <f>'18'!I47-'19b mell'!I129-'19c mell'!I129</f>
        <v>558</v>
      </c>
    </row>
    <row r="130" spans="1:9">
      <c r="A130" s="272">
        <v>33</v>
      </c>
      <c r="B130" s="243" t="s">
        <v>1414</v>
      </c>
      <c r="C130" s="265" t="s">
        <v>1415</v>
      </c>
      <c r="D130" s="910">
        <f>'18'!D48-'19b mell'!D130-'19c mell'!D130</f>
        <v>105896</v>
      </c>
      <c r="E130" s="910">
        <f>'18'!E48-'19b mell'!E130-'19c mell'!E130</f>
        <v>82984</v>
      </c>
      <c r="F130" s="910">
        <f>'18'!F48-'19b mell'!F130-'19c mell'!F130</f>
        <v>6449</v>
      </c>
      <c r="G130" s="910">
        <f>'18'!G48-'19b mell'!G130-'19c mell'!G130</f>
        <v>12288</v>
      </c>
      <c r="H130" s="910">
        <f>'18'!H48-'19b mell'!H130-'19c mell'!H130</f>
        <v>1103</v>
      </c>
      <c r="I130" s="910">
        <f>'18'!I48-'19b mell'!I130-'19c mell'!I130</f>
        <v>3072</v>
      </c>
    </row>
    <row r="131" spans="1:9">
      <c r="A131" s="272">
        <v>34</v>
      </c>
      <c r="B131" s="244" t="s">
        <v>1416</v>
      </c>
      <c r="C131" s="267" t="s">
        <v>1417</v>
      </c>
      <c r="D131" s="910">
        <f>'18'!D49-'19b mell'!D131-'19c mell'!D131</f>
        <v>135612</v>
      </c>
      <c r="E131" s="910">
        <f>'18'!E49-'19b mell'!E131-'19c mell'!E131</f>
        <v>135612</v>
      </c>
      <c r="F131" s="910">
        <f>'18'!F49-'19b mell'!F131-'19c mell'!F131</f>
        <v>0</v>
      </c>
      <c r="G131" s="910">
        <f>'18'!G49-'19b mell'!G131-'19c mell'!G131</f>
        <v>0</v>
      </c>
      <c r="H131" s="910">
        <f>'18'!H49-'19b mell'!H131-'19c mell'!H131</f>
        <v>0</v>
      </c>
      <c r="I131" s="910">
        <f>'18'!I49-'19b mell'!I131-'19c mell'!I131</f>
        <v>0</v>
      </c>
    </row>
    <row r="132" spans="1:9">
      <c r="A132" s="272">
        <v>35</v>
      </c>
      <c r="B132" s="244" t="s">
        <v>1418</v>
      </c>
      <c r="C132" s="267" t="s">
        <v>1419</v>
      </c>
      <c r="D132" s="910">
        <f>'18'!D50-'19b mell'!D132-'19c mell'!D132</f>
        <v>300</v>
      </c>
      <c r="E132" s="910">
        <f>'18'!E50-'19b mell'!E132-'19c mell'!E132</f>
        <v>0</v>
      </c>
      <c r="F132" s="910">
        <f>'18'!F50-'19b mell'!F132-'19c mell'!F132</f>
        <v>300</v>
      </c>
      <c r="G132" s="910">
        <f>'18'!G50-'19b mell'!G132-'19c mell'!G132</f>
        <v>0</v>
      </c>
      <c r="H132" s="910">
        <f>'18'!H50-'19b mell'!H132-'19c mell'!H132</f>
        <v>0</v>
      </c>
      <c r="I132" s="910">
        <f>'18'!I50-'19b mell'!I132-'19c mell'!I132</f>
        <v>0</v>
      </c>
    </row>
    <row r="133" spans="1:9">
      <c r="A133" s="272">
        <v>36</v>
      </c>
      <c r="B133" s="244" t="s">
        <v>1420</v>
      </c>
      <c r="C133" s="267" t="s">
        <v>1421</v>
      </c>
      <c r="D133" s="910">
        <f>'18'!D51-'19b mell'!D133-'19c mell'!D133</f>
        <v>1284</v>
      </c>
      <c r="E133" s="910">
        <f>'18'!E51-'19b mell'!E133-'19c mell'!E133</f>
        <v>984</v>
      </c>
      <c r="F133" s="910">
        <f>'18'!F51-'19b mell'!F133-'19c mell'!F133</f>
        <v>100</v>
      </c>
      <c r="G133" s="910">
        <f>'18'!G51-'19b mell'!G133-'19c mell'!G133</f>
        <v>200</v>
      </c>
      <c r="H133" s="910">
        <f>'18'!H51-'19b mell'!H133-'19c mell'!H133</f>
        <v>0</v>
      </c>
      <c r="I133" s="910">
        <f>'18'!I51-'19b mell'!I133-'19c mell'!I133</f>
        <v>0</v>
      </c>
    </row>
    <row r="134" spans="1:9">
      <c r="A134" s="272">
        <v>37</v>
      </c>
      <c r="B134" s="244" t="s">
        <v>1422</v>
      </c>
      <c r="C134" s="267" t="s">
        <v>1423</v>
      </c>
      <c r="D134" s="910">
        <f>'18'!D52-'19b mell'!D134-'19c mell'!D134</f>
        <v>37042</v>
      </c>
      <c r="E134" s="910">
        <f>'18'!E52-'19b mell'!E134-'19c mell'!E134</f>
        <v>36880</v>
      </c>
      <c r="F134" s="910">
        <f>'18'!F52-'19b mell'!F134-'19c mell'!F134</f>
        <v>108</v>
      </c>
      <c r="G134" s="910">
        <f>'18'!G52-'19b mell'!G134-'19c mell'!G134</f>
        <v>54</v>
      </c>
      <c r="H134" s="910">
        <f>'18'!H52-'19b mell'!H134-'19c mell'!H134</f>
        <v>0</v>
      </c>
      <c r="I134" s="910">
        <f>'18'!I52-'19b mell'!I134-'19c mell'!I134</f>
        <v>0</v>
      </c>
    </row>
    <row r="135" spans="1:9">
      <c r="A135" s="272">
        <v>38</v>
      </c>
      <c r="B135" s="247" t="s">
        <v>1424</v>
      </c>
      <c r="C135" s="265" t="s">
        <v>1425</v>
      </c>
      <c r="D135" s="910">
        <f>'18'!D53-'19b mell'!D135-'19c mell'!D135</f>
        <v>174238</v>
      </c>
      <c r="E135" s="910">
        <f>'18'!E53-'19b mell'!E135-'19c mell'!E135</f>
        <v>173476</v>
      </c>
      <c r="F135" s="910">
        <f>'18'!F53-'19b mell'!F135-'19c mell'!F135</f>
        <v>508</v>
      </c>
      <c r="G135" s="910">
        <f>'18'!G53-'19b mell'!G135-'19c mell'!G135</f>
        <v>254</v>
      </c>
      <c r="H135" s="910">
        <f>'18'!H53-'19b mell'!H135-'19c mell'!H135</f>
        <v>0</v>
      </c>
      <c r="I135" s="910">
        <f>'18'!I53-'19b mell'!I135-'19c mell'!I135</f>
        <v>0</v>
      </c>
    </row>
    <row r="136" spans="1:9" ht="25.5">
      <c r="A136" s="272">
        <v>39</v>
      </c>
      <c r="B136" s="244" t="s">
        <v>1426</v>
      </c>
      <c r="C136" s="267" t="s">
        <v>1427</v>
      </c>
      <c r="D136" s="910">
        <f>'18'!D54-'19b mell'!D136-'19c mell'!D136</f>
        <v>0</v>
      </c>
      <c r="E136" s="910">
        <f>'18'!E54-'19b mell'!E136-'19c mell'!E136</f>
        <v>0</v>
      </c>
      <c r="F136" s="910">
        <f>'18'!F54-'19b mell'!F136-'19c mell'!F136</f>
        <v>0</v>
      </c>
      <c r="G136" s="910">
        <f>'18'!G54-'19b mell'!G136-'19c mell'!G136</f>
        <v>0</v>
      </c>
      <c r="H136" s="910">
        <f>'18'!H54-'19b mell'!H136-'19c mell'!H136</f>
        <v>0</v>
      </c>
      <c r="I136" s="910">
        <f>'18'!I54-'19b mell'!I136-'19c mell'!I136</f>
        <v>0</v>
      </c>
    </row>
    <row r="137" spans="1:9" ht="25.5">
      <c r="A137" s="272">
        <v>40</v>
      </c>
      <c r="B137" s="244" t="s">
        <v>1428</v>
      </c>
      <c r="C137" s="267" t="s">
        <v>1429</v>
      </c>
      <c r="D137" s="910">
        <f>'18'!D55-'19b mell'!D137-'19c mell'!D137</f>
        <v>0</v>
      </c>
      <c r="E137" s="910">
        <f>'18'!E55-'19b mell'!E137-'19c mell'!E137</f>
        <v>0</v>
      </c>
      <c r="F137" s="910">
        <f>'18'!F55-'19b mell'!F137-'19c mell'!F137</f>
        <v>0</v>
      </c>
      <c r="G137" s="910">
        <f>'18'!G55-'19b mell'!G137-'19c mell'!G137</f>
        <v>0</v>
      </c>
      <c r="H137" s="910">
        <f>'18'!H55-'19b mell'!H137-'19c mell'!H137</f>
        <v>0</v>
      </c>
      <c r="I137" s="910">
        <f>'18'!I55-'19b mell'!I137-'19c mell'!I137</f>
        <v>0</v>
      </c>
    </row>
    <row r="138" spans="1:9" ht="25.5">
      <c r="A138" s="272">
        <v>41</v>
      </c>
      <c r="B138" s="244" t="s">
        <v>1430</v>
      </c>
      <c r="C138" s="267" t="s">
        <v>1431</v>
      </c>
      <c r="D138" s="910">
        <f>'18'!D56-'19b mell'!D138-'19c mell'!D138</f>
        <v>0</v>
      </c>
      <c r="E138" s="910">
        <f>'18'!E56-'19b mell'!E138-'19c mell'!E138</f>
        <v>0</v>
      </c>
      <c r="F138" s="910">
        <f>'18'!F56-'19b mell'!F138-'19c mell'!F138</f>
        <v>0</v>
      </c>
      <c r="G138" s="910">
        <f>'18'!G56-'19b mell'!G138-'19c mell'!G138</f>
        <v>0</v>
      </c>
      <c r="H138" s="910">
        <f>'18'!H56-'19b mell'!H138-'19c mell'!H138</f>
        <v>0</v>
      </c>
      <c r="I138" s="910">
        <f>'18'!I56-'19b mell'!I138-'19c mell'!I138</f>
        <v>0</v>
      </c>
    </row>
    <row r="139" spans="1:9">
      <c r="A139" s="272">
        <v>42</v>
      </c>
      <c r="B139" s="244" t="s">
        <v>1432</v>
      </c>
      <c r="C139" s="267" t="s">
        <v>1433</v>
      </c>
      <c r="D139" s="910">
        <f>'18'!D57-'19b mell'!D139-'19c mell'!D139</f>
        <v>0</v>
      </c>
      <c r="E139" s="910">
        <f>'18'!E57-'19b mell'!E139-'19c mell'!E139</f>
        <v>0</v>
      </c>
      <c r="F139" s="910">
        <f>'18'!F57-'19b mell'!F139-'19c mell'!F139</f>
        <v>0</v>
      </c>
      <c r="G139" s="910">
        <f>'18'!G57-'19b mell'!G139-'19c mell'!G139</f>
        <v>0</v>
      </c>
      <c r="H139" s="910">
        <f>'18'!H57-'19b mell'!H139-'19c mell'!H139</f>
        <v>0</v>
      </c>
      <c r="I139" s="910">
        <f>'18'!I57-'19b mell'!I139-'19c mell'!I139</f>
        <v>0</v>
      </c>
    </row>
    <row r="140" spans="1:9" ht="25.5">
      <c r="A140" s="272">
        <v>43</v>
      </c>
      <c r="B140" s="244" t="s">
        <v>1434</v>
      </c>
      <c r="C140" s="267" t="s">
        <v>1435</v>
      </c>
      <c r="D140" s="910">
        <f>'18'!D58-'19b mell'!D140-'19c mell'!D140</f>
        <v>0</v>
      </c>
      <c r="E140" s="910">
        <f>'18'!E58-'19b mell'!E140-'19c mell'!E140</f>
        <v>0</v>
      </c>
      <c r="F140" s="910">
        <f>'18'!F58-'19b mell'!F140-'19c mell'!F140</f>
        <v>0</v>
      </c>
      <c r="G140" s="910">
        <f>'18'!G58-'19b mell'!G140-'19c mell'!G140</f>
        <v>0</v>
      </c>
      <c r="H140" s="910">
        <f>'18'!H58-'19b mell'!H140-'19c mell'!H140</f>
        <v>0</v>
      </c>
      <c r="I140" s="910">
        <f>'18'!I58-'19b mell'!I140-'19c mell'!I140</f>
        <v>0</v>
      </c>
    </row>
    <row r="141" spans="1:9" ht="25.5">
      <c r="A141" s="272">
        <v>44</v>
      </c>
      <c r="B141" s="244" t="s">
        <v>1436</v>
      </c>
      <c r="C141" s="267" t="s">
        <v>1437</v>
      </c>
      <c r="D141" s="910">
        <f>'18'!D59-'19b mell'!D141-'19c mell'!D141</f>
        <v>0</v>
      </c>
      <c r="E141" s="910">
        <f>'18'!E59-'19b mell'!E141-'19c mell'!E141</f>
        <v>0</v>
      </c>
      <c r="F141" s="910">
        <f>'18'!F59-'19b mell'!F141-'19c mell'!F141</f>
        <v>0</v>
      </c>
      <c r="G141" s="910">
        <f>'18'!G59-'19b mell'!G141-'19c mell'!G141</f>
        <v>0</v>
      </c>
      <c r="H141" s="910">
        <f>'18'!H59-'19b mell'!H141-'19c mell'!H141</f>
        <v>0</v>
      </c>
      <c r="I141" s="910">
        <f>'18'!I59-'19b mell'!I141-'19c mell'!I141</f>
        <v>0</v>
      </c>
    </row>
    <row r="142" spans="1:9">
      <c r="A142" s="272">
        <v>45</v>
      </c>
      <c r="B142" s="244" t="s">
        <v>1438</v>
      </c>
      <c r="C142" s="267" t="s">
        <v>1439</v>
      </c>
      <c r="D142" s="910">
        <f>'18'!D60-'19b mell'!D142-'19c mell'!D142</f>
        <v>0</v>
      </c>
      <c r="E142" s="910">
        <f>'18'!E60-'19b mell'!E142-'19c mell'!E142</f>
        <v>0</v>
      </c>
      <c r="F142" s="910">
        <f>'18'!F60-'19b mell'!F142-'19c mell'!F142</f>
        <v>0</v>
      </c>
      <c r="G142" s="910">
        <f>'18'!G60-'19b mell'!G142-'19c mell'!G142</f>
        <v>0</v>
      </c>
      <c r="H142" s="910">
        <f>'18'!H60-'19b mell'!H142-'19c mell'!H142</f>
        <v>0</v>
      </c>
      <c r="I142" s="910">
        <f>'18'!I60-'19b mell'!I142-'19c mell'!I142</f>
        <v>0</v>
      </c>
    </row>
    <row r="143" spans="1:9">
      <c r="A143" s="272">
        <v>46</v>
      </c>
      <c r="B143" s="244" t="s">
        <v>1440</v>
      </c>
      <c r="C143" s="267" t="s">
        <v>1441</v>
      </c>
      <c r="D143" s="910">
        <f>'18'!D61-'19b mell'!D143-'19c mell'!D143</f>
        <v>0</v>
      </c>
      <c r="E143" s="910">
        <f>'18'!E61-'19b mell'!E143-'19c mell'!E143</f>
        <v>0</v>
      </c>
      <c r="F143" s="910">
        <f>'18'!F61-'19b mell'!F143-'19c mell'!F143</f>
        <v>0</v>
      </c>
      <c r="G143" s="910">
        <f>'18'!G61-'19b mell'!G143-'19c mell'!G143</f>
        <v>0</v>
      </c>
      <c r="H143" s="910">
        <f>'18'!H61-'19b mell'!H143-'19c mell'!H143</f>
        <v>0</v>
      </c>
      <c r="I143" s="910">
        <f>'18'!I61-'19b mell'!I143-'19c mell'!I143</f>
        <v>0</v>
      </c>
    </row>
    <row r="144" spans="1:9" ht="15.75" thickBot="1">
      <c r="A144" s="272">
        <v>47</v>
      </c>
      <c r="B144" s="275" t="s">
        <v>1442</v>
      </c>
      <c r="C144" s="276" t="s">
        <v>1443</v>
      </c>
      <c r="D144" s="910">
        <f>'18'!D62-'19b mell'!D144-'19c mell'!D144</f>
        <v>0</v>
      </c>
      <c r="E144" s="910">
        <f>'18'!E62-'19b mell'!E144-'19c mell'!E144</f>
        <v>0</v>
      </c>
      <c r="F144" s="910">
        <f>'18'!F62-'19b mell'!F144-'19c mell'!F144</f>
        <v>0</v>
      </c>
      <c r="G144" s="910">
        <f>'18'!G62-'19b mell'!G144-'19c mell'!G144</f>
        <v>0</v>
      </c>
      <c r="H144" s="910">
        <f>'18'!H62-'19b mell'!H144-'19c mell'!H144</f>
        <v>0</v>
      </c>
      <c r="I144" s="910">
        <f>'18'!I62-'19b mell'!I144-'19c mell'!I144</f>
        <v>0</v>
      </c>
    </row>
    <row r="145" spans="1:9" ht="15.75" thickBot="1">
      <c r="A145" s="272">
        <v>48</v>
      </c>
      <c r="B145" s="278" t="s">
        <v>1444</v>
      </c>
      <c r="C145" s="279" t="s">
        <v>1445</v>
      </c>
      <c r="D145" s="910">
        <f>'18'!D63-'19b mell'!D145-'19c mell'!D145</f>
        <v>1308551</v>
      </c>
      <c r="E145" s="910">
        <f>'18'!E63-'19b mell'!E145-'19c mell'!E145</f>
        <v>726993</v>
      </c>
      <c r="F145" s="910">
        <f>'18'!F63-'19b mell'!F145-'19c mell'!F145</f>
        <v>164039</v>
      </c>
      <c r="G145" s="910">
        <f>'18'!G63-'19b mell'!G145-'19c mell'!G145</f>
        <v>224030</v>
      </c>
      <c r="H145" s="910">
        <f>'18'!H63-'19b mell'!H145-'19c mell'!H145</f>
        <v>138490</v>
      </c>
      <c r="I145" s="910">
        <f>'18'!I63-'19b mell'!I145-'19c mell'!I145</f>
        <v>54999</v>
      </c>
    </row>
    <row r="146" spans="1:9">
      <c r="A146" s="272">
        <v>49</v>
      </c>
      <c r="B146" s="257" t="s">
        <v>1446</v>
      </c>
      <c r="C146" s="892" t="s">
        <v>1447</v>
      </c>
      <c r="D146" s="910">
        <f>'18'!D64-'19b mell'!D146-'19c mell'!D146</f>
        <v>0</v>
      </c>
      <c r="E146" s="910">
        <f>'18'!E64-'19b mell'!E146-'19c mell'!E146</f>
        <v>0</v>
      </c>
      <c r="F146" s="910">
        <f>'18'!F64-'19b mell'!F146-'19c mell'!F146</f>
        <v>0</v>
      </c>
      <c r="G146" s="910">
        <f>'18'!G64-'19b mell'!G146-'19c mell'!G146</f>
        <v>0</v>
      </c>
      <c r="H146" s="910">
        <f>'18'!H64-'19b mell'!H146-'19c mell'!H146</f>
        <v>0</v>
      </c>
      <c r="I146" s="910">
        <f>'18'!I64-'19b mell'!I146-'19c mell'!I146</f>
        <v>0</v>
      </c>
    </row>
    <row r="147" spans="1:9">
      <c r="A147" s="272">
        <v>50</v>
      </c>
      <c r="B147" s="258" t="s">
        <v>1448</v>
      </c>
      <c r="C147" s="259" t="s">
        <v>1449</v>
      </c>
      <c r="D147" s="910">
        <f>'18'!D65-'19b mell'!D147-'19c mell'!D147</f>
        <v>0</v>
      </c>
      <c r="E147" s="910">
        <f>'18'!E65-'19b mell'!E147-'19c mell'!E147</f>
        <v>0</v>
      </c>
      <c r="F147" s="910">
        <f>'18'!F65-'19b mell'!F147-'19c mell'!F147</f>
        <v>0</v>
      </c>
      <c r="G147" s="910">
        <f>'18'!G65-'19b mell'!G147-'19c mell'!G147</f>
        <v>0</v>
      </c>
      <c r="H147" s="910">
        <f>'18'!H65-'19b mell'!H147-'19c mell'!H147</f>
        <v>0</v>
      </c>
      <c r="I147" s="910">
        <f>'18'!I65-'19b mell'!I147-'19c mell'!I147</f>
        <v>0</v>
      </c>
    </row>
    <row r="148" spans="1:9">
      <c r="A148" s="272">
        <v>51</v>
      </c>
      <c r="B148" s="260" t="s">
        <v>1450</v>
      </c>
      <c r="C148" s="892" t="s">
        <v>1451</v>
      </c>
      <c r="D148" s="910">
        <f>'18'!D66-'19b mell'!D148-'19c mell'!D148</f>
        <v>0</v>
      </c>
      <c r="E148" s="910">
        <f>'18'!E66-'19b mell'!E148-'19c mell'!E148</f>
        <v>0</v>
      </c>
      <c r="F148" s="910">
        <f>'18'!F66-'19b mell'!F148-'19c mell'!F148</f>
        <v>0</v>
      </c>
      <c r="G148" s="910">
        <f>'18'!G66-'19b mell'!G148-'19c mell'!G148</f>
        <v>0</v>
      </c>
      <c r="H148" s="910">
        <f>'18'!H66-'19b mell'!H148-'19c mell'!H148</f>
        <v>0</v>
      </c>
      <c r="I148" s="910">
        <f>'18'!I66-'19b mell'!I148-'19c mell'!I148</f>
        <v>0</v>
      </c>
    </row>
    <row r="149" spans="1:9">
      <c r="A149" s="272">
        <v>52</v>
      </c>
      <c r="B149" s="260" t="s">
        <v>1452</v>
      </c>
      <c r="C149" s="259" t="s">
        <v>1453</v>
      </c>
      <c r="D149" s="910">
        <f>'18'!D67-'19b mell'!D149-'19c mell'!D149</f>
        <v>11782</v>
      </c>
      <c r="E149" s="910">
        <f>'18'!E67-'19b mell'!E149-'19c mell'!E149</f>
        <v>11782</v>
      </c>
      <c r="F149" s="910">
        <f>'18'!F67-'19b mell'!F149-'19c mell'!F149</f>
        <v>0</v>
      </c>
      <c r="G149" s="910">
        <f>'18'!G67-'19b mell'!G149-'19c mell'!G149</f>
        <v>0</v>
      </c>
      <c r="H149" s="910">
        <f>'18'!H67-'19b mell'!H149-'19c mell'!H149</f>
        <v>0</v>
      </c>
      <c r="I149" s="910">
        <f>'18'!I67-'19b mell'!I149-'19c mell'!I149</f>
        <v>0</v>
      </c>
    </row>
    <row r="150" spans="1:9">
      <c r="A150" s="272">
        <v>53</v>
      </c>
      <c r="B150" s="260" t="s">
        <v>1454</v>
      </c>
      <c r="C150" s="892" t="s">
        <v>1455</v>
      </c>
      <c r="D150" s="910">
        <f>'18'!D68-'19b mell'!D150-'19c mell'!D150</f>
        <v>458095</v>
      </c>
      <c r="E150" s="910">
        <f>'18'!E68-'19b mell'!E150-'19c mell'!E150</f>
        <v>458095</v>
      </c>
      <c r="F150" s="910">
        <f>'18'!F68-'19b mell'!F150-'19c mell'!F150</f>
        <v>0</v>
      </c>
      <c r="G150" s="910">
        <f>'18'!G68-'19b mell'!G150-'19c mell'!G150</f>
        <v>0</v>
      </c>
      <c r="H150" s="910">
        <f>'18'!H68-'19b mell'!H150-'19c mell'!H150</f>
        <v>0</v>
      </c>
      <c r="I150" s="910">
        <f>'18'!I68-'19b mell'!I150-'19c mell'!I150</f>
        <v>0</v>
      </c>
    </row>
    <row r="151" spans="1:9">
      <c r="A151" s="272">
        <v>54</v>
      </c>
      <c r="B151" s="260" t="s">
        <v>1456</v>
      </c>
      <c r="C151" s="259" t="s">
        <v>1457</v>
      </c>
      <c r="D151" s="910">
        <f>'18'!D69-'19b mell'!D151-'19c mell'!D151</f>
        <v>0</v>
      </c>
      <c r="E151" s="910">
        <f>'18'!E69-'19b mell'!E151-'19c mell'!E151</f>
        <v>0</v>
      </c>
      <c r="F151" s="910">
        <f>'18'!F69-'19b mell'!F151-'19c mell'!F151</f>
        <v>0</v>
      </c>
      <c r="G151" s="910">
        <f>'18'!G69-'19b mell'!G151-'19c mell'!G151</f>
        <v>0</v>
      </c>
      <c r="H151" s="910">
        <f>'18'!H69-'19b mell'!H151-'19c mell'!H151</f>
        <v>0</v>
      </c>
      <c r="I151" s="910">
        <f>'18'!I69-'19b mell'!I151-'19c mell'!I151</f>
        <v>0</v>
      </c>
    </row>
    <row r="152" spans="1:9">
      <c r="A152" s="272">
        <v>55</v>
      </c>
      <c r="B152" s="260" t="s">
        <v>1458</v>
      </c>
      <c r="C152" s="892" t="s">
        <v>1459</v>
      </c>
      <c r="D152" s="910">
        <f>'18'!D70-'19b mell'!D152-'19c mell'!D152</f>
        <v>0</v>
      </c>
      <c r="E152" s="910">
        <f>'18'!E70-'19b mell'!E152-'19c mell'!E152</f>
        <v>0</v>
      </c>
      <c r="F152" s="910">
        <f>'18'!F70-'19b mell'!F152-'19c mell'!F152</f>
        <v>0</v>
      </c>
      <c r="G152" s="910">
        <f>'18'!G70-'19b mell'!G152-'19c mell'!G152</f>
        <v>0</v>
      </c>
      <c r="H152" s="910">
        <f>'18'!H70-'19b mell'!H152-'19c mell'!H152</f>
        <v>0</v>
      </c>
      <c r="I152" s="910">
        <f>'18'!I70-'19b mell'!I152-'19c mell'!I152</f>
        <v>0</v>
      </c>
    </row>
    <row r="153" spans="1:9">
      <c r="A153" s="272">
        <v>56</v>
      </c>
      <c r="B153" s="260" t="s">
        <v>1460</v>
      </c>
      <c r="C153" s="259" t="s">
        <v>1461</v>
      </c>
      <c r="D153" s="910">
        <f>'18'!D71-'19b mell'!D153-'19c mell'!D153</f>
        <v>0</v>
      </c>
      <c r="E153" s="910">
        <f>'18'!E71-'19b mell'!E153-'19c mell'!E153</f>
        <v>0</v>
      </c>
      <c r="F153" s="910">
        <f>'18'!F71-'19b mell'!F153-'19c mell'!F153</f>
        <v>0</v>
      </c>
      <c r="G153" s="910">
        <f>'18'!G71-'19b mell'!G153-'19c mell'!G153</f>
        <v>0</v>
      </c>
      <c r="H153" s="910">
        <f>'18'!H71-'19b mell'!H153-'19c mell'!H153</f>
        <v>0</v>
      </c>
      <c r="I153" s="910">
        <f>'18'!I71-'19b mell'!I153-'19c mell'!I153</f>
        <v>0</v>
      </c>
    </row>
    <row r="154" spans="1:9">
      <c r="A154" s="272">
        <v>57</v>
      </c>
      <c r="B154" s="258" t="s">
        <v>1462</v>
      </c>
      <c r="C154" s="259" t="s">
        <v>1463</v>
      </c>
      <c r="D154" s="910">
        <f>'18'!D72-'19b mell'!D154-'19c mell'!D154</f>
        <v>469877</v>
      </c>
      <c r="E154" s="910">
        <f>'18'!E72-'19b mell'!E154-'19c mell'!E154</f>
        <v>469877</v>
      </c>
      <c r="F154" s="910">
        <f>'18'!F72-'19b mell'!F154-'19c mell'!F154</f>
        <v>0</v>
      </c>
      <c r="G154" s="910">
        <f>'18'!G72-'19b mell'!G154-'19c mell'!G154</f>
        <v>0</v>
      </c>
      <c r="H154" s="910">
        <f>'18'!H72-'19b mell'!H154-'19c mell'!H154</f>
        <v>0</v>
      </c>
      <c r="I154" s="910">
        <f>'18'!I72-'19b mell'!I154-'19c mell'!I154</f>
        <v>0</v>
      </c>
    </row>
    <row r="155" spans="1:9">
      <c r="A155" s="272">
        <v>58</v>
      </c>
      <c r="B155" s="258" t="s">
        <v>1464</v>
      </c>
      <c r="C155" s="259" t="s">
        <v>1465</v>
      </c>
      <c r="D155" s="910">
        <f>'18'!D73-'19b mell'!D155-'19c mell'!D155</f>
        <v>0</v>
      </c>
      <c r="E155" s="910">
        <f>'18'!E73-'19b mell'!E155-'19c mell'!E155</f>
        <v>0</v>
      </c>
      <c r="F155" s="910">
        <f>'18'!F73-'19b mell'!F155-'19c mell'!F155</f>
        <v>0</v>
      </c>
      <c r="G155" s="910">
        <f>'18'!G73-'19b mell'!G155-'19c mell'!G155</f>
        <v>0</v>
      </c>
      <c r="H155" s="910">
        <f>'18'!H73-'19b mell'!H155-'19c mell'!H155</f>
        <v>0</v>
      </c>
      <c r="I155" s="910">
        <f>'18'!I73-'19b mell'!I155-'19c mell'!I155</f>
        <v>0</v>
      </c>
    </row>
    <row r="156" spans="1:9" ht="15.75" thickBot="1">
      <c r="A156" s="272">
        <v>59</v>
      </c>
      <c r="B156" s="283" t="s">
        <v>1466</v>
      </c>
      <c r="C156" s="903" t="s">
        <v>1467</v>
      </c>
      <c r="D156" s="910">
        <f>'18'!D74-'19b mell'!D156-'19c mell'!D156</f>
        <v>469877</v>
      </c>
      <c r="E156" s="910">
        <f>'18'!E74-'19b mell'!E156-'19c mell'!E156</f>
        <v>469877</v>
      </c>
      <c r="F156" s="910">
        <f>'18'!F74-'19b mell'!F156-'19c mell'!F156</f>
        <v>0</v>
      </c>
      <c r="G156" s="910">
        <f>'18'!G74-'19b mell'!G156-'19c mell'!G156</f>
        <v>0</v>
      </c>
      <c r="H156" s="910">
        <f>'18'!H74-'19b mell'!H156-'19c mell'!H156</f>
        <v>0</v>
      </c>
      <c r="I156" s="910">
        <f>'18'!I74-'19b mell'!I156-'19c mell'!I156</f>
        <v>0</v>
      </c>
    </row>
    <row r="157" spans="1:9" ht="15.75" thickBot="1">
      <c r="A157" s="904">
        <v>60</v>
      </c>
      <c r="B157" s="905" t="s">
        <v>1468</v>
      </c>
      <c r="C157" s="906"/>
      <c r="D157" s="911">
        <f>'18'!D75-'19b mell'!D157-'19c mell'!D157</f>
        <v>1778428</v>
      </c>
      <c r="E157" s="912">
        <f>'18'!E75-'19b mell'!E157-'19c mell'!E157</f>
        <v>1196870</v>
      </c>
      <c r="F157" s="912">
        <f>'18'!F75-'19b mell'!F157-'19c mell'!F157</f>
        <v>164039</v>
      </c>
      <c r="G157" s="912">
        <f>'18'!G75-'19b mell'!G157-'19c mell'!G157</f>
        <v>224030</v>
      </c>
      <c r="H157" s="912">
        <f>'18'!H75-'19b mell'!H157-'19c mell'!H157</f>
        <v>138490</v>
      </c>
      <c r="I157" s="912">
        <f>'18'!I75-'19b mell'!I157-'19c mell'!I157</f>
        <v>54999</v>
      </c>
    </row>
    <row r="158" spans="1:9" ht="15.75" thickTop="1"/>
  </sheetData>
  <phoneticPr fontId="74" type="noConversion"/>
  <pageMargins left="0" right="0" top="0" bottom="0" header="0.31496062992125984" footer="0.31496062992125984"/>
  <pageSetup paperSize="9" scale="7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885" t="s">
        <v>1109</v>
      </c>
      <c r="D1" s="16" t="s">
        <v>1088</v>
      </c>
    </row>
    <row r="2" spans="1:9" ht="18.75">
      <c r="B2" s="886" t="s">
        <v>1010</v>
      </c>
      <c r="C2" s="887"/>
      <c r="D2" s="227" t="s">
        <v>1483</v>
      </c>
      <c r="E2" s="888"/>
      <c r="F2" s="888"/>
      <c r="G2" s="888"/>
      <c r="H2" s="888"/>
      <c r="I2" s="888"/>
    </row>
    <row r="3" spans="1:9" ht="18.75">
      <c r="B3" s="889" t="s">
        <v>1035</v>
      </c>
      <c r="D3" s="17" t="s">
        <v>1112</v>
      </c>
    </row>
    <row r="4" spans="1:9" ht="18.75">
      <c r="B4" s="890" t="s">
        <v>1036</v>
      </c>
      <c r="D4" s="17"/>
    </row>
    <row r="5" spans="1:9">
      <c r="B5" s="891"/>
      <c r="C5" s="891"/>
      <c r="D5" s="891" t="s">
        <v>1114</v>
      </c>
      <c r="E5" s="891" t="s">
        <v>1115</v>
      </c>
      <c r="F5" s="891" t="s">
        <v>1116</v>
      </c>
      <c r="G5" s="891" t="s">
        <v>1117</v>
      </c>
      <c r="H5" s="891" t="s">
        <v>1118</v>
      </c>
      <c r="I5" s="891" t="s">
        <v>1119</v>
      </c>
    </row>
    <row r="6" spans="1:9" ht="15" customHeight="1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1126</v>
      </c>
      <c r="F7" s="234" t="s">
        <v>1126</v>
      </c>
      <c r="G7" s="234" t="s">
        <v>1126</v>
      </c>
      <c r="H7" s="234" t="s">
        <v>1126</v>
      </c>
      <c r="I7" s="234"/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0</v>
      </c>
      <c r="E8" s="239"/>
      <c r="F8" s="239"/>
      <c r="G8" s="239"/>
      <c r="H8" s="239"/>
      <c r="I8" s="239"/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0</v>
      </c>
      <c r="E9" s="239"/>
      <c r="F9" s="239"/>
      <c r="G9" s="239"/>
      <c r="H9" s="239"/>
      <c r="I9" s="239"/>
    </row>
    <row r="10" spans="1:9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4598</v>
      </c>
      <c r="E10" s="239">
        <v>4598</v>
      </c>
      <c r="F10" s="239"/>
      <c r="G10" s="239"/>
      <c r="H10" s="239"/>
      <c r="I10" s="239"/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0</v>
      </c>
      <c r="E11" s="239"/>
      <c r="F11" s="239"/>
      <c r="G11" s="239"/>
      <c r="H11" s="239"/>
      <c r="I11" s="239"/>
    </row>
    <row r="12" spans="1:9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</row>
    <row r="13" spans="1:9" ht="15" customHeight="1">
      <c r="A13" s="235" t="s">
        <v>1142</v>
      </c>
      <c r="B13" s="240" t="s">
        <v>1012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4598</v>
      </c>
      <c r="E14" s="238">
        <f>SUM(E8:E13)</f>
        <v>4598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</row>
    <row r="18" spans="1:9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960</v>
      </c>
      <c r="E19" s="238">
        <f>SUM(E20:E26)</f>
        <v>960</v>
      </c>
      <c r="F19" s="238">
        <f>SUM(F20:F26)</f>
        <v>0</v>
      </c>
      <c r="G19" s="238">
        <f>SUM(G20:G26)</f>
        <v>0</v>
      </c>
      <c r="H19" s="238">
        <f>SUM(H20:H26)</f>
        <v>0</v>
      </c>
      <c r="I19" s="238">
        <f>SUM(I20:I26)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 t="shared" si="0"/>
        <v>0</v>
      </c>
      <c r="E20" s="239"/>
      <c r="F20" s="239"/>
      <c r="G20" s="239"/>
      <c r="H20" s="239"/>
      <c r="I20" s="239"/>
    </row>
    <row r="21" spans="1:9" ht="15" customHeight="1">
      <c r="A21" s="235"/>
      <c r="B21" s="240" t="s">
        <v>1165</v>
      </c>
      <c r="C21" s="237" t="s">
        <v>1166</v>
      </c>
      <c r="D21" s="238">
        <f t="shared" si="0"/>
        <v>0</v>
      </c>
      <c r="E21" s="239"/>
      <c r="F21" s="239"/>
      <c r="G21" s="239"/>
      <c r="H21" s="239"/>
      <c r="I21" s="239"/>
    </row>
    <row r="22" spans="1:9" ht="15" customHeight="1">
      <c r="A22" s="235"/>
      <c r="B22" s="240" t="s">
        <v>1167</v>
      </c>
      <c r="C22" s="237" t="s">
        <v>1168</v>
      </c>
      <c r="D22" s="238">
        <f t="shared" si="0"/>
        <v>0</v>
      </c>
      <c r="E22" s="239"/>
      <c r="F22" s="239"/>
      <c r="G22" s="239"/>
      <c r="H22" s="239"/>
      <c r="I22" s="239"/>
    </row>
    <row r="23" spans="1:9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</row>
    <row r="24" spans="1:9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</row>
    <row r="25" spans="1:9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</row>
    <row r="26" spans="1:9" ht="15" customHeight="1">
      <c r="A26" s="235"/>
      <c r="B26" s="240" t="s">
        <v>1175</v>
      </c>
      <c r="C26" s="237" t="s">
        <v>1176</v>
      </c>
      <c r="D26" s="238">
        <f t="shared" si="0"/>
        <v>960</v>
      </c>
      <c r="E26" s="239">
        <v>960</v>
      </c>
      <c r="F26" s="239"/>
      <c r="G26" s="239"/>
      <c r="H26" s="239"/>
      <c r="I26" s="239"/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5558</v>
      </c>
      <c r="E27" s="238">
        <f>SUM(E14:E19)</f>
        <v>5558</v>
      </c>
      <c r="F27" s="238">
        <f>SUM(F14:F19)</f>
        <v>0</v>
      </c>
      <c r="G27" s="238">
        <f>SUM(G14:G19)</f>
        <v>0</v>
      </c>
      <c r="H27" s="238">
        <f>SUM(H14:H19)</f>
        <v>0</v>
      </c>
      <c r="I27" s="238">
        <f>SUM(I14:I19)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39"/>
      <c r="F32" s="239"/>
      <c r="G32" s="239"/>
      <c r="H32" s="239"/>
      <c r="I32" s="239"/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0</v>
      </c>
      <c r="E33" s="238">
        <f>SUM(E28:E32)</f>
        <v>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/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4784</v>
      </c>
      <c r="E39" s="239">
        <v>4784</v>
      </c>
      <c r="F39" s="239"/>
      <c r="G39" s="239"/>
      <c r="H39" s="239"/>
      <c r="I39" s="239"/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0</v>
      </c>
      <c r="E40" s="239"/>
      <c r="F40" s="239"/>
      <c r="G40" s="239"/>
      <c r="H40" s="239"/>
      <c r="I40" s="239"/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0</v>
      </c>
      <c r="E43" s="239"/>
      <c r="F43" s="239"/>
      <c r="G43" s="239"/>
      <c r="H43" s="239"/>
      <c r="I43" s="239"/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0</v>
      </c>
      <c r="E44" s="239"/>
      <c r="F44" s="239"/>
      <c r="G44" s="239"/>
      <c r="H44" s="239"/>
      <c r="I44" s="239"/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0</v>
      </c>
      <c r="E45" s="238">
        <f>SUM(E40:E44)</f>
        <v>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0</v>
      </c>
      <c r="E46" s="239"/>
      <c r="F46" s="239"/>
      <c r="G46" s="239"/>
      <c r="H46" s="239"/>
      <c r="I46" s="239"/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4784</v>
      </c>
      <c r="E47" s="238">
        <f>E36+E37+E38+E39+E45+E46</f>
        <v>4784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0</v>
      </c>
      <c r="E49" s="239"/>
      <c r="F49" s="239"/>
      <c r="G49" s="239"/>
      <c r="H49" s="239"/>
      <c r="I49" s="239"/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1630</v>
      </c>
      <c r="E50" s="238">
        <f>SUM(E51:E52)</f>
        <v>0</v>
      </c>
      <c r="F50" s="238">
        <f>SUM(F51:F52)</f>
        <v>0</v>
      </c>
      <c r="G50" s="238">
        <f>SUM(G51:G52)</f>
        <v>1630</v>
      </c>
      <c r="H50" s="238">
        <f>SUM(H51:H52)</f>
        <v>0</v>
      </c>
      <c r="I50" s="238">
        <f>SUM(I51:I52)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 t="shared" si="0"/>
        <v>80</v>
      </c>
      <c r="E51" s="239"/>
      <c r="F51" s="239"/>
      <c r="G51" s="239">
        <v>80</v>
      </c>
      <c r="H51" s="239"/>
      <c r="I51" s="239"/>
    </row>
    <row r="52" spans="1:9" ht="15" customHeight="1">
      <c r="A52" s="235"/>
      <c r="B52" s="245" t="s">
        <v>1251</v>
      </c>
      <c r="C52" s="237" t="s">
        <v>1252</v>
      </c>
      <c r="D52" s="238">
        <f t="shared" si="0"/>
        <v>1550</v>
      </c>
      <c r="E52" s="239"/>
      <c r="F52" s="239"/>
      <c r="G52" s="239">
        <v>1550</v>
      </c>
      <c r="H52" s="239"/>
      <c r="I52" s="239"/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10379</v>
      </c>
      <c r="E53" s="239">
        <v>10379</v>
      </c>
      <c r="F53" s="239"/>
      <c r="G53" s="239"/>
      <c r="H53" s="239"/>
      <c r="I53" s="239"/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0</v>
      </c>
      <c r="E54" s="239"/>
      <c r="F54" s="239"/>
      <c r="G54" s="239"/>
      <c r="H54" s="239"/>
      <c r="I54" s="239"/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3242</v>
      </c>
      <c r="E55" s="239">
        <v>2802</v>
      </c>
      <c r="F55" s="239"/>
      <c r="G55" s="239">
        <v>440</v>
      </c>
      <c r="H55" s="239"/>
      <c r="I55" s="239"/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0</v>
      </c>
      <c r="E57" s="239"/>
      <c r="F57" s="239"/>
      <c r="G57" s="239"/>
      <c r="H57" s="239"/>
      <c r="I57" s="239"/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0</v>
      </c>
      <c r="E59" s="239"/>
      <c r="F59" s="239"/>
      <c r="G59" s="239"/>
      <c r="H59" s="239"/>
      <c r="I59" s="239"/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15251</v>
      </c>
      <c r="E60" s="238">
        <f>E48+E49+E50+E53+E54+E55+E56+E57+E58+E59</f>
        <v>13181</v>
      </c>
      <c r="F60" s="238">
        <f>F48+F49+F50+F53+F54+F55+F56+F57+F58+F59</f>
        <v>0</v>
      </c>
      <c r="G60" s="238">
        <f>G48+G49+G50+G53+G54+G55+G56+G57+G58+G59</f>
        <v>2070</v>
      </c>
      <c r="H60" s="238">
        <f>H48+H49+H50+H53+H54+H55+H56+H57+H58+H59</f>
        <v>0</v>
      </c>
      <c r="I60" s="238">
        <f>I48+I49+I50+I53+I54+I55+I56+I57+I58+I59</f>
        <v>0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 t="shared" si="0"/>
        <v>299</v>
      </c>
      <c r="E62" s="239">
        <v>299</v>
      </c>
      <c r="F62" s="239"/>
      <c r="G62" s="239"/>
      <c r="H62" s="239"/>
      <c r="I62" s="239"/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 t="shared" si="0"/>
        <v>299</v>
      </c>
      <c r="E66" s="238">
        <f>SUM(E61:E65)</f>
        <v>299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</row>
    <row r="69" spans="1:9" ht="15" customHeight="1">
      <c r="A69" s="235">
        <v>53</v>
      </c>
      <c r="B69" s="244" t="s">
        <v>1293</v>
      </c>
      <c r="C69" s="237" t="s">
        <v>1294</v>
      </c>
      <c r="D69" s="238">
        <f t="shared" si="0"/>
        <v>70</v>
      </c>
      <c r="E69" s="239"/>
      <c r="F69" s="239"/>
      <c r="G69" s="239">
        <v>70</v>
      </c>
      <c r="H69" s="239"/>
      <c r="I69" s="239"/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 t="shared" si="0"/>
        <v>70</v>
      </c>
      <c r="E70" s="238">
        <f>SUM(E67:E69)</f>
        <v>0</v>
      </c>
      <c r="F70" s="238">
        <f>SUM(F67:F69)</f>
        <v>0</v>
      </c>
      <c r="G70" s="238">
        <f>SUM(G67:G69)</f>
        <v>70</v>
      </c>
      <c r="H70" s="238">
        <f>SUM(H67:H69)</f>
        <v>0</v>
      </c>
      <c r="I70" s="238">
        <f>SUM(I67:I69)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0</v>
      </c>
      <c r="E72" s="239"/>
      <c r="F72" s="239"/>
      <c r="G72" s="239"/>
      <c r="H72" s="239"/>
      <c r="I72" s="239"/>
    </row>
    <row r="73" spans="1:9" ht="15" customHeight="1">
      <c r="A73" s="235">
        <v>57</v>
      </c>
      <c r="B73" s="244" t="s">
        <v>1301</v>
      </c>
      <c r="C73" s="237" t="s">
        <v>1302</v>
      </c>
      <c r="D73" s="238">
        <f t="shared" si="1"/>
        <v>352</v>
      </c>
      <c r="E73" s="239">
        <v>352</v>
      </c>
      <c r="F73" s="239"/>
      <c r="G73" s="239"/>
      <c r="H73" s="239"/>
      <c r="I73" s="239"/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352</v>
      </c>
      <c r="E74" s="251">
        <f>SUM(E71:E73)</f>
        <v>352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26314</v>
      </c>
      <c r="E75" s="255">
        <f>E27+E33+E47+E60+E66+E70+E74</f>
        <v>24174</v>
      </c>
      <c r="F75" s="255">
        <f>F27+F33+F47+F60+F66+F70+F74</f>
        <v>0</v>
      </c>
      <c r="G75" s="255">
        <f>G27+G33+G47+G60+G66+G70+G74</f>
        <v>2140</v>
      </c>
      <c r="H75" s="255">
        <f>H27+H33+H47+H60+H66+H70+H74</f>
        <v>0</v>
      </c>
      <c r="I75" s="255">
        <f>I27+I33+I47+I60+I66+I70+I74</f>
        <v>0</v>
      </c>
    </row>
    <row r="76" spans="1:9">
      <c r="A76" s="256">
        <v>60</v>
      </c>
      <c r="B76" s="257" t="s">
        <v>1307</v>
      </c>
      <c r="C76" s="892" t="s">
        <v>1308</v>
      </c>
      <c r="D76" s="238">
        <f t="shared" si="1"/>
        <v>0</v>
      </c>
      <c r="E76" s="892"/>
      <c r="F76" s="892"/>
      <c r="G76" s="892"/>
      <c r="H76" s="892"/>
      <c r="I76" s="892"/>
    </row>
    <row r="77" spans="1:9">
      <c r="A77" s="241">
        <v>61</v>
      </c>
      <c r="B77" s="258" t="s">
        <v>1309</v>
      </c>
      <c r="C77" s="259" t="s">
        <v>1310</v>
      </c>
      <c r="D77" s="238">
        <f t="shared" si="1"/>
        <v>0</v>
      </c>
      <c r="E77" s="259"/>
      <c r="F77" s="259"/>
      <c r="G77" s="259"/>
      <c r="H77" s="259"/>
      <c r="I77" s="259"/>
    </row>
    <row r="78" spans="1:9">
      <c r="A78" s="241">
        <v>62</v>
      </c>
      <c r="B78" s="240" t="s">
        <v>1311</v>
      </c>
      <c r="C78" s="259" t="s">
        <v>1312</v>
      </c>
      <c r="D78" s="238">
        <f t="shared" si="1"/>
        <v>0</v>
      </c>
      <c r="E78" s="259"/>
      <c r="F78" s="259"/>
      <c r="G78" s="259"/>
      <c r="H78" s="259"/>
      <c r="I78" s="259"/>
    </row>
    <row r="79" spans="1:9">
      <c r="A79" s="241">
        <v>63</v>
      </c>
      <c r="B79" s="240" t="s">
        <v>1313</v>
      </c>
      <c r="C79" s="259" t="s">
        <v>1314</v>
      </c>
      <c r="D79" s="238">
        <f t="shared" si="1"/>
        <v>0</v>
      </c>
      <c r="E79" s="259"/>
      <c r="F79" s="259"/>
      <c r="G79" s="259"/>
      <c r="H79" s="259"/>
      <c r="I79" s="259"/>
    </row>
    <row r="80" spans="1:9">
      <c r="A80" s="241">
        <v>64</v>
      </c>
      <c r="B80" s="242" t="s">
        <v>1315</v>
      </c>
      <c r="C80" s="259" t="s">
        <v>1316</v>
      </c>
      <c r="D80" s="238">
        <f t="shared" si="1"/>
        <v>0</v>
      </c>
      <c r="E80" s="259">
        <f>SUM(E78:E79)</f>
        <v>0</v>
      </c>
      <c r="F80" s="259">
        <f>SUM(F78:F79)</f>
        <v>0</v>
      </c>
      <c r="G80" s="259">
        <f>SUM(G78:G79)</f>
        <v>0</v>
      </c>
      <c r="H80" s="259">
        <f>SUM(H78:H79)</f>
        <v>0</v>
      </c>
      <c r="I80" s="259">
        <f>SUM(I78:I79)</f>
        <v>0</v>
      </c>
    </row>
    <row r="81" spans="1:9">
      <c r="A81" s="241">
        <v>65</v>
      </c>
      <c r="B81" s="260" t="s">
        <v>1317</v>
      </c>
      <c r="C81" s="259" t="s">
        <v>1318</v>
      </c>
      <c r="D81" s="238">
        <f t="shared" si="1"/>
        <v>0</v>
      </c>
      <c r="E81" s="259"/>
      <c r="F81" s="259"/>
      <c r="G81" s="259"/>
      <c r="H81" s="259"/>
      <c r="I81" s="259"/>
    </row>
    <row r="82" spans="1:9">
      <c r="A82" s="241">
        <v>66</v>
      </c>
      <c r="B82" s="260" t="s">
        <v>1319</v>
      </c>
      <c r="C82" s="259" t="s">
        <v>1320</v>
      </c>
      <c r="D82" s="238">
        <f t="shared" si="1"/>
        <v>0</v>
      </c>
      <c r="E82" s="259"/>
      <c r="F82" s="259"/>
      <c r="G82" s="259"/>
      <c r="H82" s="259"/>
      <c r="I82" s="259"/>
    </row>
    <row r="83" spans="1:9">
      <c r="A83" s="241">
        <v>67</v>
      </c>
      <c r="B83" s="260" t="s">
        <v>1321</v>
      </c>
      <c r="C83" s="259" t="s">
        <v>1322</v>
      </c>
      <c r="D83" s="238">
        <f t="shared" si="1"/>
        <v>3746</v>
      </c>
      <c r="E83" s="893"/>
      <c r="F83" s="894"/>
      <c r="G83" s="893">
        <v>3746</v>
      </c>
      <c r="H83" s="893"/>
      <c r="I83" s="893"/>
    </row>
    <row r="84" spans="1:9">
      <c r="A84" s="241">
        <v>68</v>
      </c>
      <c r="B84" s="260" t="s">
        <v>1323</v>
      </c>
      <c r="C84" s="259" t="s">
        <v>1324</v>
      </c>
      <c r="D84" s="238">
        <f t="shared" si="1"/>
        <v>0</v>
      </c>
      <c r="E84" s="895"/>
      <c r="F84" s="896"/>
      <c r="G84" s="895"/>
      <c r="H84" s="895"/>
      <c r="I84" s="895"/>
    </row>
    <row r="85" spans="1:9">
      <c r="A85" s="241">
        <v>69</v>
      </c>
      <c r="B85" s="244" t="s">
        <v>1325</v>
      </c>
      <c r="C85" s="259" t="s">
        <v>1326</v>
      </c>
      <c r="D85" s="238">
        <f t="shared" si="1"/>
        <v>0</v>
      </c>
      <c r="E85" s="895"/>
      <c r="F85" s="896"/>
      <c r="G85" s="895"/>
      <c r="H85" s="895"/>
      <c r="I85" s="895"/>
    </row>
    <row r="86" spans="1:9">
      <c r="A86" s="241">
        <v>70</v>
      </c>
      <c r="B86" s="247" t="s">
        <v>1327</v>
      </c>
      <c r="C86" s="259" t="s">
        <v>1328</v>
      </c>
      <c r="D86" s="238">
        <f t="shared" si="1"/>
        <v>3746</v>
      </c>
      <c r="E86" s="895">
        <f>(SUM(E80:E85))+E76+E77</f>
        <v>0</v>
      </c>
      <c r="F86" s="897">
        <f>(SUM(F80:F85))+F76+F77</f>
        <v>0</v>
      </c>
      <c r="G86" s="895">
        <f>(SUM(G80:G85))+G76+G77</f>
        <v>3746</v>
      </c>
      <c r="H86" s="895">
        <f>(SUM(H80:H85))+H76+H77</f>
        <v>0</v>
      </c>
      <c r="I86" s="895">
        <f>(SUM(I80:I85))+I76+I77</f>
        <v>0</v>
      </c>
    </row>
    <row r="87" spans="1:9">
      <c r="A87" s="241">
        <v>71</v>
      </c>
      <c r="B87" s="258" t="s">
        <v>1329</v>
      </c>
      <c r="C87" s="259" t="s">
        <v>1330</v>
      </c>
      <c r="D87" s="238">
        <f t="shared" si="1"/>
        <v>0</v>
      </c>
      <c r="E87" s="895"/>
      <c r="F87" s="897"/>
      <c r="G87" s="895"/>
      <c r="H87" s="895"/>
      <c r="I87" s="895"/>
    </row>
    <row r="88" spans="1:9">
      <c r="A88" s="241">
        <v>72</v>
      </c>
      <c r="B88" s="258" t="s">
        <v>1331</v>
      </c>
      <c r="C88" s="259" t="s">
        <v>1332</v>
      </c>
      <c r="D88" s="238">
        <f t="shared" si="1"/>
        <v>3746</v>
      </c>
      <c r="E88" s="895">
        <f>SUM(E86:E87)</f>
        <v>0</v>
      </c>
      <c r="F88" s="897">
        <f>SUM(F86:F87)</f>
        <v>0</v>
      </c>
      <c r="G88" s="895">
        <f>SUM(G86:G87)</f>
        <v>3746</v>
      </c>
      <c r="H88" s="895">
        <f>SUM(H86:H87)</f>
        <v>0</v>
      </c>
      <c r="I88" s="895">
        <f>SUM(I86:I87)</f>
        <v>0</v>
      </c>
    </row>
    <row r="89" spans="1:9" ht="15.75" thickBot="1">
      <c r="A89" s="898">
        <v>73</v>
      </c>
      <c r="B89" s="899" t="s">
        <v>1333</v>
      </c>
      <c r="C89" s="899"/>
      <c r="D89" s="900">
        <f t="shared" si="1"/>
        <v>30060</v>
      </c>
      <c r="E89" s="901">
        <f>E75+E88</f>
        <v>24174</v>
      </c>
      <c r="F89" s="902">
        <f>F75+F88</f>
        <v>0</v>
      </c>
      <c r="G89" s="901">
        <f>G75+G88</f>
        <v>5886</v>
      </c>
      <c r="H89" s="901">
        <f>H75+H88</f>
        <v>0</v>
      </c>
      <c r="I89" s="901">
        <f>I75+I88</f>
        <v>0</v>
      </c>
    </row>
    <row r="90" spans="1:9" ht="15.75" thickTop="1">
      <c r="A90" s="263">
        <v>1</v>
      </c>
      <c r="B90" s="264" t="s">
        <v>1340</v>
      </c>
      <c r="C90" s="265" t="s">
        <v>1341</v>
      </c>
      <c r="D90" s="266">
        <f t="shared" ref="D90:D153" si="2">SUM(E90:I90)</f>
        <v>25</v>
      </c>
      <c r="E90" s="266"/>
      <c r="F90" s="266"/>
      <c r="G90" s="266">
        <v>25</v>
      </c>
      <c r="H90" s="266"/>
      <c r="I90" s="266"/>
    </row>
    <row r="91" spans="1:9">
      <c r="A91" s="263">
        <v>2</v>
      </c>
      <c r="B91" s="242" t="s">
        <v>1342</v>
      </c>
      <c r="C91" s="265" t="s">
        <v>1343</v>
      </c>
      <c r="D91" s="266">
        <f t="shared" si="2"/>
        <v>13</v>
      </c>
      <c r="E91" s="266"/>
      <c r="F91" s="266"/>
      <c r="G91" s="266">
        <v>13</v>
      </c>
      <c r="H91" s="266"/>
      <c r="I91" s="266"/>
    </row>
    <row r="92" spans="1:9">
      <c r="A92" s="263">
        <v>3</v>
      </c>
      <c r="B92" s="242" t="s">
        <v>1344</v>
      </c>
      <c r="C92" s="265" t="s">
        <v>1345</v>
      </c>
      <c r="D92" s="266">
        <f t="shared" si="2"/>
        <v>11927</v>
      </c>
      <c r="E92" s="266">
        <v>6079</v>
      </c>
      <c r="F92" s="266"/>
      <c r="G92" s="266">
        <v>5848</v>
      </c>
      <c r="H92" s="266"/>
      <c r="I92" s="266"/>
    </row>
    <row r="93" spans="1:9">
      <c r="A93" s="263">
        <v>4</v>
      </c>
      <c r="B93" s="244" t="s">
        <v>1346</v>
      </c>
      <c r="C93" s="267" t="s">
        <v>1347</v>
      </c>
      <c r="D93" s="266">
        <f t="shared" si="2"/>
        <v>0</v>
      </c>
      <c r="E93" s="268"/>
      <c r="F93" s="268"/>
      <c r="G93" s="268"/>
      <c r="H93" s="268"/>
      <c r="I93" s="268"/>
    </row>
    <row r="94" spans="1:9">
      <c r="A94" s="263">
        <v>5</v>
      </c>
      <c r="B94" s="244" t="s">
        <v>1348</v>
      </c>
      <c r="C94" s="267" t="s">
        <v>1349</v>
      </c>
      <c r="D94" s="266">
        <f t="shared" si="2"/>
        <v>0</v>
      </c>
      <c r="E94" s="268"/>
      <c r="F94" s="268"/>
      <c r="G94" s="268"/>
      <c r="H94" s="268"/>
      <c r="I94" s="268"/>
    </row>
    <row r="95" spans="1:9">
      <c r="A95" s="263">
        <v>6</v>
      </c>
      <c r="B95" s="269" t="s">
        <v>1350</v>
      </c>
      <c r="C95" s="267" t="s">
        <v>1351</v>
      </c>
      <c r="D95" s="266">
        <f t="shared" si="2"/>
        <v>0</v>
      </c>
      <c r="E95" s="268"/>
      <c r="F95" s="268"/>
      <c r="G95" s="268"/>
      <c r="H95" s="268"/>
      <c r="I95" s="268"/>
    </row>
    <row r="96" spans="1:9">
      <c r="A96" s="263">
        <v>7</v>
      </c>
      <c r="B96" s="269" t="s">
        <v>1352</v>
      </c>
      <c r="C96" s="267" t="s">
        <v>1353</v>
      </c>
      <c r="D96" s="266">
        <f t="shared" si="2"/>
        <v>0</v>
      </c>
      <c r="E96" s="268"/>
      <c r="F96" s="268"/>
      <c r="G96" s="268"/>
      <c r="H96" s="268"/>
      <c r="I96" s="268"/>
    </row>
    <row r="97" spans="1:9">
      <c r="A97" s="263">
        <v>8</v>
      </c>
      <c r="B97" s="269" t="s">
        <v>1354</v>
      </c>
      <c r="C97" s="267" t="s">
        <v>1355</v>
      </c>
      <c r="D97" s="266">
        <f t="shared" si="2"/>
        <v>0</v>
      </c>
      <c r="E97" s="268"/>
      <c r="F97" s="268"/>
      <c r="G97" s="268"/>
      <c r="H97" s="268"/>
      <c r="I97" s="268"/>
    </row>
    <row r="98" spans="1:9">
      <c r="A98" s="263">
        <v>9</v>
      </c>
      <c r="B98" s="244" t="s">
        <v>1356</v>
      </c>
      <c r="C98" s="267" t="s">
        <v>1357</v>
      </c>
      <c r="D98" s="266">
        <f t="shared" si="2"/>
        <v>0</v>
      </c>
      <c r="E98" s="268"/>
      <c r="F98" s="268"/>
      <c r="G98" s="268"/>
      <c r="H98" s="268"/>
      <c r="I98" s="268"/>
    </row>
    <row r="99" spans="1:9">
      <c r="A99" s="263">
        <v>10</v>
      </c>
      <c r="B99" s="244" t="s">
        <v>1358</v>
      </c>
      <c r="C99" s="267" t="s">
        <v>1359</v>
      </c>
      <c r="D99" s="266">
        <f t="shared" si="2"/>
        <v>0</v>
      </c>
      <c r="E99" s="268"/>
      <c r="F99" s="268"/>
      <c r="G99" s="268"/>
      <c r="H99" s="268"/>
      <c r="I99" s="268"/>
    </row>
    <row r="100" spans="1:9">
      <c r="A100" s="263">
        <v>11</v>
      </c>
      <c r="B100" s="244" t="s">
        <v>1360</v>
      </c>
      <c r="C100" s="267" t="s">
        <v>1361</v>
      </c>
      <c r="D100" s="266">
        <f t="shared" si="2"/>
        <v>0</v>
      </c>
      <c r="E100" s="268"/>
      <c r="F100" s="268"/>
      <c r="G100" s="268"/>
      <c r="H100" s="268"/>
      <c r="I100" s="268"/>
    </row>
    <row r="101" spans="1:9">
      <c r="A101" s="263">
        <v>12</v>
      </c>
      <c r="B101" s="247" t="s">
        <v>1362</v>
      </c>
      <c r="C101" s="265" t="s">
        <v>1363</v>
      </c>
      <c r="D101" s="266">
        <f t="shared" si="2"/>
        <v>0</v>
      </c>
      <c r="E101" s="266">
        <f>SUM(E93:E100)</f>
        <v>0</v>
      </c>
      <c r="F101" s="266">
        <f>SUM(F93:F100)</f>
        <v>0</v>
      </c>
      <c r="G101" s="266">
        <f>SUM(G93:G100)</f>
        <v>0</v>
      </c>
      <c r="H101" s="266">
        <f>SUM(H93:H100)</f>
        <v>0</v>
      </c>
      <c r="I101" s="266">
        <f>SUM(I93:I100)</f>
        <v>0</v>
      </c>
    </row>
    <row r="102" spans="1:9">
      <c r="A102" s="263">
        <v>13</v>
      </c>
      <c r="B102" s="270" t="s">
        <v>1364</v>
      </c>
      <c r="C102" s="267" t="s">
        <v>1365</v>
      </c>
      <c r="D102" s="266">
        <f t="shared" si="2"/>
        <v>0</v>
      </c>
      <c r="E102" s="268"/>
      <c r="F102" s="268"/>
      <c r="G102" s="268"/>
      <c r="H102" s="268"/>
      <c r="I102" s="268"/>
    </row>
    <row r="103" spans="1:9">
      <c r="A103" s="263">
        <v>14</v>
      </c>
      <c r="B103" s="270" t="s">
        <v>1366</v>
      </c>
      <c r="C103" s="267" t="s">
        <v>1367</v>
      </c>
      <c r="D103" s="266">
        <f t="shared" si="2"/>
        <v>0</v>
      </c>
      <c r="E103" s="268"/>
      <c r="F103" s="268"/>
      <c r="G103" s="268"/>
      <c r="H103" s="268"/>
      <c r="I103" s="268"/>
    </row>
    <row r="104" spans="1:9" ht="25.5">
      <c r="A104" s="263">
        <v>15</v>
      </c>
      <c r="B104" s="270" t="s">
        <v>1368</v>
      </c>
      <c r="C104" s="267" t="s">
        <v>1369</v>
      </c>
      <c r="D104" s="266">
        <f t="shared" si="2"/>
        <v>0</v>
      </c>
      <c r="E104" s="268"/>
      <c r="F104" s="268"/>
      <c r="G104" s="268"/>
      <c r="H104" s="268"/>
      <c r="I104" s="268"/>
    </row>
    <row r="105" spans="1:9" ht="25.5">
      <c r="A105" s="263">
        <v>16</v>
      </c>
      <c r="B105" s="270" t="s">
        <v>1370</v>
      </c>
      <c r="C105" s="267" t="s">
        <v>1371</v>
      </c>
      <c r="D105" s="266">
        <f t="shared" si="2"/>
        <v>0</v>
      </c>
      <c r="E105" s="268"/>
      <c r="F105" s="268"/>
      <c r="G105" s="268"/>
      <c r="H105" s="268"/>
      <c r="I105" s="268"/>
    </row>
    <row r="106" spans="1:9" ht="25.5">
      <c r="A106" s="263">
        <v>17</v>
      </c>
      <c r="B106" s="270" t="s">
        <v>1372</v>
      </c>
      <c r="C106" s="267" t="s">
        <v>1373</v>
      </c>
      <c r="D106" s="266">
        <f t="shared" si="2"/>
        <v>0</v>
      </c>
      <c r="E106" s="268"/>
      <c r="F106" s="268"/>
      <c r="G106" s="268"/>
      <c r="H106" s="268"/>
      <c r="I106" s="268"/>
    </row>
    <row r="107" spans="1:9">
      <c r="A107" s="263">
        <v>18</v>
      </c>
      <c r="B107" s="270" t="s">
        <v>1374</v>
      </c>
      <c r="C107" s="267" t="s">
        <v>1375</v>
      </c>
      <c r="D107" s="266">
        <f t="shared" si="2"/>
        <v>9387</v>
      </c>
      <c r="E107" s="271">
        <f>SUM(E108:E115)</f>
        <v>9387</v>
      </c>
      <c r="F107" s="271">
        <f>SUM(F108:F115)</f>
        <v>0</v>
      </c>
      <c r="G107" s="271">
        <f>SUM(G108:G115)</f>
        <v>0</v>
      </c>
      <c r="H107" s="271">
        <f>SUM(H108:H115)</f>
        <v>0</v>
      </c>
      <c r="I107" s="271">
        <f>SUM(I108:I115)</f>
        <v>0</v>
      </c>
    </row>
    <row r="108" spans="1:9">
      <c r="A108" s="272"/>
      <c r="B108" s="240" t="s">
        <v>1163</v>
      </c>
      <c r="C108" s="267" t="s">
        <v>1376</v>
      </c>
      <c r="D108" s="266">
        <f t="shared" si="2"/>
        <v>0</v>
      </c>
      <c r="E108" s="268"/>
      <c r="F108" s="268"/>
      <c r="G108" s="268"/>
      <c r="H108" s="268"/>
      <c r="I108" s="268"/>
    </row>
    <row r="109" spans="1:9">
      <c r="A109" s="272"/>
      <c r="B109" s="240" t="s">
        <v>1165</v>
      </c>
      <c r="C109" s="267" t="s">
        <v>1377</v>
      </c>
      <c r="D109" s="266">
        <f t="shared" si="2"/>
        <v>0</v>
      </c>
      <c r="E109" s="268"/>
      <c r="F109" s="268"/>
      <c r="G109" s="268"/>
      <c r="H109" s="268"/>
      <c r="I109" s="268"/>
    </row>
    <row r="110" spans="1:9">
      <c r="A110" s="272"/>
      <c r="B110" s="240" t="s">
        <v>1167</v>
      </c>
      <c r="C110" s="267" t="s">
        <v>1378</v>
      </c>
      <c r="D110" s="266">
        <f t="shared" si="2"/>
        <v>0</v>
      </c>
      <c r="E110" s="268"/>
      <c r="F110" s="268"/>
      <c r="G110" s="268"/>
      <c r="H110" s="268"/>
      <c r="I110" s="268"/>
    </row>
    <row r="111" spans="1:9">
      <c r="A111" s="272"/>
      <c r="B111" s="240" t="s">
        <v>1169</v>
      </c>
      <c r="C111" s="267" t="s">
        <v>1379</v>
      </c>
      <c r="D111" s="266">
        <f t="shared" si="2"/>
        <v>0</v>
      </c>
      <c r="E111" s="268"/>
      <c r="F111" s="268"/>
      <c r="G111" s="268"/>
      <c r="H111" s="268"/>
      <c r="I111" s="268"/>
    </row>
    <row r="112" spans="1:9">
      <c r="A112" s="272"/>
      <c r="B112" s="240" t="s">
        <v>1171</v>
      </c>
      <c r="C112" s="267" t="s">
        <v>1380</v>
      </c>
      <c r="D112" s="266">
        <f t="shared" si="2"/>
        <v>0</v>
      </c>
      <c r="E112" s="268"/>
      <c r="F112" s="268"/>
      <c r="G112" s="268"/>
      <c r="H112" s="268"/>
      <c r="I112" s="268"/>
    </row>
    <row r="113" spans="1:9">
      <c r="A113" s="272"/>
      <c r="B113" s="240" t="s">
        <v>1381</v>
      </c>
      <c r="C113" s="267" t="s">
        <v>1382</v>
      </c>
      <c r="D113" s="266">
        <f t="shared" si="2"/>
        <v>9387</v>
      </c>
      <c r="E113" s="268">
        <v>9387</v>
      </c>
      <c r="F113" s="268"/>
      <c r="G113" s="268"/>
      <c r="H113" s="268"/>
      <c r="I113" s="268"/>
    </row>
    <row r="114" spans="1:9">
      <c r="A114" s="272"/>
      <c r="B114" s="240" t="s">
        <v>1383</v>
      </c>
      <c r="C114" s="267" t="s">
        <v>1384</v>
      </c>
      <c r="D114" s="266">
        <f t="shared" si="2"/>
        <v>0</v>
      </c>
      <c r="E114" s="268"/>
      <c r="F114" s="268"/>
      <c r="G114" s="268"/>
      <c r="H114" s="268"/>
      <c r="I114" s="268"/>
    </row>
    <row r="115" spans="1:9">
      <c r="A115" s="272"/>
      <c r="B115" s="245" t="s">
        <v>1043</v>
      </c>
      <c r="C115" s="267" t="s">
        <v>1385</v>
      </c>
      <c r="D115" s="266">
        <f t="shared" si="2"/>
        <v>0</v>
      </c>
      <c r="E115" s="268"/>
      <c r="F115" s="268"/>
      <c r="G115" s="268"/>
      <c r="H115" s="268"/>
      <c r="I115" s="268"/>
    </row>
    <row r="116" spans="1:9" ht="25.5">
      <c r="A116" s="272">
        <v>19</v>
      </c>
      <c r="B116" s="270" t="s">
        <v>1386</v>
      </c>
      <c r="C116" s="267" t="s">
        <v>1387</v>
      </c>
      <c r="D116" s="266">
        <f t="shared" si="2"/>
        <v>0</v>
      </c>
      <c r="E116" s="268"/>
      <c r="F116" s="268"/>
      <c r="G116" s="268"/>
      <c r="H116" s="268"/>
      <c r="I116" s="268"/>
    </row>
    <row r="117" spans="1:9" ht="25.5">
      <c r="A117" s="272">
        <v>20</v>
      </c>
      <c r="B117" s="270" t="s">
        <v>1388</v>
      </c>
      <c r="C117" s="267" t="s">
        <v>1389</v>
      </c>
      <c r="D117" s="266">
        <f t="shared" si="2"/>
        <v>0</v>
      </c>
      <c r="E117" s="268"/>
      <c r="F117" s="268"/>
      <c r="G117" s="268"/>
      <c r="H117" s="268"/>
      <c r="I117" s="268"/>
    </row>
    <row r="118" spans="1:9">
      <c r="A118" s="272">
        <v>21</v>
      </c>
      <c r="B118" s="270" t="s">
        <v>1390</v>
      </c>
      <c r="C118" s="267" t="s">
        <v>1391</v>
      </c>
      <c r="D118" s="266">
        <f t="shared" si="2"/>
        <v>0</v>
      </c>
      <c r="E118" s="268"/>
      <c r="F118" s="268"/>
      <c r="G118" s="268"/>
      <c r="H118" s="268"/>
      <c r="I118" s="268"/>
    </row>
    <row r="119" spans="1:9">
      <c r="A119" s="272">
        <v>22</v>
      </c>
      <c r="B119" s="273" t="s">
        <v>1392</v>
      </c>
      <c r="C119" s="267" t="s">
        <v>1393</v>
      </c>
      <c r="D119" s="266">
        <f t="shared" si="2"/>
        <v>0</v>
      </c>
      <c r="E119" s="268"/>
      <c r="F119" s="268"/>
      <c r="G119" s="268"/>
      <c r="H119" s="268"/>
      <c r="I119" s="268"/>
    </row>
    <row r="120" spans="1:9">
      <c r="A120" s="272">
        <v>23</v>
      </c>
      <c r="B120" s="270" t="s">
        <v>1394</v>
      </c>
      <c r="C120" s="267" t="s">
        <v>1395</v>
      </c>
      <c r="D120" s="266">
        <f t="shared" si="2"/>
        <v>4950</v>
      </c>
      <c r="E120" s="268">
        <v>4950</v>
      </c>
      <c r="F120" s="268"/>
      <c r="G120" s="268"/>
      <c r="H120" s="268"/>
      <c r="I120" s="268"/>
    </row>
    <row r="121" spans="1:9">
      <c r="A121" s="272">
        <v>24</v>
      </c>
      <c r="B121" s="273" t="s">
        <v>1396</v>
      </c>
      <c r="C121" s="267" t="s">
        <v>1397</v>
      </c>
      <c r="D121" s="266">
        <f t="shared" si="2"/>
        <v>0</v>
      </c>
      <c r="E121" s="268"/>
      <c r="F121" s="268"/>
      <c r="G121" s="268"/>
      <c r="H121" s="268"/>
      <c r="I121" s="268"/>
    </row>
    <row r="122" spans="1:9">
      <c r="A122" s="272">
        <v>25</v>
      </c>
      <c r="B122" s="247" t="s">
        <v>1398</v>
      </c>
      <c r="C122" s="265" t="s">
        <v>1399</v>
      </c>
      <c r="D122" s="266">
        <f t="shared" si="2"/>
        <v>14337</v>
      </c>
      <c r="E122" s="266">
        <f>E102+E103+E104+E105+E106+E107+E116+E117+E118+E119+E120+E121</f>
        <v>14337</v>
      </c>
      <c r="F122" s="266">
        <f>F102+F103+F104+F105+F106+F107+F116+F117+F118+F119+F120+F121</f>
        <v>0</v>
      </c>
      <c r="G122" s="266">
        <f>G102+G103+G104+G105+G106+G107+G116+G117+G118+G119+G120+G121</f>
        <v>0</v>
      </c>
      <c r="H122" s="266">
        <f>H102+H103+H104+H105+H106+H107+H116+H117+H118+H119+H120+H121</f>
        <v>0</v>
      </c>
      <c r="I122" s="266">
        <f>I102+I103+I104+I105+I106+I107+I116+I117+I118+I119+I120+I121</f>
        <v>0</v>
      </c>
    </row>
    <row r="123" spans="1:9">
      <c r="A123" s="272">
        <v>26</v>
      </c>
      <c r="B123" s="274" t="s">
        <v>1400</v>
      </c>
      <c r="C123" s="267" t="s">
        <v>1401</v>
      </c>
      <c r="D123" s="266">
        <f t="shared" si="2"/>
        <v>0</v>
      </c>
      <c r="E123" s="268"/>
      <c r="F123" s="268"/>
      <c r="G123" s="268"/>
      <c r="H123" s="268"/>
      <c r="I123" s="268"/>
    </row>
    <row r="124" spans="1:9">
      <c r="A124" s="272">
        <v>27</v>
      </c>
      <c r="B124" s="274" t="s">
        <v>1402</v>
      </c>
      <c r="C124" s="267" t="s">
        <v>1403</v>
      </c>
      <c r="D124" s="266">
        <f t="shared" si="2"/>
        <v>0</v>
      </c>
      <c r="E124" s="268"/>
      <c r="F124" s="268"/>
      <c r="G124" s="268"/>
      <c r="H124" s="268"/>
      <c r="I124" s="268"/>
    </row>
    <row r="125" spans="1:9">
      <c r="A125" s="272">
        <v>28</v>
      </c>
      <c r="B125" s="274" t="s">
        <v>1404</v>
      </c>
      <c r="C125" s="267" t="s">
        <v>1405</v>
      </c>
      <c r="D125" s="266">
        <f t="shared" si="2"/>
        <v>0</v>
      </c>
      <c r="E125" s="268"/>
      <c r="F125" s="268"/>
      <c r="G125" s="268"/>
      <c r="H125" s="268"/>
      <c r="I125" s="268"/>
    </row>
    <row r="126" spans="1:9">
      <c r="A126" s="272">
        <v>29</v>
      </c>
      <c r="B126" s="274" t="s">
        <v>1406</v>
      </c>
      <c r="C126" s="267" t="s">
        <v>1407</v>
      </c>
      <c r="D126" s="266">
        <f t="shared" si="2"/>
        <v>0</v>
      </c>
      <c r="E126" s="268"/>
      <c r="F126" s="268"/>
      <c r="G126" s="268"/>
      <c r="H126" s="268"/>
      <c r="I126" s="268"/>
    </row>
    <row r="127" spans="1:9">
      <c r="A127" s="272">
        <v>30</v>
      </c>
      <c r="B127" s="237" t="s">
        <v>1408</v>
      </c>
      <c r="C127" s="267" t="s">
        <v>1409</v>
      </c>
      <c r="D127" s="266">
        <f t="shared" si="2"/>
        <v>0</v>
      </c>
      <c r="E127" s="268"/>
      <c r="F127" s="268"/>
      <c r="G127" s="268"/>
      <c r="H127" s="268"/>
      <c r="I127" s="268"/>
    </row>
    <row r="128" spans="1:9">
      <c r="A128" s="272">
        <v>31</v>
      </c>
      <c r="B128" s="237" t="s">
        <v>1410</v>
      </c>
      <c r="C128" s="267" t="s">
        <v>1411</v>
      </c>
      <c r="D128" s="266">
        <f t="shared" si="2"/>
        <v>0</v>
      </c>
      <c r="E128" s="268"/>
      <c r="F128" s="268"/>
      <c r="G128" s="268"/>
      <c r="H128" s="268"/>
      <c r="I128" s="268"/>
    </row>
    <row r="129" spans="1:9">
      <c r="A129" s="272">
        <v>32</v>
      </c>
      <c r="B129" s="237" t="s">
        <v>1412</v>
      </c>
      <c r="C129" s="267" t="s">
        <v>1413</v>
      </c>
      <c r="D129" s="266">
        <f t="shared" si="2"/>
        <v>0</v>
      </c>
      <c r="E129" s="268"/>
      <c r="F129" s="268"/>
      <c r="G129" s="268"/>
      <c r="H129" s="268"/>
      <c r="I129" s="268"/>
    </row>
    <row r="130" spans="1:9">
      <c r="A130" s="272">
        <v>33</v>
      </c>
      <c r="B130" s="243" t="s">
        <v>1414</v>
      </c>
      <c r="C130" s="265" t="s">
        <v>1415</v>
      </c>
      <c r="D130" s="266">
        <f t="shared" si="2"/>
        <v>0</v>
      </c>
      <c r="E130" s="266">
        <f>SUM(E123:E129)</f>
        <v>0</v>
      </c>
      <c r="F130" s="266">
        <f>SUM(F123:F129)</f>
        <v>0</v>
      </c>
      <c r="G130" s="266">
        <f>SUM(G123:G129)</f>
        <v>0</v>
      </c>
      <c r="H130" s="266">
        <f>SUM(H123:H129)</f>
        <v>0</v>
      </c>
      <c r="I130" s="266">
        <f>SUM(I123:I129)</f>
        <v>0</v>
      </c>
    </row>
    <row r="131" spans="1:9">
      <c r="A131" s="272">
        <v>34</v>
      </c>
      <c r="B131" s="244" t="s">
        <v>1416</v>
      </c>
      <c r="C131" s="267" t="s">
        <v>1417</v>
      </c>
      <c r="D131" s="266">
        <f t="shared" si="2"/>
        <v>9</v>
      </c>
      <c r="E131" s="268">
        <v>9</v>
      </c>
      <c r="F131" s="268"/>
      <c r="G131" s="268"/>
      <c r="H131" s="268"/>
      <c r="I131" s="268"/>
    </row>
    <row r="132" spans="1:9">
      <c r="A132" s="272">
        <v>35</v>
      </c>
      <c r="B132" s="244" t="s">
        <v>1418</v>
      </c>
      <c r="C132" s="267" t="s">
        <v>1419</v>
      </c>
      <c r="D132" s="266">
        <f t="shared" si="2"/>
        <v>0</v>
      </c>
      <c r="E132" s="268"/>
      <c r="F132" s="268"/>
      <c r="G132" s="268"/>
      <c r="H132" s="268"/>
      <c r="I132" s="268"/>
    </row>
    <row r="133" spans="1:9">
      <c r="A133" s="272">
        <v>36</v>
      </c>
      <c r="B133" s="244" t="s">
        <v>1420</v>
      </c>
      <c r="C133" s="267" t="s">
        <v>1421</v>
      </c>
      <c r="D133" s="266">
        <f t="shared" si="2"/>
        <v>0</v>
      </c>
      <c r="E133" s="268"/>
      <c r="F133" s="268"/>
      <c r="G133" s="268"/>
      <c r="H133" s="268"/>
      <c r="I133" s="268"/>
    </row>
    <row r="134" spans="1:9">
      <c r="A134" s="272">
        <v>37</v>
      </c>
      <c r="B134" s="244" t="s">
        <v>1422</v>
      </c>
      <c r="C134" s="267" t="s">
        <v>1423</v>
      </c>
      <c r="D134" s="266">
        <f t="shared" si="2"/>
        <v>3</v>
      </c>
      <c r="E134" s="268">
        <v>3</v>
      </c>
      <c r="F134" s="268"/>
      <c r="G134" s="268"/>
      <c r="H134" s="268"/>
      <c r="I134" s="268"/>
    </row>
    <row r="135" spans="1:9">
      <c r="A135" s="272">
        <v>38</v>
      </c>
      <c r="B135" s="247" t="s">
        <v>1424</v>
      </c>
      <c r="C135" s="265" t="s">
        <v>1425</v>
      </c>
      <c r="D135" s="266">
        <f t="shared" si="2"/>
        <v>12</v>
      </c>
      <c r="E135" s="266">
        <f>SUM(E131:E134)</f>
        <v>12</v>
      </c>
      <c r="F135" s="266">
        <f>SUM(F131:F134)</f>
        <v>0</v>
      </c>
      <c r="G135" s="266">
        <f>SUM(G131:G134)</f>
        <v>0</v>
      </c>
      <c r="H135" s="266">
        <f>SUM(H131:H134)</f>
        <v>0</v>
      </c>
      <c r="I135" s="266">
        <f>SUM(I131:I134)</f>
        <v>0</v>
      </c>
    </row>
    <row r="136" spans="1:9" ht="25.5">
      <c r="A136" s="272">
        <v>39</v>
      </c>
      <c r="B136" s="244" t="s">
        <v>1426</v>
      </c>
      <c r="C136" s="267" t="s">
        <v>1427</v>
      </c>
      <c r="D136" s="266">
        <f t="shared" si="2"/>
        <v>0</v>
      </c>
      <c r="E136" s="268"/>
      <c r="F136" s="268"/>
      <c r="G136" s="268"/>
      <c r="H136" s="268"/>
      <c r="I136" s="268"/>
    </row>
    <row r="137" spans="1:9" ht="25.5">
      <c r="A137" s="272">
        <v>40</v>
      </c>
      <c r="B137" s="244" t="s">
        <v>1428</v>
      </c>
      <c r="C137" s="267" t="s">
        <v>1429</v>
      </c>
      <c r="D137" s="266">
        <f t="shared" si="2"/>
        <v>0</v>
      </c>
      <c r="E137" s="268"/>
      <c r="F137" s="268"/>
      <c r="G137" s="268"/>
      <c r="H137" s="268"/>
      <c r="I137" s="268"/>
    </row>
    <row r="138" spans="1:9" ht="25.5">
      <c r="A138" s="272">
        <v>41</v>
      </c>
      <c r="B138" s="244" t="s">
        <v>1430</v>
      </c>
      <c r="C138" s="267" t="s">
        <v>1431</v>
      </c>
      <c r="D138" s="266">
        <f t="shared" si="2"/>
        <v>0</v>
      </c>
      <c r="E138" s="268"/>
      <c r="F138" s="268"/>
      <c r="G138" s="268"/>
      <c r="H138" s="268"/>
      <c r="I138" s="268"/>
    </row>
    <row r="139" spans="1:9">
      <c r="A139" s="272">
        <v>42</v>
      </c>
      <c r="B139" s="244" t="s">
        <v>1432</v>
      </c>
      <c r="C139" s="267" t="s">
        <v>1433</v>
      </c>
      <c r="D139" s="266">
        <f t="shared" si="2"/>
        <v>0</v>
      </c>
      <c r="E139" s="268"/>
      <c r="F139" s="268"/>
      <c r="G139" s="268"/>
      <c r="H139" s="268"/>
      <c r="I139" s="268"/>
    </row>
    <row r="140" spans="1:9" ht="25.5">
      <c r="A140" s="272">
        <v>43</v>
      </c>
      <c r="B140" s="244" t="s">
        <v>1434</v>
      </c>
      <c r="C140" s="267" t="s">
        <v>1435</v>
      </c>
      <c r="D140" s="266">
        <f t="shared" si="2"/>
        <v>0</v>
      </c>
      <c r="E140" s="268"/>
      <c r="F140" s="268"/>
      <c r="G140" s="268"/>
      <c r="H140" s="268"/>
      <c r="I140" s="268"/>
    </row>
    <row r="141" spans="1:9" ht="25.5">
      <c r="A141" s="272">
        <v>44</v>
      </c>
      <c r="B141" s="244" t="s">
        <v>1436</v>
      </c>
      <c r="C141" s="267" t="s">
        <v>1437</v>
      </c>
      <c r="D141" s="266">
        <f t="shared" si="2"/>
        <v>0</v>
      </c>
      <c r="E141" s="268"/>
      <c r="F141" s="268"/>
      <c r="G141" s="268"/>
      <c r="H141" s="268"/>
      <c r="I141" s="268"/>
    </row>
    <row r="142" spans="1:9">
      <c r="A142" s="272">
        <v>45</v>
      </c>
      <c r="B142" s="244" t="s">
        <v>1438</v>
      </c>
      <c r="C142" s="267" t="s">
        <v>1439</v>
      </c>
      <c r="D142" s="266">
        <f t="shared" si="2"/>
        <v>0</v>
      </c>
      <c r="E142" s="268"/>
      <c r="F142" s="268"/>
      <c r="G142" s="268"/>
      <c r="H142" s="268"/>
      <c r="I142" s="268"/>
    </row>
    <row r="143" spans="1:9">
      <c r="A143" s="272">
        <v>46</v>
      </c>
      <c r="B143" s="244" t="s">
        <v>1440</v>
      </c>
      <c r="C143" s="267" t="s">
        <v>1441</v>
      </c>
      <c r="D143" s="266">
        <f t="shared" si="2"/>
        <v>0</v>
      </c>
      <c r="E143" s="268"/>
      <c r="F143" s="268"/>
      <c r="G143" s="268"/>
      <c r="H143" s="268"/>
      <c r="I143" s="268"/>
    </row>
    <row r="144" spans="1:9" ht="15.75" thickBot="1">
      <c r="A144" s="272">
        <v>47</v>
      </c>
      <c r="B144" s="275" t="s">
        <v>1442</v>
      </c>
      <c r="C144" s="276" t="s">
        <v>1443</v>
      </c>
      <c r="D144" s="266">
        <f t="shared" si="2"/>
        <v>0</v>
      </c>
      <c r="E144" s="277">
        <f>SUM(E136:E143)</f>
        <v>0</v>
      </c>
      <c r="F144" s="277">
        <f>SUM(F136:F143)</f>
        <v>0</v>
      </c>
      <c r="G144" s="277">
        <f>SUM(G136:G143)</f>
        <v>0</v>
      </c>
      <c r="H144" s="277">
        <f>SUM(H136:H143)</f>
        <v>0</v>
      </c>
      <c r="I144" s="277">
        <f>SUM(I136:I143)</f>
        <v>0</v>
      </c>
    </row>
    <row r="145" spans="1:9" ht="15.75" thickBot="1">
      <c r="A145" s="272">
        <v>48</v>
      </c>
      <c r="B145" s="278" t="s">
        <v>1444</v>
      </c>
      <c r="C145" s="279" t="s">
        <v>1445</v>
      </c>
      <c r="D145" s="266">
        <f t="shared" si="2"/>
        <v>26314</v>
      </c>
      <c r="E145" s="280">
        <f>E90+E91+E92+E101+E122+E130+E135+E144</f>
        <v>20428</v>
      </c>
      <c r="F145" s="280">
        <f>F90+F91+F92+F101+F122+F130+F135+F144</f>
        <v>0</v>
      </c>
      <c r="G145" s="280">
        <f>G90+G91+G92+G101+G122+G130+G135+G144</f>
        <v>5886</v>
      </c>
      <c r="H145" s="280">
        <f>H90+H91+H92+H101+H122+H130+H135+H144</f>
        <v>0</v>
      </c>
      <c r="I145" s="280">
        <f>I90+I91+I92+I101+I122+I130+I135+I144</f>
        <v>0</v>
      </c>
    </row>
    <row r="146" spans="1:9">
      <c r="A146" s="272">
        <v>49</v>
      </c>
      <c r="B146" s="257" t="s">
        <v>1446</v>
      </c>
      <c r="C146" s="892" t="s">
        <v>1447</v>
      </c>
      <c r="D146" s="266">
        <f t="shared" si="2"/>
        <v>0</v>
      </c>
      <c r="E146" s="281"/>
      <c r="F146" s="281"/>
      <c r="G146" s="281"/>
      <c r="H146" s="281"/>
      <c r="I146" s="281"/>
    </row>
    <row r="147" spans="1:9">
      <c r="A147" s="272">
        <v>50</v>
      </c>
      <c r="B147" s="258" t="s">
        <v>1448</v>
      </c>
      <c r="C147" s="259" t="s">
        <v>1449</v>
      </c>
      <c r="D147" s="266">
        <f t="shared" si="2"/>
        <v>0</v>
      </c>
      <c r="E147" s="282"/>
      <c r="F147" s="282"/>
      <c r="G147" s="282"/>
      <c r="H147" s="282"/>
      <c r="I147" s="282"/>
    </row>
    <row r="148" spans="1:9">
      <c r="A148" s="272">
        <v>51</v>
      </c>
      <c r="B148" s="260" t="s">
        <v>1450</v>
      </c>
      <c r="C148" s="892" t="s">
        <v>1451</v>
      </c>
      <c r="D148" s="266">
        <f t="shared" si="2"/>
        <v>0</v>
      </c>
      <c r="E148" s="282"/>
      <c r="F148" s="282"/>
      <c r="G148" s="282"/>
      <c r="H148" s="282"/>
      <c r="I148" s="282"/>
    </row>
    <row r="149" spans="1:9">
      <c r="A149" s="272">
        <v>52</v>
      </c>
      <c r="B149" s="260" t="s">
        <v>1452</v>
      </c>
      <c r="C149" s="259" t="s">
        <v>1453</v>
      </c>
      <c r="D149" s="266">
        <f t="shared" si="2"/>
        <v>0</v>
      </c>
      <c r="E149" s="282"/>
      <c r="F149" s="282"/>
      <c r="G149" s="282"/>
      <c r="H149" s="282"/>
      <c r="I149" s="282"/>
    </row>
    <row r="150" spans="1:9">
      <c r="A150" s="272">
        <v>53</v>
      </c>
      <c r="B150" s="260" t="s">
        <v>1454</v>
      </c>
      <c r="C150" s="892" t="s">
        <v>1455</v>
      </c>
      <c r="D150" s="266">
        <f t="shared" si="2"/>
        <v>3746</v>
      </c>
      <c r="E150" s="282">
        <v>3746</v>
      </c>
      <c r="F150" s="282"/>
      <c r="G150" s="282"/>
      <c r="H150" s="282"/>
      <c r="I150" s="282"/>
    </row>
    <row r="151" spans="1:9">
      <c r="A151" s="272">
        <v>54</v>
      </c>
      <c r="B151" s="260" t="s">
        <v>1456</v>
      </c>
      <c r="C151" s="259" t="s">
        <v>1457</v>
      </c>
      <c r="D151" s="266">
        <f t="shared" si="2"/>
        <v>0</v>
      </c>
      <c r="E151" s="282"/>
      <c r="F151" s="282"/>
      <c r="G151" s="282"/>
      <c r="H151" s="282"/>
      <c r="I151" s="282"/>
    </row>
    <row r="152" spans="1:9">
      <c r="A152" s="272">
        <v>55</v>
      </c>
      <c r="B152" s="260" t="s">
        <v>1458</v>
      </c>
      <c r="C152" s="892" t="s">
        <v>1459</v>
      </c>
      <c r="D152" s="266">
        <f t="shared" si="2"/>
        <v>0</v>
      </c>
      <c r="E152" s="282"/>
      <c r="F152" s="282"/>
      <c r="G152" s="282"/>
      <c r="H152" s="282"/>
      <c r="I152" s="282"/>
    </row>
    <row r="153" spans="1:9">
      <c r="A153" s="272">
        <v>56</v>
      </c>
      <c r="B153" s="260" t="s">
        <v>1460</v>
      </c>
      <c r="C153" s="259" t="s">
        <v>1461</v>
      </c>
      <c r="D153" s="266">
        <f t="shared" si="2"/>
        <v>0</v>
      </c>
      <c r="E153" s="282"/>
      <c r="F153" s="282"/>
      <c r="G153" s="282"/>
      <c r="H153" s="282"/>
      <c r="I153" s="282"/>
    </row>
    <row r="154" spans="1:9">
      <c r="A154" s="272">
        <v>57</v>
      </c>
      <c r="B154" s="258" t="s">
        <v>1462</v>
      </c>
      <c r="C154" s="259" t="s">
        <v>1463</v>
      </c>
      <c r="D154" s="266">
        <f>SUM(E154:I154)</f>
        <v>3746</v>
      </c>
      <c r="E154" s="592">
        <f>SUM(E146:E153)</f>
        <v>3746</v>
      </c>
      <c r="F154" s="592">
        <f>SUM(F146:F153)</f>
        <v>0</v>
      </c>
      <c r="G154" s="592">
        <f>SUM(G146:G153)</f>
        <v>0</v>
      </c>
      <c r="H154" s="592">
        <f>SUM(H146:H153)</f>
        <v>0</v>
      </c>
      <c r="I154" s="592">
        <f>SUM(I146:I153)</f>
        <v>0</v>
      </c>
    </row>
    <row r="155" spans="1:9">
      <c r="A155" s="272">
        <v>58</v>
      </c>
      <c r="B155" s="258" t="s">
        <v>1464</v>
      </c>
      <c r="C155" s="259" t="s">
        <v>1465</v>
      </c>
      <c r="D155" s="266">
        <f>SUM(E155:I155)</f>
        <v>0</v>
      </c>
      <c r="E155" s="282"/>
      <c r="F155" s="282"/>
      <c r="G155" s="282"/>
      <c r="H155" s="282"/>
      <c r="I155" s="282"/>
    </row>
    <row r="156" spans="1:9" ht="15.75" thickBot="1">
      <c r="A156" s="272">
        <v>59</v>
      </c>
      <c r="B156" s="283" t="s">
        <v>1466</v>
      </c>
      <c r="C156" s="903" t="s">
        <v>1467</v>
      </c>
      <c r="D156" s="266">
        <f>SUM(E156:I156)</f>
        <v>3746</v>
      </c>
      <c r="E156" s="594">
        <f>SUM(E154:E155)</f>
        <v>3746</v>
      </c>
      <c r="F156" s="594">
        <f>SUM(F154:F155)</f>
        <v>0</v>
      </c>
      <c r="G156" s="594">
        <f>SUM(G154:G155)</f>
        <v>0</v>
      </c>
      <c r="H156" s="594">
        <f>SUM(H154:H155)</f>
        <v>0</v>
      </c>
      <c r="I156" s="594">
        <f>SUM(I154:I155)</f>
        <v>0</v>
      </c>
    </row>
    <row r="157" spans="1:9" ht="15.75" thickBot="1">
      <c r="A157" s="904">
        <v>60</v>
      </c>
      <c r="B157" s="905" t="s">
        <v>1468</v>
      </c>
      <c r="C157" s="906"/>
      <c r="D157" s="907">
        <f>SUM(E157:I157)</f>
        <v>30060</v>
      </c>
      <c r="E157" s="908">
        <f>E145+E156</f>
        <v>24174</v>
      </c>
      <c r="F157" s="908">
        <f>F145+F156</f>
        <v>0</v>
      </c>
      <c r="G157" s="908">
        <f>G145+G156</f>
        <v>5886</v>
      </c>
      <c r="H157" s="908">
        <f>H145+H156</f>
        <v>0</v>
      </c>
      <c r="I157" s="908">
        <f>I145+I156</f>
        <v>0</v>
      </c>
    </row>
    <row r="158" spans="1:9" ht="15.75" thickTop="1"/>
  </sheetData>
  <phoneticPr fontId="74" type="noConversion"/>
  <pageMargins left="0" right="0" top="0" bottom="0" header="0.31496062992125984" footer="0.31496062992125984"/>
  <pageSetup paperSize="9" scale="7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885" t="s">
        <v>1109</v>
      </c>
      <c r="D1" s="16" t="s">
        <v>1089</v>
      </c>
    </row>
    <row r="2" spans="1:9" ht="18.75">
      <c r="B2" s="886" t="s">
        <v>1010</v>
      </c>
      <c r="C2" s="887"/>
      <c r="D2" s="227" t="s">
        <v>1483</v>
      </c>
      <c r="E2" s="888"/>
      <c r="F2" s="888"/>
      <c r="G2" s="888"/>
      <c r="H2" s="888"/>
      <c r="I2" s="888"/>
    </row>
    <row r="3" spans="1:9" ht="18.75">
      <c r="B3" s="889" t="s">
        <v>1035</v>
      </c>
      <c r="D3" s="17" t="s">
        <v>1112</v>
      </c>
    </row>
    <row r="4" spans="1:9" ht="18.75">
      <c r="B4" s="890" t="s">
        <v>1037</v>
      </c>
      <c r="D4" s="17"/>
    </row>
    <row r="5" spans="1:9">
      <c r="B5" s="891"/>
      <c r="C5" s="891"/>
      <c r="D5" s="891" t="s">
        <v>1114</v>
      </c>
      <c r="E5" s="891" t="s">
        <v>1115</v>
      </c>
      <c r="F5" s="891" t="s">
        <v>1116</v>
      </c>
      <c r="G5" s="891" t="s">
        <v>1117</v>
      </c>
      <c r="H5" s="891" t="s">
        <v>1118</v>
      </c>
      <c r="I5" s="891" t="s">
        <v>1119</v>
      </c>
    </row>
    <row r="6" spans="1:9" ht="15" customHeight="1">
      <c r="A6" s="228" t="s">
        <v>1120</v>
      </c>
      <c r="B6" s="229" t="s">
        <v>1121</v>
      </c>
      <c r="C6" s="230" t="s">
        <v>1122</v>
      </c>
      <c r="D6" s="231" t="s">
        <v>279</v>
      </c>
      <c r="E6" s="231" t="s">
        <v>279</v>
      </c>
      <c r="F6" s="231" t="s">
        <v>279</v>
      </c>
      <c r="G6" s="231" t="s">
        <v>279</v>
      </c>
      <c r="H6" s="231" t="s">
        <v>279</v>
      </c>
      <c r="I6" s="231" t="s">
        <v>279</v>
      </c>
    </row>
    <row r="7" spans="1:9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1126</v>
      </c>
      <c r="F7" s="234" t="s">
        <v>1126</v>
      </c>
      <c r="G7" s="234" t="s">
        <v>1126</v>
      </c>
      <c r="H7" s="234" t="s">
        <v>1126</v>
      </c>
      <c r="I7" s="234"/>
    </row>
    <row r="8" spans="1:9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5184</v>
      </c>
      <c r="E8" s="239">
        <v>5184</v>
      </c>
      <c r="F8" s="239"/>
      <c r="G8" s="239"/>
      <c r="H8" s="239"/>
      <c r="I8" s="239"/>
    </row>
    <row r="9" spans="1:9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0</v>
      </c>
      <c r="E9" s="239"/>
      <c r="F9" s="239"/>
      <c r="G9" s="239"/>
      <c r="H9" s="239"/>
      <c r="I9" s="239"/>
    </row>
    <row r="10" spans="1:9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0</v>
      </c>
      <c r="E10" s="239"/>
      <c r="F10" s="239"/>
      <c r="G10" s="239"/>
      <c r="H10" s="239"/>
      <c r="I10" s="239"/>
    </row>
    <row r="11" spans="1:9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0</v>
      </c>
      <c r="E11" s="239"/>
      <c r="F11" s="239"/>
      <c r="G11" s="239"/>
      <c r="H11" s="239"/>
      <c r="I11" s="239"/>
    </row>
    <row r="12" spans="1:9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</row>
    <row r="13" spans="1:9" ht="15" customHeight="1">
      <c r="A13" s="235" t="s">
        <v>1142</v>
      </c>
      <c r="B13" s="240" t="s">
        <v>1012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</row>
    <row r="14" spans="1:9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5184</v>
      </c>
      <c r="E14" s="238">
        <f>SUM(E8:E13)</f>
        <v>5184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</row>
    <row r="15" spans="1:9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</row>
    <row r="16" spans="1:9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</row>
    <row r="17" spans="1:9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</row>
    <row r="18" spans="1:9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</row>
    <row r="19" spans="1:9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189</v>
      </c>
      <c r="E19" s="238">
        <f>SUM(E20:E26)</f>
        <v>189</v>
      </c>
      <c r="F19" s="238">
        <f>SUM(F20:F26)</f>
        <v>0</v>
      </c>
      <c r="G19" s="238">
        <f>SUM(G20:G26)</f>
        <v>0</v>
      </c>
      <c r="H19" s="238">
        <f>SUM(H20:H26)</f>
        <v>0</v>
      </c>
      <c r="I19" s="238">
        <f>SUM(I20:I26)</f>
        <v>0</v>
      </c>
    </row>
    <row r="20" spans="1:9" ht="15" customHeight="1">
      <c r="A20" s="235"/>
      <c r="B20" s="240" t="s">
        <v>1163</v>
      </c>
      <c r="C20" s="237" t="s">
        <v>1164</v>
      </c>
      <c r="D20" s="238">
        <f t="shared" si="0"/>
        <v>0</v>
      </c>
      <c r="E20" s="239"/>
      <c r="F20" s="239"/>
      <c r="G20" s="239"/>
      <c r="H20" s="239"/>
      <c r="I20" s="239"/>
    </row>
    <row r="21" spans="1:9" ht="15" customHeight="1">
      <c r="A21" s="235"/>
      <c r="B21" s="240" t="s">
        <v>1165</v>
      </c>
      <c r="C21" s="237" t="s">
        <v>1166</v>
      </c>
      <c r="D21" s="238">
        <f t="shared" si="0"/>
        <v>0</v>
      </c>
      <c r="E21" s="239"/>
      <c r="F21" s="239"/>
      <c r="G21" s="239"/>
      <c r="H21" s="239"/>
      <c r="I21" s="239"/>
    </row>
    <row r="22" spans="1:9" ht="15" customHeight="1">
      <c r="A22" s="235"/>
      <c r="B22" s="240" t="s">
        <v>1167</v>
      </c>
      <c r="C22" s="237" t="s">
        <v>1168</v>
      </c>
      <c r="D22" s="238">
        <f t="shared" si="0"/>
        <v>0</v>
      </c>
      <c r="E22" s="239"/>
      <c r="F22" s="239"/>
      <c r="G22" s="239"/>
      <c r="H22" s="239"/>
      <c r="I22" s="239"/>
    </row>
    <row r="23" spans="1:9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</row>
    <row r="24" spans="1:9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</row>
    <row r="25" spans="1:9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</row>
    <row r="26" spans="1:9" ht="15" customHeight="1">
      <c r="A26" s="235"/>
      <c r="B26" s="240" t="s">
        <v>1175</v>
      </c>
      <c r="C26" s="237" t="s">
        <v>1176</v>
      </c>
      <c r="D26" s="238">
        <f t="shared" si="0"/>
        <v>189</v>
      </c>
      <c r="E26" s="239">
        <v>189</v>
      </c>
      <c r="F26" s="239"/>
      <c r="G26" s="239"/>
      <c r="H26" s="239"/>
      <c r="I26" s="239"/>
    </row>
    <row r="27" spans="1:9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5373</v>
      </c>
      <c r="E27" s="238">
        <f>SUM(E14:E19)</f>
        <v>5373</v>
      </c>
      <c r="F27" s="238">
        <f>SUM(F14:F19)</f>
        <v>0</v>
      </c>
      <c r="G27" s="238">
        <f>SUM(G14:G19)</f>
        <v>0</v>
      </c>
      <c r="H27" s="238">
        <f>SUM(H14:H19)</f>
        <v>0</v>
      </c>
      <c r="I27" s="238">
        <f>SUM(I14:I19)</f>
        <v>0</v>
      </c>
    </row>
    <row r="28" spans="1:9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</row>
    <row r="29" spans="1:9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</row>
    <row r="30" spans="1:9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</row>
    <row r="31" spans="1:9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</row>
    <row r="32" spans="1:9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39"/>
      <c r="F32" s="239"/>
      <c r="G32" s="239"/>
      <c r="H32" s="239"/>
      <c r="I32" s="239"/>
    </row>
    <row r="33" spans="1:9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0</v>
      </c>
      <c r="E33" s="238">
        <f>SUM(E28:E32)</f>
        <v>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</row>
    <row r="34" spans="1:9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</row>
    <row r="35" spans="1:9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</row>
    <row r="36" spans="1:9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</row>
    <row r="37" spans="1:9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</row>
    <row r="38" spans="1:9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</row>
    <row r="39" spans="1:9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2000</v>
      </c>
      <c r="E39" s="239">
        <v>2000</v>
      </c>
      <c r="F39" s="239"/>
      <c r="G39" s="239"/>
      <c r="H39" s="239"/>
      <c r="I39" s="239"/>
    </row>
    <row r="40" spans="1:9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0</v>
      </c>
      <c r="E40" s="239"/>
      <c r="F40" s="239"/>
      <c r="G40" s="239"/>
      <c r="H40" s="239"/>
      <c r="I40" s="239"/>
    </row>
    <row r="41" spans="1:9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</row>
    <row r="42" spans="1:9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</row>
    <row r="43" spans="1:9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0</v>
      </c>
      <c r="E43" s="239"/>
      <c r="F43" s="239"/>
      <c r="G43" s="239"/>
      <c r="H43" s="239"/>
      <c r="I43" s="239"/>
    </row>
    <row r="44" spans="1:9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0</v>
      </c>
      <c r="E44" s="239"/>
      <c r="F44" s="239"/>
      <c r="G44" s="239"/>
      <c r="H44" s="239"/>
      <c r="I44" s="239"/>
    </row>
    <row r="45" spans="1:9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0</v>
      </c>
      <c r="E45" s="238">
        <f>SUM(E40:E44)</f>
        <v>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</row>
    <row r="46" spans="1:9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0</v>
      </c>
      <c r="E46" s="239"/>
      <c r="F46" s="239"/>
      <c r="G46" s="239"/>
      <c r="H46" s="239"/>
      <c r="I46" s="239"/>
    </row>
    <row r="47" spans="1:9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2000</v>
      </c>
      <c r="E47" s="238">
        <f>E36+E37+E38+E39+E45+E46</f>
        <v>2000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</row>
    <row r="48" spans="1:9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</row>
    <row r="49" spans="1:9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0</v>
      </c>
      <c r="E49" s="239"/>
      <c r="F49" s="239"/>
      <c r="G49" s="239"/>
      <c r="H49" s="239"/>
      <c r="I49" s="239"/>
    </row>
    <row r="50" spans="1:9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0</v>
      </c>
      <c r="E50" s="238">
        <f>SUM(E51:E52)</f>
        <v>0</v>
      </c>
      <c r="F50" s="238">
        <f>SUM(F51:F52)</f>
        <v>0</v>
      </c>
      <c r="G50" s="238">
        <f>SUM(G51:G52)</f>
        <v>0</v>
      </c>
      <c r="H50" s="238">
        <f>SUM(H51:H52)</f>
        <v>0</v>
      </c>
      <c r="I50" s="238">
        <f>SUM(I51:I52)</f>
        <v>0</v>
      </c>
    </row>
    <row r="51" spans="1:9" ht="15" customHeight="1">
      <c r="A51" s="235"/>
      <c r="B51" s="245" t="s">
        <v>1249</v>
      </c>
      <c r="C51" s="237" t="s">
        <v>1250</v>
      </c>
      <c r="D51" s="238">
        <f t="shared" si="0"/>
        <v>0</v>
      </c>
      <c r="E51" s="239"/>
      <c r="F51" s="239"/>
      <c r="G51" s="239"/>
      <c r="H51" s="239"/>
      <c r="I51" s="239"/>
    </row>
    <row r="52" spans="1:9" ht="15" customHeight="1">
      <c r="A52" s="235"/>
      <c r="B52" s="245" t="s">
        <v>1251</v>
      </c>
      <c r="C52" s="237" t="s">
        <v>1252</v>
      </c>
      <c r="D52" s="238">
        <f t="shared" si="0"/>
        <v>0</v>
      </c>
      <c r="E52" s="239"/>
      <c r="F52" s="239"/>
      <c r="G52" s="239"/>
      <c r="H52" s="239"/>
      <c r="I52" s="239"/>
    </row>
    <row r="53" spans="1:9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0</v>
      </c>
      <c r="E53" s="239"/>
      <c r="F53" s="239"/>
      <c r="G53" s="239"/>
      <c r="H53" s="239"/>
      <c r="I53" s="239"/>
    </row>
    <row r="54" spans="1:9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0</v>
      </c>
      <c r="E54" s="239"/>
      <c r="F54" s="239"/>
      <c r="G54" s="239"/>
      <c r="H54" s="239"/>
      <c r="I54" s="239"/>
    </row>
    <row r="55" spans="1:9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0</v>
      </c>
      <c r="E55" s="239"/>
      <c r="F55" s="239"/>
      <c r="G55" s="239"/>
      <c r="H55" s="239"/>
      <c r="I55" s="239"/>
    </row>
    <row r="56" spans="1:9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</row>
    <row r="57" spans="1:9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0</v>
      </c>
      <c r="E57" s="239"/>
      <c r="F57" s="239"/>
      <c r="G57" s="239"/>
      <c r="H57" s="239"/>
      <c r="I57" s="239"/>
    </row>
    <row r="58" spans="1:9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</row>
    <row r="59" spans="1:9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0</v>
      </c>
      <c r="E59" s="239"/>
      <c r="F59" s="239"/>
      <c r="G59" s="239"/>
      <c r="H59" s="239"/>
      <c r="I59" s="239"/>
    </row>
    <row r="60" spans="1:9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0</v>
      </c>
      <c r="E60" s="238">
        <f>E48+E49+E50+E53+E54+E55+E56+E57+E58+E59</f>
        <v>0</v>
      </c>
      <c r="F60" s="238">
        <f>F48+F49+F50+F53+F54+F55+F56+F57+F58+F59</f>
        <v>0</v>
      </c>
      <c r="G60" s="238">
        <f>G48+G49+G50+G53+G54+G55+G56+G57+G58+G59</f>
        <v>0</v>
      </c>
      <c r="H60" s="238">
        <f>H48+H49+H50+H53+H54+H55+H56+H57+H58+H59</f>
        <v>0</v>
      </c>
      <c r="I60" s="238">
        <f>I48+I49+I50+I53+I54+I55+I56+I57+I58+I59</f>
        <v>0</v>
      </c>
    </row>
    <row r="61" spans="1:9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</row>
    <row r="62" spans="1:9" ht="15" customHeight="1">
      <c r="A62" s="235">
        <v>46</v>
      </c>
      <c r="B62" s="244" t="s">
        <v>1279</v>
      </c>
      <c r="C62" s="237" t="s">
        <v>1280</v>
      </c>
      <c r="D62" s="238">
        <f t="shared" si="0"/>
        <v>0</v>
      </c>
      <c r="E62" s="239"/>
      <c r="F62" s="239"/>
      <c r="G62" s="239"/>
      <c r="H62" s="239"/>
      <c r="I62" s="239"/>
    </row>
    <row r="63" spans="1:9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</row>
    <row r="64" spans="1:9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</row>
    <row r="65" spans="1:9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</row>
    <row r="66" spans="1:9" ht="15" customHeight="1">
      <c r="A66" s="241">
        <v>50</v>
      </c>
      <c r="B66" s="242" t="s">
        <v>1287</v>
      </c>
      <c r="C66" s="243" t="s">
        <v>1288</v>
      </c>
      <c r="D66" s="238">
        <f t="shared" si="0"/>
        <v>0</v>
      </c>
      <c r="E66" s="238">
        <f>SUM(E61:E65)</f>
        <v>0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</row>
    <row r="67" spans="1:9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</row>
    <row r="68" spans="1:9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</row>
    <row r="69" spans="1:9" ht="15" customHeight="1">
      <c r="A69" s="235">
        <v>53</v>
      </c>
      <c r="B69" s="244" t="s">
        <v>1293</v>
      </c>
      <c r="C69" s="237" t="s">
        <v>1294</v>
      </c>
      <c r="D69" s="238">
        <f t="shared" si="0"/>
        <v>0</v>
      </c>
      <c r="E69" s="239"/>
      <c r="F69" s="239"/>
      <c r="G69" s="239"/>
      <c r="H69" s="239"/>
      <c r="I69" s="239"/>
    </row>
    <row r="70" spans="1:9" ht="15" customHeight="1">
      <c r="A70" s="241">
        <v>54</v>
      </c>
      <c r="B70" s="242" t="s">
        <v>1295</v>
      </c>
      <c r="C70" s="243" t="s">
        <v>1296</v>
      </c>
      <c r="D70" s="238">
        <f t="shared" si="0"/>
        <v>0</v>
      </c>
      <c r="E70" s="238">
        <f>SUM(E67:E69)</f>
        <v>0</v>
      </c>
      <c r="F70" s="238">
        <f>SUM(F67:F69)</f>
        <v>0</v>
      </c>
      <c r="G70" s="238">
        <f>SUM(G67:G69)</f>
        <v>0</v>
      </c>
      <c r="H70" s="238">
        <f>SUM(H67:H69)</f>
        <v>0</v>
      </c>
      <c r="I70" s="238">
        <f>SUM(I67:I69)</f>
        <v>0</v>
      </c>
    </row>
    <row r="71" spans="1:9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</row>
    <row r="72" spans="1:9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0</v>
      </c>
      <c r="E72" s="239"/>
      <c r="F72" s="239"/>
      <c r="G72" s="239"/>
      <c r="H72" s="239"/>
      <c r="I72" s="239"/>
    </row>
    <row r="73" spans="1:9" ht="15" customHeight="1">
      <c r="A73" s="235">
        <v>57</v>
      </c>
      <c r="B73" s="244" t="s">
        <v>1301</v>
      </c>
      <c r="C73" s="237" t="s">
        <v>1302</v>
      </c>
      <c r="D73" s="238">
        <f t="shared" si="1"/>
        <v>0</v>
      </c>
      <c r="E73" s="239"/>
      <c r="F73" s="239"/>
      <c r="G73" s="239"/>
      <c r="H73" s="239"/>
      <c r="I73" s="239"/>
    </row>
    <row r="74" spans="1:9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0</v>
      </c>
      <c r="E74" s="251">
        <f>SUM(E71:E73)</f>
        <v>0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</row>
    <row r="75" spans="1:9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7373</v>
      </c>
      <c r="E75" s="255">
        <f>E27+E33+E47+E60+E66+E70+E74</f>
        <v>7373</v>
      </c>
      <c r="F75" s="255">
        <f>F27+F33+F47+F60+F66+F70+F74</f>
        <v>0</v>
      </c>
      <c r="G75" s="255">
        <f>G27+G33+G47+G60+G66+G70+G74</f>
        <v>0</v>
      </c>
      <c r="H75" s="255">
        <f>H27+H33+H47+H60+H66+H70+H74</f>
        <v>0</v>
      </c>
      <c r="I75" s="255">
        <f>I27+I33+I47+I60+I66+I70+I74</f>
        <v>0</v>
      </c>
    </row>
    <row r="76" spans="1:9">
      <c r="A76" s="256">
        <v>60</v>
      </c>
      <c r="B76" s="257" t="s">
        <v>1307</v>
      </c>
      <c r="C76" s="892" t="s">
        <v>1308</v>
      </c>
      <c r="D76" s="238">
        <f t="shared" si="1"/>
        <v>0</v>
      </c>
      <c r="E76" s="892"/>
      <c r="F76" s="892"/>
      <c r="G76" s="892"/>
      <c r="H76" s="892"/>
      <c r="I76" s="892"/>
    </row>
    <row r="77" spans="1:9">
      <c r="A77" s="241">
        <v>61</v>
      </c>
      <c r="B77" s="258" t="s">
        <v>1309</v>
      </c>
      <c r="C77" s="259" t="s">
        <v>1310</v>
      </c>
      <c r="D77" s="238">
        <f t="shared" si="1"/>
        <v>0</v>
      </c>
      <c r="E77" s="259"/>
      <c r="F77" s="259"/>
      <c r="G77" s="259"/>
      <c r="H77" s="259"/>
      <c r="I77" s="259"/>
    </row>
    <row r="78" spans="1:9">
      <c r="A78" s="241">
        <v>62</v>
      </c>
      <c r="B78" s="240" t="s">
        <v>1311</v>
      </c>
      <c r="C78" s="259" t="s">
        <v>1312</v>
      </c>
      <c r="D78" s="238">
        <f t="shared" si="1"/>
        <v>0</v>
      </c>
      <c r="E78" s="259"/>
      <c r="F78" s="259"/>
      <c r="G78" s="259"/>
      <c r="H78" s="259"/>
      <c r="I78" s="259"/>
    </row>
    <row r="79" spans="1:9">
      <c r="A79" s="241">
        <v>63</v>
      </c>
      <c r="B79" s="240" t="s">
        <v>1313</v>
      </c>
      <c r="C79" s="259" t="s">
        <v>1314</v>
      </c>
      <c r="D79" s="238">
        <f t="shared" si="1"/>
        <v>0</v>
      </c>
      <c r="E79" s="259"/>
      <c r="F79" s="259"/>
      <c r="G79" s="259"/>
      <c r="H79" s="259"/>
      <c r="I79" s="259"/>
    </row>
    <row r="80" spans="1:9">
      <c r="A80" s="241">
        <v>64</v>
      </c>
      <c r="B80" s="242" t="s">
        <v>1315</v>
      </c>
      <c r="C80" s="259" t="s">
        <v>1316</v>
      </c>
      <c r="D80" s="238">
        <f t="shared" si="1"/>
        <v>0</v>
      </c>
      <c r="E80" s="259">
        <f>SUM(E78:E79)</f>
        <v>0</v>
      </c>
      <c r="F80" s="259">
        <f>SUM(F78:F79)</f>
        <v>0</v>
      </c>
      <c r="G80" s="259">
        <f>SUM(G78:G79)</f>
        <v>0</v>
      </c>
      <c r="H80" s="259">
        <f>SUM(H78:H79)</f>
        <v>0</v>
      </c>
      <c r="I80" s="259">
        <f>SUM(I78:I79)</f>
        <v>0</v>
      </c>
    </row>
    <row r="81" spans="1:9">
      <c r="A81" s="241">
        <v>65</v>
      </c>
      <c r="B81" s="260" t="s">
        <v>1317</v>
      </c>
      <c r="C81" s="259" t="s">
        <v>1318</v>
      </c>
      <c r="D81" s="238">
        <f t="shared" si="1"/>
        <v>0</v>
      </c>
      <c r="E81" s="259"/>
      <c r="F81" s="259"/>
      <c r="G81" s="259"/>
      <c r="H81" s="259"/>
      <c r="I81" s="259"/>
    </row>
    <row r="82" spans="1:9">
      <c r="A82" s="241">
        <v>66</v>
      </c>
      <c r="B82" s="260" t="s">
        <v>1319</v>
      </c>
      <c r="C82" s="259" t="s">
        <v>1320</v>
      </c>
      <c r="D82" s="238">
        <f t="shared" si="1"/>
        <v>0</v>
      </c>
      <c r="E82" s="259"/>
      <c r="F82" s="259"/>
      <c r="G82" s="259"/>
      <c r="H82" s="259"/>
      <c r="I82" s="259"/>
    </row>
    <row r="83" spans="1:9">
      <c r="A83" s="241">
        <v>67</v>
      </c>
      <c r="B83" s="260" t="s">
        <v>1321</v>
      </c>
      <c r="C83" s="259" t="s">
        <v>1322</v>
      </c>
      <c r="D83" s="238">
        <f t="shared" si="1"/>
        <v>7373</v>
      </c>
      <c r="E83" s="893"/>
      <c r="F83" s="894">
        <v>7373</v>
      </c>
      <c r="G83" s="893"/>
      <c r="H83" s="893"/>
      <c r="I83" s="893"/>
    </row>
    <row r="84" spans="1:9">
      <c r="A84" s="241">
        <v>68</v>
      </c>
      <c r="B84" s="260" t="s">
        <v>1323</v>
      </c>
      <c r="C84" s="259" t="s">
        <v>1324</v>
      </c>
      <c r="D84" s="238">
        <f t="shared" si="1"/>
        <v>0</v>
      </c>
      <c r="E84" s="895"/>
      <c r="F84" s="896"/>
      <c r="G84" s="895"/>
      <c r="H84" s="895"/>
      <c r="I84" s="895"/>
    </row>
    <row r="85" spans="1:9">
      <c r="A85" s="241">
        <v>69</v>
      </c>
      <c r="B85" s="244" t="s">
        <v>1325</v>
      </c>
      <c r="C85" s="259" t="s">
        <v>1326</v>
      </c>
      <c r="D85" s="238">
        <f t="shared" si="1"/>
        <v>0</v>
      </c>
      <c r="E85" s="895"/>
      <c r="F85" s="896"/>
      <c r="G85" s="895"/>
      <c r="H85" s="895"/>
      <c r="I85" s="895"/>
    </row>
    <row r="86" spans="1:9">
      <c r="A86" s="241">
        <v>70</v>
      </c>
      <c r="B86" s="247" t="s">
        <v>1327</v>
      </c>
      <c r="C86" s="259" t="s">
        <v>1328</v>
      </c>
      <c r="D86" s="238">
        <f t="shared" si="1"/>
        <v>7373</v>
      </c>
      <c r="E86" s="895">
        <f>(SUM(E80:E85))+E76+E77</f>
        <v>0</v>
      </c>
      <c r="F86" s="897">
        <f>(SUM(F80:F85))+F76+F77</f>
        <v>7373</v>
      </c>
      <c r="G86" s="895">
        <f>(SUM(G80:G85))+G76+G77</f>
        <v>0</v>
      </c>
      <c r="H86" s="895">
        <f>(SUM(H80:H85))+H76+H77</f>
        <v>0</v>
      </c>
      <c r="I86" s="895">
        <f>(SUM(I80:I85))+I76+I77</f>
        <v>0</v>
      </c>
    </row>
    <row r="87" spans="1:9">
      <c r="A87" s="241">
        <v>71</v>
      </c>
      <c r="B87" s="258" t="s">
        <v>1329</v>
      </c>
      <c r="C87" s="259" t="s">
        <v>1330</v>
      </c>
      <c r="D87" s="238">
        <f t="shared" si="1"/>
        <v>0</v>
      </c>
      <c r="E87" s="895"/>
      <c r="F87" s="897"/>
      <c r="G87" s="895"/>
      <c r="H87" s="895"/>
      <c r="I87" s="895"/>
    </row>
    <row r="88" spans="1:9">
      <c r="A88" s="241">
        <v>72</v>
      </c>
      <c r="B88" s="258" t="s">
        <v>1331</v>
      </c>
      <c r="C88" s="259" t="s">
        <v>1332</v>
      </c>
      <c r="D88" s="238">
        <f t="shared" si="1"/>
        <v>7373</v>
      </c>
      <c r="E88" s="895">
        <f>SUM(E86:E87)</f>
        <v>0</v>
      </c>
      <c r="F88" s="897">
        <f>SUM(F86:F87)</f>
        <v>7373</v>
      </c>
      <c r="G88" s="895">
        <f>SUM(G86:G87)</f>
        <v>0</v>
      </c>
      <c r="H88" s="895">
        <f>SUM(H86:H87)</f>
        <v>0</v>
      </c>
      <c r="I88" s="895">
        <f>SUM(I86:I87)</f>
        <v>0</v>
      </c>
    </row>
    <row r="89" spans="1:9" ht="15.75" thickBot="1">
      <c r="A89" s="898">
        <v>73</v>
      </c>
      <c r="B89" s="899" t="s">
        <v>1333</v>
      </c>
      <c r="C89" s="899"/>
      <c r="D89" s="900">
        <f t="shared" si="1"/>
        <v>14746</v>
      </c>
      <c r="E89" s="901">
        <f>E75+E88</f>
        <v>7373</v>
      </c>
      <c r="F89" s="902">
        <f>F75+F88</f>
        <v>7373</v>
      </c>
      <c r="G89" s="901">
        <f>G75+G88</f>
        <v>0</v>
      </c>
      <c r="H89" s="901">
        <f>H75+H88</f>
        <v>0</v>
      </c>
      <c r="I89" s="901">
        <f>I75+I88</f>
        <v>0</v>
      </c>
    </row>
    <row r="90" spans="1:9" ht="15.75" thickTop="1">
      <c r="A90" s="263">
        <v>1</v>
      </c>
      <c r="B90" s="264" t="s">
        <v>1340</v>
      </c>
      <c r="C90" s="265" t="s">
        <v>1341</v>
      </c>
      <c r="D90" s="266">
        <f t="shared" ref="D90:D153" si="2">SUM(E90:I90)</f>
        <v>5072</v>
      </c>
      <c r="E90" s="266"/>
      <c r="F90" s="266">
        <v>5072</v>
      </c>
      <c r="G90" s="266"/>
      <c r="H90" s="266"/>
      <c r="I90" s="266"/>
    </row>
    <row r="91" spans="1:9">
      <c r="A91" s="263">
        <v>2</v>
      </c>
      <c r="B91" s="242" t="s">
        <v>1342</v>
      </c>
      <c r="C91" s="265" t="s">
        <v>1343</v>
      </c>
      <c r="D91" s="266">
        <f t="shared" si="2"/>
        <v>1471</v>
      </c>
      <c r="E91" s="266"/>
      <c r="F91" s="266">
        <v>1471</v>
      </c>
      <c r="G91" s="266"/>
      <c r="H91" s="266"/>
      <c r="I91" s="266"/>
    </row>
    <row r="92" spans="1:9">
      <c r="A92" s="263">
        <v>3</v>
      </c>
      <c r="B92" s="242" t="s">
        <v>1344</v>
      </c>
      <c r="C92" s="265" t="s">
        <v>1345</v>
      </c>
      <c r="D92" s="266">
        <f t="shared" si="2"/>
        <v>830</v>
      </c>
      <c r="E92" s="266"/>
      <c r="F92" s="266">
        <v>830</v>
      </c>
      <c r="G92" s="266"/>
      <c r="H92" s="266"/>
      <c r="I92" s="266"/>
    </row>
    <row r="93" spans="1:9">
      <c r="A93" s="263">
        <v>4</v>
      </c>
      <c r="B93" s="244" t="s">
        <v>1346</v>
      </c>
      <c r="C93" s="267" t="s">
        <v>1347</v>
      </c>
      <c r="D93" s="266">
        <f t="shared" si="2"/>
        <v>0</v>
      </c>
      <c r="E93" s="268"/>
      <c r="F93" s="268"/>
      <c r="G93" s="268"/>
      <c r="H93" s="268"/>
      <c r="I93" s="268"/>
    </row>
    <row r="94" spans="1:9">
      <c r="A94" s="263">
        <v>5</v>
      </c>
      <c r="B94" s="244" t="s">
        <v>1348</v>
      </c>
      <c r="C94" s="267" t="s">
        <v>1349</v>
      </c>
      <c r="D94" s="266">
        <f t="shared" si="2"/>
        <v>0</v>
      </c>
      <c r="E94" s="268"/>
      <c r="F94" s="268"/>
      <c r="G94" s="268"/>
      <c r="H94" s="268"/>
      <c r="I94" s="268"/>
    </row>
    <row r="95" spans="1:9">
      <c r="A95" s="263">
        <v>6</v>
      </c>
      <c r="B95" s="269" t="s">
        <v>1350</v>
      </c>
      <c r="C95" s="267" t="s">
        <v>1351</v>
      </c>
      <c r="D95" s="266">
        <f t="shared" si="2"/>
        <v>0</v>
      </c>
      <c r="E95" s="268"/>
      <c r="F95" s="268"/>
      <c r="G95" s="268"/>
      <c r="H95" s="268"/>
      <c r="I95" s="268"/>
    </row>
    <row r="96" spans="1:9">
      <c r="A96" s="263">
        <v>7</v>
      </c>
      <c r="B96" s="269" t="s">
        <v>1352</v>
      </c>
      <c r="C96" s="267" t="s">
        <v>1353</v>
      </c>
      <c r="D96" s="266">
        <f t="shared" si="2"/>
        <v>0</v>
      </c>
      <c r="E96" s="268"/>
      <c r="F96" s="268"/>
      <c r="G96" s="268"/>
      <c r="H96" s="268"/>
      <c r="I96" s="268"/>
    </row>
    <row r="97" spans="1:9">
      <c r="A97" s="263">
        <v>8</v>
      </c>
      <c r="B97" s="269" t="s">
        <v>1354</v>
      </c>
      <c r="C97" s="267" t="s">
        <v>1355</v>
      </c>
      <c r="D97" s="266">
        <f t="shared" si="2"/>
        <v>0</v>
      </c>
      <c r="E97" s="268"/>
      <c r="F97" s="268"/>
      <c r="G97" s="268"/>
      <c r="H97" s="268"/>
      <c r="I97" s="268"/>
    </row>
    <row r="98" spans="1:9">
      <c r="A98" s="263">
        <v>9</v>
      </c>
      <c r="B98" s="244" t="s">
        <v>1356</v>
      </c>
      <c r="C98" s="267" t="s">
        <v>1357</v>
      </c>
      <c r="D98" s="266">
        <f t="shared" si="2"/>
        <v>0</v>
      </c>
      <c r="E98" s="268"/>
      <c r="F98" s="268"/>
      <c r="G98" s="268"/>
      <c r="H98" s="268"/>
      <c r="I98" s="268"/>
    </row>
    <row r="99" spans="1:9">
      <c r="A99" s="263">
        <v>10</v>
      </c>
      <c r="B99" s="244" t="s">
        <v>1358</v>
      </c>
      <c r="C99" s="267" t="s">
        <v>1359</v>
      </c>
      <c r="D99" s="266">
        <f t="shared" si="2"/>
        <v>0</v>
      </c>
      <c r="E99" s="268"/>
      <c r="F99" s="268"/>
      <c r="G99" s="268"/>
      <c r="H99" s="268"/>
      <c r="I99" s="268"/>
    </row>
    <row r="100" spans="1:9">
      <c r="A100" s="263">
        <v>11</v>
      </c>
      <c r="B100" s="244" t="s">
        <v>1360</v>
      </c>
      <c r="C100" s="267" t="s">
        <v>1361</v>
      </c>
      <c r="D100" s="266">
        <f t="shared" si="2"/>
        <v>0</v>
      </c>
      <c r="E100" s="268"/>
      <c r="F100" s="268"/>
      <c r="G100" s="268"/>
      <c r="H100" s="268"/>
      <c r="I100" s="268"/>
    </row>
    <row r="101" spans="1:9">
      <c r="A101" s="263">
        <v>12</v>
      </c>
      <c r="B101" s="247" t="s">
        <v>1362</v>
      </c>
      <c r="C101" s="265" t="s">
        <v>1363</v>
      </c>
      <c r="D101" s="266">
        <f t="shared" si="2"/>
        <v>0</v>
      </c>
      <c r="E101" s="266">
        <f>SUM(E93:E100)</f>
        <v>0</v>
      </c>
      <c r="F101" s="266">
        <f>SUM(F93:F100)</f>
        <v>0</v>
      </c>
      <c r="G101" s="266">
        <f>SUM(G93:G100)</f>
        <v>0</v>
      </c>
      <c r="H101" s="266">
        <f>SUM(H93:H100)</f>
        <v>0</v>
      </c>
      <c r="I101" s="266">
        <f>SUM(I93:I100)</f>
        <v>0</v>
      </c>
    </row>
    <row r="102" spans="1:9">
      <c r="A102" s="263">
        <v>13</v>
      </c>
      <c r="B102" s="270" t="s">
        <v>1364</v>
      </c>
      <c r="C102" s="267" t="s">
        <v>1365</v>
      </c>
      <c r="D102" s="266">
        <f t="shared" si="2"/>
        <v>0</v>
      </c>
      <c r="E102" s="268"/>
      <c r="F102" s="268"/>
      <c r="G102" s="268"/>
      <c r="H102" s="268"/>
      <c r="I102" s="268"/>
    </row>
    <row r="103" spans="1:9">
      <c r="A103" s="263">
        <v>14</v>
      </c>
      <c r="B103" s="270" t="s">
        <v>1366</v>
      </c>
      <c r="C103" s="267" t="s">
        <v>1367</v>
      </c>
      <c r="D103" s="266">
        <f t="shared" si="2"/>
        <v>0</v>
      </c>
      <c r="E103" s="268"/>
      <c r="F103" s="268"/>
      <c r="G103" s="268"/>
      <c r="H103" s="268"/>
      <c r="I103" s="268"/>
    </row>
    <row r="104" spans="1:9" ht="25.5">
      <c r="A104" s="263">
        <v>15</v>
      </c>
      <c r="B104" s="270" t="s">
        <v>1368</v>
      </c>
      <c r="C104" s="267" t="s">
        <v>1369</v>
      </c>
      <c r="D104" s="266">
        <f t="shared" si="2"/>
        <v>0</v>
      </c>
      <c r="E104" s="268"/>
      <c r="F104" s="268"/>
      <c r="G104" s="268"/>
      <c r="H104" s="268"/>
      <c r="I104" s="268"/>
    </row>
    <row r="105" spans="1:9" ht="25.5">
      <c r="A105" s="263">
        <v>16</v>
      </c>
      <c r="B105" s="270" t="s">
        <v>1370</v>
      </c>
      <c r="C105" s="267" t="s">
        <v>1371</v>
      </c>
      <c r="D105" s="266">
        <f t="shared" si="2"/>
        <v>0</v>
      </c>
      <c r="E105" s="268"/>
      <c r="F105" s="268"/>
      <c r="G105" s="268"/>
      <c r="H105" s="268"/>
      <c r="I105" s="268"/>
    </row>
    <row r="106" spans="1:9" ht="25.5">
      <c r="A106" s="263">
        <v>17</v>
      </c>
      <c r="B106" s="270" t="s">
        <v>1372</v>
      </c>
      <c r="C106" s="267" t="s">
        <v>1373</v>
      </c>
      <c r="D106" s="266">
        <f t="shared" si="2"/>
        <v>0</v>
      </c>
      <c r="E106" s="268"/>
      <c r="F106" s="268"/>
      <c r="G106" s="268"/>
      <c r="H106" s="268"/>
      <c r="I106" s="268"/>
    </row>
    <row r="107" spans="1:9">
      <c r="A107" s="263">
        <v>18</v>
      </c>
      <c r="B107" s="270" t="s">
        <v>1374</v>
      </c>
      <c r="C107" s="267" t="s">
        <v>1375</v>
      </c>
      <c r="D107" s="266">
        <f t="shared" si="2"/>
        <v>0</v>
      </c>
      <c r="E107" s="271">
        <f>SUM(E108:E115)</f>
        <v>0</v>
      </c>
      <c r="F107" s="271">
        <f>SUM(F108:F115)</f>
        <v>0</v>
      </c>
      <c r="G107" s="271">
        <f>SUM(G108:G115)</f>
        <v>0</v>
      </c>
      <c r="H107" s="271">
        <f>SUM(H108:H115)</f>
        <v>0</v>
      </c>
      <c r="I107" s="271">
        <f>SUM(I108:I115)</f>
        <v>0</v>
      </c>
    </row>
    <row r="108" spans="1:9">
      <c r="A108" s="272"/>
      <c r="B108" s="240" t="s">
        <v>1163</v>
      </c>
      <c r="C108" s="267" t="s">
        <v>1376</v>
      </c>
      <c r="D108" s="266">
        <f t="shared" si="2"/>
        <v>0</v>
      </c>
      <c r="E108" s="268"/>
      <c r="F108" s="268"/>
      <c r="G108" s="268"/>
      <c r="H108" s="268"/>
      <c r="I108" s="268"/>
    </row>
    <row r="109" spans="1:9">
      <c r="A109" s="272"/>
      <c r="B109" s="240" t="s">
        <v>1165</v>
      </c>
      <c r="C109" s="267" t="s">
        <v>1377</v>
      </c>
      <c r="D109" s="266">
        <f t="shared" si="2"/>
        <v>0</v>
      </c>
      <c r="E109" s="268"/>
      <c r="F109" s="268"/>
      <c r="G109" s="268"/>
      <c r="H109" s="268"/>
      <c r="I109" s="268"/>
    </row>
    <row r="110" spans="1:9">
      <c r="A110" s="272"/>
      <c r="B110" s="240" t="s">
        <v>1167</v>
      </c>
      <c r="C110" s="267" t="s">
        <v>1378</v>
      </c>
      <c r="D110" s="266">
        <f t="shared" si="2"/>
        <v>0</v>
      </c>
      <c r="E110" s="268"/>
      <c r="F110" s="268"/>
      <c r="G110" s="268"/>
      <c r="H110" s="268"/>
      <c r="I110" s="268"/>
    </row>
    <row r="111" spans="1:9">
      <c r="A111" s="272"/>
      <c r="B111" s="240" t="s">
        <v>1169</v>
      </c>
      <c r="C111" s="267" t="s">
        <v>1379</v>
      </c>
      <c r="D111" s="266">
        <f t="shared" si="2"/>
        <v>0</v>
      </c>
      <c r="E111" s="268"/>
      <c r="F111" s="268"/>
      <c r="G111" s="268"/>
      <c r="H111" s="268"/>
      <c r="I111" s="268"/>
    </row>
    <row r="112" spans="1:9">
      <c r="A112" s="272"/>
      <c r="B112" s="240" t="s">
        <v>1171</v>
      </c>
      <c r="C112" s="267" t="s">
        <v>1380</v>
      </c>
      <c r="D112" s="266">
        <f t="shared" si="2"/>
        <v>0</v>
      </c>
      <c r="E112" s="268"/>
      <c r="F112" s="268"/>
      <c r="G112" s="268"/>
      <c r="H112" s="268"/>
      <c r="I112" s="268"/>
    </row>
    <row r="113" spans="1:9">
      <c r="A113" s="272"/>
      <c r="B113" s="240" t="s">
        <v>1381</v>
      </c>
      <c r="C113" s="267" t="s">
        <v>1382</v>
      </c>
      <c r="D113" s="266">
        <f t="shared" si="2"/>
        <v>0</v>
      </c>
      <c r="E113" s="268"/>
      <c r="F113" s="268"/>
      <c r="G113" s="268"/>
      <c r="H113" s="268"/>
      <c r="I113" s="268"/>
    </row>
    <row r="114" spans="1:9">
      <c r="A114" s="272"/>
      <c r="B114" s="240" t="s">
        <v>1383</v>
      </c>
      <c r="C114" s="267" t="s">
        <v>1384</v>
      </c>
      <c r="D114" s="266">
        <f t="shared" si="2"/>
        <v>0</v>
      </c>
      <c r="E114" s="268"/>
      <c r="F114" s="268"/>
      <c r="G114" s="268"/>
      <c r="H114" s="268"/>
      <c r="I114" s="268"/>
    </row>
    <row r="115" spans="1:9">
      <c r="A115" s="272"/>
      <c r="B115" s="245" t="s">
        <v>1043</v>
      </c>
      <c r="C115" s="267" t="s">
        <v>1385</v>
      </c>
      <c r="D115" s="266">
        <f t="shared" si="2"/>
        <v>0</v>
      </c>
      <c r="E115" s="268"/>
      <c r="F115" s="268"/>
      <c r="G115" s="268"/>
      <c r="H115" s="268"/>
      <c r="I115" s="268"/>
    </row>
    <row r="116" spans="1:9" ht="25.5">
      <c r="A116" s="272">
        <v>19</v>
      </c>
      <c r="B116" s="270" t="s">
        <v>1386</v>
      </c>
      <c r="C116" s="267" t="s">
        <v>1387</v>
      </c>
      <c r="D116" s="266">
        <f t="shared" si="2"/>
        <v>0</v>
      </c>
      <c r="E116" s="268"/>
      <c r="F116" s="268"/>
      <c r="G116" s="268"/>
      <c r="H116" s="268"/>
      <c r="I116" s="268"/>
    </row>
    <row r="117" spans="1:9" ht="25.5">
      <c r="A117" s="272">
        <v>20</v>
      </c>
      <c r="B117" s="270" t="s">
        <v>1388</v>
      </c>
      <c r="C117" s="267" t="s">
        <v>1389</v>
      </c>
      <c r="D117" s="266">
        <f t="shared" si="2"/>
        <v>0</v>
      </c>
      <c r="E117" s="268"/>
      <c r="F117" s="268"/>
      <c r="G117" s="268"/>
      <c r="H117" s="268"/>
      <c r="I117" s="268"/>
    </row>
    <row r="118" spans="1:9">
      <c r="A118" s="272">
        <v>21</v>
      </c>
      <c r="B118" s="270" t="s">
        <v>1390</v>
      </c>
      <c r="C118" s="267" t="s">
        <v>1391</v>
      </c>
      <c r="D118" s="266">
        <f t="shared" si="2"/>
        <v>0</v>
      </c>
      <c r="E118" s="268"/>
      <c r="F118" s="268"/>
      <c r="G118" s="268"/>
      <c r="H118" s="268"/>
      <c r="I118" s="268"/>
    </row>
    <row r="119" spans="1:9">
      <c r="A119" s="272">
        <v>22</v>
      </c>
      <c r="B119" s="273" t="s">
        <v>1392</v>
      </c>
      <c r="C119" s="267" t="s">
        <v>1393</v>
      </c>
      <c r="D119" s="266">
        <f t="shared" si="2"/>
        <v>0</v>
      </c>
      <c r="E119" s="268"/>
      <c r="F119" s="268"/>
      <c r="G119" s="268"/>
      <c r="H119" s="268"/>
      <c r="I119" s="268"/>
    </row>
    <row r="120" spans="1:9">
      <c r="A120" s="272">
        <v>23</v>
      </c>
      <c r="B120" s="270" t="s">
        <v>1394</v>
      </c>
      <c r="C120" s="267" t="s">
        <v>1395</v>
      </c>
      <c r="D120" s="266">
        <f t="shared" si="2"/>
        <v>0</v>
      </c>
      <c r="E120" s="268"/>
      <c r="F120" s="268"/>
      <c r="G120" s="268"/>
      <c r="H120" s="268"/>
      <c r="I120" s="268"/>
    </row>
    <row r="121" spans="1:9">
      <c r="A121" s="272">
        <v>24</v>
      </c>
      <c r="B121" s="273" t="s">
        <v>1396</v>
      </c>
      <c r="C121" s="267" t="s">
        <v>1397</v>
      </c>
      <c r="D121" s="266">
        <f t="shared" si="2"/>
        <v>0</v>
      </c>
      <c r="E121" s="268"/>
      <c r="F121" s="268"/>
      <c r="G121" s="268"/>
      <c r="H121" s="268"/>
      <c r="I121" s="268"/>
    </row>
    <row r="122" spans="1:9">
      <c r="A122" s="272">
        <v>25</v>
      </c>
      <c r="B122" s="247" t="s">
        <v>1398</v>
      </c>
      <c r="C122" s="265" t="s">
        <v>1399</v>
      </c>
      <c r="D122" s="266">
        <f t="shared" si="2"/>
        <v>0</v>
      </c>
      <c r="E122" s="266">
        <f>E102+E103+E104+E105+E106+E107+E116+E117+E118+E119+E120+E121</f>
        <v>0</v>
      </c>
      <c r="F122" s="266">
        <f>F102+F103+F104+F105+F106+F107+F116+F117+F118+F119+F120+F121</f>
        <v>0</v>
      </c>
      <c r="G122" s="266">
        <f>G102+G103+G104+G105+G106+G107+G116+G117+G118+G119+G120+G121</f>
        <v>0</v>
      </c>
      <c r="H122" s="266">
        <f>H102+H103+H104+H105+H106+H107+H116+H117+H118+H119+H120+H121</f>
        <v>0</v>
      </c>
      <c r="I122" s="266">
        <f>I102+I103+I104+I105+I106+I107+I116+I117+I118+I119+I120+I121</f>
        <v>0</v>
      </c>
    </row>
    <row r="123" spans="1:9">
      <c r="A123" s="272">
        <v>26</v>
      </c>
      <c r="B123" s="274" t="s">
        <v>1400</v>
      </c>
      <c r="C123" s="267" t="s">
        <v>1401</v>
      </c>
      <c r="D123" s="266">
        <f t="shared" si="2"/>
        <v>0</v>
      </c>
      <c r="E123" s="268"/>
      <c r="F123" s="268"/>
      <c r="G123" s="268"/>
      <c r="H123" s="268"/>
      <c r="I123" s="268"/>
    </row>
    <row r="124" spans="1:9">
      <c r="A124" s="272">
        <v>27</v>
      </c>
      <c r="B124" s="274" t="s">
        <v>1402</v>
      </c>
      <c r="C124" s="267" t="s">
        <v>1403</v>
      </c>
      <c r="D124" s="266">
        <f t="shared" si="2"/>
        <v>0</v>
      </c>
      <c r="E124" s="268"/>
      <c r="F124" s="268"/>
      <c r="G124" s="268"/>
      <c r="H124" s="268"/>
      <c r="I124" s="268"/>
    </row>
    <row r="125" spans="1:9">
      <c r="A125" s="272">
        <v>28</v>
      </c>
      <c r="B125" s="274" t="s">
        <v>1404</v>
      </c>
      <c r="C125" s="267" t="s">
        <v>1405</v>
      </c>
      <c r="D125" s="266">
        <f t="shared" si="2"/>
        <v>0</v>
      </c>
      <c r="E125" s="268"/>
      <c r="F125" s="268"/>
      <c r="G125" s="268"/>
      <c r="H125" s="268"/>
      <c r="I125" s="268"/>
    </row>
    <row r="126" spans="1:9">
      <c r="A126" s="272">
        <v>29</v>
      </c>
      <c r="B126" s="274" t="s">
        <v>1406</v>
      </c>
      <c r="C126" s="267" t="s">
        <v>1407</v>
      </c>
      <c r="D126" s="266">
        <f t="shared" si="2"/>
        <v>0</v>
      </c>
      <c r="E126" s="268"/>
      <c r="F126" s="268"/>
      <c r="G126" s="268"/>
      <c r="H126" s="268"/>
      <c r="I126" s="268"/>
    </row>
    <row r="127" spans="1:9">
      <c r="A127" s="272">
        <v>30</v>
      </c>
      <c r="B127" s="237" t="s">
        <v>1408</v>
      </c>
      <c r="C127" s="267" t="s">
        <v>1409</v>
      </c>
      <c r="D127" s="266">
        <f t="shared" si="2"/>
        <v>0</v>
      </c>
      <c r="E127" s="268"/>
      <c r="F127" s="268"/>
      <c r="G127" s="268"/>
      <c r="H127" s="268"/>
      <c r="I127" s="268"/>
    </row>
    <row r="128" spans="1:9">
      <c r="A128" s="272">
        <v>31</v>
      </c>
      <c r="B128" s="237" t="s">
        <v>1410</v>
      </c>
      <c r="C128" s="267" t="s">
        <v>1411</v>
      </c>
      <c r="D128" s="266">
        <f t="shared" si="2"/>
        <v>0</v>
      </c>
      <c r="E128" s="268"/>
      <c r="F128" s="268"/>
      <c r="G128" s="268"/>
      <c r="H128" s="268"/>
      <c r="I128" s="268"/>
    </row>
    <row r="129" spans="1:9">
      <c r="A129" s="272">
        <v>32</v>
      </c>
      <c r="B129" s="237" t="s">
        <v>1412</v>
      </c>
      <c r="C129" s="267" t="s">
        <v>1413</v>
      </c>
      <c r="D129" s="266">
        <f t="shared" si="2"/>
        <v>0</v>
      </c>
      <c r="E129" s="268"/>
      <c r="F129" s="268"/>
      <c r="G129" s="268"/>
      <c r="H129" s="268"/>
      <c r="I129" s="268"/>
    </row>
    <row r="130" spans="1:9">
      <c r="A130" s="272">
        <v>33</v>
      </c>
      <c r="B130" s="243" t="s">
        <v>1414</v>
      </c>
      <c r="C130" s="265" t="s">
        <v>1415</v>
      </c>
      <c r="D130" s="266">
        <f t="shared" si="2"/>
        <v>0</v>
      </c>
      <c r="E130" s="266">
        <f>SUM(E123:E129)</f>
        <v>0</v>
      </c>
      <c r="F130" s="266">
        <f>SUM(F123:F129)</f>
        <v>0</v>
      </c>
      <c r="G130" s="266">
        <f>SUM(G123:G129)</f>
        <v>0</v>
      </c>
      <c r="H130" s="266">
        <f>SUM(H123:H129)</f>
        <v>0</v>
      </c>
      <c r="I130" s="266">
        <f>SUM(I123:I129)</f>
        <v>0</v>
      </c>
    </row>
    <row r="131" spans="1:9">
      <c r="A131" s="272">
        <v>34</v>
      </c>
      <c r="B131" s="244" t="s">
        <v>1416</v>
      </c>
      <c r="C131" s="267" t="s">
        <v>1417</v>
      </c>
      <c r="D131" s="266">
        <f t="shared" si="2"/>
        <v>0</v>
      </c>
      <c r="E131" s="268"/>
      <c r="F131" s="268"/>
      <c r="G131" s="268"/>
      <c r="H131" s="268"/>
      <c r="I131" s="268"/>
    </row>
    <row r="132" spans="1:9">
      <c r="A132" s="272">
        <v>35</v>
      </c>
      <c r="B132" s="244" t="s">
        <v>1418</v>
      </c>
      <c r="C132" s="267" t="s">
        <v>1419</v>
      </c>
      <c r="D132" s="266">
        <f t="shared" si="2"/>
        <v>0</v>
      </c>
      <c r="E132" s="268"/>
      <c r="F132" s="268"/>
      <c r="G132" s="268"/>
      <c r="H132" s="268"/>
      <c r="I132" s="268"/>
    </row>
    <row r="133" spans="1:9">
      <c r="A133" s="272">
        <v>36</v>
      </c>
      <c r="B133" s="244" t="s">
        <v>1420</v>
      </c>
      <c r="C133" s="267" t="s">
        <v>1421</v>
      </c>
      <c r="D133" s="266">
        <f t="shared" si="2"/>
        <v>0</v>
      </c>
      <c r="E133" s="268"/>
      <c r="F133" s="268"/>
      <c r="G133" s="268"/>
      <c r="H133" s="268"/>
      <c r="I133" s="268"/>
    </row>
    <row r="134" spans="1:9">
      <c r="A134" s="272">
        <v>37</v>
      </c>
      <c r="B134" s="244" t="s">
        <v>1422</v>
      </c>
      <c r="C134" s="267" t="s">
        <v>1423</v>
      </c>
      <c r="D134" s="266">
        <f t="shared" si="2"/>
        <v>0</v>
      </c>
      <c r="E134" s="268"/>
      <c r="F134" s="268"/>
      <c r="G134" s="268"/>
      <c r="H134" s="268"/>
      <c r="I134" s="268"/>
    </row>
    <row r="135" spans="1:9">
      <c r="A135" s="272">
        <v>38</v>
      </c>
      <c r="B135" s="247" t="s">
        <v>1424</v>
      </c>
      <c r="C135" s="265" t="s">
        <v>1425</v>
      </c>
      <c r="D135" s="266">
        <f t="shared" si="2"/>
        <v>0</v>
      </c>
      <c r="E135" s="266">
        <f>SUM(E131:E134)</f>
        <v>0</v>
      </c>
      <c r="F135" s="266">
        <f>SUM(F131:F134)</f>
        <v>0</v>
      </c>
      <c r="G135" s="266">
        <f>SUM(G131:G134)</f>
        <v>0</v>
      </c>
      <c r="H135" s="266">
        <f>SUM(H131:H134)</f>
        <v>0</v>
      </c>
      <c r="I135" s="266">
        <f>SUM(I131:I134)</f>
        <v>0</v>
      </c>
    </row>
    <row r="136" spans="1:9" ht="25.5">
      <c r="A136" s="272">
        <v>39</v>
      </c>
      <c r="B136" s="244" t="s">
        <v>1426</v>
      </c>
      <c r="C136" s="267" t="s">
        <v>1427</v>
      </c>
      <c r="D136" s="266">
        <f t="shared" si="2"/>
        <v>0</v>
      </c>
      <c r="E136" s="268"/>
      <c r="F136" s="268"/>
      <c r="G136" s="268"/>
      <c r="H136" s="268"/>
      <c r="I136" s="268"/>
    </row>
    <row r="137" spans="1:9" ht="25.5">
      <c r="A137" s="272">
        <v>40</v>
      </c>
      <c r="B137" s="244" t="s">
        <v>1428</v>
      </c>
      <c r="C137" s="267" t="s">
        <v>1429</v>
      </c>
      <c r="D137" s="266">
        <f t="shared" si="2"/>
        <v>0</v>
      </c>
      <c r="E137" s="268"/>
      <c r="F137" s="268"/>
      <c r="G137" s="268"/>
      <c r="H137" s="268"/>
      <c r="I137" s="268"/>
    </row>
    <row r="138" spans="1:9" ht="25.5">
      <c r="A138" s="272">
        <v>41</v>
      </c>
      <c r="B138" s="244" t="s">
        <v>1430</v>
      </c>
      <c r="C138" s="267" t="s">
        <v>1431</v>
      </c>
      <c r="D138" s="266">
        <f t="shared" si="2"/>
        <v>0</v>
      </c>
      <c r="E138" s="268"/>
      <c r="F138" s="268"/>
      <c r="G138" s="268"/>
      <c r="H138" s="268"/>
      <c r="I138" s="268"/>
    </row>
    <row r="139" spans="1:9">
      <c r="A139" s="272">
        <v>42</v>
      </c>
      <c r="B139" s="244" t="s">
        <v>1432</v>
      </c>
      <c r="C139" s="267" t="s">
        <v>1433</v>
      </c>
      <c r="D139" s="266">
        <f t="shared" si="2"/>
        <v>0</v>
      </c>
      <c r="E139" s="268"/>
      <c r="F139" s="268"/>
      <c r="G139" s="268"/>
      <c r="H139" s="268"/>
      <c r="I139" s="268"/>
    </row>
    <row r="140" spans="1:9" ht="25.5">
      <c r="A140" s="272">
        <v>43</v>
      </c>
      <c r="B140" s="244" t="s">
        <v>1434</v>
      </c>
      <c r="C140" s="267" t="s">
        <v>1435</v>
      </c>
      <c r="D140" s="266">
        <f t="shared" si="2"/>
        <v>0</v>
      </c>
      <c r="E140" s="268"/>
      <c r="F140" s="268"/>
      <c r="G140" s="268"/>
      <c r="H140" s="268"/>
      <c r="I140" s="268"/>
    </row>
    <row r="141" spans="1:9" ht="25.5">
      <c r="A141" s="272">
        <v>44</v>
      </c>
      <c r="B141" s="244" t="s">
        <v>1436</v>
      </c>
      <c r="C141" s="267" t="s">
        <v>1437</v>
      </c>
      <c r="D141" s="266">
        <f t="shared" si="2"/>
        <v>0</v>
      </c>
      <c r="E141" s="268"/>
      <c r="F141" s="268"/>
      <c r="G141" s="268"/>
      <c r="H141" s="268"/>
      <c r="I141" s="268"/>
    </row>
    <row r="142" spans="1:9">
      <c r="A142" s="272">
        <v>45</v>
      </c>
      <c r="B142" s="244" t="s">
        <v>1438</v>
      </c>
      <c r="C142" s="267" t="s">
        <v>1439</v>
      </c>
      <c r="D142" s="266">
        <f t="shared" si="2"/>
        <v>0</v>
      </c>
      <c r="E142" s="268"/>
      <c r="F142" s="268"/>
      <c r="G142" s="268"/>
      <c r="H142" s="268"/>
      <c r="I142" s="268"/>
    </row>
    <row r="143" spans="1:9">
      <c r="A143" s="272">
        <v>46</v>
      </c>
      <c r="B143" s="244" t="s">
        <v>1440</v>
      </c>
      <c r="C143" s="267" t="s">
        <v>1441</v>
      </c>
      <c r="D143" s="266">
        <f t="shared" si="2"/>
        <v>0</v>
      </c>
      <c r="E143" s="268"/>
      <c r="F143" s="268"/>
      <c r="G143" s="268"/>
      <c r="H143" s="268"/>
      <c r="I143" s="268"/>
    </row>
    <row r="144" spans="1:9" ht="15.75" thickBot="1">
      <c r="A144" s="272">
        <v>47</v>
      </c>
      <c r="B144" s="275" t="s">
        <v>1442</v>
      </c>
      <c r="C144" s="276" t="s">
        <v>1443</v>
      </c>
      <c r="D144" s="266">
        <f t="shared" si="2"/>
        <v>0</v>
      </c>
      <c r="E144" s="277">
        <f>SUM(E136:E143)</f>
        <v>0</v>
      </c>
      <c r="F144" s="277">
        <f>SUM(F136:F143)</f>
        <v>0</v>
      </c>
      <c r="G144" s="277">
        <f>SUM(G136:G143)</f>
        <v>0</v>
      </c>
      <c r="H144" s="277">
        <f>SUM(H136:H143)</f>
        <v>0</v>
      </c>
      <c r="I144" s="277">
        <f>SUM(I136:I143)</f>
        <v>0</v>
      </c>
    </row>
    <row r="145" spans="1:9" ht="15.75" thickBot="1">
      <c r="A145" s="272">
        <v>48</v>
      </c>
      <c r="B145" s="278" t="s">
        <v>1444</v>
      </c>
      <c r="C145" s="279" t="s">
        <v>1445</v>
      </c>
      <c r="D145" s="266">
        <f t="shared" si="2"/>
        <v>7373</v>
      </c>
      <c r="E145" s="280">
        <f>E90+E91+E92+E101+E122+E130+E135+E144</f>
        <v>0</v>
      </c>
      <c r="F145" s="280">
        <f>F90+F91+F92+F101+F122+F130+F135+F144</f>
        <v>7373</v>
      </c>
      <c r="G145" s="280">
        <f>G90+G91+G92+G101+G122+G130+G135+G144</f>
        <v>0</v>
      </c>
      <c r="H145" s="280">
        <f>H90+H91+H92+H101+H122+H130+H135+H144</f>
        <v>0</v>
      </c>
      <c r="I145" s="280">
        <f>I90+I91+I92+I101+I122+I130+I135+I144</f>
        <v>0</v>
      </c>
    </row>
    <row r="146" spans="1:9">
      <c r="A146" s="272">
        <v>49</v>
      </c>
      <c r="B146" s="257" t="s">
        <v>1446</v>
      </c>
      <c r="C146" s="892" t="s">
        <v>1447</v>
      </c>
      <c r="D146" s="266">
        <f t="shared" si="2"/>
        <v>0</v>
      </c>
      <c r="E146" s="281"/>
      <c r="F146" s="281"/>
      <c r="G146" s="281"/>
      <c r="H146" s="281"/>
      <c r="I146" s="281"/>
    </row>
    <row r="147" spans="1:9">
      <c r="A147" s="272">
        <v>50</v>
      </c>
      <c r="B147" s="258" t="s">
        <v>1448</v>
      </c>
      <c r="C147" s="259" t="s">
        <v>1449</v>
      </c>
      <c r="D147" s="266">
        <f t="shared" si="2"/>
        <v>0</v>
      </c>
      <c r="E147" s="282"/>
      <c r="F147" s="282"/>
      <c r="G147" s="282"/>
      <c r="H147" s="282"/>
      <c r="I147" s="282"/>
    </row>
    <row r="148" spans="1:9">
      <c r="A148" s="272">
        <v>51</v>
      </c>
      <c r="B148" s="260" t="s">
        <v>1450</v>
      </c>
      <c r="C148" s="892" t="s">
        <v>1451</v>
      </c>
      <c r="D148" s="266">
        <f t="shared" si="2"/>
        <v>0</v>
      </c>
      <c r="E148" s="282"/>
      <c r="F148" s="282"/>
      <c r="G148" s="282"/>
      <c r="H148" s="282"/>
      <c r="I148" s="282"/>
    </row>
    <row r="149" spans="1:9">
      <c r="A149" s="272">
        <v>52</v>
      </c>
      <c r="B149" s="260" t="s">
        <v>1452</v>
      </c>
      <c r="C149" s="259" t="s">
        <v>1453</v>
      </c>
      <c r="D149" s="266">
        <f t="shared" si="2"/>
        <v>0</v>
      </c>
      <c r="E149" s="282"/>
      <c r="F149" s="282"/>
      <c r="G149" s="282"/>
      <c r="H149" s="282"/>
      <c r="I149" s="282"/>
    </row>
    <row r="150" spans="1:9">
      <c r="A150" s="272">
        <v>53</v>
      </c>
      <c r="B150" s="260" t="s">
        <v>1454</v>
      </c>
      <c r="C150" s="892" t="s">
        <v>1455</v>
      </c>
      <c r="D150" s="266">
        <f t="shared" si="2"/>
        <v>7373</v>
      </c>
      <c r="E150" s="282">
        <v>7373</v>
      </c>
      <c r="F150" s="282"/>
      <c r="G150" s="282"/>
      <c r="H150" s="282"/>
      <c r="I150" s="282"/>
    </row>
    <row r="151" spans="1:9">
      <c r="A151" s="272">
        <v>54</v>
      </c>
      <c r="B151" s="260" t="s">
        <v>1456</v>
      </c>
      <c r="C151" s="259" t="s">
        <v>1457</v>
      </c>
      <c r="D151" s="266">
        <f t="shared" si="2"/>
        <v>0</v>
      </c>
      <c r="E151" s="282"/>
      <c r="F151" s="282"/>
      <c r="G151" s="282"/>
      <c r="H151" s="282"/>
      <c r="I151" s="282"/>
    </row>
    <row r="152" spans="1:9">
      <c r="A152" s="272">
        <v>55</v>
      </c>
      <c r="B152" s="260" t="s">
        <v>1458</v>
      </c>
      <c r="C152" s="892" t="s">
        <v>1459</v>
      </c>
      <c r="D152" s="266">
        <f t="shared" si="2"/>
        <v>0</v>
      </c>
      <c r="E152" s="282"/>
      <c r="F152" s="282"/>
      <c r="G152" s="282"/>
      <c r="H152" s="282"/>
      <c r="I152" s="282"/>
    </row>
    <row r="153" spans="1:9">
      <c r="A153" s="272">
        <v>56</v>
      </c>
      <c r="B153" s="260" t="s">
        <v>1460</v>
      </c>
      <c r="C153" s="259" t="s">
        <v>1461</v>
      </c>
      <c r="D153" s="266">
        <f t="shared" si="2"/>
        <v>0</v>
      </c>
      <c r="E153" s="282"/>
      <c r="F153" s="282"/>
      <c r="G153" s="282"/>
      <c r="H153" s="282"/>
      <c r="I153" s="282"/>
    </row>
    <row r="154" spans="1:9">
      <c r="A154" s="272">
        <v>57</v>
      </c>
      <c r="B154" s="258" t="s">
        <v>1462</v>
      </c>
      <c r="C154" s="259" t="s">
        <v>1463</v>
      </c>
      <c r="D154" s="266">
        <f>SUM(E154:I154)</f>
        <v>7373</v>
      </c>
      <c r="E154" s="592">
        <f>SUM(E146:E153)</f>
        <v>7373</v>
      </c>
      <c r="F154" s="592">
        <f>SUM(F146:F153)</f>
        <v>0</v>
      </c>
      <c r="G154" s="592">
        <f>SUM(G146:G153)</f>
        <v>0</v>
      </c>
      <c r="H154" s="592">
        <f>SUM(H146:H153)</f>
        <v>0</v>
      </c>
      <c r="I154" s="592">
        <f>SUM(I146:I153)</f>
        <v>0</v>
      </c>
    </row>
    <row r="155" spans="1:9">
      <c r="A155" s="272">
        <v>58</v>
      </c>
      <c r="B155" s="258" t="s">
        <v>1464</v>
      </c>
      <c r="C155" s="259" t="s">
        <v>1465</v>
      </c>
      <c r="D155" s="266">
        <f>SUM(E155:I155)</f>
        <v>0</v>
      </c>
      <c r="E155" s="282"/>
      <c r="F155" s="282"/>
      <c r="G155" s="282"/>
      <c r="H155" s="282"/>
      <c r="I155" s="282"/>
    </row>
    <row r="156" spans="1:9" ht="15.75" thickBot="1">
      <c r="A156" s="272">
        <v>59</v>
      </c>
      <c r="B156" s="283" t="s">
        <v>1466</v>
      </c>
      <c r="C156" s="903" t="s">
        <v>1467</v>
      </c>
      <c r="D156" s="266">
        <f>SUM(E156:I156)</f>
        <v>7373</v>
      </c>
      <c r="E156" s="594">
        <f>SUM(E154:E155)</f>
        <v>7373</v>
      </c>
      <c r="F156" s="594">
        <f>SUM(F154:F155)</f>
        <v>0</v>
      </c>
      <c r="G156" s="594">
        <f>SUM(G154:G155)</f>
        <v>0</v>
      </c>
      <c r="H156" s="594">
        <f>SUM(H154:H155)</f>
        <v>0</v>
      </c>
      <c r="I156" s="594">
        <f>SUM(I154:I155)</f>
        <v>0</v>
      </c>
    </row>
    <row r="157" spans="1:9" ht="15.75" thickBot="1">
      <c r="A157" s="904">
        <v>60</v>
      </c>
      <c r="B157" s="905" t="s">
        <v>1468</v>
      </c>
      <c r="C157" s="906"/>
      <c r="D157" s="907">
        <f>SUM(E157:I157)</f>
        <v>14746</v>
      </c>
      <c r="E157" s="908">
        <f>E145+E156</f>
        <v>7373</v>
      </c>
      <c r="F157" s="908">
        <f>F145+F156</f>
        <v>7373</v>
      </c>
      <c r="G157" s="908">
        <f>G145+G156</f>
        <v>0</v>
      </c>
      <c r="H157" s="908">
        <f>H145+H156</f>
        <v>0</v>
      </c>
      <c r="I157" s="908">
        <f>I145+I156</f>
        <v>0</v>
      </c>
    </row>
    <row r="158" spans="1:9" ht="15.75" thickTop="1"/>
  </sheetData>
  <phoneticPr fontId="74" type="noConversion"/>
  <pageMargins left="0" right="0" top="0" bottom="0" header="0.31496062992125984" footer="0.31496062992125984"/>
  <pageSetup paperSize="9" scale="7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74.85546875" style="18" customWidth="1"/>
    <col min="3" max="3" width="16.5703125" style="18" customWidth="1"/>
    <col min="4" max="4" width="12" style="18" customWidth="1"/>
    <col min="5" max="5" width="16.42578125" style="18" customWidth="1"/>
    <col min="6" max="16384" width="9.140625" style="18"/>
  </cols>
  <sheetData>
    <row r="1" spans="1:5">
      <c r="B1" s="90" t="s">
        <v>41</v>
      </c>
      <c r="C1" s="959" t="s">
        <v>638</v>
      </c>
      <c r="D1" s="960"/>
      <c r="E1" s="960"/>
    </row>
    <row r="2" spans="1:5">
      <c r="B2" s="91" t="s">
        <v>836</v>
      </c>
      <c r="C2" s="227" t="s">
        <v>1483</v>
      </c>
      <c r="D2" s="89"/>
      <c r="E2" s="89"/>
    </row>
    <row r="3" spans="1:5">
      <c r="D3" s="18" t="s">
        <v>886</v>
      </c>
    </row>
    <row r="5" spans="1:5" ht="24" customHeight="1">
      <c r="A5" s="1146" t="s">
        <v>636</v>
      </c>
      <c r="B5" s="958"/>
      <c r="C5" s="958"/>
      <c r="D5" s="958"/>
      <c r="E5" s="958"/>
    </row>
    <row r="6" spans="1:5" ht="30">
      <c r="A6" s="913"/>
      <c r="B6" s="913" t="s">
        <v>86</v>
      </c>
      <c r="C6" s="913" t="s">
        <v>597</v>
      </c>
      <c r="D6" s="913" t="s">
        <v>598</v>
      </c>
      <c r="E6" s="913" t="s">
        <v>599</v>
      </c>
    </row>
    <row r="7" spans="1:5" ht="15">
      <c r="A7" s="913">
        <v>1</v>
      </c>
      <c r="B7" s="913">
        <v>2</v>
      </c>
      <c r="C7" s="913">
        <v>3</v>
      </c>
      <c r="D7" s="913">
        <v>4</v>
      </c>
      <c r="E7" s="913">
        <v>5</v>
      </c>
    </row>
    <row r="8" spans="1:5">
      <c r="A8" s="914" t="s">
        <v>1127</v>
      </c>
      <c r="B8" s="915" t="s">
        <v>892</v>
      </c>
      <c r="C8" s="916">
        <v>6700</v>
      </c>
      <c r="D8" s="916">
        <v>0</v>
      </c>
      <c r="E8" s="916">
        <v>6700</v>
      </c>
    </row>
    <row r="9" spans="1:5">
      <c r="A9" s="914" t="s">
        <v>1130</v>
      </c>
      <c r="B9" s="915" t="s">
        <v>896</v>
      </c>
      <c r="C9" s="916">
        <v>2611742</v>
      </c>
      <c r="D9" s="916">
        <v>0</v>
      </c>
      <c r="E9" s="916">
        <v>2611742</v>
      </c>
    </row>
    <row r="10" spans="1:5">
      <c r="A10" s="914" t="s">
        <v>1133</v>
      </c>
      <c r="B10" s="915" t="s">
        <v>899</v>
      </c>
      <c r="C10" s="916">
        <v>11150</v>
      </c>
      <c r="D10" s="916">
        <v>0</v>
      </c>
      <c r="E10" s="916">
        <v>11150</v>
      </c>
    </row>
    <row r="11" spans="1:5">
      <c r="A11" s="914" t="s">
        <v>1136</v>
      </c>
      <c r="B11" s="915" t="s">
        <v>902</v>
      </c>
      <c r="C11" s="916">
        <v>140408</v>
      </c>
      <c r="D11" s="916">
        <v>0</v>
      </c>
      <c r="E11" s="916">
        <v>140408</v>
      </c>
    </row>
    <row r="12" spans="1:5" ht="25.5">
      <c r="A12" s="917" t="s">
        <v>1139</v>
      </c>
      <c r="B12" s="918" t="s">
        <v>903</v>
      </c>
      <c r="C12" s="919">
        <v>2770000</v>
      </c>
      <c r="D12" s="919">
        <v>0</v>
      </c>
      <c r="E12" s="919">
        <v>2770000</v>
      </c>
    </row>
    <row r="13" spans="1:5">
      <c r="A13" s="914" t="s">
        <v>1142</v>
      </c>
      <c r="B13" s="915" t="s">
        <v>905</v>
      </c>
      <c r="C13" s="916">
        <v>1012</v>
      </c>
      <c r="D13" s="916">
        <v>0</v>
      </c>
      <c r="E13" s="916">
        <v>1012</v>
      </c>
    </row>
    <row r="14" spans="1:5">
      <c r="A14" s="917" t="s">
        <v>1148</v>
      </c>
      <c r="B14" s="918" t="s">
        <v>906</v>
      </c>
      <c r="C14" s="919">
        <v>1012</v>
      </c>
      <c r="D14" s="919">
        <v>0</v>
      </c>
      <c r="E14" s="919">
        <v>1012</v>
      </c>
    </row>
    <row r="15" spans="1:5">
      <c r="A15" s="914" t="s">
        <v>1154</v>
      </c>
      <c r="B15" s="915" t="s">
        <v>908</v>
      </c>
      <c r="C15" s="916">
        <v>252</v>
      </c>
      <c r="D15" s="916">
        <v>0</v>
      </c>
      <c r="E15" s="916">
        <v>252</v>
      </c>
    </row>
    <row r="16" spans="1:5">
      <c r="A16" s="914" t="s">
        <v>1157</v>
      </c>
      <c r="B16" s="915" t="s">
        <v>1074</v>
      </c>
      <c r="C16" s="916">
        <v>568229</v>
      </c>
      <c r="D16" s="916">
        <v>0</v>
      </c>
      <c r="E16" s="916">
        <v>568229</v>
      </c>
    </row>
    <row r="17" spans="1:5">
      <c r="A17" s="917" t="s">
        <v>1160</v>
      </c>
      <c r="B17" s="918" t="s">
        <v>911</v>
      </c>
      <c r="C17" s="919">
        <v>568481</v>
      </c>
      <c r="D17" s="919">
        <v>0</v>
      </c>
      <c r="E17" s="919">
        <v>568481</v>
      </c>
    </row>
    <row r="18" spans="1:5">
      <c r="A18" s="914" t="s">
        <v>1177</v>
      </c>
      <c r="B18" s="915" t="s">
        <v>927</v>
      </c>
      <c r="C18" s="916">
        <v>27980</v>
      </c>
      <c r="D18" s="916">
        <v>0</v>
      </c>
      <c r="E18" s="916">
        <v>27980</v>
      </c>
    </row>
    <row r="19" spans="1:5">
      <c r="A19" s="914" t="s">
        <v>1180</v>
      </c>
      <c r="B19" s="915" t="s">
        <v>934</v>
      </c>
      <c r="C19" s="916">
        <v>524</v>
      </c>
      <c r="D19" s="916">
        <v>0</v>
      </c>
      <c r="E19" s="916">
        <v>524</v>
      </c>
    </row>
    <row r="20" spans="1:5">
      <c r="A20" s="914" t="s">
        <v>1183</v>
      </c>
      <c r="B20" s="915" t="s">
        <v>939</v>
      </c>
      <c r="C20" s="916">
        <v>590</v>
      </c>
      <c r="D20" s="916">
        <v>0</v>
      </c>
      <c r="E20" s="916">
        <v>590</v>
      </c>
    </row>
    <row r="21" spans="1:5">
      <c r="A21" s="917" t="s">
        <v>1186</v>
      </c>
      <c r="B21" s="918" t="s">
        <v>941</v>
      </c>
      <c r="C21" s="919">
        <v>29094</v>
      </c>
      <c r="D21" s="919">
        <v>0</v>
      </c>
      <c r="E21" s="919">
        <v>29094</v>
      </c>
    </row>
    <row r="22" spans="1:5">
      <c r="A22" s="917" t="s">
        <v>1189</v>
      </c>
      <c r="B22" s="918" t="s">
        <v>947</v>
      </c>
      <c r="C22" s="919">
        <v>1394</v>
      </c>
      <c r="D22" s="919">
        <v>0</v>
      </c>
      <c r="E22" s="919">
        <v>1394</v>
      </c>
    </row>
    <row r="23" spans="1:5">
      <c r="A23" s="917" t="s">
        <v>1192</v>
      </c>
      <c r="B23" s="918" t="s">
        <v>953</v>
      </c>
      <c r="C23" s="919">
        <v>1923</v>
      </c>
      <c r="D23" s="919">
        <v>0</v>
      </c>
      <c r="E23" s="919">
        <v>1923</v>
      </c>
    </row>
    <row r="24" spans="1:5">
      <c r="A24" s="917" t="s">
        <v>1195</v>
      </c>
      <c r="B24" s="918" t="s">
        <v>600</v>
      </c>
      <c r="C24" s="919">
        <v>3371904</v>
      </c>
      <c r="D24" s="919">
        <v>0</v>
      </c>
      <c r="E24" s="919">
        <v>3371904</v>
      </c>
    </row>
    <row r="25" spans="1:5">
      <c r="A25" s="917" t="s">
        <v>1198</v>
      </c>
      <c r="B25" s="918" t="s">
        <v>1075</v>
      </c>
      <c r="C25" s="919">
        <v>3044690</v>
      </c>
      <c r="D25" s="919">
        <v>0</v>
      </c>
      <c r="E25" s="919">
        <v>3044690</v>
      </c>
    </row>
    <row r="26" spans="1:5">
      <c r="A26" s="917" t="s">
        <v>1201</v>
      </c>
      <c r="B26" s="918" t="s">
        <v>960</v>
      </c>
      <c r="C26" s="919">
        <v>21629</v>
      </c>
      <c r="D26" s="919">
        <v>0</v>
      </c>
      <c r="E26" s="919">
        <v>21629</v>
      </c>
    </row>
    <row r="27" spans="1:5">
      <c r="A27" s="917" t="s">
        <v>1207</v>
      </c>
      <c r="B27" s="918" t="s">
        <v>962</v>
      </c>
      <c r="C27" s="919">
        <v>89482</v>
      </c>
      <c r="D27" s="919">
        <v>0</v>
      </c>
      <c r="E27" s="919">
        <v>89482</v>
      </c>
    </row>
    <row r="28" spans="1:5">
      <c r="A28" s="917" t="s">
        <v>1210</v>
      </c>
      <c r="B28" s="918" t="s">
        <v>964</v>
      </c>
      <c r="C28" s="919">
        <v>3155801</v>
      </c>
      <c r="D28" s="919">
        <v>0</v>
      </c>
      <c r="E28" s="919">
        <v>3155801</v>
      </c>
    </row>
    <row r="29" spans="1:5">
      <c r="A29" s="914" t="s">
        <v>1213</v>
      </c>
      <c r="B29" s="915" t="s">
        <v>976</v>
      </c>
      <c r="C29" s="916">
        <v>7116</v>
      </c>
      <c r="D29" s="916">
        <v>0</v>
      </c>
      <c r="E29" s="916">
        <v>7116</v>
      </c>
    </row>
    <row r="30" spans="1:5">
      <c r="A30" s="914" t="s">
        <v>1216</v>
      </c>
      <c r="B30" s="915" t="s">
        <v>980</v>
      </c>
      <c r="C30" s="916">
        <v>11782</v>
      </c>
      <c r="D30" s="916">
        <v>0</v>
      </c>
      <c r="E30" s="916">
        <v>11782</v>
      </c>
    </row>
    <row r="31" spans="1:5">
      <c r="A31" s="914" t="s">
        <v>1219</v>
      </c>
      <c r="B31" s="915" t="s">
        <v>990</v>
      </c>
      <c r="C31" s="916">
        <v>5525</v>
      </c>
      <c r="D31" s="916">
        <v>0</v>
      </c>
      <c r="E31" s="916">
        <v>5525</v>
      </c>
    </row>
    <row r="32" spans="1:5">
      <c r="A32" s="917" t="s">
        <v>1222</v>
      </c>
      <c r="B32" s="918" t="s">
        <v>992</v>
      </c>
      <c r="C32" s="919">
        <v>24423</v>
      </c>
      <c r="D32" s="919">
        <v>0</v>
      </c>
      <c r="E32" s="919">
        <v>24423</v>
      </c>
    </row>
    <row r="33" spans="1:5">
      <c r="A33" s="917" t="s">
        <v>1228</v>
      </c>
      <c r="B33" s="918" t="s">
        <v>1000</v>
      </c>
      <c r="C33" s="919">
        <v>191680</v>
      </c>
      <c r="D33" s="919">
        <v>0</v>
      </c>
      <c r="E33" s="919">
        <v>191680</v>
      </c>
    </row>
    <row r="34" spans="1:5">
      <c r="A34" s="920" t="s">
        <v>1231</v>
      </c>
      <c r="B34" s="921" t="s">
        <v>1002</v>
      </c>
      <c r="C34" s="922">
        <v>3371904</v>
      </c>
      <c r="D34" s="922">
        <v>0</v>
      </c>
      <c r="E34" s="922">
        <v>3371904</v>
      </c>
    </row>
  </sheetData>
  <mergeCells count="2">
    <mergeCell ref="A5:E5"/>
    <mergeCell ref="C1:E1"/>
  </mergeCells>
  <phoneticPr fontId="74" type="noConversion"/>
  <pageMargins left="0.75" right="0.75" top="1" bottom="1" header="0.5" footer="0.5"/>
  <pageSetup scale="95" orientation="landscape" horizontalDpi="300" verticalDpi="300" r:id="rId1"/>
  <headerFooter alignWithMargins="0">
    <oddHeader>&amp;C&amp;LMunkaverzió&amp;RÉrték típus: Ezer Forint</oddHeader>
    <oddFooter>&amp;C&amp;LAdatellenőrző kód: 828-285a-52-61-413-36-f-221-236d4b3e2e2c614f&amp;R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pane ySplit="7" topLeftCell="A8" activePane="bottomLeft" state="frozen"/>
      <selection pane="bottomLeft" activeCell="C2" sqref="C2"/>
    </sheetView>
  </sheetViews>
  <sheetFormatPr defaultRowHeight="12.75"/>
  <cols>
    <col min="1" max="1" width="8.140625" style="18" customWidth="1"/>
    <col min="2" max="2" width="64.85546875" style="18" customWidth="1"/>
    <col min="3" max="3" width="19.140625" style="18" customWidth="1"/>
    <col min="4" max="4" width="14" style="18" customWidth="1"/>
    <col min="5" max="5" width="17" style="18" customWidth="1"/>
    <col min="6" max="16384" width="9.140625" style="18"/>
  </cols>
  <sheetData>
    <row r="1" spans="1:5">
      <c r="B1" s="90" t="s">
        <v>41</v>
      </c>
      <c r="C1" s="959" t="s">
        <v>639</v>
      </c>
      <c r="D1" s="960"/>
      <c r="E1" s="960"/>
    </row>
    <row r="2" spans="1:5">
      <c r="B2" s="91" t="s">
        <v>836</v>
      </c>
      <c r="C2" s="227" t="s">
        <v>1483</v>
      </c>
      <c r="D2" s="89"/>
      <c r="E2" s="89"/>
    </row>
    <row r="3" spans="1:5">
      <c r="D3" s="18" t="s">
        <v>886</v>
      </c>
    </row>
    <row r="5" spans="1:5">
      <c r="A5" s="1146" t="s">
        <v>637</v>
      </c>
      <c r="B5" s="958"/>
      <c r="C5" s="958"/>
      <c r="D5" s="958"/>
      <c r="E5" s="958"/>
    </row>
    <row r="6" spans="1:5" ht="30">
      <c r="A6" s="913" t="s">
        <v>85</v>
      </c>
      <c r="B6" s="913" t="s">
        <v>86</v>
      </c>
      <c r="C6" s="913" t="s">
        <v>597</v>
      </c>
      <c r="D6" s="913" t="s">
        <v>598</v>
      </c>
      <c r="E6" s="913" t="s">
        <v>599</v>
      </c>
    </row>
    <row r="7" spans="1:5" ht="15">
      <c r="A7" s="913">
        <v>1</v>
      </c>
      <c r="B7" s="913">
        <v>2</v>
      </c>
      <c r="C7" s="913">
        <v>3</v>
      </c>
      <c r="D7" s="913">
        <v>4</v>
      </c>
      <c r="E7" s="913">
        <v>5</v>
      </c>
    </row>
    <row r="8" spans="1:5">
      <c r="A8" s="914" t="s">
        <v>1127</v>
      </c>
      <c r="B8" s="915" t="s">
        <v>601</v>
      </c>
      <c r="C8" s="916">
        <v>310705</v>
      </c>
      <c r="D8" s="916">
        <v>0</v>
      </c>
      <c r="E8" s="916">
        <v>310705</v>
      </c>
    </row>
    <row r="9" spans="1:5" ht="25.5">
      <c r="A9" s="914" t="s">
        <v>1130</v>
      </c>
      <c r="B9" s="915" t="s">
        <v>602</v>
      </c>
      <c r="C9" s="916">
        <v>25972</v>
      </c>
      <c r="D9" s="916">
        <v>0</v>
      </c>
      <c r="E9" s="916">
        <v>25972</v>
      </c>
    </row>
    <row r="10" spans="1:5">
      <c r="A10" s="914" t="s">
        <v>1133</v>
      </c>
      <c r="B10" s="915" t="s">
        <v>603</v>
      </c>
      <c r="C10" s="916">
        <v>25452</v>
      </c>
      <c r="D10" s="916">
        <v>0</v>
      </c>
      <c r="E10" s="916">
        <v>25452</v>
      </c>
    </row>
    <row r="11" spans="1:5">
      <c r="A11" s="917" t="s">
        <v>1136</v>
      </c>
      <c r="B11" s="918" t="s">
        <v>604</v>
      </c>
      <c r="C11" s="919">
        <v>362129</v>
      </c>
      <c r="D11" s="919">
        <v>0</v>
      </c>
      <c r="E11" s="919">
        <v>362129</v>
      </c>
    </row>
    <row r="12" spans="1:5">
      <c r="A12" s="914" t="s">
        <v>1148</v>
      </c>
      <c r="B12" s="915" t="s">
        <v>605</v>
      </c>
      <c r="C12" s="916">
        <v>818966</v>
      </c>
      <c r="D12" s="916">
        <v>-399219</v>
      </c>
      <c r="E12" s="916">
        <v>419747</v>
      </c>
    </row>
    <row r="13" spans="1:5">
      <c r="A13" s="914" t="s">
        <v>1151</v>
      </c>
      <c r="B13" s="915" t="s">
        <v>606</v>
      </c>
      <c r="C13" s="916">
        <v>110290</v>
      </c>
      <c r="D13" s="916">
        <v>0</v>
      </c>
      <c r="E13" s="916">
        <v>110290</v>
      </c>
    </row>
    <row r="14" spans="1:5">
      <c r="A14" s="914" t="s">
        <v>1154</v>
      </c>
      <c r="B14" s="915" t="s">
        <v>607</v>
      </c>
      <c r="C14" s="916">
        <v>1802</v>
      </c>
      <c r="D14" s="916">
        <v>0</v>
      </c>
      <c r="E14" s="916">
        <v>1802</v>
      </c>
    </row>
    <row r="15" spans="1:5">
      <c r="A15" s="917" t="s">
        <v>1157</v>
      </c>
      <c r="B15" s="918" t="s">
        <v>608</v>
      </c>
      <c r="C15" s="919">
        <v>931058</v>
      </c>
      <c r="D15" s="919">
        <v>-399219</v>
      </c>
      <c r="E15" s="919">
        <v>531839</v>
      </c>
    </row>
    <row r="16" spans="1:5">
      <c r="A16" s="914" t="s">
        <v>1160</v>
      </c>
      <c r="B16" s="915" t="s">
        <v>609</v>
      </c>
      <c r="C16" s="916">
        <v>35794</v>
      </c>
      <c r="D16" s="916">
        <v>0</v>
      </c>
      <c r="E16" s="916">
        <v>35794</v>
      </c>
    </row>
    <row r="17" spans="1:5">
      <c r="A17" s="914" t="s">
        <v>1177</v>
      </c>
      <c r="B17" s="915" t="s">
        <v>610</v>
      </c>
      <c r="C17" s="916">
        <v>110073</v>
      </c>
      <c r="D17" s="916">
        <v>0</v>
      </c>
      <c r="E17" s="916">
        <v>110073</v>
      </c>
    </row>
    <row r="18" spans="1:5">
      <c r="A18" s="914" t="s">
        <v>1183</v>
      </c>
      <c r="B18" s="915" t="s">
        <v>611</v>
      </c>
      <c r="C18" s="916">
        <v>3853</v>
      </c>
      <c r="D18" s="916">
        <v>0</v>
      </c>
      <c r="E18" s="916">
        <v>3853</v>
      </c>
    </row>
    <row r="19" spans="1:5">
      <c r="A19" s="917" t="s">
        <v>1186</v>
      </c>
      <c r="B19" s="918" t="s">
        <v>612</v>
      </c>
      <c r="C19" s="919">
        <v>149720</v>
      </c>
      <c r="D19" s="919">
        <v>0</v>
      </c>
      <c r="E19" s="919">
        <v>149720</v>
      </c>
    </row>
    <row r="20" spans="1:5">
      <c r="A20" s="914" t="s">
        <v>1189</v>
      </c>
      <c r="B20" s="915" t="s">
        <v>613</v>
      </c>
      <c r="C20" s="916">
        <v>268635</v>
      </c>
      <c r="D20" s="916">
        <v>0</v>
      </c>
      <c r="E20" s="916">
        <v>268635</v>
      </c>
    </row>
    <row r="21" spans="1:5">
      <c r="A21" s="914" t="s">
        <v>1192</v>
      </c>
      <c r="B21" s="915" t="s">
        <v>614</v>
      </c>
      <c r="C21" s="916">
        <v>39378</v>
      </c>
      <c r="D21" s="916">
        <v>0</v>
      </c>
      <c r="E21" s="916">
        <v>39378</v>
      </c>
    </row>
    <row r="22" spans="1:5">
      <c r="A22" s="914" t="s">
        <v>1195</v>
      </c>
      <c r="B22" s="915" t="s">
        <v>615</v>
      </c>
      <c r="C22" s="916">
        <v>74544</v>
      </c>
      <c r="D22" s="916">
        <v>0</v>
      </c>
      <c r="E22" s="916">
        <v>74544</v>
      </c>
    </row>
    <row r="23" spans="1:5">
      <c r="A23" s="917" t="s">
        <v>1198</v>
      </c>
      <c r="B23" s="918" t="s">
        <v>616</v>
      </c>
      <c r="C23" s="919">
        <v>382557</v>
      </c>
      <c r="D23" s="919">
        <v>0</v>
      </c>
      <c r="E23" s="919">
        <v>382557</v>
      </c>
    </row>
    <row r="24" spans="1:5">
      <c r="A24" s="917" t="s">
        <v>1201</v>
      </c>
      <c r="B24" s="918" t="s">
        <v>619</v>
      </c>
      <c r="C24" s="919">
        <v>111735</v>
      </c>
      <c r="D24" s="919">
        <v>0</v>
      </c>
      <c r="E24" s="919">
        <v>111735</v>
      </c>
    </row>
    <row r="25" spans="1:5">
      <c r="A25" s="917" t="s">
        <v>1204</v>
      </c>
      <c r="B25" s="918" t="s">
        <v>620</v>
      </c>
      <c r="C25" s="919">
        <v>596671</v>
      </c>
      <c r="D25" s="919">
        <v>-399219</v>
      </c>
      <c r="E25" s="919">
        <v>197452</v>
      </c>
    </row>
    <row r="26" spans="1:5">
      <c r="A26" s="917" t="s">
        <v>1207</v>
      </c>
      <c r="B26" s="918" t="s">
        <v>621</v>
      </c>
      <c r="C26" s="919">
        <v>52504</v>
      </c>
      <c r="D26" s="919">
        <v>0</v>
      </c>
      <c r="E26" s="919">
        <v>52504</v>
      </c>
    </row>
    <row r="27" spans="1:5">
      <c r="A27" s="914" t="s">
        <v>1213</v>
      </c>
      <c r="B27" s="915" t="s">
        <v>622</v>
      </c>
      <c r="C27" s="916">
        <v>1597</v>
      </c>
      <c r="D27" s="916">
        <v>0</v>
      </c>
      <c r="E27" s="916">
        <v>1597</v>
      </c>
    </row>
    <row r="28" spans="1:5">
      <c r="A28" s="914" t="s">
        <v>1216</v>
      </c>
      <c r="B28" s="915" t="s">
        <v>623</v>
      </c>
      <c r="C28" s="916">
        <v>2</v>
      </c>
      <c r="D28" s="916">
        <v>0</v>
      </c>
      <c r="E28" s="916">
        <v>2</v>
      </c>
    </row>
    <row r="29" spans="1:5">
      <c r="A29" s="917" t="s">
        <v>1222</v>
      </c>
      <c r="B29" s="918" t="s">
        <v>624</v>
      </c>
      <c r="C29" s="919">
        <v>1599</v>
      </c>
      <c r="D29" s="919">
        <v>0</v>
      </c>
      <c r="E29" s="919">
        <v>1599</v>
      </c>
    </row>
    <row r="30" spans="1:5">
      <c r="A30" s="914" t="s">
        <v>1228</v>
      </c>
      <c r="B30" s="915" t="s">
        <v>625</v>
      </c>
      <c r="C30" s="916">
        <v>91</v>
      </c>
      <c r="D30" s="916">
        <v>0</v>
      </c>
      <c r="E30" s="916">
        <v>91</v>
      </c>
    </row>
    <row r="31" spans="1:5">
      <c r="A31" s="914" t="s">
        <v>1231</v>
      </c>
      <c r="B31" s="915" t="s">
        <v>626</v>
      </c>
      <c r="C31" s="916">
        <v>31</v>
      </c>
      <c r="D31" s="916">
        <v>0</v>
      </c>
      <c r="E31" s="916">
        <v>31</v>
      </c>
    </row>
    <row r="32" spans="1:5">
      <c r="A32" s="917" t="s">
        <v>1237</v>
      </c>
      <c r="B32" s="918" t="s">
        <v>627</v>
      </c>
      <c r="C32" s="919">
        <v>122</v>
      </c>
      <c r="D32" s="919">
        <v>0</v>
      </c>
      <c r="E32" s="919">
        <v>122</v>
      </c>
    </row>
    <row r="33" spans="1:5">
      <c r="A33" s="917" t="s">
        <v>1240</v>
      </c>
      <c r="B33" s="918" t="s">
        <v>628</v>
      </c>
      <c r="C33" s="919">
        <v>1477</v>
      </c>
      <c r="D33" s="919">
        <v>0</v>
      </c>
      <c r="E33" s="919">
        <v>1477</v>
      </c>
    </row>
    <row r="34" spans="1:5">
      <c r="A34" s="917" t="s">
        <v>1243</v>
      </c>
      <c r="B34" s="918" t="s">
        <v>629</v>
      </c>
      <c r="C34" s="919">
        <v>53981</v>
      </c>
      <c r="D34" s="919">
        <v>0</v>
      </c>
      <c r="E34" s="919">
        <v>53981</v>
      </c>
    </row>
    <row r="35" spans="1:5">
      <c r="A35" s="914" t="s">
        <v>1246</v>
      </c>
      <c r="B35" s="915" t="s">
        <v>630</v>
      </c>
      <c r="C35" s="916">
        <v>48107</v>
      </c>
      <c r="D35" s="916">
        <v>0</v>
      </c>
      <c r="E35" s="916">
        <v>48107</v>
      </c>
    </row>
    <row r="36" spans="1:5">
      <c r="A36" s="914" t="s">
        <v>1253</v>
      </c>
      <c r="B36" s="915" t="s">
        <v>631</v>
      </c>
      <c r="C36" s="916">
        <v>1586</v>
      </c>
      <c r="D36" s="916">
        <v>0</v>
      </c>
      <c r="E36" s="916">
        <v>1586</v>
      </c>
    </row>
    <row r="37" spans="1:5">
      <c r="A37" s="917" t="s">
        <v>1256</v>
      </c>
      <c r="B37" s="918" t="s">
        <v>632</v>
      </c>
      <c r="C37" s="919">
        <v>49693</v>
      </c>
      <c r="D37" s="919">
        <v>0</v>
      </c>
      <c r="E37" s="919">
        <v>49693</v>
      </c>
    </row>
    <row r="38" spans="1:5">
      <c r="A38" s="914" t="s">
        <v>1259</v>
      </c>
      <c r="B38" s="915" t="s">
        <v>633</v>
      </c>
      <c r="C38" s="916">
        <v>14192</v>
      </c>
      <c r="D38" s="916">
        <v>0</v>
      </c>
      <c r="E38" s="916">
        <v>14192</v>
      </c>
    </row>
    <row r="39" spans="1:5">
      <c r="A39" s="917" t="s">
        <v>1262</v>
      </c>
      <c r="B39" s="918" t="s">
        <v>634</v>
      </c>
      <c r="C39" s="919">
        <v>35501</v>
      </c>
      <c r="D39" s="919">
        <v>0</v>
      </c>
      <c r="E39" s="919">
        <v>35501</v>
      </c>
    </row>
    <row r="40" spans="1:5">
      <c r="A40" s="920" t="s">
        <v>1265</v>
      </c>
      <c r="B40" s="921" t="s">
        <v>635</v>
      </c>
      <c r="C40" s="922">
        <v>89482</v>
      </c>
      <c r="D40" s="922">
        <v>0</v>
      </c>
      <c r="E40" s="922">
        <v>89482</v>
      </c>
    </row>
  </sheetData>
  <mergeCells count="2">
    <mergeCell ref="A5:E5"/>
    <mergeCell ref="C1:E1"/>
  </mergeCells>
  <phoneticPr fontId="74" type="noConversion"/>
  <pageMargins left="0.75" right="0.75" top="1" bottom="1" header="0.5" footer="0.5"/>
  <pageSetup scale="70" orientation="portrait" horizontalDpi="300" verticalDpi="300" r:id="rId1"/>
  <headerFooter alignWithMargins="0">
    <oddHeader>&amp;C&amp;LMunkaverzió&amp;RÉrték típus: Ezer Forint</oddHeader>
    <oddFooter>&amp;C&amp;LAdatellenőrző kód: 828-285a-52-61-413-36-f-221-236d4b3e2e2c614f&amp;R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" sqref="C2"/>
    </sheetView>
  </sheetViews>
  <sheetFormatPr defaultColWidth="8" defaultRowHeight="12.75"/>
  <cols>
    <col min="1" max="1" width="6.5703125" style="606" customWidth="1"/>
    <col min="2" max="2" width="49.42578125" style="606" customWidth="1"/>
    <col min="3" max="3" width="22" style="606" customWidth="1"/>
    <col min="4" max="16384" width="8" style="606"/>
  </cols>
  <sheetData>
    <row r="1" spans="1:4" ht="13.5">
      <c r="C1" s="607" t="s">
        <v>649</v>
      </c>
    </row>
    <row r="2" spans="1:4">
      <c r="C2" s="227" t="s">
        <v>1483</v>
      </c>
    </row>
    <row r="3" spans="1:4" ht="13.5">
      <c r="B3" s="608" t="s">
        <v>872</v>
      </c>
      <c r="C3" s="607"/>
    </row>
    <row r="4" spans="1:4" ht="14.25">
      <c r="A4" s="609"/>
      <c r="B4" s="609" t="s">
        <v>640</v>
      </c>
    </row>
    <row r="5" spans="1:4" ht="33.75" customHeight="1">
      <c r="A5" s="1147" t="s">
        <v>648</v>
      </c>
      <c r="B5" s="1147"/>
      <c r="C5" s="1147"/>
    </row>
    <row r="6" spans="1:4" ht="13.5" thickBot="1">
      <c r="B6" s="610" t="s">
        <v>87</v>
      </c>
      <c r="C6" s="611" t="s">
        <v>1479</v>
      </c>
    </row>
    <row r="7" spans="1:4" s="615" customFormat="1" ht="43.5" customHeight="1">
      <c r="A7" s="612"/>
      <c r="B7" s="613" t="s">
        <v>86</v>
      </c>
      <c r="C7" s="614" t="s">
        <v>641</v>
      </c>
    </row>
    <row r="8" spans="1:4" ht="28.5" customHeight="1">
      <c r="A8" s="616">
        <v>1</v>
      </c>
      <c r="B8" s="878" t="s">
        <v>1008</v>
      </c>
      <c r="C8" s="144"/>
    </row>
    <row r="9" spans="1:4" ht="18" customHeight="1">
      <c r="A9" s="618">
        <v>2</v>
      </c>
      <c r="B9" s="619" t="s">
        <v>642</v>
      </c>
      <c r="C9" s="620">
        <v>242302</v>
      </c>
    </row>
    <row r="10" spans="1:4" ht="18" customHeight="1">
      <c r="A10" s="616">
        <v>3</v>
      </c>
      <c r="B10" s="619" t="s">
        <v>643</v>
      </c>
      <c r="C10" s="620">
        <v>0</v>
      </c>
    </row>
    <row r="11" spans="1:4" ht="18" customHeight="1">
      <c r="A11" s="618">
        <v>4</v>
      </c>
      <c r="B11" s="619" t="s">
        <v>644</v>
      </c>
      <c r="C11" s="620">
        <v>385</v>
      </c>
    </row>
    <row r="12" spans="1:4" ht="18" customHeight="1">
      <c r="A12" s="616">
        <v>5</v>
      </c>
      <c r="B12" s="619" t="s">
        <v>647</v>
      </c>
      <c r="C12" s="620">
        <v>172</v>
      </c>
    </row>
    <row r="13" spans="1:4" ht="25.5" customHeight="1">
      <c r="A13" s="618">
        <v>6</v>
      </c>
      <c r="B13" s="617" t="s">
        <v>646</v>
      </c>
      <c r="C13" s="621">
        <f>SUM(C9:C12)</f>
        <v>242859</v>
      </c>
      <c r="D13" s="622"/>
    </row>
    <row r="14" spans="1:4">
      <c r="A14" s="616">
        <v>7</v>
      </c>
      <c r="B14" s="760" t="s">
        <v>1009</v>
      </c>
      <c r="C14" s="145"/>
    </row>
    <row r="15" spans="1:4" ht="38.25">
      <c r="A15" s="618">
        <v>8</v>
      </c>
      <c r="B15" s="619" t="s">
        <v>642</v>
      </c>
      <c r="C15" s="620">
        <v>534188</v>
      </c>
    </row>
    <row r="16" spans="1:4">
      <c r="A16" s="616">
        <v>9</v>
      </c>
      <c r="B16" s="619" t="s">
        <v>643</v>
      </c>
      <c r="C16" s="620"/>
    </row>
    <row r="17" spans="1:3">
      <c r="A17" s="618">
        <v>10</v>
      </c>
      <c r="B17" s="619" t="s">
        <v>644</v>
      </c>
      <c r="C17" s="620">
        <v>34234</v>
      </c>
    </row>
    <row r="18" spans="1:3">
      <c r="A18" s="616">
        <v>11</v>
      </c>
      <c r="B18" s="619" t="s">
        <v>647</v>
      </c>
      <c r="C18" s="620">
        <v>59</v>
      </c>
    </row>
    <row r="19" spans="1:3">
      <c r="A19" s="616" t="s">
        <v>1160</v>
      </c>
      <c r="B19" s="623" t="s">
        <v>645</v>
      </c>
      <c r="C19" s="624">
        <f>SUM(C15:C18)</f>
        <v>568481</v>
      </c>
    </row>
  </sheetData>
  <mergeCells count="1">
    <mergeCell ref="A5:C5"/>
  </mergeCells>
  <phoneticPr fontId="74" type="noConversion"/>
  <printOptions horizontalCentered="1"/>
  <pageMargins left="0.78740157480314965" right="0.78740157480314965" top="1.18" bottom="0.98425196850393704" header="0.7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10" customWidth="1"/>
  </cols>
  <sheetData>
    <row r="1" spans="1:10" ht="15.75">
      <c r="B1" s="573" t="s">
        <v>1109</v>
      </c>
      <c r="D1" s="16" t="s">
        <v>1100</v>
      </c>
    </row>
    <row r="2" spans="1:10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10" ht="18.75">
      <c r="B3" s="577" t="s">
        <v>1111</v>
      </c>
      <c r="D3" s="17" t="s">
        <v>1112</v>
      </c>
    </row>
    <row r="4" spans="1:10" ht="18.75">
      <c r="B4" s="578" t="s">
        <v>83</v>
      </c>
      <c r="D4" s="17"/>
    </row>
    <row r="5" spans="1:10">
      <c r="B5" s="953" t="s">
        <v>1105</v>
      </c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10" ht="25.5">
      <c r="A6" s="228" t="s">
        <v>1120</v>
      </c>
      <c r="B6" s="229" t="s">
        <v>1121</v>
      </c>
      <c r="C6" s="230" t="s">
        <v>1122</v>
      </c>
      <c r="D6" s="231" t="s">
        <v>83</v>
      </c>
      <c r="E6" s="231" t="s">
        <v>83</v>
      </c>
      <c r="F6" s="231" t="s">
        <v>83</v>
      </c>
      <c r="G6" s="231" t="s">
        <v>83</v>
      </c>
      <c r="H6" s="231" t="s">
        <v>83</v>
      </c>
      <c r="I6" s="231" t="s">
        <v>83</v>
      </c>
    </row>
    <row r="7" spans="1:10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  <c r="J7" s="715"/>
    </row>
    <row r="8" spans="1:10" ht="15" customHeight="1">
      <c r="A8" s="235" t="s">
        <v>1127</v>
      </c>
      <c r="B8" s="236" t="s">
        <v>1128</v>
      </c>
      <c r="C8" s="237" t="s">
        <v>1129</v>
      </c>
      <c r="D8" s="238">
        <f>'1c'!D8-'23b'!D8-'23c'!D8</f>
        <v>139570</v>
      </c>
      <c r="E8" s="239">
        <f>'1c'!E8-'23b'!E8-'23c'!E8</f>
        <v>139570</v>
      </c>
      <c r="F8" s="239">
        <f>'1c'!F8-'23b'!F8-'23c'!F8</f>
        <v>0</v>
      </c>
      <c r="G8" s="239">
        <f>'1c'!G8-'23b'!G8-'23c'!G8</f>
        <v>0</v>
      </c>
      <c r="H8" s="239">
        <f>'1c'!H8-'23b'!H8-'23c'!H8</f>
        <v>0</v>
      </c>
      <c r="I8" s="239">
        <f>'1c'!I8-'23b'!I8-'23c'!I8</f>
        <v>0</v>
      </c>
      <c r="J8" s="715"/>
    </row>
    <row r="9" spans="1:10" ht="15" customHeight="1">
      <c r="A9" s="235" t="s">
        <v>1130</v>
      </c>
      <c r="B9" s="240" t="s">
        <v>1131</v>
      </c>
      <c r="C9" s="237" t="s">
        <v>1132</v>
      </c>
      <c r="D9" s="238">
        <f>'1c'!D9-'23b'!D9-'23c'!D9</f>
        <v>125823</v>
      </c>
      <c r="E9" s="239">
        <f>'1c'!E9-'23b'!E9-'23c'!E9</f>
        <v>125823</v>
      </c>
      <c r="F9" s="239">
        <f>'1c'!F9-'23b'!F9-'23c'!F9</f>
        <v>0</v>
      </c>
      <c r="G9" s="239">
        <f>'1c'!G9-'23b'!G9-'23c'!G9</f>
        <v>0</v>
      </c>
      <c r="H9" s="239">
        <f>'1c'!H9-'23b'!H9-'23c'!H9</f>
        <v>0</v>
      </c>
      <c r="I9" s="239">
        <f>'1c'!I9-'23b'!I9-'23c'!I9</f>
        <v>0</v>
      </c>
      <c r="J9" s="715"/>
    </row>
    <row r="10" spans="1:10" ht="15" customHeight="1">
      <c r="A10" s="235" t="s">
        <v>1133</v>
      </c>
      <c r="B10" s="240" t="s">
        <v>1134</v>
      </c>
      <c r="C10" s="237" t="s">
        <v>1135</v>
      </c>
      <c r="D10" s="238">
        <f>'1c'!D10-'23b'!D10-'23c'!D10</f>
        <v>137689</v>
      </c>
      <c r="E10" s="239">
        <f>'1c'!E10-'23b'!E10-'23c'!E10</f>
        <v>137689</v>
      </c>
      <c r="F10" s="239">
        <f>'1c'!F10-'23b'!F10-'23c'!F10</f>
        <v>0</v>
      </c>
      <c r="G10" s="239">
        <f>'1c'!G10-'23b'!G10-'23c'!G10</f>
        <v>0</v>
      </c>
      <c r="H10" s="239">
        <f>'1c'!H10-'23b'!H10-'23c'!H10</f>
        <v>0</v>
      </c>
      <c r="I10" s="239">
        <f>'1c'!I10-'23b'!I10-'23c'!I10</f>
        <v>0</v>
      </c>
      <c r="J10" s="715"/>
    </row>
    <row r="11" spans="1:10" ht="15" customHeight="1">
      <c r="A11" s="235" t="s">
        <v>1136</v>
      </c>
      <c r="B11" s="240" t="s">
        <v>1137</v>
      </c>
      <c r="C11" s="237" t="s">
        <v>1138</v>
      </c>
      <c r="D11" s="238">
        <f>'1c'!D11-'23b'!D11-'23c'!D11</f>
        <v>7094</v>
      </c>
      <c r="E11" s="239">
        <f>'1c'!E11-'23b'!E11-'23c'!E11</f>
        <v>7094</v>
      </c>
      <c r="F11" s="239">
        <f>'1c'!F11-'23b'!F11-'23c'!F11</f>
        <v>0</v>
      </c>
      <c r="G11" s="239">
        <f>'1c'!G11-'23b'!G11-'23c'!G11</f>
        <v>0</v>
      </c>
      <c r="H11" s="239">
        <f>'1c'!H11-'23b'!H11-'23c'!H11</f>
        <v>0</v>
      </c>
      <c r="I11" s="239">
        <f>'1c'!I11-'23b'!I11-'23c'!I11</f>
        <v>0</v>
      </c>
      <c r="J11" s="715"/>
    </row>
    <row r="12" spans="1:10" ht="15" customHeight="1">
      <c r="A12" s="235" t="s">
        <v>1139</v>
      </c>
      <c r="B12" s="240" t="s">
        <v>678</v>
      </c>
      <c r="C12" s="237" t="s">
        <v>1141</v>
      </c>
      <c r="D12" s="238">
        <f>'1c'!D12-'23b'!D12-'23c'!D12</f>
        <v>6790</v>
      </c>
      <c r="E12" s="239">
        <f>'1c'!E12-'23b'!E12-'23c'!E12</f>
        <v>6790</v>
      </c>
      <c r="F12" s="239">
        <f>'1c'!F12-'23b'!F12-'23c'!F12</f>
        <v>0</v>
      </c>
      <c r="G12" s="239">
        <f>'1c'!G12-'23b'!G12-'23c'!G12</f>
        <v>0</v>
      </c>
      <c r="H12" s="239">
        <f>'1c'!H12-'23b'!H12-'23c'!H12</f>
        <v>0</v>
      </c>
      <c r="I12" s="239">
        <f>'1c'!I12-'23b'!I12-'23c'!I12</f>
        <v>0</v>
      </c>
      <c r="J12" s="715"/>
    </row>
    <row r="13" spans="1:10" ht="15" customHeight="1">
      <c r="A13" s="235" t="s">
        <v>1142</v>
      </c>
      <c r="B13" s="245" t="s">
        <v>679</v>
      </c>
      <c r="C13" s="237" t="s">
        <v>1144</v>
      </c>
      <c r="D13" s="238">
        <f>'1c'!D13-'23b'!D13-'23c'!D13</f>
        <v>2782</v>
      </c>
      <c r="E13" s="239">
        <f>'1c'!E13-'23b'!E13-'23c'!E13</f>
        <v>2782</v>
      </c>
      <c r="F13" s="239">
        <f>'1c'!F13-'23b'!F13-'23c'!F13</f>
        <v>0</v>
      </c>
      <c r="G13" s="239">
        <f>'1c'!G13-'23b'!G13-'23c'!G13</f>
        <v>0</v>
      </c>
      <c r="H13" s="239">
        <f>'1c'!H13-'23b'!H13-'23c'!H13</f>
        <v>0</v>
      </c>
      <c r="I13" s="239">
        <f>'1c'!I13-'23b'!I13-'23c'!I13</f>
        <v>0</v>
      </c>
      <c r="J13" s="715"/>
    </row>
    <row r="14" spans="1:10" ht="15" customHeight="1">
      <c r="A14" s="241" t="s">
        <v>1145</v>
      </c>
      <c r="B14" s="242" t="s">
        <v>1146</v>
      </c>
      <c r="C14" s="243" t="s">
        <v>1147</v>
      </c>
      <c r="D14" s="238">
        <f>'1c'!D14-'23b'!D14-'23c'!D14</f>
        <v>419748</v>
      </c>
      <c r="E14" s="239">
        <f>'1c'!E14-'23b'!E14-'23c'!E14</f>
        <v>419748</v>
      </c>
      <c r="F14" s="239">
        <f>'1c'!F14-'23b'!F14-'23c'!F14</f>
        <v>0</v>
      </c>
      <c r="G14" s="239">
        <f>'1c'!G14-'23b'!G14-'23c'!G14</f>
        <v>0</v>
      </c>
      <c r="H14" s="239">
        <f>'1c'!H14-'23b'!H14-'23c'!H14</f>
        <v>0</v>
      </c>
      <c r="I14" s="239">
        <f>'1c'!I14-'23b'!I14-'23c'!I14</f>
        <v>0</v>
      </c>
      <c r="J14" s="715"/>
    </row>
    <row r="15" spans="1:10" ht="15" customHeight="1">
      <c r="A15" s="235" t="s">
        <v>1148</v>
      </c>
      <c r="B15" s="240" t="s">
        <v>1149</v>
      </c>
      <c r="C15" s="237" t="s">
        <v>1150</v>
      </c>
      <c r="D15" s="238">
        <f>'1c'!D15-'23b'!D15-'23c'!D15</f>
        <v>0</v>
      </c>
      <c r="E15" s="239">
        <f>'1c'!E15-'23b'!E15-'23c'!E15</f>
        <v>0</v>
      </c>
      <c r="F15" s="239">
        <f>'1c'!F15-'23b'!F15-'23c'!F15</f>
        <v>0</v>
      </c>
      <c r="G15" s="239">
        <f>'1c'!G15-'23b'!G15-'23c'!G15</f>
        <v>0</v>
      </c>
      <c r="H15" s="239">
        <f>'1c'!H15-'23b'!H15-'23c'!H15</f>
        <v>0</v>
      </c>
      <c r="I15" s="239">
        <f>'1c'!I15-'23b'!I15-'23c'!I15</f>
        <v>0</v>
      </c>
      <c r="J15" s="715"/>
    </row>
    <row r="16" spans="1:10" ht="15" customHeight="1">
      <c r="A16" s="235" t="s">
        <v>1151</v>
      </c>
      <c r="B16" s="240" t="s">
        <v>1152</v>
      </c>
      <c r="C16" s="237" t="s">
        <v>1153</v>
      </c>
      <c r="D16" s="238">
        <f>'1c'!D16-'23b'!D16-'23c'!D16</f>
        <v>0</v>
      </c>
      <c r="E16" s="239">
        <f>'1c'!E16-'23b'!E16-'23c'!E16</f>
        <v>0</v>
      </c>
      <c r="F16" s="239">
        <f>'1c'!F16-'23b'!F16-'23c'!F16</f>
        <v>0</v>
      </c>
      <c r="G16" s="239">
        <f>'1c'!G16-'23b'!G16-'23c'!G16</f>
        <v>0</v>
      </c>
      <c r="H16" s="239">
        <f>'1c'!H16-'23b'!H16-'23c'!H16</f>
        <v>0</v>
      </c>
      <c r="I16" s="239">
        <f>'1c'!I16-'23b'!I16-'23c'!I16</f>
        <v>0</v>
      </c>
      <c r="J16" s="715"/>
    </row>
    <row r="17" spans="1:10" ht="15" customHeight="1">
      <c r="A17" s="235" t="s">
        <v>1154</v>
      </c>
      <c r="B17" s="240" t="s">
        <v>1155</v>
      </c>
      <c r="C17" s="237" t="s">
        <v>1156</v>
      </c>
      <c r="D17" s="238">
        <f>'1c'!D17-'23b'!D17-'23c'!D17</f>
        <v>0</v>
      </c>
      <c r="E17" s="239">
        <f>'1c'!E17-'23b'!E17-'23c'!E17</f>
        <v>0</v>
      </c>
      <c r="F17" s="239">
        <f>'1c'!F17-'23b'!F17-'23c'!F17</f>
        <v>0</v>
      </c>
      <c r="G17" s="239">
        <f>'1c'!G17-'23b'!G17-'23c'!G17</f>
        <v>0</v>
      </c>
      <c r="H17" s="239">
        <f>'1c'!H17-'23b'!H17-'23c'!H17</f>
        <v>0</v>
      </c>
      <c r="I17" s="239">
        <f>'1c'!I17-'23b'!I17-'23c'!I17</f>
        <v>0</v>
      </c>
      <c r="J17" s="715"/>
    </row>
    <row r="18" spans="1:10" ht="15" customHeight="1">
      <c r="A18" s="235" t="s">
        <v>1157</v>
      </c>
      <c r="B18" s="240" t="s">
        <v>1158</v>
      </c>
      <c r="C18" s="237" t="s">
        <v>1159</v>
      </c>
      <c r="D18" s="238">
        <f>'1c'!D18-'23b'!D18-'23c'!D18</f>
        <v>0</v>
      </c>
      <c r="E18" s="239">
        <f>'1c'!E18-'23b'!E18-'23c'!E18</f>
        <v>0</v>
      </c>
      <c r="F18" s="239">
        <f>'1c'!F18-'23b'!F18-'23c'!F18</f>
        <v>0</v>
      </c>
      <c r="G18" s="239">
        <f>'1c'!G18-'23b'!G18-'23c'!G18</f>
        <v>0</v>
      </c>
      <c r="H18" s="239">
        <f>'1c'!H18-'23b'!H18-'23c'!H18</f>
        <v>0</v>
      </c>
      <c r="I18" s="239">
        <f>'1c'!I18-'23b'!I18-'23c'!I18</f>
        <v>0</v>
      </c>
      <c r="J18" s="715"/>
    </row>
    <row r="19" spans="1:10" ht="15" customHeight="1">
      <c r="A19" s="235" t="s">
        <v>1160</v>
      </c>
      <c r="B19" s="240" t="s">
        <v>1161</v>
      </c>
      <c r="C19" s="237" t="s">
        <v>1162</v>
      </c>
      <c r="D19" s="238">
        <f>'1c'!D19-'23b'!D19-'23c'!D19</f>
        <v>110971</v>
      </c>
      <c r="E19" s="239">
        <f>'1c'!E19-'23b'!E19-'23c'!E19</f>
        <v>20955</v>
      </c>
      <c r="F19" s="239">
        <f>'1c'!F19-'23b'!F19-'23c'!F19</f>
        <v>581</v>
      </c>
      <c r="G19" s="239">
        <f>'1c'!G19-'23b'!G19-'23c'!G19</f>
        <v>87808</v>
      </c>
      <c r="H19" s="239">
        <f>'1c'!H19-'23b'!H19-'23c'!H19</f>
        <v>1627</v>
      </c>
      <c r="I19" s="239">
        <f>'1c'!I19-'23b'!I19-'23c'!I19</f>
        <v>0</v>
      </c>
      <c r="J19" s="715"/>
    </row>
    <row r="20" spans="1:10" ht="15" customHeight="1">
      <c r="A20" s="235"/>
      <c r="B20" s="240" t="s">
        <v>1163</v>
      </c>
      <c r="C20" s="237" t="s">
        <v>1164</v>
      </c>
      <c r="D20" s="238">
        <f>'1c'!D20-'23b'!D20-'23c'!D20</f>
        <v>962</v>
      </c>
      <c r="E20" s="239">
        <f>'1c'!E20-'23b'!E20-'23c'!E20</f>
        <v>381</v>
      </c>
      <c r="F20" s="239">
        <f>'1c'!F20-'23b'!F20-'23c'!F20</f>
        <v>581</v>
      </c>
      <c r="G20" s="239">
        <f>'1c'!G20-'23b'!G20-'23c'!G20</f>
        <v>0</v>
      </c>
      <c r="H20" s="239">
        <f>'1c'!H20-'23b'!H20-'23c'!H20</f>
        <v>0</v>
      </c>
      <c r="I20" s="239">
        <f>'1c'!I20-'23b'!I20-'23c'!I20</f>
        <v>0</v>
      </c>
      <c r="J20" s="715"/>
    </row>
    <row r="21" spans="1:10" ht="15" customHeight="1">
      <c r="A21" s="235"/>
      <c r="B21" s="240" t="s">
        <v>1165</v>
      </c>
      <c r="C21" s="237" t="s">
        <v>1166</v>
      </c>
      <c r="D21" s="238">
        <f>'1c'!D21-'23b'!D21-'23c'!D21</f>
        <v>12978</v>
      </c>
      <c r="E21" s="239">
        <f>'1c'!E21-'23b'!E21-'23c'!E21</f>
        <v>12978</v>
      </c>
      <c r="F21" s="239">
        <f>'1c'!F21-'23b'!F21-'23c'!F21</f>
        <v>0</v>
      </c>
      <c r="G21" s="239">
        <f>'1c'!G21-'23b'!G21-'23c'!G21</f>
        <v>0</v>
      </c>
      <c r="H21" s="239">
        <f>'1c'!H21-'23b'!H21-'23c'!H21</f>
        <v>0</v>
      </c>
      <c r="I21" s="239">
        <f>'1c'!I21-'23b'!I21-'23c'!I21</f>
        <v>0</v>
      </c>
      <c r="J21" s="715"/>
    </row>
    <row r="22" spans="1:10" ht="15" customHeight="1">
      <c r="A22" s="235"/>
      <c r="B22" s="240" t="s">
        <v>1167</v>
      </c>
      <c r="C22" s="237" t="s">
        <v>1168</v>
      </c>
      <c r="D22" s="238">
        <f>'1c'!D22-'23b'!D22-'23c'!D22</f>
        <v>89435</v>
      </c>
      <c r="E22" s="239">
        <f>'1c'!E22-'23b'!E22-'23c'!E22</f>
        <v>0</v>
      </c>
      <c r="F22" s="239">
        <f>'1c'!F22-'23b'!F22-'23c'!F22</f>
        <v>0</v>
      </c>
      <c r="G22" s="239">
        <f>'1c'!G22-'23b'!G22-'23c'!G22</f>
        <v>87808</v>
      </c>
      <c r="H22" s="239">
        <f>'1c'!H22-'23b'!H22-'23c'!H22</f>
        <v>1627</v>
      </c>
      <c r="I22" s="239">
        <f>'1c'!I22-'23b'!I22-'23c'!I22</f>
        <v>0</v>
      </c>
      <c r="J22" s="715"/>
    </row>
    <row r="23" spans="1:10" ht="15" customHeight="1">
      <c r="A23" s="235"/>
      <c r="B23" s="240" t="s">
        <v>1169</v>
      </c>
      <c r="C23" s="237" t="s">
        <v>1170</v>
      </c>
      <c r="D23" s="238">
        <f>'1c'!D23-'23b'!D23-'23c'!D23</f>
        <v>0</v>
      </c>
      <c r="E23" s="239">
        <f>'1c'!E23-'23b'!E23-'23c'!E23</f>
        <v>0</v>
      </c>
      <c r="F23" s="239">
        <f>'1c'!F23-'23b'!F23-'23c'!F23</f>
        <v>0</v>
      </c>
      <c r="G23" s="239">
        <f>'1c'!G23-'23b'!G23-'23c'!G23</f>
        <v>0</v>
      </c>
      <c r="H23" s="239">
        <f>'1c'!H23-'23b'!H23-'23c'!H23</f>
        <v>0</v>
      </c>
      <c r="I23" s="239">
        <f>'1c'!I23-'23b'!I23-'23c'!I23</f>
        <v>0</v>
      </c>
      <c r="J23" s="715"/>
    </row>
    <row r="24" spans="1:10" ht="15" customHeight="1">
      <c r="A24" s="235"/>
      <c r="B24" s="240" t="s">
        <v>1171</v>
      </c>
      <c r="C24" s="237" t="s">
        <v>1172</v>
      </c>
      <c r="D24" s="238">
        <f>'1c'!D24-'23b'!D24-'23c'!D24</f>
        <v>0</v>
      </c>
      <c r="E24" s="239">
        <f>'1c'!E24-'23b'!E24-'23c'!E24</f>
        <v>0</v>
      </c>
      <c r="F24" s="239">
        <f>'1c'!F24-'23b'!F24-'23c'!F24</f>
        <v>0</v>
      </c>
      <c r="G24" s="239">
        <f>'1c'!G24-'23b'!G24-'23c'!G24</f>
        <v>0</v>
      </c>
      <c r="H24" s="239">
        <f>'1c'!H24-'23b'!H24-'23c'!H24</f>
        <v>0</v>
      </c>
      <c r="I24" s="239">
        <f>'1c'!I24-'23b'!I24-'23c'!I24</f>
        <v>0</v>
      </c>
      <c r="J24" s="715"/>
    </row>
    <row r="25" spans="1:10" ht="15" customHeight="1">
      <c r="A25" s="235"/>
      <c r="B25" s="240" t="s">
        <v>1173</v>
      </c>
      <c r="C25" s="237" t="s">
        <v>1174</v>
      </c>
      <c r="D25" s="238">
        <f>'1c'!D25-'23b'!D25-'23c'!D25</f>
        <v>0</v>
      </c>
      <c r="E25" s="239">
        <f>'1c'!E25-'23b'!E25-'23c'!E25</f>
        <v>0</v>
      </c>
      <c r="F25" s="239">
        <f>'1c'!F25-'23b'!F25-'23c'!F25</f>
        <v>0</v>
      </c>
      <c r="G25" s="239">
        <f>'1c'!G25-'23b'!G25-'23c'!G25</f>
        <v>0</v>
      </c>
      <c r="H25" s="239">
        <f>'1c'!H25-'23b'!H25-'23c'!H25</f>
        <v>0</v>
      </c>
      <c r="I25" s="239">
        <f>'1c'!I25-'23b'!I25-'23c'!I25</f>
        <v>0</v>
      </c>
      <c r="J25" s="715"/>
    </row>
    <row r="26" spans="1:10" ht="15" customHeight="1">
      <c r="A26" s="235"/>
      <c r="B26" s="240" t="s">
        <v>1175</v>
      </c>
      <c r="C26" s="237" t="s">
        <v>1176</v>
      </c>
      <c r="D26" s="238">
        <f>'1c'!D26-'23b'!D26-'23c'!D26</f>
        <v>7596</v>
      </c>
      <c r="E26" s="239">
        <f>'1c'!E26-'23b'!E26-'23c'!E26</f>
        <v>7596</v>
      </c>
      <c r="F26" s="239">
        <f>'1c'!F26-'23b'!F26-'23c'!F26</f>
        <v>0</v>
      </c>
      <c r="G26" s="239">
        <f>'1c'!G26-'23b'!G26-'23c'!G26</f>
        <v>0</v>
      </c>
      <c r="H26" s="239">
        <f>'1c'!H26-'23b'!H26-'23c'!H26</f>
        <v>0</v>
      </c>
      <c r="I26" s="239">
        <f>'1c'!I26-'23b'!I26-'23c'!I26</f>
        <v>0</v>
      </c>
      <c r="J26" s="715"/>
    </row>
    <row r="27" spans="1:10" ht="15" customHeight="1">
      <c r="A27" s="241" t="s">
        <v>1177</v>
      </c>
      <c r="B27" s="242" t="s">
        <v>1178</v>
      </c>
      <c r="C27" s="243" t="s">
        <v>1179</v>
      </c>
      <c r="D27" s="238">
        <f>'1c'!D27-'23b'!D27-'23c'!D27</f>
        <v>530719</v>
      </c>
      <c r="E27" s="239">
        <f>'1c'!E27-'23b'!E27-'23c'!E27</f>
        <v>440703</v>
      </c>
      <c r="F27" s="239">
        <f>'1c'!F27-'23b'!F27-'23c'!F27</f>
        <v>581</v>
      </c>
      <c r="G27" s="239">
        <f>'1c'!G27-'23b'!G27-'23c'!G27</f>
        <v>87808</v>
      </c>
      <c r="H27" s="239">
        <f>'1c'!H27-'23b'!H27-'23c'!H27</f>
        <v>1627</v>
      </c>
      <c r="I27" s="239">
        <f>'1c'!I27-'23b'!I27-'23c'!I27</f>
        <v>0</v>
      </c>
      <c r="J27" s="715"/>
    </row>
    <row r="28" spans="1:10" ht="15" customHeight="1">
      <c r="A28" s="235" t="s">
        <v>1180</v>
      </c>
      <c r="B28" s="240" t="s">
        <v>1181</v>
      </c>
      <c r="C28" s="237" t="s">
        <v>1182</v>
      </c>
      <c r="D28" s="238">
        <f>'1c'!D28-'23b'!D28-'23c'!D28</f>
        <v>181261</v>
      </c>
      <c r="E28" s="239">
        <f>'1c'!E28-'23b'!E28-'23c'!E28</f>
        <v>181261</v>
      </c>
      <c r="F28" s="239">
        <f>'1c'!F28-'23b'!F28-'23c'!F28</f>
        <v>0</v>
      </c>
      <c r="G28" s="239">
        <f>'1c'!G28-'23b'!G28-'23c'!G28</f>
        <v>0</v>
      </c>
      <c r="H28" s="239">
        <f>'1c'!H28-'23b'!H28-'23c'!H28</f>
        <v>0</v>
      </c>
      <c r="I28" s="239">
        <f>'1c'!I28-'23b'!I28-'23c'!I28</f>
        <v>0</v>
      </c>
      <c r="J28" s="715"/>
    </row>
    <row r="29" spans="1:10" ht="15" customHeight="1">
      <c r="A29" s="235" t="s">
        <v>1183</v>
      </c>
      <c r="B29" s="240" t="s">
        <v>1184</v>
      </c>
      <c r="C29" s="237" t="s">
        <v>1185</v>
      </c>
      <c r="D29" s="238">
        <f>'1c'!D29-'23b'!D29-'23c'!D29</f>
        <v>0</v>
      </c>
      <c r="E29" s="239">
        <f>'1c'!E29-'23b'!E29-'23c'!E29</f>
        <v>0</v>
      </c>
      <c r="F29" s="239">
        <f>'1c'!F29-'23b'!F29-'23c'!F29</f>
        <v>0</v>
      </c>
      <c r="G29" s="239">
        <f>'1c'!G29-'23b'!G29-'23c'!G29</f>
        <v>0</v>
      </c>
      <c r="H29" s="239">
        <f>'1c'!H29-'23b'!H29-'23c'!H29</f>
        <v>0</v>
      </c>
      <c r="I29" s="239">
        <f>'1c'!I29-'23b'!I29-'23c'!I29</f>
        <v>0</v>
      </c>
      <c r="J29" s="715"/>
    </row>
    <row r="30" spans="1:10" ht="15" customHeight="1">
      <c r="A30" s="235" t="s">
        <v>1186</v>
      </c>
      <c r="B30" s="240" t="s">
        <v>1187</v>
      </c>
      <c r="C30" s="237" t="s">
        <v>1188</v>
      </c>
      <c r="D30" s="238">
        <f>'1c'!D30-'23b'!D30-'23c'!D30</f>
        <v>0</v>
      </c>
      <c r="E30" s="239">
        <f>'1c'!E30-'23b'!E30-'23c'!E30</f>
        <v>0</v>
      </c>
      <c r="F30" s="239">
        <f>'1c'!F30-'23b'!F30-'23c'!F30</f>
        <v>0</v>
      </c>
      <c r="G30" s="239">
        <f>'1c'!G30-'23b'!G30-'23c'!G30</f>
        <v>0</v>
      </c>
      <c r="H30" s="239">
        <f>'1c'!H30-'23b'!H30-'23c'!H30</f>
        <v>0</v>
      </c>
      <c r="I30" s="239">
        <f>'1c'!I30-'23b'!I30-'23c'!I30</f>
        <v>0</v>
      </c>
      <c r="J30" s="715"/>
    </row>
    <row r="31" spans="1:10" ht="15" customHeight="1">
      <c r="A31" s="235" t="s">
        <v>1189</v>
      </c>
      <c r="B31" s="240" t="s">
        <v>1190</v>
      </c>
      <c r="C31" s="237" t="s">
        <v>1191</v>
      </c>
      <c r="D31" s="238">
        <f>'1c'!D31-'23b'!D31-'23c'!D31</f>
        <v>0</v>
      </c>
      <c r="E31" s="239">
        <f>'1c'!E31-'23b'!E31-'23c'!E31</f>
        <v>0</v>
      </c>
      <c r="F31" s="239">
        <f>'1c'!F31-'23b'!F31-'23c'!F31</f>
        <v>0</v>
      </c>
      <c r="G31" s="239">
        <f>'1c'!G31-'23b'!G31-'23c'!G31</f>
        <v>0</v>
      </c>
      <c r="H31" s="239">
        <f>'1c'!H31-'23b'!H31-'23c'!H31</f>
        <v>0</v>
      </c>
      <c r="I31" s="239">
        <f>'1c'!I31-'23b'!I31-'23c'!I31</f>
        <v>0</v>
      </c>
      <c r="J31" s="715"/>
    </row>
    <row r="32" spans="1:10" ht="15" customHeight="1">
      <c r="A32" s="235" t="s">
        <v>1192</v>
      </c>
      <c r="B32" s="240" t="s">
        <v>1193</v>
      </c>
      <c r="C32" s="237" t="s">
        <v>1194</v>
      </c>
      <c r="D32" s="238">
        <f>'1c'!D32-'23b'!D32-'23c'!D32</f>
        <v>45747</v>
      </c>
      <c r="E32" s="239">
        <f>'1c'!E32-'23b'!E32-'23c'!E32</f>
        <v>45747</v>
      </c>
      <c r="F32" s="239">
        <f>'1c'!F32-'23b'!F32-'23c'!F32</f>
        <v>0</v>
      </c>
      <c r="G32" s="239">
        <f>'1c'!G32-'23b'!G32-'23c'!G32</f>
        <v>0</v>
      </c>
      <c r="H32" s="239">
        <f>'1c'!H32-'23b'!H32-'23c'!H32</f>
        <v>0</v>
      </c>
      <c r="I32" s="239">
        <f>'1c'!I32-'23b'!I32-'23c'!I32</f>
        <v>0</v>
      </c>
      <c r="J32" s="715"/>
    </row>
    <row r="33" spans="1:10" ht="15" customHeight="1">
      <c r="A33" s="241" t="s">
        <v>1195</v>
      </c>
      <c r="B33" s="242" t="s">
        <v>1196</v>
      </c>
      <c r="C33" s="243" t="s">
        <v>1197</v>
      </c>
      <c r="D33" s="238">
        <f>'1c'!D33-'23b'!D33-'23c'!D33</f>
        <v>227008</v>
      </c>
      <c r="E33" s="239">
        <f>'1c'!E33-'23b'!E33-'23c'!E33</f>
        <v>227008</v>
      </c>
      <c r="F33" s="239">
        <f>'1c'!F33-'23b'!F33-'23c'!F33</f>
        <v>0</v>
      </c>
      <c r="G33" s="239">
        <f>'1c'!G33-'23b'!G33-'23c'!G33</f>
        <v>0</v>
      </c>
      <c r="H33" s="239">
        <f>'1c'!H33-'23b'!H33-'23c'!H33</f>
        <v>0</v>
      </c>
      <c r="I33" s="239">
        <f>'1c'!I33-'23b'!I33-'23c'!I33</f>
        <v>0</v>
      </c>
      <c r="J33" s="715"/>
    </row>
    <row r="34" spans="1:10" ht="15" customHeight="1">
      <c r="A34" s="235" t="s">
        <v>1198</v>
      </c>
      <c r="B34" s="240" t="s">
        <v>1199</v>
      </c>
      <c r="C34" s="237" t="s">
        <v>1200</v>
      </c>
      <c r="D34" s="238">
        <f>'1c'!D34-'23b'!D34-'23c'!D34</f>
        <v>0</v>
      </c>
      <c r="E34" s="239">
        <f>'1c'!E34-'23b'!E34-'23c'!E34</f>
        <v>0</v>
      </c>
      <c r="F34" s="239">
        <f>'1c'!F34-'23b'!F34-'23c'!F34</f>
        <v>0</v>
      </c>
      <c r="G34" s="239">
        <f>'1c'!G34-'23b'!G34-'23c'!G34</f>
        <v>0</v>
      </c>
      <c r="H34" s="239">
        <f>'1c'!H34-'23b'!H34-'23c'!H34</f>
        <v>0</v>
      </c>
      <c r="I34" s="239">
        <f>'1c'!I34-'23b'!I34-'23c'!I34</f>
        <v>0</v>
      </c>
      <c r="J34" s="715"/>
    </row>
    <row r="35" spans="1:10" ht="15" customHeight="1">
      <c r="A35" s="235" t="s">
        <v>1201</v>
      </c>
      <c r="B35" s="240" t="s">
        <v>1202</v>
      </c>
      <c r="C35" s="237" t="s">
        <v>1203</v>
      </c>
      <c r="D35" s="238">
        <f>'1c'!D35-'23b'!D35-'23c'!D35</f>
        <v>0</v>
      </c>
      <c r="E35" s="239">
        <f>'1c'!E35-'23b'!E35-'23c'!E35</f>
        <v>0</v>
      </c>
      <c r="F35" s="239">
        <f>'1c'!F35-'23b'!F35-'23c'!F35</f>
        <v>0</v>
      </c>
      <c r="G35" s="239">
        <f>'1c'!G35-'23b'!G35-'23c'!G35</f>
        <v>0</v>
      </c>
      <c r="H35" s="239">
        <f>'1c'!H35-'23b'!H35-'23c'!H35</f>
        <v>0</v>
      </c>
      <c r="I35" s="239">
        <f>'1c'!I35-'23b'!I35-'23c'!I35</f>
        <v>0</v>
      </c>
      <c r="J35" s="715"/>
    </row>
    <row r="36" spans="1:10" ht="15" customHeight="1">
      <c r="A36" s="241" t="s">
        <v>1204</v>
      </c>
      <c r="B36" s="242" t="s">
        <v>1205</v>
      </c>
      <c r="C36" s="243" t="s">
        <v>1206</v>
      </c>
      <c r="D36" s="238">
        <f>'1c'!D36-'23b'!D36-'23c'!D36</f>
        <v>0</v>
      </c>
      <c r="E36" s="239">
        <f>'1c'!E36-'23b'!E36-'23c'!E36</f>
        <v>0</v>
      </c>
      <c r="F36" s="239">
        <f>'1c'!F36-'23b'!F36-'23c'!F36</f>
        <v>0</v>
      </c>
      <c r="G36" s="239">
        <f>'1c'!G36-'23b'!G36-'23c'!G36</f>
        <v>0</v>
      </c>
      <c r="H36" s="239">
        <f>'1c'!H36-'23b'!H36-'23c'!H36</f>
        <v>0</v>
      </c>
      <c r="I36" s="239">
        <f>'1c'!I36-'23b'!I36-'23c'!I36</f>
        <v>0</v>
      </c>
      <c r="J36" s="715"/>
    </row>
    <row r="37" spans="1:10" ht="15" customHeight="1">
      <c r="A37" s="235" t="s">
        <v>1207</v>
      </c>
      <c r="B37" s="240" t="s">
        <v>1208</v>
      </c>
      <c r="C37" s="237" t="s">
        <v>1209</v>
      </c>
      <c r="D37" s="238">
        <f>'1c'!D37-'23b'!D37-'23c'!D37</f>
        <v>0</v>
      </c>
      <c r="E37" s="239">
        <f>'1c'!E37-'23b'!E37-'23c'!E37</f>
        <v>0</v>
      </c>
      <c r="F37" s="239">
        <f>'1c'!F37-'23b'!F37-'23c'!F37</f>
        <v>0</v>
      </c>
      <c r="G37" s="239">
        <f>'1c'!G37-'23b'!G37-'23c'!G37</f>
        <v>0</v>
      </c>
      <c r="H37" s="239">
        <f>'1c'!H37-'23b'!H37-'23c'!H37</f>
        <v>0</v>
      </c>
      <c r="I37" s="239">
        <f>'1c'!I37-'23b'!I37-'23c'!I37</f>
        <v>0</v>
      </c>
      <c r="J37" s="715"/>
    </row>
    <row r="38" spans="1:10" ht="15" customHeight="1">
      <c r="A38" s="235" t="s">
        <v>1210</v>
      </c>
      <c r="B38" s="240" t="s">
        <v>1211</v>
      </c>
      <c r="C38" s="237" t="s">
        <v>1212</v>
      </c>
      <c r="D38" s="238">
        <f>'1c'!D38-'23b'!D38-'23c'!D38</f>
        <v>0</v>
      </c>
      <c r="E38" s="239">
        <f>'1c'!E38-'23b'!E38-'23c'!E38</f>
        <v>0</v>
      </c>
      <c r="F38" s="239">
        <f>'1c'!F38-'23b'!F38-'23c'!F38</f>
        <v>0</v>
      </c>
      <c r="G38" s="239">
        <f>'1c'!G38-'23b'!G38-'23c'!G38</f>
        <v>0</v>
      </c>
      <c r="H38" s="239">
        <f>'1c'!H38-'23b'!H38-'23c'!H38</f>
        <v>0</v>
      </c>
      <c r="I38" s="239">
        <f>'1c'!I38-'23b'!I38-'23c'!I38</f>
        <v>0</v>
      </c>
      <c r="J38" s="715"/>
    </row>
    <row r="39" spans="1:10" ht="15" customHeight="1">
      <c r="A39" s="235" t="s">
        <v>1213</v>
      </c>
      <c r="B39" s="240" t="s">
        <v>1214</v>
      </c>
      <c r="C39" s="237" t="s">
        <v>1215</v>
      </c>
      <c r="D39" s="238">
        <f>'1c'!D39-'23b'!D39-'23c'!D39</f>
        <v>95404</v>
      </c>
      <c r="E39" s="239">
        <f>'1c'!E39-'23b'!E39-'23c'!E39</f>
        <v>95404</v>
      </c>
      <c r="F39" s="239">
        <f>'1c'!F39-'23b'!F39-'23c'!F39</f>
        <v>0</v>
      </c>
      <c r="G39" s="239">
        <f>'1c'!G39-'23b'!G39-'23c'!G39</f>
        <v>0</v>
      </c>
      <c r="H39" s="239">
        <f>'1c'!H39-'23b'!H39-'23c'!H39</f>
        <v>0</v>
      </c>
      <c r="I39" s="239">
        <f>'1c'!I39-'23b'!I39-'23c'!I39</f>
        <v>0</v>
      </c>
      <c r="J39" s="715"/>
    </row>
    <row r="40" spans="1:10" ht="15" customHeight="1">
      <c r="A40" s="235" t="s">
        <v>1216</v>
      </c>
      <c r="B40" s="240" t="s">
        <v>1217</v>
      </c>
      <c r="C40" s="237" t="s">
        <v>1218</v>
      </c>
      <c r="D40" s="238">
        <f>'1c'!D40-'23b'!D40-'23c'!D40</f>
        <v>198353</v>
      </c>
      <c r="E40" s="239">
        <f>'1c'!E40-'23b'!E40-'23c'!E40</f>
        <v>198353</v>
      </c>
      <c r="F40" s="239">
        <f>'1c'!F40-'23b'!F40-'23c'!F40</f>
        <v>0</v>
      </c>
      <c r="G40" s="239">
        <f>'1c'!G40-'23b'!G40-'23c'!G40</f>
        <v>0</v>
      </c>
      <c r="H40" s="239">
        <f>'1c'!H40-'23b'!H40-'23c'!H40</f>
        <v>0</v>
      </c>
      <c r="I40" s="239">
        <f>'1c'!I40-'23b'!I40-'23c'!I40</f>
        <v>0</v>
      </c>
      <c r="J40" s="715"/>
    </row>
    <row r="41" spans="1:10" ht="15" customHeight="1">
      <c r="A41" s="235" t="s">
        <v>1219</v>
      </c>
      <c r="B41" s="240" t="s">
        <v>1220</v>
      </c>
      <c r="C41" s="237" t="s">
        <v>1221</v>
      </c>
      <c r="D41" s="238">
        <f>'1c'!D41-'23b'!D41-'23c'!D41</f>
        <v>0</v>
      </c>
      <c r="E41" s="239">
        <f>'1c'!E41-'23b'!E41-'23c'!E41</f>
        <v>0</v>
      </c>
      <c r="F41" s="239">
        <f>'1c'!F41-'23b'!F41-'23c'!F41</f>
        <v>0</v>
      </c>
      <c r="G41" s="239">
        <f>'1c'!G41-'23b'!G41-'23c'!G41</f>
        <v>0</v>
      </c>
      <c r="H41" s="239">
        <f>'1c'!H41-'23b'!H41-'23c'!H41</f>
        <v>0</v>
      </c>
      <c r="I41" s="239">
        <f>'1c'!I41-'23b'!I41-'23c'!I41</f>
        <v>0</v>
      </c>
      <c r="J41" s="715"/>
    </row>
    <row r="42" spans="1:10" ht="15" customHeight="1">
      <c r="A42" s="235" t="s">
        <v>1222</v>
      </c>
      <c r="B42" s="240" t="s">
        <v>1223</v>
      </c>
      <c r="C42" s="237" t="s">
        <v>1224</v>
      </c>
      <c r="D42" s="238">
        <f>'1c'!D42-'23b'!D42-'23c'!D42</f>
        <v>0</v>
      </c>
      <c r="E42" s="239">
        <f>'1c'!E42-'23b'!E42-'23c'!E42</f>
        <v>0</v>
      </c>
      <c r="F42" s="239">
        <f>'1c'!F42-'23b'!F42-'23c'!F42</f>
        <v>0</v>
      </c>
      <c r="G42" s="239">
        <f>'1c'!G42-'23b'!G42-'23c'!G42</f>
        <v>0</v>
      </c>
      <c r="H42" s="239">
        <f>'1c'!H42-'23b'!H42-'23c'!H42</f>
        <v>0</v>
      </c>
      <c r="I42" s="239">
        <f>'1c'!I42-'23b'!I42-'23c'!I42</f>
        <v>0</v>
      </c>
      <c r="J42" s="715"/>
    </row>
    <row r="43" spans="1:10" ht="15" customHeight="1">
      <c r="A43" s="235" t="s">
        <v>1225</v>
      </c>
      <c r="B43" s="240" t="s">
        <v>1226</v>
      </c>
      <c r="C43" s="237" t="s">
        <v>1227</v>
      </c>
      <c r="D43" s="238">
        <f>'1c'!D43-'23b'!D43-'23c'!D43</f>
        <v>11836</v>
      </c>
      <c r="E43" s="239">
        <f>'1c'!E43-'23b'!E43-'23c'!E43</f>
        <v>11836</v>
      </c>
      <c r="F43" s="239">
        <f>'1c'!F43-'23b'!F43-'23c'!F43</f>
        <v>0</v>
      </c>
      <c r="G43" s="239">
        <f>'1c'!G43-'23b'!G43-'23c'!G43</f>
        <v>0</v>
      </c>
      <c r="H43" s="239">
        <f>'1c'!H43-'23b'!H43-'23c'!H43</f>
        <v>0</v>
      </c>
      <c r="I43" s="239">
        <f>'1c'!I43-'23b'!I43-'23c'!I43</f>
        <v>0</v>
      </c>
      <c r="J43" s="715"/>
    </row>
    <row r="44" spans="1:10" ht="15" customHeight="1">
      <c r="A44" s="235" t="s">
        <v>1228</v>
      </c>
      <c r="B44" s="240" t="s">
        <v>1229</v>
      </c>
      <c r="C44" s="237" t="s">
        <v>1230</v>
      </c>
      <c r="D44" s="238">
        <f>'1c'!D44-'23b'!D44-'23c'!D44</f>
        <v>159</v>
      </c>
      <c r="E44" s="239">
        <f>'1c'!E44-'23b'!E44-'23c'!E44</f>
        <v>159</v>
      </c>
      <c r="F44" s="239">
        <f>'1c'!F44-'23b'!F44-'23c'!F44</f>
        <v>0</v>
      </c>
      <c r="G44" s="239">
        <f>'1c'!G44-'23b'!G44-'23c'!G44</f>
        <v>0</v>
      </c>
      <c r="H44" s="239">
        <f>'1c'!H44-'23b'!H44-'23c'!H44</f>
        <v>0</v>
      </c>
      <c r="I44" s="239">
        <f>'1c'!I44-'23b'!I44-'23c'!I44</f>
        <v>0</v>
      </c>
      <c r="J44" s="715"/>
    </row>
    <row r="45" spans="1:10" ht="15" customHeight="1">
      <c r="A45" s="241" t="s">
        <v>1231</v>
      </c>
      <c r="B45" s="242" t="s">
        <v>1232</v>
      </c>
      <c r="C45" s="243" t="s">
        <v>1233</v>
      </c>
      <c r="D45" s="238">
        <f>'1c'!D45-'23b'!D45-'23c'!D45</f>
        <v>210348</v>
      </c>
      <c r="E45" s="239">
        <f>'1c'!E45-'23b'!E45-'23c'!E45</f>
        <v>210348</v>
      </c>
      <c r="F45" s="239">
        <f>'1c'!F45-'23b'!F45-'23c'!F45</f>
        <v>0</v>
      </c>
      <c r="G45" s="239">
        <f>'1c'!G45-'23b'!G45-'23c'!G45</f>
        <v>0</v>
      </c>
      <c r="H45" s="239">
        <f>'1c'!H45-'23b'!H45-'23c'!H45</f>
        <v>0</v>
      </c>
      <c r="I45" s="239">
        <f>'1c'!I45-'23b'!I45-'23c'!I45</f>
        <v>0</v>
      </c>
      <c r="J45" s="715"/>
    </row>
    <row r="46" spans="1:10" ht="15" customHeight="1">
      <c r="A46" s="235" t="s">
        <v>1234</v>
      </c>
      <c r="B46" s="240" t="s">
        <v>1235</v>
      </c>
      <c r="C46" s="237" t="s">
        <v>1236</v>
      </c>
      <c r="D46" s="238">
        <f>'1c'!D46-'23b'!D46-'23c'!D46</f>
        <v>2111</v>
      </c>
      <c r="E46" s="239">
        <f>'1c'!E46-'23b'!E46-'23c'!E46</f>
        <v>2066</v>
      </c>
      <c r="F46" s="239">
        <f>'1c'!F46-'23b'!F46-'23c'!F46</f>
        <v>45</v>
      </c>
      <c r="G46" s="239">
        <f>'1c'!G46-'23b'!G46-'23c'!G46</f>
        <v>0</v>
      </c>
      <c r="H46" s="239">
        <f>'1c'!H46-'23b'!H46-'23c'!H46</f>
        <v>0</v>
      </c>
      <c r="I46" s="239">
        <f>'1c'!I46-'23b'!I46-'23c'!I46</f>
        <v>0</v>
      </c>
      <c r="J46" s="715"/>
    </row>
    <row r="47" spans="1:10" ht="15" customHeight="1">
      <c r="A47" s="241" t="s">
        <v>1237</v>
      </c>
      <c r="B47" s="242" t="s">
        <v>1238</v>
      </c>
      <c r="C47" s="243" t="s">
        <v>1239</v>
      </c>
      <c r="D47" s="238">
        <f>'1c'!D47-'23b'!D47-'23c'!D47</f>
        <v>307863</v>
      </c>
      <c r="E47" s="239">
        <f>'1c'!E47-'23b'!E47-'23c'!E47</f>
        <v>307818</v>
      </c>
      <c r="F47" s="239">
        <f>'1c'!F47-'23b'!F47-'23c'!F47</f>
        <v>45</v>
      </c>
      <c r="G47" s="239">
        <f>'1c'!G47-'23b'!G47-'23c'!G47</f>
        <v>0</v>
      </c>
      <c r="H47" s="239">
        <f>'1c'!H47-'23b'!H47-'23c'!H47</f>
        <v>0</v>
      </c>
      <c r="I47" s="239">
        <f>'1c'!I47-'23b'!I47-'23c'!I47</f>
        <v>0</v>
      </c>
      <c r="J47" s="715"/>
    </row>
    <row r="48" spans="1:10" ht="15" customHeight="1">
      <c r="A48" s="235" t="s">
        <v>1240</v>
      </c>
      <c r="B48" s="244" t="s">
        <v>1241</v>
      </c>
      <c r="C48" s="237" t="s">
        <v>1242</v>
      </c>
      <c r="D48" s="238">
        <f>'1c'!D48-'23b'!D48-'23c'!D48</f>
        <v>53</v>
      </c>
      <c r="E48" s="239">
        <f>'1c'!E48-'23b'!E48-'23c'!E48</f>
        <v>0</v>
      </c>
      <c r="F48" s="239">
        <f>'1c'!F48-'23b'!F48-'23c'!F48</f>
        <v>0</v>
      </c>
      <c r="G48" s="239">
        <f>'1c'!G48-'23b'!G48-'23c'!G48</f>
        <v>14</v>
      </c>
      <c r="H48" s="239">
        <f>'1c'!H48-'23b'!H48-'23c'!H48</f>
        <v>0</v>
      </c>
      <c r="I48" s="239">
        <f>'1c'!I48-'23b'!I48-'23c'!I48</f>
        <v>39</v>
      </c>
      <c r="J48" s="715"/>
    </row>
    <row r="49" spans="1:10" ht="15" customHeight="1">
      <c r="A49" s="235" t="s">
        <v>1243</v>
      </c>
      <c r="B49" s="244" t="s">
        <v>1244</v>
      </c>
      <c r="C49" s="237" t="s">
        <v>1245</v>
      </c>
      <c r="D49" s="238">
        <f>'1c'!D49-'23b'!D49-'23c'!D49</f>
        <v>13995</v>
      </c>
      <c r="E49" s="239">
        <f>'1c'!E49-'23b'!E49-'23c'!E49</f>
        <v>0</v>
      </c>
      <c r="F49" s="239">
        <f>'1c'!F49-'23b'!F49-'23c'!F49</f>
        <v>747</v>
      </c>
      <c r="G49" s="239">
        <f>'1c'!G49-'23b'!G49-'23c'!G49</f>
        <v>1019</v>
      </c>
      <c r="H49" s="239">
        <f>'1c'!H49-'23b'!H49-'23c'!H49</f>
        <v>9884</v>
      </c>
      <c r="I49" s="239">
        <f>'1c'!I49-'23b'!I49-'23c'!I49</f>
        <v>2345</v>
      </c>
      <c r="J49" s="715"/>
    </row>
    <row r="50" spans="1:10" ht="15" customHeight="1">
      <c r="A50" s="235" t="s">
        <v>1246</v>
      </c>
      <c r="B50" s="244" t="s">
        <v>1247</v>
      </c>
      <c r="C50" s="237" t="s">
        <v>1248</v>
      </c>
      <c r="D50" s="238">
        <f>'1c'!D50-'23b'!D50-'23c'!D50</f>
        <v>2407</v>
      </c>
      <c r="E50" s="239">
        <f>'1c'!E50-'23b'!E50-'23c'!E50</f>
        <v>538</v>
      </c>
      <c r="F50" s="239">
        <f>'1c'!F50-'23b'!F50-'23c'!F50</f>
        <v>1721</v>
      </c>
      <c r="G50" s="239">
        <f>'1c'!G50-'23b'!G50-'23c'!G50</f>
        <v>148</v>
      </c>
      <c r="H50" s="239">
        <f>'1c'!H50-'23b'!H50-'23c'!H50</f>
        <v>0</v>
      </c>
      <c r="I50" s="239">
        <f>'1c'!I50-'23b'!I50-'23c'!I50</f>
        <v>0</v>
      </c>
      <c r="J50" s="715"/>
    </row>
    <row r="51" spans="1:10" ht="15" customHeight="1">
      <c r="A51" s="235"/>
      <c r="B51" s="245" t="s">
        <v>1249</v>
      </c>
      <c r="C51" s="237" t="s">
        <v>1250</v>
      </c>
      <c r="D51" s="238">
        <f>'1c'!D51-'23b'!D51-'23c'!D51</f>
        <v>2054</v>
      </c>
      <c r="E51" s="239">
        <f>'1c'!E51-'23b'!E51-'23c'!E51</f>
        <v>199</v>
      </c>
      <c r="F51" s="239">
        <f>'1c'!F51-'23b'!F51-'23c'!F51</f>
        <v>1721</v>
      </c>
      <c r="G51" s="239">
        <f>'1c'!G51-'23b'!G51-'23c'!G51</f>
        <v>134</v>
      </c>
      <c r="H51" s="239">
        <f>'1c'!H51-'23b'!H51-'23c'!H51</f>
        <v>0</v>
      </c>
      <c r="I51" s="239">
        <f>'1c'!I51-'23b'!I51-'23c'!I51</f>
        <v>0</v>
      </c>
      <c r="J51" s="715"/>
    </row>
    <row r="52" spans="1:10" ht="15" customHeight="1">
      <c r="A52" s="235"/>
      <c r="B52" s="245" t="s">
        <v>1251</v>
      </c>
      <c r="C52" s="237" t="s">
        <v>1252</v>
      </c>
      <c r="D52" s="238">
        <f>'1c'!D52-'23b'!D52-'23c'!D52</f>
        <v>353</v>
      </c>
      <c r="E52" s="239">
        <f>'1c'!E52-'23b'!E52-'23c'!E52</f>
        <v>339</v>
      </c>
      <c r="F52" s="239">
        <f>'1c'!F52-'23b'!F52-'23c'!F52</f>
        <v>0</v>
      </c>
      <c r="G52" s="239">
        <f>'1c'!G52-'23b'!G52-'23c'!G52</f>
        <v>14</v>
      </c>
      <c r="H52" s="239">
        <f>'1c'!H52-'23b'!H52-'23c'!H52</f>
        <v>0</v>
      </c>
      <c r="I52" s="239">
        <f>'1c'!I52-'23b'!I52-'23c'!I52</f>
        <v>0</v>
      </c>
      <c r="J52" s="715"/>
    </row>
    <row r="53" spans="1:10" ht="15" customHeight="1">
      <c r="A53" s="235" t="s">
        <v>1253</v>
      </c>
      <c r="B53" s="244" t="s">
        <v>1254</v>
      </c>
      <c r="C53" s="237" t="s">
        <v>1255</v>
      </c>
      <c r="D53" s="238">
        <f>'1c'!D53-'23b'!D53-'23c'!D53</f>
        <v>3125</v>
      </c>
      <c r="E53" s="239">
        <f>'1c'!E53-'23b'!E53-'23c'!E53</f>
        <v>3125</v>
      </c>
      <c r="F53" s="239">
        <f>'1c'!F53-'23b'!F53-'23c'!F53</f>
        <v>0</v>
      </c>
      <c r="G53" s="239">
        <f>'1c'!G53-'23b'!G53-'23c'!G53</f>
        <v>0</v>
      </c>
      <c r="H53" s="239">
        <f>'1c'!H53-'23b'!H53-'23c'!H53</f>
        <v>0</v>
      </c>
      <c r="I53" s="239">
        <f>'1c'!I53-'23b'!I53-'23c'!I53</f>
        <v>0</v>
      </c>
      <c r="J53" s="715"/>
    </row>
    <row r="54" spans="1:10" ht="15" customHeight="1">
      <c r="A54" s="235" t="s">
        <v>1256</v>
      </c>
      <c r="B54" s="244" t="s">
        <v>1257</v>
      </c>
      <c r="C54" s="237" t="s">
        <v>1258</v>
      </c>
      <c r="D54" s="238">
        <f>'1c'!D54-'23b'!D54-'23c'!D54</f>
        <v>13229</v>
      </c>
      <c r="E54" s="239">
        <f>'1c'!E54-'23b'!E54-'23c'!E54</f>
        <v>4027</v>
      </c>
      <c r="F54" s="239">
        <f>'1c'!F54-'23b'!F54-'23c'!F54</f>
        <v>0</v>
      </c>
      <c r="G54" s="239">
        <f>'1c'!G54-'23b'!G54-'23c'!G54</f>
        <v>0</v>
      </c>
      <c r="H54" s="239">
        <f>'1c'!H54-'23b'!H54-'23c'!H54</f>
        <v>9202</v>
      </c>
      <c r="I54" s="239">
        <f>'1c'!I54-'23b'!I54-'23c'!I54</f>
        <v>0</v>
      </c>
      <c r="J54" s="715"/>
    </row>
    <row r="55" spans="1:10" ht="15" customHeight="1">
      <c r="A55" s="235" t="s">
        <v>1259</v>
      </c>
      <c r="B55" s="244" t="s">
        <v>1260</v>
      </c>
      <c r="C55" s="237" t="s">
        <v>1261</v>
      </c>
      <c r="D55" s="238">
        <f>'1c'!D55-'23b'!D55-'23c'!D55</f>
        <v>7078</v>
      </c>
      <c r="E55" s="239">
        <f>'1c'!E55-'23b'!E55-'23c'!E55</f>
        <v>972</v>
      </c>
      <c r="F55" s="239">
        <f>'1c'!F55-'23b'!F55-'23c'!F55</f>
        <v>653</v>
      </c>
      <c r="G55" s="239">
        <f>'1c'!G55-'23b'!G55-'23c'!G55</f>
        <v>300</v>
      </c>
      <c r="H55" s="239">
        <f>'1c'!H55-'23b'!H55-'23c'!H55</f>
        <v>5153</v>
      </c>
      <c r="I55" s="239">
        <f>'1c'!I55-'23b'!I55-'23c'!I55</f>
        <v>0</v>
      </c>
      <c r="J55" s="715"/>
    </row>
    <row r="56" spans="1:10" ht="15" customHeight="1">
      <c r="A56" s="235" t="s">
        <v>1262</v>
      </c>
      <c r="B56" s="244" t="s">
        <v>1263</v>
      </c>
      <c r="C56" s="237" t="s">
        <v>1264</v>
      </c>
      <c r="D56" s="238">
        <f>'1c'!D56-'23b'!D56-'23c'!D56</f>
        <v>0</v>
      </c>
      <c r="E56" s="239">
        <f>'1c'!E56-'23b'!E56-'23c'!E56</f>
        <v>0</v>
      </c>
      <c r="F56" s="239">
        <f>'1c'!F56-'23b'!F56-'23c'!F56</f>
        <v>0</v>
      </c>
      <c r="G56" s="239">
        <f>'1c'!G56-'23b'!G56-'23c'!G56</f>
        <v>0</v>
      </c>
      <c r="H56" s="239">
        <f>'1c'!H56-'23b'!H56-'23c'!H56</f>
        <v>0</v>
      </c>
      <c r="I56" s="239">
        <f>'1c'!I56-'23b'!I56-'23c'!I56</f>
        <v>0</v>
      </c>
      <c r="J56" s="715"/>
    </row>
    <row r="57" spans="1:10" ht="15" customHeight="1">
      <c r="A57" s="235" t="s">
        <v>1265</v>
      </c>
      <c r="B57" s="244" t="s">
        <v>1266</v>
      </c>
      <c r="C57" s="237" t="s">
        <v>1267</v>
      </c>
      <c r="D57" s="238">
        <f>'1c'!D57-'23b'!D57-'23c'!D57</f>
        <v>1599</v>
      </c>
      <c r="E57" s="239">
        <f>'1c'!E57-'23b'!E57-'23c'!E57</f>
        <v>1576</v>
      </c>
      <c r="F57" s="239">
        <f>'1c'!F57-'23b'!F57-'23c'!F57</f>
        <v>1</v>
      </c>
      <c r="G57" s="239">
        <f>'1c'!G57-'23b'!G57-'23c'!G57</f>
        <v>20</v>
      </c>
      <c r="H57" s="239">
        <f>'1c'!H57-'23b'!H57-'23c'!H57</f>
        <v>1</v>
      </c>
      <c r="I57" s="239">
        <f>'1c'!I57-'23b'!I57-'23c'!I57</f>
        <v>1</v>
      </c>
      <c r="J57" s="715"/>
    </row>
    <row r="58" spans="1:10" ht="15" customHeight="1">
      <c r="A58" s="235" t="s">
        <v>1268</v>
      </c>
      <c r="B58" s="244" t="s">
        <v>1269</v>
      </c>
      <c r="C58" s="237" t="s">
        <v>1270</v>
      </c>
      <c r="D58" s="238">
        <f>'1c'!D58-'23b'!D58-'23c'!D58</f>
        <v>1</v>
      </c>
      <c r="E58" s="239">
        <f>'1c'!E58-'23b'!E58-'23c'!E58</f>
        <v>1</v>
      </c>
      <c r="F58" s="239">
        <f>'1c'!F58-'23b'!F58-'23c'!F58</f>
        <v>0</v>
      </c>
      <c r="G58" s="239">
        <f>'1c'!G58-'23b'!G58-'23c'!G58</f>
        <v>0</v>
      </c>
      <c r="H58" s="239">
        <f>'1c'!H58-'23b'!H58-'23c'!H58</f>
        <v>0</v>
      </c>
      <c r="I58" s="239">
        <f>'1c'!I58-'23b'!I58-'23c'!I58</f>
        <v>0</v>
      </c>
      <c r="J58" s="715"/>
    </row>
    <row r="59" spans="1:10" ht="15" customHeight="1">
      <c r="A59" s="235" t="s">
        <v>1271</v>
      </c>
      <c r="B59" s="244" t="s">
        <v>1272</v>
      </c>
      <c r="C59" s="237" t="s">
        <v>1273</v>
      </c>
      <c r="D59" s="238">
        <f>'1c'!D59-'23b'!D59-'23c'!D59</f>
        <v>1178</v>
      </c>
      <c r="E59" s="239">
        <f>'1c'!E59-'23b'!E59-'23c'!E59</f>
        <v>795</v>
      </c>
      <c r="F59" s="239">
        <f>'1c'!F59-'23b'!F59-'23c'!F59</f>
        <v>339</v>
      </c>
      <c r="G59" s="239">
        <f>'1c'!G59-'23b'!G59-'23c'!G59</f>
        <v>31</v>
      </c>
      <c r="H59" s="239">
        <f>'1c'!H59-'23b'!H59-'23c'!H59</f>
        <v>8</v>
      </c>
      <c r="I59" s="239">
        <f>'1c'!I59-'23b'!I59-'23c'!I59</f>
        <v>5</v>
      </c>
      <c r="J59" s="715"/>
    </row>
    <row r="60" spans="1:10" ht="15" customHeight="1">
      <c r="A60" s="241" t="s">
        <v>1274</v>
      </c>
      <c r="B60" s="247" t="s">
        <v>1275</v>
      </c>
      <c r="C60" s="243" t="s">
        <v>1276</v>
      </c>
      <c r="D60" s="238">
        <f>'1c'!D60-'23b'!D60-'23c'!D60</f>
        <v>42665</v>
      </c>
      <c r="E60" s="239">
        <f>'1c'!E60-'23b'!E60-'23c'!E60</f>
        <v>11034</v>
      </c>
      <c r="F60" s="239">
        <f>'1c'!F60-'23b'!F60-'23c'!F60</f>
        <v>3461</v>
      </c>
      <c r="G60" s="239">
        <f>'1c'!G60-'23b'!G60-'23c'!G60</f>
        <v>1532</v>
      </c>
      <c r="H60" s="239">
        <f>'1c'!H60-'23b'!H60-'23c'!H60</f>
        <v>24248</v>
      </c>
      <c r="I60" s="239">
        <f>'1c'!I60-'23b'!I60-'23c'!I60</f>
        <v>2390</v>
      </c>
      <c r="J60" s="715"/>
    </row>
    <row r="61" spans="1:10" ht="15" customHeight="1">
      <c r="A61" s="235">
        <v>45</v>
      </c>
      <c r="B61" s="244" t="s">
        <v>1277</v>
      </c>
      <c r="C61" s="237" t="s">
        <v>1278</v>
      </c>
      <c r="D61" s="238">
        <f>'1c'!D61-'23b'!D61-'23c'!D61</f>
        <v>0</v>
      </c>
      <c r="E61" s="239">
        <f>'1c'!E61-'23b'!E61-'23c'!E61</f>
        <v>0</v>
      </c>
      <c r="F61" s="239">
        <f>'1c'!F61-'23b'!F61-'23c'!F61</f>
        <v>0</v>
      </c>
      <c r="G61" s="239">
        <f>'1c'!G61-'23b'!G61-'23c'!G61</f>
        <v>0</v>
      </c>
      <c r="H61" s="239">
        <f>'1c'!H61-'23b'!H61-'23c'!H61</f>
        <v>0</v>
      </c>
      <c r="I61" s="239">
        <f>'1c'!I61-'23b'!I61-'23c'!I61</f>
        <v>0</v>
      </c>
      <c r="J61" s="715"/>
    </row>
    <row r="62" spans="1:10" ht="15" customHeight="1">
      <c r="A62" s="235">
        <v>46</v>
      </c>
      <c r="B62" s="244" t="s">
        <v>1279</v>
      </c>
      <c r="C62" s="237" t="s">
        <v>1280</v>
      </c>
      <c r="D62" s="238">
        <f>'1c'!D62-'23b'!D62-'23c'!D62</f>
        <v>94</v>
      </c>
      <c r="E62" s="239">
        <f>'1c'!E62-'23b'!E62-'23c'!E62</f>
        <v>94</v>
      </c>
      <c r="F62" s="239">
        <f>'1c'!F62-'23b'!F62-'23c'!F62</f>
        <v>0</v>
      </c>
      <c r="G62" s="239">
        <f>'1c'!G62-'23b'!G62-'23c'!G62</f>
        <v>0</v>
      </c>
      <c r="H62" s="239">
        <f>'1c'!H62-'23b'!H62-'23c'!H62</f>
        <v>0</v>
      </c>
      <c r="I62" s="239">
        <f>'1c'!I62-'23b'!I62-'23c'!I62</f>
        <v>0</v>
      </c>
      <c r="J62" s="715"/>
    </row>
    <row r="63" spans="1:10" ht="15" customHeight="1">
      <c r="A63" s="235">
        <v>47</v>
      </c>
      <c r="B63" s="244" t="s">
        <v>1281</v>
      </c>
      <c r="C63" s="237" t="s">
        <v>1282</v>
      </c>
      <c r="D63" s="238">
        <f>'1c'!D63-'23b'!D63-'23c'!D63</f>
        <v>1</v>
      </c>
      <c r="E63" s="239">
        <f>'1c'!E63-'23b'!E63-'23c'!E63</f>
        <v>0</v>
      </c>
      <c r="F63" s="239">
        <f>'1c'!F63-'23b'!F63-'23c'!F63</f>
        <v>1</v>
      </c>
      <c r="G63" s="239">
        <f>'1c'!G63-'23b'!G63-'23c'!G63</f>
        <v>0</v>
      </c>
      <c r="H63" s="239">
        <f>'1c'!H63-'23b'!H63-'23c'!H63</f>
        <v>0</v>
      </c>
      <c r="I63" s="239">
        <f>'1c'!I63-'23b'!I63-'23c'!I63</f>
        <v>0</v>
      </c>
      <c r="J63" s="715"/>
    </row>
    <row r="64" spans="1:10" ht="15" customHeight="1">
      <c r="A64" s="235">
        <v>48</v>
      </c>
      <c r="B64" s="244" t="s">
        <v>1283</v>
      </c>
      <c r="C64" s="237" t="s">
        <v>1284</v>
      </c>
      <c r="D64" s="238">
        <f>'1c'!D64-'23b'!D64-'23c'!D64</f>
        <v>0</v>
      </c>
      <c r="E64" s="239">
        <f>'1c'!E64-'23b'!E64-'23c'!E64</f>
        <v>0</v>
      </c>
      <c r="F64" s="239">
        <f>'1c'!F64-'23b'!F64-'23c'!F64</f>
        <v>0</v>
      </c>
      <c r="G64" s="239">
        <f>'1c'!G64-'23b'!G64-'23c'!G64</f>
        <v>0</v>
      </c>
      <c r="H64" s="239">
        <f>'1c'!H64-'23b'!H64-'23c'!H64</f>
        <v>0</v>
      </c>
      <c r="I64" s="239">
        <f>'1c'!I64-'23b'!I64-'23c'!I64</f>
        <v>0</v>
      </c>
      <c r="J64" s="715"/>
    </row>
    <row r="65" spans="1:10" ht="15" customHeight="1">
      <c r="A65" s="235">
        <v>49</v>
      </c>
      <c r="B65" s="244" t="s">
        <v>1285</v>
      </c>
      <c r="C65" s="237" t="s">
        <v>1286</v>
      </c>
      <c r="D65" s="238">
        <f>'1c'!D65-'23b'!D65-'23c'!D65</f>
        <v>0</v>
      </c>
      <c r="E65" s="239">
        <f>'1c'!E65-'23b'!E65-'23c'!E65</f>
        <v>0</v>
      </c>
      <c r="F65" s="239">
        <f>'1c'!F65-'23b'!F65-'23c'!F65</f>
        <v>0</v>
      </c>
      <c r="G65" s="239">
        <f>'1c'!G65-'23b'!G65-'23c'!G65</f>
        <v>0</v>
      </c>
      <c r="H65" s="239">
        <f>'1c'!H65-'23b'!H65-'23c'!H65</f>
        <v>0</v>
      </c>
      <c r="I65" s="239">
        <f>'1c'!I65-'23b'!I65-'23c'!I65</f>
        <v>0</v>
      </c>
      <c r="J65" s="715"/>
    </row>
    <row r="66" spans="1:10" ht="15" customHeight="1">
      <c r="A66" s="241">
        <v>50</v>
      </c>
      <c r="B66" s="242" t="s">
        <v>1287</v>
      </c>
      <c r="C66" s="243" t="s">
        <v>1288</v>
      </c>
      <c r="D66" s="238">
        <f>'1c'!D66-'23b'!D66-'23c'!D66</f>
        <v>95</v>
      </c>
      <c r="E66" s="239">
        <f>'1c'!E66-'23b'!E66-'23c'!E66</f>
        <v>94</v>
      </c>
      <c r="F66" s="239">
        <f>'1c'!F66-'23b'!F66-'23c'!F66</f>
        <v>1</v>
      </c>
      <c r="G66" s="239">
        <f>'1c'!G66-'23b'!G66-'23c'!G66</f>
        <v>0</v>
      </c>
      <c r="H66" s="239">
        <f>'1c'!H66-'23b'!H66-'23c'!H66</f>
        <v>0</v>
      </c>
      <c r="I66" s="239">
        <f>'1c'!I66-'23b'!I66-'23c'!I66</f>
        <v>0</v>
      </c>
      <c r="J66" s="715"/>
    </row>
    <row r="67" spans="1:10" ht="15" customHeight="1">
      <c r="A67" s="235">
        <v>51</v>
      </c>
      <c r="B67" s="244" t="s">
        <v>1289</v>
      </c>
      <c r="C67" s="237" t="s">
        <v>1290</v>
      </c>
      <c r="D67" s="238">
        <f>'1c'!D67-'23b'!D67-'23c'!D67</f>
        <v>0</v>
      </c>
      <c r="E67" s="239">
        <f>'1c'!E67-'23b'!E67-'23c'!E67</f>
        <v>0</v>
      </c>
      <c r="F67" s="239">
        <f>'1c'!F67-'23b'!F67-'23c'!F67</f>
        <v>0</v>
      </c>
      <c r="G67" s="239">
        <f>'1c'!G67-'23b'!G67-'23c'!G67</f>
        <v>0</v>
      </c>
      <c r="H67" s="239">
        <f>'1c'!H67-'23b'!H67-'23c'!H67</f>
        <v>0</v>
      </c>
      <c r="I67" s="239">
        <f>'1c'!I67-'23b'!I67-'23c'!I67</f>
        <v>0</v>
      </c>
      <c r="J67" s="715"/>
    </row>
    <row r="68" spans="1:10" ht="15" customHeight="1">
      <c r="A68" s="235">
        <v>52</v>
      </c>
      <c r="B68" s="240" t="s">
        <v>1291</v>
      </c>
      <c r="C68" s="237" t="s">
        <v>1292</v>
      </c>
      <c r="D68" s="238">
        <f>'1c'!D68-'23b'!D68-'23c'!D68</f>
        <v>0</v>
      </c>
      <c r="E68" s="239">
        <f>'1c'!E68-'23b'!E68-'23c'!E68</f>
        <v>0</v>
      </c>
      <c r="F68" s="239">
        <f>'1c'!F68-'23b'!F68-'23c'!F68</f>
        <v>0</v>
      </c>
      <c r="G68" s="239">
        <f>'1c'!G68-'23b'!G68-'23c'!G68</f>
        <v>0</v>
      </c>
      <c r="H68" s="239">
        <f>'1c'!H68-'23b'!H68-'23c'!H68</f>
        <v>0</v>
      </c>
      <c r="I68" s="239">
        <f>'1c'!I68-'23b'!I68-'23c'!I68</f>
        <v>0</v>
      </c>
      <c r="J68" s="715"/>
    </row>
    <row r="69" spans="1:10" ht="15" customHeight="1">
      <c r="A69" s="235">
        <v>53</v>
      </c>
      <c r="B69" s="244" t="s">
        <v>1293</v>
      </c>
      <c r="C69" s="237" t="s">
        <v>680</v>
      </c>
      <c r="D69" s="238">
        <f>'1c'!D69-'23b'!D69-'23c'!D69</f>
        <v>36</v>
      </c>
      <c r="E69" s="239">
        <f>'1c'!E69-'23b'!E69-'23c'!E69</f>
        <v>0</v>
      </c>
      <c r="F69" s="239">
        <f>'1c'!F69-'23b'!F69-'23c'!F69</f>
        <v>0</v>
      </c>
      <c r="G69" s="239">
        <f>'1c'!G69-'23b'!G69-'23c'!G69</f>
        <v>36</v>
      </c>
      <c r="H69" s="239">
        <f>'1c'!H69-'23b'!H69-'23c'!H69</f>
        <v>0</v>
      </c>
      <c r="I69" s="239">
        <f>'1c'!I69-'23b'!I69-'23c'!I69</f>
        <v>0</v>
      </c>
      <c r="J69" s="715"/>
    </row>
    <row r="70" spans="1:10" ht="15" customHeight="1">
      <c r="A70" s="241">
        <v>54</v>
      </c>
      <c r="B70" s="242" t="s">
        <v>1295</v>
      </c>
      <c r="C70" s="243" t="s">
        <v>1296</v>
      </c>
      <c r="D70" s="238">
        <f>'1c'!D70-'23b'!D70-'23c'!D70</f>
        <v>36</v>
      </c>
      <c r="E70" s="239">
        <f>'1c'!E70-'23b'!E70-'23c'!E70</f>
        <v>0</v>
      </c>
      <c r="F70" s="239">
        <f>'1c'!F70-'23b'!F70-'23c'!F70</f>
        <v>0</v>
      </c>
      <c r="G70" s="239">
        <f>'1c'!G70-'23b'!G70-'23c'!G70</f>
        <v>36</v>
      </c>
      <c r="H70" s="239">
        <f>'1c'!H70-'23b'!H70-'23c'!H70</f>
        <v>0</v>
      </c>
      <c r="I70" s="239">
        <f>'1c'!I70-'23b'!I70-'23c'!I70</f>
        <v>0</v>
      </c>
      <c r="J70" s="715"/>
    </row>
    <row r="71" spans="1:10" ht="15" customHeight="1">
      <c r="A71" s="235">
        <v>55</v>
      </c>
      <c r="B71" s="244" t="s">
        <v>1297</v>
      </c>
      <c r="C71" s="237" t="s">
        <v>1298</v>
      </c>
      <c r="D71" s="238">
        <f>'1c'!D71-'23b'!D71-'23c'!D71</f>
        <v>0</v>
      </c>
      <c r="E71" s="239">
        <f>'1c'!E71-'23b'!E71-'23c'!E71</f>
        <v>0</v>
      </c>
      <c r="F71" s="239">
        <f>'1c'!F71-'23b'!F71-'23c'!F71</f>
        <v>0</v>
      </c>
      <c r="G71" s="239">
        <f>'1c'!G71-'23b'!G71-'23c'!G71</f>
        <v>0</v>
      </c>
      <c r="H71" s="239">
        <f>'1c'!H71-'23b'!H71-'23c'!H71</f>
        <v>0</v>
      </c>
      <c r="I71" s="239">
        <f>'1c'!I71-'23b'!I71-'23c'!I71</f>
        <v>0</v>
      </c>
      <c r="J71" s="715"/>
    </row>
    <row r="72" spans="1:10" ht="15" customHeight="1">
      <c r="A72" s="235">
        <v>56</v>
      </c>
      <c r="B72" s="240" t="s">
        <v>1299</v>
      </c>
      <c r="C72" s="237" t="s">
        <v>1300</v>
      </c>
      <c r="D72" s="238">
        <f>'1c'!D72-'23b'!D72-'23c'!D72</f>
        <v>0</v>
      </c>
      <c r="E72" s="239">
        <f>'1c'!E72-'23b'!E72-'23c'!E72</f>
        <v>0</v>
      </c>
      <c r="F72" s="239">
        <f>'1c'!F72-'23b'!F72-'23c'!F72</f>
        <v>0</v>
      </c>
      <c r="G72" s="239">
        <f>'1c'!G72-'23b'!G72-'23c'!G72</f>
        <v>0</v>
      </c>
      <c r="H72" s="239">
        <f>'1c'!H72-'23b'!H72-'23c'!H72</f>
        <v>0</v>
      </c>
      <c r="I72" s="239">
        <f>'1c'!I72-'23b'!I72-'23c'!I72</f>
        <v>0</v>
      </c>
      <c r="J72" s="715"/>
    </row>
    <row r="73" spans="1:10" ht="15" customHeight="1">
      <c r="A73" s="235">
        <v>57</v>
      </c>
      <c r="B73" s="244" t="s">
        <v>1301</v>
      </c>
      <c r="C73" s="237" t="s">
        <v>681</v>
      </c>
      <c r="D73" s="238">
        <f>'1c'!D73-'23b'!D73-'23c'!D73</f>
        <v>0</v>
      </c>
      <c r="E73" s="239">
        <f>'1c'!E73-'23b'!E73-'23c'!E73</f>
        <v>0</v>
      </c>
      <c r="F73" s="239">
        <f>'1c'!F73-'23b'!F73-'23c'!F73</f>
        <v>0</v>
      </c>
      <c r="G73" s="239">
        <f>'1c'!G73-'23b'!G73-'23c'!G73</f>
        <v>0</v>
      </c>
      <c r="H73" s="239">
        <f>'1c'!H73-'23b'!H73-'23c'!H73</f>
        <v>0</v>
      </c>
      <c r="I73" s="239">
        <f>'1c'!I73-'23b'!I73-'23c'!I73</f>
        <v>0</v>
      </c>
      <c r="J73" s="715"/>
    </row>
    <row r="74" spans="1:10" ht="15" customHeight="1" thickBot="1">
      <c r="A74" s="248">
        <v>58</v>
      </c>
      <c r="B74" s="249" t="s">
        <v>1303</v>
      </c>
      <c r="C74" s="250" t="s">
        <v>1304</v>
      </c>
      <c r="D74" s="238">
        <f>'1c'!D74-'23b'!D74-'23c'!D74</f>
        <v>0</v>
      </c>
      <c r="E74" s="239">
        <f>'1c'!E74-'23b'!E74-'23c'!E74</f>
        <v>0</v>
      </c>
      <c r="F74" s="239">
        <f>'1c'!F74-'23b'!F74-'23c'!F74</f>
        <v>0</v>
      </c>
      <c r="G74" s="239">
        <f>'1c'!G74-'23b'!G74-'23c'!G74</f>
        <v>0</v>
      </c>
      <c r="H74" s="239">
        <f>'1c'!H74-'23b'!H74-'23c'!H74</f>
        <v>0</v>
      </c>
      <c r="I74" s="239">
        <f>'1c'!I74-'23b'!I74-'23c'!I74</f>
        <v>0</v>
      </c>
      <c r="J74" s="715"/>
    </row>
    <row r="75" spans="1:10" ht="15" customHeight="1" thickBot="1">
      <c r="A75" s="252">
        <v>59</v>
      </c>
      <c r="B75" s="253" t="s">
        <v>1305</v>
      </c>
      <c r="C75" s="254" t="s">
        <v>1306</v>
      </c>
      <c r="D75" s="238">
        <f>'1c'!D75-'23b'!D75-'23c'!D75</f>
        <v>1108386</v>
      </c>
      <c r="E75" s="238">
        <f>'1c'!E75-'23b'!E75-'23c'!E75</f>
        <v>986657</v>
      </c>
      <c r="F75" s="238">
        <f>'1c'!F75-'23b'!F75-'23c'!F75</f>
        <v>4088</v>
      </c>
      <c r="G75" s="238">
        <f>'1c'!G75-'23b'!G75-'23c'!G75</f>
        <v>89376</v>
      </c>
      <c r="H75" s="238">
        <f>'1c'!H75-'23b'!H75-'23c'!H75</f>
        <v>25875</v>
      </c>
      <c r="I75" s="238">
        <f>'1c'!I75-'23b'!I75-'23c'!I75</f>
        <v>2390</v>
      </c>
      <c r="J75" s="715"/>
    </row>
    <row r="76" spans="1:10">
      <c r="A76" s="256">
        <v>60</v>
      </c>
      <c r="B76" s="257" t="s">
        <v>1307</v>
      </c>
      <c r="C76" s="580" t="s">
        <v>1308</v>
      </c>
      <c r="D76" s="238">
        <f t="shared" ref="D76:D89" si="0">SUM(E76:I76)</f>
        <v>0</v>
      </c>
      <c r="E76" s="239">
        <f>'1c'!E76-'23b'!E76-'23c'!E76</f>
        <v>0</v>
      </c>
      <c r="F76" s="239">
        <f>'1c'!F76-'23b'!F76-'23c'!F76</f>
        <v>0</v>
      </c>
      <c r="G76" s="239">
        <f>'1c'!G76-'23b'!G76-'23c'!G76</f>
        <v>0</v>
      </c>
      <c r="H76" s="239">
        <f>'1c'!H76-'23b'!H76-'23c'!H76</f>
        <v>0</v>
      </c>
      <c r="I76" s="239">
        <f>'1c'!I76-'23b'!I76-'23c'!I76</f>
        <v>0</v>
      </c>
      <c r="J76" s="715"/>
    </row>
    <row r="77" spans="1:10">
      <c r="A77" s="241">
        <v>61</v>
      </c>
      <c r="B77" s="258" t="s">
        <v>1309</v>
      </c>
      <c r="C77" s="581" t="s">
        <v>1310</v>
      </c>
      <c r="D77" s="238">
        <f t="shared" si="0"/>
        <v>0</v>
      </c>
      <c r="E77" s="239">
        <f>'1c'!E77-'23b'!E77-'23c'!E77</f>
        <v>0</v>
      </c>
      <c r="F77" s="239">
        <f>'1c'!F77-'23b'!F77-'23c'!F77</f>
        <v>0</v>
      </c>
      <c r="G77" s="239">
        <f>'1c'!G77-'23b'!G77-'23c'!G77</f>
        <v>0</v>
      </c>
      <c r="H77" s="239">
        <f>'1c'!H77-'23b'!H77-'23c'!H77</f>
        <v>0</v>
      </c>
      <c r="I77" s="239">
        <f>'1c'!I77-'23b'!I77-'23c'!I77</f>
        <v>0</v>
      </c>
      <c r="J77" s="715"/>
    </row>
    <row r="78" spans="1:10">
      <c r="A78" s="241">
        <v>62</v>
      </c>
      <c r="B78" s="240" t="s">
        <v>1311</v>
      </c>
      <c r="C78" s="581" t="s">
        <v>1312</v>
      </c>
      <c r="D78" s="238">
        <f t="shared" si="0"/>
        <v>248855</v>
      </c>
      <c r="E78" s="239">
        <f>'1c'!E78-'23b'!E78-'23c'!E78</f>
        <v>229666</v>
      </c>
      <c r="F78" s="239">
        <f>'1c'!F78-'23b'!F78-'23c'!F78</f>
        <v>4273</v>
      </c>
      <c r="G78" s="239">
        <f>'1c'!G78-'23b'!G78-'23c'!G78</f>
        <v>9447</v>
      </c>
      <c r="H78" s="239">
        <f>'1c'!H78-'23b'!H78-'23c'!H78</f>
        <v>4091</v>
      </c>
      <c r="I78" s="239">
        <f>'1c'!I78-'23b'!I78-'23c'!I78</f>
        <v>1378</v>
      </c>
      <c r="J78" s="715"/>
    </row>
    <row r="79" spans="1:10">
      <c r="A79" s="241">
        <v>63</v>
      </c>
      <c r="B79" s="240" t="s">
        <v>1313</v>
      </c>
      <c r="C79" s="581" t="s">
        <v>1314</v>
      </c>
      <c r="D79" s="238">
        <f t="shared" si="0"/>
        <v>0</v>
      </c>
      <c r="E79" s="239">
        <f>'1c'!E79-'23b'!E79-'23c'!E79</f>
        <v>0</v>
      </c>
      <c r="F79" s="239">
        <f>'1c'!F79-'23b'!F79-'23c'!F79</f>
        <v>0</v>
      </c>
      <c r="G79" s="239">
        <f>'1c'!G79-'23b'!G79-'23c'!G79</f>
        <v>0</v>
      </c>
      <c r="H79" s="239">
        <f>'1c'!H79-'23b'!H79-'23c'!H79</f>
        <v>0</v>
      </c>
      <c r="I79" s="239">
        <f>'1c'!I79-'23b'!I79-'23c'!I79</f>
        <v>0</v>
      </c>
      <c r="J79" s="715"/>
    </row>
    <row r="80" spans="1:10">
      <c r="A80" s="241">
        <v>64</v>
      </c>
      <c r="B80" s="242" t="s">
        <v>1315</v>
      </c>
      <c r="C80" s="581" t="s">
        <v>1316</v>
      </c>
      <c r="D80" s="238">
        <f t="shared" si="0"/>
        <v>248855</v>
      </c>
      <c r="E80" s="239">
        <f>'1c'!E80-'23b'!E80-'23c'!E80</f>
        <v>229666</v>
      </c>
      <c r="F80" s="239">
        <f>'1c'!F80-'23b'!F80-'23c'!F80</f>
        <v>4273</v>
      </c>
      <c r="G80" s="239">
        <f>'1c'!G80-'23b'!G80-'23c'!G80</f>
        <v>9447</v>
      </c>
      <c r="H80" s="239">
        <f>'1c'!H80-'23b'!H80-'23c'!H80</f>
        <v>4091</v>
      </c>
      <c r="I80" s="239">
        <f>'1c'!I80-'23b'!I80-'23c'!I80</f>
        <v>1378</v>
      </c>
      <c r="J80" s="715"/>
    </row>
    <row r="81" spans="1:10">
      <c r="A81" s="241">
        <v>65</v>
      </c>
      <c r="B81" s="260" t="s">
        <v>1317</v>
      </c>
      <c r="C81" s="581" t="s">
        <v>1318</v>
      </c>
      <c r="D81" s="238">
        <f t="shared" si="0"/>
        <v>31298</v>
      </c>
      <c r="E81" s="239">
        <f>'1c'!E81-'23b'!E81-'23c'!E81</f>
        <v>31298</v>
      </c>
      <c r="F81" s="239">
        <f>'1c'!F81-'23b'!F81-'23c'!F81</f>
        <v>0</v>
      </c>
      <c r="G81" s="239">
        <f>'1c'!G81-'23b'!G81-'23c'!G81</f>
        <v>0</v>
      </c>
      <c r="H81" s="239">
        <f>'1c'!H81-'23b'!H81-'23c'!H81</f>
        <v>0</v>
      </c>
      <c r="I81" s="239">
        <f>'1c'!I81-'23b'!I81-'23c'!I81</f>
        <v>0</v>
      </c>
      <c r="J81" s="715"/>
    </row>
    <row r="82" spans="1:10">
      <c r="A82" s="241">
        <v>66</v>
      </c>
      <c r="B82" s="260" t="s">
        <v>1319</v>
      </c>
      <c r="C82" s="581" t="s">
        <v>1320</v>
      </c>
      <c r="D82" s="238">
        <f t="shared" si="0"/>
        <v>0</v>
      </c>
      <c r="E82" s="239">
        <f>'1c'!E82-'23b'!E82-'23c'!E82</f>
        <v>0</v>
      </c>
      <c r="F82" s="239">
        <f>'1c'!F82-'23b'!F82-'23c'!F82</f>
        <v>0</v>
      </c>
      <c r="G82" s="239">
        <f>'1c'!G82-'23b'!G82-'23c'!G82</f>
        <v>0</v>
      </c>
      <c r="H82" s="239">
        <f>'1c'!H82-'23b'!H82-'23c'!H82</f>
        <v>0</v>
      </c>
      <c r="I82" s="239">
        <f>'1c'!I82-'23b'!I82-'23c'!I82</f>
        <v>0</v>
      </c>
      <c r="J82" s="715"/>
    </row>
    <row r="83" spans="1:10">
      <c r="A83" s="241">
        <v>67</v>
      </c>
      <c r="B83" s="260" t="s">
        <v>1321</v>
      </c>
      <c r="C83" s="581" t="s">
        <v>1322</v>
      </c>
      <c r="D83" s="238">
        <f t="shared" si="0"/>
        <v>386512</v>
      </c>
      <c r="E83" s="239">
        <f>'1c'!E83-'23b'!E83-'23c'!E83</f>
        <v>0</v>
      </c>
      <c r="F83" s="239">
        <f>'1c'!F83-'23b'!F83-'23c'!F83</f>
        <v>130580</v>
      </c>
      <c r="G83" s="239">
        <f>'1c'!G83-'23b'!G83-'23c'!G83</f>
        <v>123840</v>
      </c>
      <c r="H83" s="239">
        <f>'1c'!H83-'23b'!H83-'23c'!H83</f>
        <v>91205</v>
      </c>
      <c r="I83" s="239">
        <f>'1c'!I83-'23b'!I83-'23c'!I83</f>
        <v>40887</v>
      </c>
      <c r="J83" s="715"/>
    </row>
    <row r="84" spans="1:10">
      <c r="A84" s="241">
        <v>68</v>
      </c>
      <c r="B84" s="260" t="s">
        <v>1323</v>
      </c>
      <c r="C84" s="581" t="s">
        <v>1324</v>
      </c>
      <c r="D84" s="238">
        <f t="shared" si="0"/>
        <v>0</v>
      </c>
      <c r="E84" s="239">
        <f>'1c'!E84-'23b'!E84-'23c'!E84</f>
        <v>0</v>
      </c>
      <c r="F84" s="239">
        <f>'1c'!F84-'23b'!F84-'23c'!F84</f>
        <v>0</v>
      </c>
      <c r="G84" s="239">
        <f>'1c'!G84-'23b'!G84-'23c'!G84</f>
        <v>0</v>
      </c>
      <c r="H84" s="239">
        <f>'1c'!H84-'23b'!H84-'23c'!H84</f>
        <v>0</v>
      </c>
      <c r="I84" s="239">
        <f>'1c'!I84-'23b'!I84-'23c'!I84</f>
        <v>0</v>
      </c>
      <c r="J84" s="715"/>
    </row>
    <row r="85" spans="1:10">
      <c r="A85" s="241">
        <v>69</v>
      </c>
      <c r="B85" s="244" t="s">
        <v>1325</v>
      </c>
      <c r="C85" s="581" t="s">
        <v>1326</v>
      </c>
      <c r="D85" s="238">
        <f t="shared" si="0"/>
        <v>0</v>
      </c>
      <c r="E85" s="239">
        <f>'1c'!E85-'23b'!E85-'23c'!E85</f>
        <v>0</v>
      </c>
      <c r="F85" s="239">
        <f>'1c'!F85-'23b'!F85-'23c'!F85</f>
        <v>0</v>
      </c>
      <c r="G85" s="239">
        <f>'1c'!G85-'23b'!G85-'23c'!G85</f>
        <v>0</v>
      </c>
      <c r="H85" s="239">
        <f>'1c'!H85-'23b'!H85-'23c'!H85</f>
        <v>0</v>
      </c>
      <c r="I85" s="239">
        <f>'1c'!I85-'23b'!I85-'23c'!I85</f>
        <v>0</v>
      </c>
      <c r="J85" s="715"/>
    </row>
    <row r="86" spans="1:10">
      <c r="A86" s="241">
        <v>70</v>
      </c>
      <c r="B86" s="247" t="s">
        <v>1327</v>
      </c>
      <c r="C86" s="581" t="s">
        <v>1328</v>
      </c>
      <c r="D86" s="238">
        <f t="shared" si="0"/>
        <v>666665</v>
      </c>
      <c r="E86" s="239">
        <f>'1c'!E86-'23b'!E86-'23c'!E86</f>
        <v>260964</v>
      </c>
      <c r="F86" s="239">
        <f>'1c'!F86-'23b'!F86-'23c'!F86</f>
        <v>134853</v>
      </c>
      <c r="G86" s="239">
        <f>'1c'!G86-'23b'!G86-'23c'!G86</f>
        <v>133287</v>
      </c>
      <c r="H86" s="239">
        <f>'1c'!H86-'23b'!H86-'23c'!H86</f>
        <v>95296</v>
      </c>
      <c r="I86" s="239">
        <f>'1c'!I86-'23b'!I86-'23c'!I86</f>
        <v>42265</v>
      </c>
      <c r="J86" s="715"/>
    </row>
    <row r="87" spans="1:10">
      <c r="A87" s="241">
        <v>71</v>
      </c>
      <c r="B87" s="258" t="s">
        <v>1329</v>
      </c>
      <c r="C87" s="581" t="s">
        <v>1330</v>
      </c>
      <c r="D87" s="238">
        <f t="shared" si="0"/>
        <v>0</v>
      </c>
      <c r="E87" s="239">
        <f>'1c'!E87-'23b'!E87-'23c'!E87</f>
        <v>0</v>
      </c>
      <c r="F87" s="239">
        <f>'1c'!F87-'23b'!F87-'23c'!F87</f>
        <v>0</v>
      </c>
      <c r="G87" s="239">
        <f>'1c'!G87-'23b'!G87-'23c'!G87</f>
        <v>0</v>
      </c>
      <c r="H87" s="239">
        <f>'1c'!H87-'23b'!H87-'23c'!H87</f>
        <v>0</v>
      </c>
      <c r="I87" s="239">
        <f>'1c'!I87-'23b'!I87-'23c'!I87</f>
        <v>0</v>
      </c>
      <c r="J87" s="715"/>
    </row>
    <row r="88" spans="1:10">
      <c r="A88" s="241">
        <v>72</v>
      </c>
      <c r="B88" s="258" t="s">
        <v>1331</v>
      </c>
      <c r="C88" s="581" t="s">
        <v>1332</v>
      </c>
      <c r="D88" s="238">
        <f t="shared" si="0"/>
        <v>666665</v>
      </c>
      <c r="E88" s="239">
        <f>'1c'!E88-'23b'!E88-'23c'!E88</f>
        <v>260964</v>
      </c>
      <c r="F88" s="239">
        <f>'1c'!F88-'23b'!F88-'23c'!F88</f>
        <v>134853</v>
      </c>
      <c r="G88" s="239">
        <f>'1c'!G88-'23b'!G88-'23c'!G88</f>
        <v>133287</v>
      </c>
      <c r="H88" s="239">
        <f>'1c'!H88-'23b'!H88-'23c'!H88</f>
        <v>95296</v>
      </c>
      <c r="I88" s="239">
        <f>'1c'!I88-'23b'!I88-'23c'!I88</f>
        <v>42265</v>
      </c>
      <c r="J88" s="715"/>
    </row>
    <row r="89" spans="1:10" ht="15.75" thickBot="1">
      <c r="A89" s="946">
        <v>73</v>
      </c>
      <c r="B89" s="947" t="s">
        <v>1333</v>
      </c>
      <c r="C89" s="947"/>
      <c r="D89" s="251">
        <f t="shared" si="0"/>
        <v>1775051</v>
      </c>
      <c r="E89" s="238">
        <f>'1c'!E89-'23b'!E89-'23c'!E89</f>
        <v>1247621</v>
      </c>
      <c r="F89" s="238">
        <f>'1c'!F89-'23b'!F89-'23c'!F89</f>
        <v>138941</v>
      </c>
      <c r="G89" s="238">
        <f>'1c'!G89-'23b'!G89-'23c'!G89</f>
        <v>222663</v>
      </c>
      <c r="H89" s="238">
        <f>'1c'!H89-'23b'!H89-'23c'!H89</f>
        <v>121171</v>
      </c>
      <c r="I89" s="238">
        <f>'1c'!I89-'23b'!I89-'23c'!I89</f>
        <v>44655</v>
      </c>
      <c r="J89" s="715"/>
    </row>
    <row r="90" spans="1:10" ht="15.75" thickTop="1">
      <c r="A90" s="241">
        <v>74</v>
      </c>
      <c r="B90" s="950" t="s">
        <v>1340</v>
      </c>
      <c r="C90" s="951" t="s">
        <v>1341</v>
      </c>
      <c r="D90" s="952">
        <f>'2e'!D8-'23b'!D90-'23c'!D90</f>
        <v>301436</v>
      </c>
      <c r="E90" s="952">
        <f>'2e'!E8-'23b'!E90-'23c'!E90</f>
        <v>27166</v>
      </c>
      <c r="F90" s="952">
        <f>'2e'!F8-'23b'!F90-'23c'!F90</f>
        <v>84757</v>
      </c>
      <c r="G90" s="952">
        <f>'2e'!G8-'23b'!G90-'23c'!G90</f>
        <v>113420</v>
      </c>
      <c r="H90" s="952">
        <f>'2e'!H8-'23b'!H90-'23c'!H90</f>
        <v>62653</v>
      </c>
      <c r="I90" s="952">
        <f>'2e'!I8-'23b'!I90-'23c'!I90</f>
        <v>13440</v>
      </c>
    </row>
    <row r="91" spans="1:10">
      <c r="A91" s="946">
        <v>75</v>
      </c>
      <c r="B91" s="242" t="s">
        <v>1342</v>
      </c>
      <c r="C91" s="265" t="s">
        <v>1343</v>
      </c>
      <c r="D91" s="266">
        <f>'2e'!D9-'23b'!D91-'23c'!D91</f>
        <v>73393</v>
      </c>
      <c r="E91" s="266">
        <f>'2e'!E9-'23b'!E91-'23c'!E91</f>
        <v>7515</v>
      </c>
      <c r="F91" s="266">
        <f>'2e'!F9-'23b'!F91-'23c'!F91</f>
        <v>23475</v>
      </c>
      <c r="G91" s="266">
        <f>'2e'!G9-'23b'!G91-'23c'!G91</f>
        <v>21530</v>
      </c>
      <c r="H91" s="266">
        <f>'2e'!H9-'23b'!H91-'23c'!H91</f>
        <v>17080</v>
      </c>
      <c r="I91" s="266">
        <f>'2e'!I9-'23b'!I91-'23c'!I91</f>
        <v>3793</v>
      </c>
    </row>
    <row r="92" spans="1:10">
      <c r="A92" s="241">
        <v>76</v>
      </c>
      <c r="B92" s="242" t="s">
        <v>1344</v>
      </c>
      <c r="C92" s="265" t="s">
        <v>1345</v>
      </c>
      <c r="D92" s="266">
        <f>'2e'!D10-'23b'!D92-'23c'!D92</f>
        <v>176518</v>
      </c>
      <c r="E92" s="266">
        <f>'2e'!E10-'23b'!E92-'23c'!E92</f>
        <v>35563</v>
      </c>
      <c r="F92" s="266">
        <f>'2e'!F10-'23b'!F92-'23c'!F92</f>
        <v>19344</v>
      </c>
      <c r="G92" s="266">
        <f>'2e'!G10-'23b'!G92-'23c'!G92</f>
        <v>62230</v>
      </c>
      <c r="H92" s="266">
        <f>'2e'!H10-'23b'!H92-'23c'!H92</f>
        <v>36693</v>
      </c>
      <c r="I92" s="266">
        <f>'2e'!I10-'23b'!I92-'23c'!I92</f>
        <v>22688</v>
      </c>
    </row>
    <row r="93" spans="1:10">
      <c r="A93" s="946">
        <v>77</v>
      </c>
      <c r="B93" s="244" t="s">
        <v>1346</v>
      </c>
      <c r="C93" s="267" t="s">
        <v>1347</v>
      </c>
      <c r="D93" s="266">
        <f>'2e'!D11-'23b'!D93-'23c'!D93</f>
        <v>0</v>
      </c>
      <c r="E93" s="954">
        <f>'2e'!E11-'23b'!E93-'23c'!E93</f>
        <v>0</v>
      </c>
      <c r="F93" s="954">
        <f>'2e'!F11-'23b'!F93-'23c'!F93</f>
        <v>0</v>
      </c>
      <c r="G93" s="954">
        <f>'2e'!G11-'23b'!G93-'23c'!G93</f>
        <v>0</v>
      </c>
      <c r="H93" s="954">
        <f>'2e'!H11-'23b'!H93-'23c'!H93</f>
        <v>0</v>
      </c>
      <c r="I93" s="954">
        <f>'2e'!I11-'23b'!I93-'23c'!I93</f>
        <v>0</v>
      </c>
    </row>
    <row r="94" spans="1:10">
      <c r="A94" s="241">
        <v>78</v>
      </c>
      <c r="B94" s="244" t="s">
        <v>1348</v>
      </c>
      <c r="C94" s="267" t="s">
        <v>1349</v>
      </c>
      <c r="D94" s="266">
        <f>'2e'!D12-'23b'!D94-'23c'!D94</f>
        <v>6554</v>
      </c>
      <c r="E94" s="954">
        <f>'2e'!E12-'23b'!E94-'23c'!E94</f>
        <v>6554</v>
      </c>
      <c r="F94" s="954">
        <f>'2e'!F12-'23b'!F94-'23c'!F94</f>
        <v>0</v>
      </c>
      <c r="G94" s="954">
        <f>'2e'!G12-'23b'!G94-'23c'!G94</f>
        <v>0</v>
      </c>
      <c r="H94" s="954">
        <f>'2e'!H12-'23b'!H94-'23c'!H94</f>
        <v>0</v>
      </c>
      <c r="I94" s="954">
        <f>'2e'!I12-'23b'!I94-'23c'!I94</f>
        <v>0</v>
      </c>
    </row>
    <row r="95" spans="1:10">
      <c r="A95" s="946">
        <v>79</v>
      </c>
      <c r="B95" s="269" t="s">
        <v>1350</v>
      </c>
      <c r="C95" s="267" t="s">
        <v>1351</v>
      </c>
      <c r="D95" s="266">
        <f>'2e'!D13-'23b'!D95-'23c'!D95</f>
        <v>0</v>
      </c>
      <c r="E95" s="954">
        <f>'2e'!E13-'23b'!E95-'23c'!E95</f>
        <v>0</v>
      </c>
      <c r="F95" s="954">
        <f>'2e'!F13-'23b'!F95-'23c'!F95</f>
        <v>0</v>
      </c>
      <c r="G95" s="954">
        <f>'2e'!G13-'23b'!G95-'23c'!G95</f>
        <v>0</v>
      </c>
      <c r="H95" s="954">
        <f>'2e'!H13-'23b'!H95-'23c'!H95</f>
        <v>0</v>
      </c>
      <c r="I95" s="954">
        <f>'2e'!I13-'23b'!I95-'23c'!I95</f>
        <v>0</v>
      </c>
    </row>
    <row r="96" spans="1:10">
      <c r="A96" s="241">
        <v>80</v>
      </c>
      <c r="B96" s="269" t="s">
        <v>1352</v>
      </c>
      <c r="C96" s="267" t="s">
        <v>1353</v>
      </c>
      <c r="D96" s="266">
        <f>'2e'!D14-'23b'!D96-'23c'!D96</f>
        <v>52</v>
      </c>
      <c r="E96" s="954">
        <f>'2e'!E14-'23b'!E96-'23c'!E96</f>
        <v>52</v>
      </c>
      <c r="F96" s="954">
        <f>'2e'!F14-'23b'!F96-'23c'!F96</f>
        <v>0</v>
      </c>
      <c r="G96" s="954">
        <f>'2e'!G14-'23b'!G96-'23c'!G96</f>
        <v>0</v>
      </c>
      <c r="H96" s="954">
        <f>'2e'!H14-'23b'!H96-'23c'!H96</f>
        <v>0</v>
      </c>
      <c r="I96" s="954">
        <f>'2e'!I14-'23b'!I96-'23c'!I96</f>
        <v>0</v>
      </c>
    </row>
    <row r="97" spans="1:9">
      <c r="A97" s="946">
        <v>81</v>
      </c>
      <c r="B97" s="269" t="s">
        <v>1354</v>
      </c>
      <c r="C97" s="267" t="s">
        <v>1355</v>
      </c>
      <c r="D97" s="266">
        <f>'2e'!D15-'23b'!D97-'23c'!D97</f>
        <v>12973</v>
      </c>
      <c r="E97" s="954">
        <f>'2e'!E15-'23b'!E97-'23c'!E97</f>
        <v>12973</v>
      </c>
      <c r="F97" s="954">
        <f>'2e'!F15-'23b'!F97-'23c'!F97</f>
        <v>0</v>
      </c>
      <c r="G97" s="954">
        <f>'2e'!G15-'23b'!G97-'23c'!G97</f>
        <v>0</v>
      </c>
      <c r="H97" s="954">
        <f>'2e'!H15-'23b'!H97-'23c'!H97</f>
        <v>0</v>
      </c>
      <c r="I97" s="954">
        <f>'2e'!I15-'23b'!I97-'23c'!I97</f>
        <v>0</v>
      </c>
    </row>
    <row r="98" spans="1:9">
      <c r="A98" s="241">
        <v>82</v>
      </c>
      <c r="B98" s="244" t="s">
        <v>1356</v>
      </c>
      <c r="C98" s="267" t="s">
        <v>1357</v>
      </c>
      <c r="D98" s="266">
        <f>'2e'!D16-'23b'!D98-'23c'!D98</f>
        <v>8859</v>
      </c>
      <c r="E98" s="954">
        <f>'2e'!E16-'23b'!E98-'23c'!E98</f>
        <v>8859</v>
      </c>
      <c r="F98" s="954">
        <f>'2e'!F16-'23b'!F98-'23c'!F98</f>
        <v>0</v>
      </c>
      <c r="G98" s="954">
        <f>'2e'!G16-'23b'!G98-'23c'!G98</f>
        <v>0</v>
      </c>
      <c r="H98" s="954">
        <f>'2e'!H16-'23b'!H98-'23c'!H98</f>
        <v>0</v>
      </c>
      <c r="I98" s="954">
        <f>'2e'!I16-'23b'!I98-'23c'!I98</f>
        <v>0</v>
      </c>
    </row>
    <row r="99" spans="1:9">
      <c r="A99" s="946">
        <v>83</v>
      </c>
      <c r="B99" s="244" t="s">
        <v>1358</v>
      </c>
      <c r="C99" s="267" t="s">
        <v>1359</v>
      </c>
      <c r="D99" s="266">
        <f>'2e'!D17-'23b'!D99-'23c'!D99</f>
        <v>0</v>
      </c>
      <c r="E99" s="954">
        <f>'2e'!E17-'23b'!E99-'23c'!E99</f>
        <v>0</v>
      </c>
      <c r="F99" s="954">
        <f>'2e'!F17-'23b'!F99-'23c'!F99</f>
        <v>0</v>
      </c>
      <c r="G99" s="954">
        <f>'2e'!G17-'23b'!G99-'23c'!G99</f>
        <v>0</v>
      </c>
      <c r="H99" s="954">
        <f>'2e'!H17-'23b'!H99-'23c'!H99</f>
        <v>0</v>
      </c>
      <c r="I99" s="954">
        <f>'2e'!I17-'23b'!I99-'23c'!I99</f>
        <v>0</v>
      </c>
    </row>
    <row r="100" spans="1:9">
      <c r="A100" s="241">
        <v>84</v>
      </c>
      <c r="B100" s="244" t="s">
        <v>1360</v>
      </c>
      <c r="C100" s="267" t="s">
        <v>1361</v>
      </c>
      <c r="D100" s="266">
        <f>'2e'!D18-'23b'!D100-'23c'!D100</f>
        <v>7102</v>
      </c>
      <c r="E100" s="954">
        <f>'2e'!E18-'23b'!E100-'23c'!E100</f>
        <v>7102</v>
      </c>
      <c r="F100" s="954">
        <f>'2e'!F18-'23b'!F100-'23c'!F100</f>
        <v>0</v>
      </c>
      <c r="G100" s="954">
        <f>'2e'!G18-'23b'!G100-'23c'!G100</f>
        <v>0</v>
      </c>
      <c r="H100" s="954">
        <f>'2e'!H18-'23b'!H100-'23c'!H100</f>
        <v>0</v>
      </c>
      <c r="I100" s="954">
        <f>'2e'!I18-'23b'!I100-'23c'!I100</f>
        <v>0</v>
      </c>
    </row>
    <row r="101" spans="1:9">
      <c r="A101" s="946">
        <v>85</v>
      </c>
      <c r="B101" s="247" t="s">
        <v>1362</v>
      </c>
      <c r="C101" s="265" t="s">
        <v>1363</v>
      </c>
      <c r="D101" s="266">
        <f>'2e'!D19-'23b'!D101-'23c'!D101</f>
        <v>35540</v>
      </c>
      <c r="E101" s="954">
        <f>'2e'!E19-'23b'!E101-'23c'!E101</f>
        <v>35540</v>
      </c>
      <c r="F101" s="954">
        <f>'2e'!F19-'23b'!F101-'23c'!F101</f>
        <v>0</v>
      </c>
      <c r="G101" s="954">
        <f>'2e'!G19-'23b'!G101-'23c'!G101</f>
        <v>0</v>
      </c>
      <c r="H101" s="954">
        <f>'2e'!H19-'23b'!H101-'23c'!H101</f>
        <v>0</v>
      </c>
      <c r="I101" s="954">
        <f>'2e'!I19-'23b'!I101-'23c'!I101</f>
        <v>0</v>
      </c>
    </row>
    <row r="102" spans="1:9">
      <c r="A102" s="241">
        <v>86</v>
      </c>
      <c r="B102" s="270" t="s">
        <v>1364</v>
      </c>
      <c r="C102" s="267" t="s">
        <v>1365</v>
      </c>
      <c r="D102" s="266">
        <f>'2e'!D20-'23b'!D102-'23c'!D102</f>
        <v>0</v>
      </c>
      <c r="E102" s="954">
        <f>'2e'!E20-'23b'!E102-'23c'!E102</f>
        <v>0</v>
      </c>
      <c r="F102" s="954">
        <f>'2e'!F20-'23b'!F102-'23c'!F102</f>
        <v>0</v>
      </c>
      <c r="G102" s="954">
        <f>'2e'!G20-'23b'!G102-'23c'!G102</f>
        <v>0</v>
      </c>
      <c r="H102" s="954">
        <f>'2e'!H20-'23b'!H102-'23c'!H102</f>
        <v>0</v>
      </c>
      <c r="I102" s="954">
        <f>'2e'!I20-'23b'!I102-'23c'!I102</f>
        <v>0</v>
      </c>
    </row>
    <row r="103" spans="1:9">
      <c r="A103" s="946">
        <v>87</v>
      </c>
      <c r="B103" s="270" t="s">
        <v>1366</v>
      </c>
      <c r="C103" s="267" t="s">
        <v>1367</v>
      </c>
      <c r="D103" s="266">
        <f>'2e'!D21-'23b'!D103-'23c'!D103</f>
        <v>651</v>
      </c>
      <c r="E103" s="954">
        <f>'2e'!E21-'23b'!E103-'23c'!E103</f>
        <v>513</v>
      </c>
      <c r="F103" s="954">
        <f>'2e'!F21-'23b'!F103-'23c'!F103</f>
        <v>7</v>
      </c>
      <c r="G103" s="954">
        <f>'2e'!G21-'23b'!G103-'23c'!G103</f>
        <v>58</v>
      </c>
      <c r="H103" s="954">
        <f>'2e'!H21-'23b'!H103-'23c'!H103</f>
        <v>58</v>
      </c>
      <c r="I103" s="954">
        <f>'2e'!I21-'23b'!I103-'23c'!I103</f>
        <v>15</v>
      </c>
    </row>
    <row r="104" spans="1:9" ht="25.5">
      <c r="A104" s="241">
        <v>88</v>
      </c>
      <c r="B104" s="270" t="s">
        <v>1368</v>
      </c>
      <c r="C104" s="267" t="s">
        <v>1369</v>
      </c>
      <c r="D104" s="266">
        <f>'2e'!D22-'23b'!D104-'23c'!D104</f>
        <v>0</v>
      </c>
      <c r="E104" s="954">
        <f>'2e'!E22-'23b'!E104-'23c'!E104</f>
        <v>0</v>
      </c>
      <c r="F104" s="954">
        <f>'2e'!F22-'23b'!F104-'23c'!F104</f>
        <v>0</v>
      </c>
      <c r="G104" s="954">
        <f>'2e'!G22-'23b'!G104-'23c'!G104</f>
        <v>0</v>
      </c>
      <c r="H104" s="954">
        <f>'2e'!H22-'23b'!H104-'23c'!H104</f>
        <v>0</v>
      </c>
      <c r="I104" s="954">
        <f>'2e'!I22-'23b'!I104-'23c'!I104</f>
        <v>0</v>
      </c>
    </row>
    <row r="105" spans="1:9" ht="25.5">
      <c r="A105" s="946">
        <v>89</v>
      </c>
      <c r="B105" s="270" t="s">
        <v>1370</v>
      </c>
      <c r="C105" s="267" t="s">
        <v>1371</v>
      </c>
      <c r="D105" s="266">
        <f>'2e'!D23-'23b'!D105-'23c'!D105</f>
        <v>0</v>
      </c>
      <c r="E105" s="954">
        <f>'2e'!E23-'23b'!E105-'23c'!E105</f>
        <v>0</v>
      </c>
      <c r="F105" s="954">
        <f>'2e'!F23-'23b'!F105-'23c'!F105</f>
        <v>0</v>
      </c>
      <c r="G105" s="954">
        <f>'2e'!G23-'23b'!G105-'23c'!G105</f>
        <v>0</v>
      </c>
      <c r="H105" s="954">
        <f>'2e'!H23-'23b'!H105-'23c'!H105</f>
        <v>0</v>
      </c>
      <c r="I105" s="954">
        <f>'2e'!I23-'23b'!I105-'23c'!I105</f>
        <v>0</v>
      </c>
    </row>
    <row r="106" spans="1:9" ht="25.5">
      <c r="A106" s="241">
        <v>90</v>
      </c>
      <c r="B106" s="270" t="s">
        <v>1372</v>
      </c>
      <c r="C106" s="267" t="s">
        <v>1373</v>
      </c>
      <c r="D106" s="266">
        <f>'2e'!D24-'23b'!D106-'23c'!D106</f>
        <v>0</v>
      </c>
      <c r="E106" s="954">
        <f>'2e'!E24-'23b'!E106-'23c'!E106</f>
        <v>0</v>
      </c>
      <c r="F106" s="954">
        <f>'2e'!F24-'23b'!F106-'23c'!F106</f>
        <v>0</v>
      </c>
      <c r="G106" s="954">
        <f>'2e'!G24-'23b'!G106-'23c'!G106</f>
        <v>0</v>
      </c>
      <c r="H106" s="954">
        <f>'2e'!H24-'23b'!H106-'23c'!H106</f>
        <v>0</v>
      </c>
      <c r="I106" s="954">
        <f>'2e'!I24-'23b'!I106-'23c'!I106</f>
        <v>0</v>
      </c>
    </row>
    <row r="107" spans="1:9">
      <c r="A107" s="946">
        <v>91</v>
      </c>
      <c r="B107" s="270" t="s">
        <v>1374</v>
      </c>
      <c r="C107" s="267" t="s">
        <v>1375</v>
      </c>
      <c r="D107" s="266">
        <f>'2e'!D25-'23b'!D107-'23c'!D107</f>
        <v>115911</v>
      </c>
      <c r="E107" s="954">
        <f>'2e'!E25-'23b'!E107-'23c'!E107</f>
        <v>115911</v>
      </c>
      <c r="F107" s="954">
        <f>'2e'!F25-'23b'!F107-'23c'!F107</f>
        <v>0</v>
      </c>
      <c r="G107" s="954">
        <f>'2e'!G25-'23b'!G107-'23c'!G107</f>
        <v>0</v>
      </c>
      <c r="H107" s="954">
        <f>'2e'!H25-'23b'!H107-'23c'!H107</f>
        <v>0</v>
      </c>
      <c r="I107" s="954">
        <f>'2e'!I25-'23b'!I107-'23c'!I107</f>
        <v>0</v>
      </c>
    </row>
    <row r="108" spans="1:9">
      <c r="A108" s="241">
        <v>92</v>
      </c>
      <c r="B108" s="240" t="s">
        <v>1163</v>
      </c>
      <c r="C108" s="267" t="s">
        <v>1376</v>
      </c>
      <c r="D108" s="266">
        <f>'2e'!D26-'23b'!D108-'23c'!D108</f>
        <v>0</v>
      </c>
      <c r="E108" s="954">
        <f>'2e'!E26-'23b'!E108-'23c'!E108</f>
        <v>0</v>
      </c>
      <c r="F108" s="954">
        <f>'2e'!F26-'23b'!F108-'23c'!F108</f>
        <v>0</v>
      </c>
      <c r="G108" s="954">
        <f>'2e'!G26-'23b'!G108-'23c'!G108</f>
        <v>0</v>
      </c>
      <c r="H108" s="954">
        <f>'2e'!H26-'23b'!H108-'23c'!H108</f>
        <v>0</v>
      </c>
      <c r="I108" s="954">
        <f>'2e'!I26-'23b'!I108-'23c'!I108</f>
        <v>0</v>
      </c>
    </row>
    <row r="109" spans="1:9">
      <c r="A109" s="946">
        <v>93</v>
      </c>
      <c r="B109" s="240" t="s">
        <v>1165</v>
      </c>
      <c r="C109" s="267" t="s">
        <v>1377</v>
      </c>
      <c r="D109" s="266">
        <f>'2e'!D27-'23b'!D109-'23c'!D109</f>
        <v>0</v>
      </c>
      <c r="E109" s="954">
        <f>'2e'!E27-'23b'!E109-'23c'!E109</f>
        <v>0</v>
      </c>
      <c r="F109" s="954">
        <f>'2e'!F27-'23b'!F109-'23c'!F109</f>
        <v>0</v>
      </c>
      <c r="G109" s="954">
        <f>'2e'!G27-'23b'!G109-'23c'!G109</f>
        <v>0</v>
      </c>
      <c r="H109" s="954">
        <f>'2e'!H27-'23b'!H109-'23c'!H109</f>
        <v>0</v>
      </c>
      <c r="I109" s="954">
        <f>'2e'!I27-'23b'!I109-'23c'!I109</f>
        <v>0</v>
      </c>
    </row>
    <row r="110" spans="1:9">
      <c r="A110" s="241">
        <v>94</v>
      </c>
      <c r="B110" s="240" t="s">
        <v>1167</v>
      </c>
      <c r="C110" s="267" t="s">
        <v>1378</v>
      </c>
      <c r="D110" s="266">
        <f>'2e'!D28-'23b'!D110-'23c'!D110</f>
        <v>0</v>
      </c>
      <c r="E110" s="954">
        <f>'2e'!E28-'23b'!E110-'23c'!E110</f>
        <v>0</v>
      </c>
      <c r="F110" s="954">
        <f>'2e'!F28-'23b'!F110-'23c'!F110</f>
        <v>0</v>
      </c>
      <c r="G110" s="954">
        <f>'2e'!G28-'23b'!G110-'23c'!G110</f>
        <v>0</v>
      </c>
      <c r="H110" s="954">
        <f>'2e'!H28-'23b'!H110-'23c'!H110</f>
        <v>0</v>
      </c>
      <c r="I110" s="954">
        <f>'2e'!I28-'23b'!I110-'23c'!I110</f>
        <v>0</v>
      </c>
    </row>
    <row r="111" spans="1:9">
      <c r="A111" s="946">
        <v>95</v>
      </c>
      <c r="B111" s="240" t="s">
        <v>588</v>
      </c>
      <c r="C111" s="267"/>
      <c r="D111" s="266">
        <f>'2e'!D29-'23b'!D111-'23c'!D111</f>
        <v>0</v>
      </c>
      <c r="E111" s="954">
        <f>'2e'!E29-'23b'!E111-'23c'!E111</f>
        <v>500</v>
      </c>
      <c r="F111" s="954">
        <f>'2e'!F29-'23b'!F111-'23c'!F111</f>
        <v>0</v>
      </c>
      <c r="G111" s="954">
        <f>'2e'!G29-'23b'!G111-'23c'!G111</f>
        <v>0</v>
      </c>
      <c r="H111" s="954">
        <f>'2e'!H29-'23b'!H111-'23c'!H111</f>
        <v>0</v>
      </c>
      <c r="I111" s="954">
        <f>'2e'!I29-'23b'!I111-'23c'!I111</f>
        <v>0</v>
      </c>
    </row>
    <row r="112" spans="1:9">
      <c r="A112" s="241">
        <v>96</v>
      </c>
      <c r="B112" s="240" t="s">
        <v>1169</v>
      </c>
      <c r="C112" s="267" t="s">
        <v>1379</v>
      </c>
      <c r="D112" s="266">
        <f>'2e'!D30-'23b'!D112-'23c'!D112</f>
        <v>494</v>
      </c>
      <c r="E112" s="954">
        <f>'2e'!E30-'23b'!E112-'23c'!E112</f>
        <v>494</v>
      </c>
      <c r="F112" s="954">
        <f>'2e'!F30-'23b'!F112-'23c'!F112</f>
        <v>0</v>
      </c>
      <c r="G112" s="954">
        <f>'2e'!G30-'23b'!G112-'23c'!G112</f>
        <v>0</v>
      </c>
      <c r="H112" s="954">
        <f>'2e'!H30-'23b'!H112-'23c'!H112</f>
        <v>0</v>
      </c>
      <c r="I112" s="954">
        <f>'2e'!I30-'23b'!I112-'23c'!I112</f>
        <v>0</v>
      </c>
    </row>
    <row r="113" spans="1:9">
      <c r="A113" s="946">
        <v>97</v>
      </c>
      <c r="B113" s="240" t="s">
        <v>706</v>
      </c>
      <c r="C113" s="267" t="s">
        <v>1380</v>
      </c>
      <c r="D113" s="266">
        <f>'2e'!D31-'23b'!D113-'23c'!D113</f>
        <v>4164</v>
      </c>
      <c r="E113" s="954">
        <f>'2e'!E31-'23b'!E113-'23c'!E113</f>
        <v>4164</v>
      </c>
      <c r="F113" s="954">
        <f>'2e'!F31-'23b'!F113-'23c'!F113</f>
        <v>0</v>
      </c>
      <c r="G113" s="954">
        <f>'2e'!G31-'23b'!G113-'23c'!G113</f>
        <v>0</v>
      </c>
      <c r="H113" s="954">
        <f>'2e'!H31-'23b'!H113-'23c'!H113</f>
        <v>0</v>
      </c>
      <c r="I113" s="954">
        <f>'2e'!I31-'23b'!I113-'23c'!I113</f>
        <v>0</v>
      </c>
    </row>
    <row r="114" spans="1:9">
      <c r="A114" s="241">
        <v>98</v>
      </c>
      <c r="B114" s="240" t="s">
        <v>1381</v>
      </c>
      <c r="C114" s="267" t="s">
        <v>1382</v>
      </c>
      <c r="D114" s="266">
        <f>'2e'!D32-'23b'!D114-'23c'!D114</f>
        <v>81900</v>
      </c>
      <c r="E114" s="954">
        <f>'2e'!E32-'23b'!E114-'23c'!E114</f>
        <v>81900</v>
      </c>
      <c r="F114" s="954">
        <f>'2e'!F32-'23b'!F114-'23c'!F114</f>
        <v>0</v>
      </c>
      <c r="G114" s="954">
        <f>'2e'!G32-'23b'!G114-'23c'!G114</f>
        <v>0</v>
      </c>
      <c r="H114" s="954">
        <f>'2e'!H32-'23b'!H114-'23c'!H114</f>
        <v>0</v>
      </c>
      <c r="I114" s="954">
        <f>'2e'!I32-'23b'!I114-'23c'!I114</f>
        <v>0</v>
      </c>
    </row>
    <row r="115" spans="1:9">
      <c r="A115" s="946">
        <v>99</v>
      </c>
      <c r="B115" s="240" t="s">
        <v>1383</v>
      </c>
      <c r="C115" s="267" t="s">
        <v>1384</v>
      </c>
      <c r="D115" s="266">
        <f>'2e'!D33-'23b'!D115-'23c'!D115</f>
        <v>28553</v>
      </c>
      <c r="E115" s="954">
        <f>'2e'!E33-'23b'!E115-'23c'!E115</f>
        <v>28553</v>
      </c>
      <c r="F115" s="954">
        <f>'2e'!F33-'23b'!F115-'23c'!F115</f>
        <v>0</v>
      </c>
      <c r="G115" s="954">
        <f>'2e'!G33-'23b'!G115-'23c'!G115</f>
        <v>0</v>
      </c>
      <c r="H115" s="954">
        <f>'2e'!H33-'23b'!H115-'23c'!H115</f>
        <v>0</v>
      </c>
      <c r="I115" s="954">
        <f>'2e'!I33-'23b'!I115-'23c'!I115</f>
        <v>0</v>
      </c>
    </row>
    <row r="116" spans="1:9">
      <c r="A116" s="241">
        <v>100</v>
      </c>
      <c r="B116" s="245" t="s">
        <v>1173</v>
      </c>
      <c r="C116" s="267" t="s">
        <v>1385</v>
      </c>
      <c r="D116" s="266">
        <f>'2e'!D34-'23b'!D116-'23c'!D116</f>
        <v>300</v>
      </c>
      <c r="E116" s="954">
        <f>'2e'!E34-'23b'!E116-'23c'!E116</f>
        <v>300</v>
      </c>
      <c r="F116" s="954">
        <f>'2e'!F34-'23b'!F116-'23c'!F116</f>
        <v>0</v>
      </c>
      <c r="G116" s="954">
        <f>'2e'!G34-'23b'!G116-'23c'!G116</f>
        <v>0</v>
      </c>
      <c r="H116" s="954">
        <f>'2e'!H34-'23b'!H116-'23c'!H116</f>
        <v>0</v>
      </c>
      <c r="I116" s="954">
        <f>'2e'!I34-'23b'!I116-'23c'!I116</f>
        <v>0</v>
      </c>
    </row>
    <row r="117" spans="1:9" ht="25.5">
      <c r="A117" s="946">
        <v>101</v>
      </c>
      <c r="B117" s="270" t="s">
        <v>1386</v>
      </c>
      <c r="C117" s="267" t="s">
        <v>1387</v>
      </c>
      <c r="D117" s="266">
        <f>'2e'!D35-'23b'!D117-'23c'!D117</f>
        <v>0</v>
      </c>
      <c r="E117" s="954">
        <f>'2e'!E35-'23b'!E117-'23c'!E117</f>
        <v>0</v>
      </c>
      <c r="F117" s="954">
        <f>'2e'!F35-'23b'!F117-'23c'!F117</f>
        <v>0</v>
      </c>
      <c r="G117" s="954">
        <f>'2e'!G35-'23b'!G117-'23c'!G117</f>
        <v>0</v>
      </c>
      <c r="H117" s="954">
        <f>'2e'!H35-'23b'!H117-'23c'!H117</f>
        <v>0</v>
      </c>
      <c r="I117" s="954">
        <f>'2e'!I35-'23b'!I117-'23c'!I117</f>
        <v>0</v>
      </c>
    </row>
    <row r="118" spans="1:9" ht="25.5">
      <c r="A118" s="241">
        <v>102</v>
      </c>
      <c r="B118" s="270" t="s">
        <v>1388</v>
      </c>
      <c r="C118" s="267" t="s">
        <v>1389</v>
      </c>
      <c r="D118" s="266">
        <f>'2e'!D36-'23b'!D118-'23c'!D118</f>
        <v>0</v>
      </c>
      <c r="E118" s="954">
        <f>'2e'!E36-'23b'!E118-'23c'!E118</f>
        <v>0</v>
      </c>
      <c r="F118" s="954">
        <f>'2e'!F36-'23b'!F118-'23c'!F118</f>
        <v>0</v>
      </c>
      <c r="G118" s="954">
        <f>'2e'!G36-'23b'!G118-'23c'!G118</f>
        <v>0</v>
      </c>
      <c r="H118" s="954">
        <f>'2e'!H36-'23b'!H118-'23c'!H118</f>
        <v>0</v>
      </c>
      <c r="I118" s="954">
        <f>'2e'!I36-'23b'!I118-'23c'!I118</f>
        <v>0</v>
      </c>
    </row>
    <row r="119" spans="1:9">
      <c r="A119" s="946">
        <v>103</v>
      </c>
      <c r="B119" s="270" t="s">
        <v>1390</v>
      </c>
      <c r="C119" s="267" t="s">
        <v>1391</v>
      </c>
      <c r="D119" s="266">
        <f>'2e'!D37-'23b'!D119-'23c'!D119</f>
        <v>0</v>
      </c>
      <c r="E119" s="954">
        <f>'2e'!E37-'23b'!E119-'23c'!E119</f>
        <v>0</v>
      </c>
      <c r="F119" s="954">
        <f>'2e'!F37-'23b'!F119-'23c'!F119</f>
        <v>0</v>
      </c>
      <c r="G119" s="954">
        <f>'2e'!G37-'23b'!G119-'23c'!G119</f>
        <v>0</v>
      </c>
      <c r="H119" s="954">
        <f>'2e'!H37-'23b'!H119-'23c'!H119</f>
        <v>0</v>
      </c>
      <c r="I119" s="954">
        <f>'2e'!I37-'23b'!I119-'23c'!I119</f>
        <v>0</v>
      </c>
    </row>
    <row r="120" spans="1:9">
      <c r="A120" s="241">
        <v>104</v>
      </c>
      <c r="B120" s="273" t="s">
        <v>1392</v>
      </c>
      <c r="C120" s="267" t="s">
        <v>1393</v>
      </c>
      <c r="D120" s="266">
        <f>'2e'!D38-'23b'!D120-'23c'!D120</f>
        <v>0</v>
      </c>
      <c r="E120" s="954">
        <f>'2e'!E38-'23b'!E120-'23c'!E120</f>
        <v>0</v>
      </c>
      <c r="F120" s="954">
        <f>'2e'!F38-'23b'!F120-'23c'!F120</f>
        <v>0</v>
      </c>
      <c r="G120" s="954">
        <f>'2e'!G38-'23b'!G120-'23c'!G120</f>
        <v>0</v>
      </c>
      <c r="H120" s="954">
        <f>'2e'!H38-'23b'!H120-'23c'!H120</f>
        <v>0</v>
      </c>
      <c r="I120" s="954">
        <f>'2e'!I38-'23b'!I120-'23c'!I120</f>
        <v>0</v>
      </c>
    </row>
    <row r="121" spans="1:9">
      <c r="A121" s="946">
        <v>105</v>
      </c>
      <c r="B121" s="270" t="s">
        <v>1394</v>
      </c>
      <c r="C121" s="267" t="s">
        <v>1395</v>
      </c>
      <c r="D121" s="266">
        <f>'2e'!D39-'23b'!D121-'23c'!D121</f>
        <v>1073</v>
      </c>
      <c r="E121" s="954">
        <f>'2e'!E39-'23b'!E121-'23c'!E121</f>
        <v>1073</v>
      </c>
      <c r="F121" s="954">
        <f>'2e'!F39-'23b'!F121-'23c'!F121</f>
        <v>0</v>
      </c>
      <c r="G121" s="954">
        <f>'2e'!G39-'23b'!G121-'23c'!G121</f>
        <v>0</v>
      </c>
      <c r="H121" s="954">
        <f>'2e'!H39-'23b'!H121-'23c'!H121</f>
        <v>0</v>
      </c>
      <c r="I121" s="954">
        <f>'2e'!I39-'23b'!I121-'23c'!I121</f>
        <v>0</v>
      </c>
    </row>
    <row r="122" spans="1:9">
      <c r="A122" s="241">
        <v>106</v>
      </c>
      <c r="B122" s="273" t="s">
        <v>1396</v>
      </c>
      <c r="C122" s="267" t="s">
        <v>1397</v>
      </c>
      <c r="D122" s="266">
        <f>'2e'!D40-'23b'!D122-'23c'!D122</f>
        <v>0</v>
      </c>
      <c r="E122" s="954">
        <f>'2e'!E40-'23b'!E122-'23c'!E122</f>
        <v>0</v>
      </c>
      <c r="F122" s="954">
        <f>'2e'!F40-'23b'!F122-'23c'!F122</f>
        <v>0</v>
      </c>
      <c r="G122" s="954">
        <f>'2e'!G40-'23b'!G122-'23c'!G122</f>
        <v>0</v>
      </c>
      <c r="H122" s="954">
        <f>'2e'!H40-'23b'!H122-'23c'!H122</f>
        <v>0</v>
      </c>
      <c r="I122" s="954">
        <f>'2e'!I40-'23b'!I122-'23c'!I122</f>
        <v>0</v>
      </c>
    </row>
    <row r="123" spans="1:9">
      <c r="A123" s="946">
        <v>107</v>
      </c>
      <c r="B123" s="247" t="s">
        <v>1398</v>
      </c>
      <c r="C123" s="265" t="s">
        <v>1399</v>
      </c>
      <c r="D123" s="266">
        <f>'2e'!D41-'23b'!D123-'23c'!D123</f>
        <v>117635</v>
      </c>
      <c r="E123" s="954">
        <f>'2e'!E41-'23b'!E123-'23c'!E123</f>
        <v>117497</v>
      </c>
      <c r="F123" s="954">
        <f>'2e'!F41-'23b'!F123-'23c'!F123</f>
        <v>7</v>
      </c>
      <c r="G123" s="954">
        <f>'2e'!G41-'23b'!G123-'23c'!G123</f>
        <v>58</v>
      </c>
      <c r="H123" s="954">
        <f>'2e'!H41-'23b'!H123-'23c'!H123</f>
        <v>58</v>
      </c>
      <c r="I123" s="954">
        <f>'2e'!I41-'23b'!I123-'23c'!I123</f>
        <v>15</v>
      </c>
    </row>
    <row r="124" spans="1:9">
      <c r="A124" s="241">
        <v>108</v>
      </c>
      <c r="B124" s="274" t="s">
        <v>564</v>
      </c>
      <c r="C124" s="267" t="s">
        <v>1401</v>
      </c>
      <c r="D124" s="266">
        <f>'2e'!D42-'23b'!D124-'23c'!D124</f>
        <v>1965</v>
      </c>
      <c r="E124" s="954">
        <f>'2e'!E42-'23b'!E124-'23c'!E124</f>
        <v>1900</v>
      </c>
      <c r="F124" s="954">
        <f>'2e'!F42-'23b'!F124-'23c'!F124</f>
        <v>52</v>
      </c>
      <c r="G124" s="954">
        <f>'2e'!G42-'23b'!G124-'23c'!G124</f>
        <v>13</v>
      </c>
      <c r="H124" s="954">
        <f>'2e'!H42-'23b'!H124-'23c'!H124</f>
        <v>0</v>
      </c>
      <c r="I124" s="954">
        <f>'2e'!I42-'23b'!I124-'23c'!I124</f>
        <v>0</v>
      </c>
    </row>
    <row r="125" spans="1:9">
      <c r="A125" s="946">
        <v>109</v>
      </c>
      <c r="B125" s="274" t="s">
        <v>1402</v>
      </c>
      <c r="C125" s="267" t="s">
        <v>1403</v>
      </c>
      <c r="D125" s="266">
        <f>'2e'!D43-'23b'!D125-'23c'!D125</f>
        <v>27130</v>
      </c>
      <c r="E125" s="954">
        <f>'2e'!E43-'23b'!E125-'23c'!E125</f>
        <v>26481</v>
      </c>
      <c r="F125" s="954">
        <f>'2e'!F43-'23b'!F125-'23c'!F125</f>
        <v>0</v>
      </c>
      <c r="G125" s="954">
        <f>'2e'!G43-'23b'!G125-'23c'!G125</f>
        <v>649</v>
      </c>
      <c r="H125" s="954">
        <f>'2e'!H43-'23b'!H125-'23c'!H125</f>
        <v>0</v>
      </c>
      <c r="I125" s="954">
        <f>'2e'!I43-'23b'!I125-'23c'!I125</f>
        <v>0</v>
      </c>
    </row>
    <row r="126" spans="1:9">
      <c r="A126" s="241">
        <v>110</v>
      </c>
      <c r="B126" s="274" t="s">
        <v>1404</v>
      </c>
      <c r="C126" s="267" t="s">
        <v>1405</v>
      </c>
      <c r="D126" s="266">
        <f>'2e'!D44-'23b'!D126-'23c'!D126</f>
        <v>1125</v>
      </c>
      <c r="E126" s="954">
        <f>'2e'!E44-'23b'!E126-'23c'!E126</f>
        <v>18</v>
      </c>
      <c r="F126" s="954">
        <f>'2e'!F44-'23b'!F126-'23c'!F126</f>
        <v>916</v>
      </c>
      <c r="G126" s="954">
        <f>'2e'!G44-'23b'!G126-'23c'!G126</f>
        <v>105</v>
      </c>
      <c r="H126" s="954">
        <f>'2e'!H44-'23b'!H126-'23c'!H126</f>
        <v>86</v>
      </c>
      <c r="I126" s="954">
        <f>'2e'!I44-'23b'!I126-'23c'!I126</f>
        <v>0</v>
      </c>
    </row>
    <row r="127" spans="1:9">
      <c r="A127" s="946">
        <v>111</v>
      </c>
      <c r="B127" s="274" t="s">
        <v>1406</v>
      </c>
      <c r="C127" s="267" t="s">
        <v>1407</v>
      </c>
      <c r="D127" s="266">
        <f>'2e'!D45-'23b'!D127-'23c'!D127</f>
        <v>12103</v>
      </c>
      <c r="E127" s="954">
        <f>'2e'!E45-'23b'!E127-'23c'!E127</f>
        <v>5168</v>
      </c>
      <c r="F127" s="954">
        <f>'2e'!F45-'23b'!F127-'23c'!F127</f>
        <v>1129</v>
      </c>
      <c r="G127" s="954">
        <f>'2e'!G45-'23b'!G127-'23c'!G127</f>
        <v>2793</v>
      </c>
      <c r="H127" s="954">
        <f>'2e'!H45-'23b'!H127-'23c'!H127</f>
        <v>335</v>
      </c>
      <c r="I127" s="954">
        <f>'2e'!I45-'23b'!I127-'23c'!I127</f>
        <v>2678</v>
      </c>
    </row>
    <row r="128" spans="1:9">
      <c r="A128" s="241">
        <v>112</v>
      </c>
      <c r="B128" s="237" t="s">
        <v>1408</v>
      </c>
      <c r="C128" s="267" t="s">
        <v>1409</v>
      </c>
      <c r="D128" s="266">
        <f>'2e'!D46-'23b'!D128-'23c'!D128</f>
        <v>0</v>
      </c>
      <c r="E128" s="954">
        <f>'2e'!E46-'23b'!E128-'23c'!E128</f>
        <v>0</v>
      </c>
      <c r="F128" s="954">
        <f>'2e'!F46-'23b'!F128-'23c'!F128</f>
        <v>0</v>
      </c>
      <c r="G128" s="954">
        <f>'2e'!G46-'23b'!G128-'23c'!G128</f>
        <v>0</v>
      </c>
      <c r="H128" s="954">
        <f>'2e'!H46-'23b'!H128-'23c'!H128</f>
        <v>0</v>
      </c>
      <c r="I128" s="954">
        <f>'2e'!I46-'23b'!I128-'23c'!I128</f>
        <v>0</v>
      </c>
    </row>
    <row r="129" spans="1:9">
      <c r="A129" s="946">
        <v>113</v>
      </c>
      <c r="B129" s="237" t="s">
        <v>1410</v>
      </c>
      <c r="C129" s="267" t="s">
        <v>1411</v>
      </c>
      <c r="D129" s="266">
        <f>'2e'!D47-'23b'!D129-'23c'!D129</f>
        <v>0</v>
      </c>
      <c r="E129" s="954">
        <f>'2e'!E47-'23b'!E129-'23c'!E129</f>
        <v>0</v>
      </c>
      <c r="F129" s="954">
        <f>'2e'!F47-'23b'!F129-'23c'!F129</f>
        <v>0</v>
      </c>
      <c r="G129" s="954">
        <f>'2e'!G47-'23b'!G129-'23c'!G129</f>
        <v>0</v>
      </c>
      <c r="H129" s="954">
        <f>'2e'!H47-'23b'!H129-'23c'!H129</f>
        <v>0</v>
      </c>
      <c r="I129" s="954">
        <f>'2e'!I47-'23b'!I129-'23c'!I129</f>
        <v>0</v>
      </c>
    </row>
    <row r="130" spans="1:9">
      <c r="A130" s="241">
        <v>114</v>
      </c>
      <c r="B130" s="237" t="s">
        <v>1412</v>
      </c>
      <c r="C130" s="267" t="s">
        <v>1413</v>
      </c>
      <c r="D130" s="266">
        <f>'2e'!D48-'23b'!D130-'23c'!D130</f>
        <v>10191</v>
      </c>
      <c r="E130" s="954">
        <f>'2e'!E48-'23b'!E130-'23c'!E130</f>
        <v>8259</v>
      </c>
      <c r="F130" s="954">
        <f>'2e'!F48-'23b'!F130-'23c'!F130</f>
        <v>566</v>
      </c>
      <c r="G130" s="954">
        <f>'2e'!G48-'23b'!G130-'23c'!G130</f>
        <v>780</v>
      </c>
      <c r="H130" s="954">
        <f>'2e'!H48-'23b'!H130-'23c'!H130</f>
        <v>113</v>
      </c>
      <c r="I130" s="954">
        <f>'2e'!I48-'23b'!I130-'23c'!I130</f>
        <v>473</v>
      </c>
    </row>
    <row r="131" spans="1:9">
      <c r="A131" s="946">
        <v>115</v>
      </c>
      <c r="B131" s="243" t="s">
        <v>1414</v>
      </c>
      <c r="C131" s="265" t="s">
        <v>1415</v>
      </c>
      <c r="D131" s="266">
        <f>'2e'!D49-'23b'!D131-'23c'!D131</f>
        <v>52514</v>
      </c>
      <c r="E131" s="954">
        <f>'2e'!E49-'23b'!E131-'23c'!E131</f>
        <v>41826</v>
      </c>
      <c r="F131" s="954">
        <f>'2e'!F49-'23b'!F131-'23c'!F131</f>
        <v>2663</v>
      </c>
      <c r="G131" s="954">
        <f>'2e'!G49-'23b'!G131-'23c'!G131</f>
        <v>4340</v>
      </c>
      <c r="H131" s="954">
        <f>'2e'!H49-'23b'!H131-'23c'!H131</f>
        <v>534</v>
      </c>
      <c r="I131" s="954">
        <f>'2e'!I49-'23b'!I131-'23c'!I131</f>
        <v>3151</v>
      </c>
    </row>
    <row r="132" spans="1:9">
      <c r="A132" s="241">
        <v>116</v>
      </c>
      <c r="B132" s="244" t="s">
        <v>1416</v>
      </c>
      <c r="C132" s="267" t="s">
        <v>1417</v>
      </c>
      <c r="D132" s="266">
        <f>'2e'!D50-'23b'!D132-'23c'!D132</f>
        <v>25221</v>
      </c>
      <c r="E132" s="954">
        <f>'2e'!E50-'23b'!E132-'23c'!E132</f>
        <v>25221</v>
      </c>
      <c r="F132" s="954">
        <f>'2e'!F50-'23b'!F132-'23c'!F132</f>
        <v>0</v>
      </c>
      <c r="G132" s="954">
        <f>'2e'!G50-'23b'!G132-'23c'!G132</f>
        <v>0</v>
      </c>
      <c r="H132" s="954">
        <f>'2e'!H50-'23b'!H132-'23c'!H132</f>
        <v>0</v>
      </c>
      <c r="I132" s="954">
        <f>'2e'!I50-'23b'!I132-'23c'!I132</f>
        <v>0</v>
      </c>
    </row>
    <row r="133" spans="1:9">
      <c r="A133" s="946">
        <v>117</v>
      </c>
      <c r="B133" s="244" t="s">
        <v>1418</v>
      </c>
      <c r="C133" s="267" t="s">
        <v>1419</v>
      </c>
      <c r="D133" s="266">
        <f>'2e'!D51-'23b'!D133-'23c'!D133</f>
        <v>12</v>
      </c>
      <c r="E133" s="954">
        <f>'2e'!E51-'23b'!E133-'23c'!E133</f>
        <v>0</v>
      </c>
      <c r="F133" s="954">
        <f>'2e'!F51-'23b'!F133-'23c'!F133</f>
        <v>12</v>
      </c>
      <c r="G133" s="954">
        <f>'2e'!G51-'23b'!G133-'23c'!G133</f>
        <v>0</v>
      </c>
      <c r="H133" s="954">
        <f>'2e'!H51-'23b'!H133-'23c'!H133</f>
        <v>0</v>
      </c>
      <c r="I133" s="954">
        <f>'2e'!I51-'23b'!I133-'23c'!I133</f>
        <v>0</v>
      </c>
    </row>
    <row r="134" spans="1:9">
      <c r="A134" s="241">
        <v>118</v>
      </c>
      <c r="B134" s="244" t="s">
        <v>1420</v>
      </c>
      <c r="C134" s="267" t="s">
        <v>1421</v>
      </c>
      <c r="D134" s="266">
        <f>'2e'!D52-'23b'!D134-'23c'!D134</f>
        <v>120</v>
      </c>
      <c r="E134" s="954">
        <f>'2e'!E52-'23b'!E134-'23c'!E134</f>
        <v>0</v>
      </c>
      <c r="F134" s="954">
        <f>'2e'!F52-'23b'!F134-'23c'!F134</f>
        <v>0</v>
      </c>
      <c r="G134" s="954">
        <f>'2e'!G52-'23b'!G134-'23c'!G134</f>
        <v>120</v>
      </c>
      <c r="H134" s="954">
        <f>'2e'!H52-'23b'!H134-'23c'!H134</f>
        <v>0</v>
      </c>
      <c r="I134" s="954">
        <f>'2e'!I52-'23b'!I134-'23c'!I134</f>
        <v>0</v>
      </c>
    </row>
    <row r="135" spans="1:9">
      <c r="A135" s="946">
        <v>119</v>
      </c>
      <c r="B135" s="244" t="s">
        <v>1422</v>
      </c>
      <c r="C135" s="267" t="s">
        <v>1423</v>
      </c>
      <c r="D135" s="266">
        <f>'2e'!D53-'23b'!D135-'23c'!D135</f>
        <v>5396</v>
      </c>
      <c r="E135" s="954">
        <f>'2e'!E53-'23b'!E135-'23c'!E135</f>
        <v>5361</v>
      </c>
      <c r="F135" s="954">
        <f>'2e'!F53-'23b'!F135-'23c'!F135</f>
        <v>3</v>
      </c>
      <c r="G135" s="954">
        <f>'2e'!G53-'23b'!G135-'23c'!G135</f>
        <v>32</v>
      </c>
      <c r="H135" s="954">
        <f>'2e'!H53-'23b'!H135-'23c'!H135</f>
        <v>0</v>
      </c>
      <c r="I135" s="954">
        <f>'2e'!I53-'23b'!I135-'23c'!I135</f>
        <v>0</v>
      </c>
    </row>
    <row r="136" spans="1:9">
      <c r="A136" s="241">
        <v>120</v>
      </c>
      <c r="B136" s="247" t="s">
        <v>1424</v>
      </c>
      <c r="C136" s="265" t="s">
        <v>1425</v>
      </c>
      <c r="D136" s="266">
        <f>'2e'!D54-'23b'!D136-'23c'!D136</f>
        <v>30749</v>
      </c>
      <c r="E136" s="954">
        <f>'2e'!E54-'23b'!E136-'23c'!E136</f>
        <v>30582</v>
      </c>
      <c r="F136" s="954">
        <f>'2e'!F54-'23b'!F136-'23c'!F136</f>
        <v>15</v>
      </c>
      <c r="G136" s="954">
        <f>'2e'!G54-'23b'!G136-'23c'!G136</f>
        <v>152</v>
      </c>
      <c r="H136" s="954">
        <f>'2e'!H54-'23b'!H136-'23c'!H136</f>
        <v>0</v>
      </c>
      <c r="I136" s="954">
        <f>'2e'!I54-'23b'!I136-'23c'!I136</f>
        <v>0</v>
      </c>
    </row>
    <row r="137" spans="1:9" ht="25.5">
      <c r="A137" s="946">
        <v>121</v>
      </c>
      <c r="B137" s="244" t="s">
        <v>1426</v>
      </c>
      <c r="C137" s="267" t="s">
        <v>1427</v>
      </c>
      <c r="D137" s="266">
        <f>'2e'!D55-'23b'!D137-'23c'!D137</f>
        <v>0</v>
      </c>
      <c r="E137" s="954">
        <f>'2e'!E55-'23b'!E137-'23c'!E137</f>
        <v>0</v>
      </c>
      <c r="F137" s="954">
        <f>'2e'!F55-'23b'!F137-'23c'!F137</f>
        <v>0</v>
      </c>
      <c r="G137" s="954">
        <f>'2e'!G55-'23b'!G137-'23c'!G137</f>
        <v>0</v>
      </c>
      <c r="H137" s="954">
        <f>'2e'!H55-'23b'!H137-'23c'!H137</f>
        <v>0</v>
      </c>
      <c r="I137" s="954">
        <f>'2e'!I55-'23b'!I137-'23c'!I137</f>
        <v>0</v>
      </c>
    </row>
    <row r="138" spans="1:9" ht="25.5">
      <c r="A138" s="241">
        <v>122</v>
      </c>
      <c r="B138" s="244" t="s">
        <v>1428</v>
      </c>
      <c r="C138" s="267" t="s">
        <v>1429</v>
      </c>
      <c r="D138" s="266">
        <f>'2e'!D56-'23b'!D138-'23c'!D138</f>
        <v>0</v>
      </c>
      <c r="E138" s="954">
        <f>'2e'!E56-'23b'!E138-'23c'!E138</f>
        <v>0</v>
      </c>
      <c r="F138" s="954">
        <f>'2e'!F56-'23b'!F138-'23c'!F138</f>
        <v>0</v>
      </c>
      <c r="G138" s="954">
        <f>'2e'!G56-'23b'!G138-'23c'!G138</f>
        <v>0</v>
      </c>
      <c r="H138" s="954">
        <f>'2e'!H56-'23b'!H138-'23c'!H138</f>
        <v>0</v>
      </c>
      <c r="I138" s="954">
        <f>'2e'!I56-'23b'!I138-'23c'!I138</f>
        <v>0</v>
      </c>
    </row>
    <row r="139" spans="1:9" ht="25.5">
      <c r="A139" s="946">
        <v>123</v>
      </c>
      <c r="B139" s="244" t="s">
        <v>1430</v>
      </c>
      <c r="C139" s="267" t="s">
        <v>1431</v>
      </c>
      <c r="D139" s="266">
        <f>'2e'!D57-'23b'!D139-'23c'!D139</f>
        <v>0</v>
      </c>
      <c r="E139" s="954">
        <f>'2e'!E57-'23b'!E139-'23c'!E139</f>
        <v>0</v>
      </c>
      <c r="F139" s="954">
        <f>'2e'!F57-'23b'!F139-'23c'!F139</f>
        <v>0</v>
      </c>
      <c r="G139" s="954">
        <f>'2e'!G57-'23b'!G139-'23c'!G139</f>
        <v>0</v>
      </c>
      <c r="H139" s="954">
        <f>'2e'!H57-'23b'!H139-'23c'!H139</f>
        <v>0</v>
      </c>
      <c r="I139" s="954">
        <f>'2e'!I57-'23b'!I139-'23c'!I139</f>
        <v>0</v>
      </c>
    </row>
    <row r="140" spans="1:9">
      <c r="A140" s="241">
        <v>124</v>
      </c>
      <c r="B140" s="244" t="s">
        <v>1432</v>
      </c>
      <c r="C140" s="267" t="s">
        <v>1433</v>
      </c>
      <c r="D140" s="266">
        <f>'2e'!D58-'23b'!D140-'23c'!D140</f>
        <v>1155</v>
      </c>
      <c r="E140" s="954">
        <f>'2e'!E58-'23b'!E140-'23c'!E140</f>
        <v>1155</v>
      </c>
      <c r="F140" s="954">
        <f>'2e'!F58-'23b'!F140-'23c'!F140</f>
        <v>0</v>
      </c>
      <c r="G140" s="954">
        <f>'2e'!G58-'23b'!G140-'23c'!G140</f>
        <v>0</v>
      </c>
      <c r="H140" s="954">
        <f>'2e'!H58-'23b'!H140-'23c'!H140</f>
        <v>0</v>
      </c>
      <c r="I140" s="954">
        <f>'2e'!I58-'23b'!I140-'23c'!I140</f>
        <v>0</v>
      </c>
    </row>
    <row r="141" spans="1:9" ht="25.5">
      <c r="A141" s="946">
        <v>125</v>
      </c>
      <c r="B141" s="244" t="s">
        <v>1434</v>
      </c>
      <c r="C141" s="267" t="s">
        <v>1435</v>
      </c>
      <c r="D141" s="266">
        <f>'2e'!D59-'23b'!D141-'23c'!D141</f>
        <v>0</v>
      </c>
      <c r="E141" s="954">
        <f>'2e'!E59-'23b'!E141-'23c'!E141</f>
        <v>0</v>
      </c>
      <c r="F141" s="954">
        <f>'2e'!F59-'23b'!F141-'23c'!F141</f>
        <v>0</v>
      </c>
      <c r="G141" s="954">
        <f>'2e'!G59-'23b'!G141-'23c'!G141</f>
        <v>0</v>
      </c>
      <c r="H141" s="954">
        <f>'2e'!H59-'23b'!H141-'23c'!H141</f>
        <v>0</v>
      </c>
      <c r="I141" s="954">
        <f>'2e'!I59-'23b'!I141-'23c'!I141</f>
        <v>0</v>
      </c>
    </row>
    <row r="142" spans="1:9" ht="25.5">
      <c r="A142" s="241">
        <v>126</v>
      </c>
      <c r="B142" s="244" t="s">
        <v>1436</v>
      </c>
      <c r="C142" s="267" t="s">
        <v>1437</v>
      </c>
      <c r="D142" s="266">
        <f>'2e'!D60-'23b'!D142-'23c'!D142</f>
        <v>0</v>
      </c>
      <c r="E142" s="954">
        <f>'2e'!E60-'23b'!E142-'23c'!E142</f>
        <v>0</v>
      </c>
      <c r="F142" s="954">
        <f>'2e'!F60-'23b'!F142-'23c'!F142</f>
        <v>0</v>
      </c>
      <c r="G142" s="954">
        <f>'2e'!G60-'23b'!G142-'23c'!G142</f>
        <v>0</v>
      </c>
      <c r="H142" s="954">
        <f>'2e'!H60-'23b'!H142-'23c'!H142</f>
        <v>0</v>
      </c>
      <c r="I142" s="954">
        <f>'2e'!I60-'23b'!I142-'23c'!I142</f>
        <v>0</v>
      </c>
    </row>
    <row r="143" spans="1:9">
      <c r="A143" s="946">
        <v>127</v>
      </c>
      <c r="B143" s="244" t="s">
        <v>1438</v>
      </c>
      <c r="C143" s="267" t="s">
        <v>1439</v>
      </c>
      <c r="D143" s="266">
        <f>'2e'!D61-'23b'!D143-'23c'!D143</f>
        <v>0</v>
      </c>
      <c r="E143" s="954">
        <f>'2e'!E61-'23b'!E143-'23c'!E143</f>
        <v>0</v>
      </c>
      <c r="F143" s="954">
        <f>'2e'!F61-'23b'!F143-'23c'!F143</f>
        <v>0</v>
      </c>
      <c r="G143" s="954">
        <f>'2e'!G61-'23b'!G143-'23c'!G143</f>
        <v>0</v>
      </c>
      <c r="H143" s="954">
        <f>'2e'!H61-'23b'!H143-'23c'!H143</f>
        <v>0</v>
      </c>
      <c r="I143" s="954">
        <f>'2e'!I61-'23b'!I143-'23c'!I143</f>
        <v>0</v>
      </c>
    </row>
    <row r="144" spans="1:9">
      <c r="A144" s="241">
        <v>128</v>
      </c>
      <c r="B144" s="244" t="s">
        <v>1440</v>
      </c>
      <c r="C144" s="267" t="s">
        <v>1441</v>
      </c>
      <c r="D144" s="266">
        <f>'2e'!D62-'23b'!D144-'23c'!D144</f>
        <v>1857</v>
      </c>
      <c r="E144" s="954">
        <f>'2e'!E62-'23b'!E144-'23c'!E144</f>
        <v>1857</v>
      </c>
      <c r="F144" s="954">
        <f>'2e'!F62-'23b'!F144-'23c'!F144</f>
        <v>0</v>
      </c>
      <c r="G144" s="954">
        <f>'2e'!G62-'23b'!G144-'23c'!G144</f>
        <v>0</v>
      </c>
      <c r="H144" s="954">
        <f>'2e'!H62-'23b'!H144-'23c'!H144</f>
        <v>0</v>
      </c>
      <c r="I144" s="954">
        <f>'2e'!I62-'23b'!I144-'23c'!I144</f>
        <v>0</v>
      </c>
    </row>
    <row r="145" spans="1:9" ht="15.75" thickBot="1">
      <c r="A145" s="946">
        <v>129</v>
      </c>
      <c r="B145" s="275" t="s">
        <v>1442</v>
      </c>
      <c r="C145" s="276" t="s">
        <v>1443</v>
      </c>
      <c r="D145" s="266">
        <f>'2e'!D63-'23b'!D145-'23c'!D145</f>
        <v>3012</v>
      </c>
      <c r="E145" s="954">
        <f>'2e'!E63-'23b'!E145-'23c'!E145</f>
        <v>3012</v>
      </c>
      <c r="F145" s="954">
        <f>'2e'!F63-'23b'!F145-'23c'!F145</f>
        <v>0</v>
      </c>
      <c r="G145" s="954">
        <f>'2e'!G63-'23b'!G145-'23c'!G145</f>
        <v>0</v>
      </c>
      <c r="H145" s="954">
        <f>'2e'!H63-'23b'!H145-'23c'!H145</f>
        <v>0</v>
      </c>
      <c r="I145" s="954">
        <f>'2e'!I63-'23b'!I145-'23c'!I145</f>
        <v>0</v>
      </c>
    </row>
    <row r="146" spans="1:9" ht="15.75" thickBot="1">
      <c r="A146" s="241">
        <v>130</v>
      </c>
      <c r="B146" s="278" t="s">
        <v>1444</v>
      </c>
      <c r="C146" s="279" t="s">
        <v>1445</v>
      </c>
      <c r="D146" s="266">
        <f>'2e'!D64-'23b'!D146-'23c'!D146</f>
        <v>790797</v>
      </c>
      <c r="E146" s="266">
        <f>'2e'!E64-'23b'!E146-'23c'!E146</f>
        <v>298701</v>
      </c>
      <c r="F146" s="266">
        <f>'2e'!F64-'23b'!F146-'23c'!F146</f>
        <v>130261</v>
      </c>
      <c r="G146" s="266">
        <f>'2e'!G64-'23b'!G146-'23c'!G146</f>
        <v>201730</v>
      </c>
      <c r="H146" s="266">
        <f>'2e'!H64-'23b'!H146-'23c'!H146</f>
        <v>117018</v>
      </c>
      <c r="I146" s="266">
        <f>'2e'!I64-'23b'!I146-'23c'!I146</f>
        <v>43087</v>
      </c>
    </row>
    <row r="147" spans="1:9">
      <c r="A147" s="946">
        <v>131</v>
      </c>
      <c r="B147" s="257" t="s">
        <v>1446</v>
      </c>
      <c r="C147" s="580" t="s">
        <v>1447</v>
      </c>
      <c r="D147" s="266">
        <f>'2e'!D65-'23b'!D147-'23c'!D147</f>
        <v>0</v>
      </c>
      <c r="E147" s="954">
        <f>'2e'!E65-'23b'!E147-'23c'!E147</f>
        <v>0</v>
      </c>
      <c r="F147" s="954">
        <f>'2e'!F65-'23b'!F147-'23c'!F147</f>
        <v>0</v>
      </c>
      <c r="G147" s="954">
        <f>'2e'!G65-'23b'!G147-'23c'!G147</f>
        <v>0</v>
      </c>
      <c r="H147" s="954">
        <f>'2e'!H65-'23b'!H147-'23c'!H147</f>
        <v>0</v>
      </c>
      <c r="I147" s="954">
        <f>'2e'!I65-'23b'!I147-'23c'!I147</f>
        <v>0</v>
      </c>
    </row>
    <row r="148" spans="1:9">
      <c r="A148" s="241">
        <v>132</v>
      </c>
      <c r="B148" s="258" t="s">
        <v>1448</v>
      </c>
      <c r="C148" s="581" t="s">
        <v>1449</v>
      </c>
      <c r="D148" s="266">
        <f>'2e'!D66-'23b'!D148-'23c'!D148</f>
        <v>0</v>
      </c>
      <c r="E148" s="954">
        <f>'2e'!E66-'23b'!E148-'23c'!E148</f>
        <v>0</v>
      </c>
      <c r="F148" s="954">
        <f>'2e'!F66-'23b'!F148-'23c'!F148</f>
        <v>0</v>
      </c>
      <c r="G148" s="954">
        <f>'2e'!G66-'23b'!G148-'23c'!G148</f>
        <v>0</v>
      </c>
      <c r="H148" s="954">
        <f>'2e'!H66-'23b'!H148-'23c'!H148</f>
        <v>0</v>
      </c>
      <c r="I148" s="954">
        <f>'2e'!I66-'23b'!I148-'23c'!I148</f>
        <v>0</v>
      </c>
    </row>
    <row r="149" spans="1:9">
      <c r="A149" s="946">
        <v>133</v>
      </c>
      <c r="B149" s="260" t="s">
        <v>1450</v>
      </c>
      <c r="C149" s="580" t="s">
        <v>1451</v>
      </c>
      <c r="D149" s="266">
        <f>'2e'!D67-'23b'!D149-'23c'!D149</f>
        <v>0</v>
      </c>
      <c r="E149" s="954">
        <f>'2e'!E67-'23b'!E149-'23c'!E149</f>
        <v>0</v>
      </c>
      <c r="F149" s="954">
        <f>'2e'!F67-'23b'!F149-'23c'!F149</f>
        <v>0</v>
      </c>
      <c r="G149" s="954">
        <f>'2e'!G67-'23b'!G149-'23c'!G149</f>
        <v>0</v>
      </c>
      <c r="H149" s="954">
        <f>'2e'!H67-'23b'!H149-'23c'!H149</f>
        <v>0</v>
      </c>
      <c r="I149" s="954">
        <f>'2e'!I67-'23b'!I149-'23c'!I149</f>
        <v>0</v>
      </c>
    </row>
    <row r="150" spans="1:9">
      <c r="A150" s="241">
        <v>134</v>
      </c>
      <c r="B150" s="260" t="s">
        <v>1452</v>
      </c>
      <c r="C150" s="581" t="s">
        <v>1453</v>
      </c>
      <c r="D150" s="266">
        <f>'2e'!D68-'23b'!D150-'23c'!D150</f>
        <v>31861</v>
      </c>
      <c r="E150" s="954">
        <f>'2e'!E68-'23b'!E150-'23c'!E150</f>
        <v>31861</v>
      </c>
      <c r="F150" s="954">
        <f>'2e'!F68-'23b'!F150-'23c'!F150</f>
        <v>0</v>
      </c>
      <c r="G150" s="954">
        <f>'2e'!G68-'23b'!G150-'23c'!G150</f>
        <v>0</v>
      </c>
      <c r="H150" s="954">
        <f>'2e'!H68-'23b'!H150-'23c'!H150</f>
        <v>0</v>
      </c>
      <c r="I150" s="954">
        <f>'2e'!I68-'23b'!I150-'23c'!I150</f>
        <v>0</v>
      </c>
    </row>
    <row r="151" spans="1:9">
      <c r="A151" s="946">
        <v>135</v>
      </c>
      <c r="B151" s="260" t="s">
        <v>1454</v>
      </c>
      <c r="C151" s="580" t="s">
        <v>1455</v>
      </c>
      <c r="D151" s="266">
        <f>'2e'!D69-'23b'!D151-'23c'!D151</f>
        <v>386512</v>
      </c>
      <c r="E151" s="954">
        <f>'2e'!E69-'23b'!E151-'23c'!E151</f>
        <v>386512</v>
      </c>
      <c r="F151" s="954">
        <f>'2e'!F69-'23b'!F151-'23c'!F151</f>
        <v>0</v>
      </c>
      <c r="G151" s="954">
        <f>'2e'!G69-'23b'!G151-'23c'!G151</f>
        <v>0</v>
      </c>
      <c r="H151" s="954">
        <f>'2e'!H69-'23b'!H151-'23c'!H151</f>
        <v>0</v>
      </c>
      <c r="I151" s="954">
        <f>'2e'!I69-'23b'!I151-'23c'!I151</f>
        <v>0</v>
      </c>
    </row>
    <row r="152" spans="1:9">
      <c r="A152" s="241">
        <v>136</v>
      </c>
      <c r="B152" s="260" t="s">
        <v>1456</v>
      </c>
      <c r="C152" s="581" t="s">
        <v>1457</v>
      </c>
      <c r="D152" s="266">
        <f>'2e'!D70-'23b'!D152-'23c'!D152</f>
        <v>0</v>
      </c>
      <c r="E152" s="954">
        <f>'2e'!E70-'23b'!E152-'23c'!E152</f>
        <v>0</v>
      </c>
      <c r="F152" s="954">
        <f>'2e'!F70-'23b'!F152-'23c'!F152</f>
        <v>0</v>
      </c>
      <c r="G152" s="954">
        <f>'2e'!G70-'23b'!G152-'23c'!G152</f>
        <v>0</v>
      </c>
      <c r="H152" s="954">
        <f>'2e'!H70-'23b'!H152-'23c'!H152</f>
        <v>0</v>
      </c>
      <c r="I152" s="954">
        <f>'2e'!I70-'23b'!I152-'23c'!I152</f>
        <v>0</v>
      </c>
    </row>
    <row r="153" spans="1:9">
      <c r="A153" s="946">
        <v>137</v>
      </c>
      <c r="B153" s="260" t="s">
        <v>1458</v>
      </c>
      <c r="C153" s="580" t="s">
        <v>1459</v>
      </c>
      <c r="D153" s="266">
        <f>'2e'!D71-'23b'!D153-'23c'!D153</f>
        <v>0</v>
      </c>
      <c r="E153" s="954">
        <f>'2e'!E71-'23b'!E153-'23c'!E153</f>
        <v>0</v>
      </c>
      <c r="F153" s="954">
        <f>'2e'!F71-'23b'!F153-'23c'!F153</f>
        <v>0</v>
      </c>
      <c r="G153" s="954">
        <f>'2e'!G71-'23b'!G153-'23c'!G153</f>
        <v>0</v>
      </c>
      <c r="H153" s="954">
        <f>'2e'!H71-'23b'!H153-'23c'!H153</f>
        <v>0</v>
      </c>
      <c r="I153" s="954">
        <f>'2e'!I71-'23b'!I153-'23c'!I153</f>
        <v>0</v>
      </c>
    </row>
    <row r="154" spans="1:9">
      <c r="A154" s="241">
        <v>138</v>
      </c>
      <c r="B154" s="260" t="s">
        <v>1460</v>
      </c>
      <c r="C154" s="581" t="s">
        <v>1461</v>
      </c>
      <c r="D154" s="266">
        <f>'2e'!D72-'23b'!D154-'23c'!D154</f>
        <v>0</v>
      </c>
      <c r="E154" s="954">
        <f>'2e'!E72-'23b'!E154-'23c'!E154</f>
        <v>0</v>
      </c>
      <c r="F154" s="954">
        <f>'2e'!F72-'23b'!F154-'23c'!F154</f>
        <v>0</v>
      </c>
      <c r="G154" s="954">
        <f>'2e'!G72-'23b'!G154-'23c'!G154</f>
        <v>0</v>
      </c>
      <c r="H154" s="954">
        <f>'2e'!H72-'23b'!H154-'23c'!H154</f>
        <v>0</v>
      </c>
      <c r="I154" s="954">
        <f>'2e'!I72-'23b'!I154-'23c'!I154</f>
        <v>0</v>
      </c>
    </row>
    <row r="155" spans="1:9">
      <c r="A155" s="946">
        <v>139</v>
      </c>
      <c r="B155" s="258" t="s">
        <v>1462</v>
      </c>
      <c r="C155" s="581" t="s">
        <v>1463</v>
      </c>
      <c r="D155" s="266">
        <f>'2e'!D73-'23b'!D155-'23c'!D155</f>
        <v>418373</v>
      </c>
      <c r="E155" s="954">
        <f>'2e'!E73-'23b'!E155-'23c'!E155</f>
        <v>418373</v>
      </c>
      <c r="F155" s="954">
        <f>'2e'!F73-'23b'!F155-'23c'!F155</f>
        <v>0</v>
      </c>
      <c r="G155" s="954">
        <f>'2e'!G73-'23b'!G155-'23c'!G155</f>
        <v>0</v>
      </c>
      <c r="H155" s="954">
        <f>'2e'!H73-'23b'!H155-'23c'!H155</f>
        <v>0</v>
      </c>
      <c r="I155" s="954">
        <f>'2e'!I73-'23b'!I155-'23c'!I155</f>
        <v>0</v>
      </c>
    </row>
    <row r="156" spans="1:9">
      <c r="A156" s="241">
        <v>140</v>
      </c>
      <c r="B156" s="258" t="s">
        <v>1464</v>
      </c>
      <c r="C156" s="581" t="s">
        <v>1465</v>
      </c>
      <c r="D156" s="266">
        <f>'2e'!D74-'23b'!D156-'23c'!D156</f>
        <v>0</v>
      </c>
      <c r="E156" s="954">
        <f>'2e'!E74-'23b'!E156-'23c'!E156</f>
        <v>0</v>
      </c>
      <c r="F156" s="954">
        <f>'2e'!F74-'23b'!F156-'23c'!F156</f>
        <v>0</v>
      </c>
      <c r="G156" s="954">
        <f>'2e'!G74-'23b'!G156-'23c'!G156</f>
        <v>0</v>
      </c>
      <c r="H156" s="954">
        <f>'2e'!H74-'23b'!H156-'23c'!H156</f>
        <v>0</v>
      </c>
      <c r="I156" s="954">
        <f>'2e'!I74-'23b'!I156-'23c'!I156</f>
        <v>0</v>
      </c>
    </row>
    <row r="157" spans="1:9" ht="15.75" thickBot="1">
      <c r="A157" s="946">
        <v>141</v>
      </c>
      <c r="B157" s="283" t="s">
        <v>1466</v>
      </c>
      <c r="C157" s="593" t="s">
        <v>1467</v>
      </c>
      <c r="D157" s="266">
        <f>'2e'!D75-'23b'!D157-'23c'!D157</f>
        <v>418373</v>
      </c>
      <c r="E157" s="954">
        <f>'2e'!E75-'23b'!E157-'23c'!E157</f>
        <v>418373</v>
      </c>
      <c r="F157" s="954">
        <f>'2e'!F75-'23b'!F157-'23c'!F157</f>
        <v>0</v>
      </c>
      <c r="G157" s="954">
        <f>'2e'!G75-'23b'!G157-'23c'!G157</f>
        <v>0</v>
      </c>
      <c r="H157" s="954">
        <f>'2e'!H75-'23b'!H157-'23c'!H157</f>
        <v>0</v>
      </c>
      <c r="I157" s="954">
        <f>'2e'!I75-'23b'!I157-'23c'!I157</f>
        <v>0</v>
      </c>
    </row>
    <row r="158" spans="1:9" ht="15.75" thickBot="1">
      <c r="A158" s="241">
        <v>142</v>
      </c>
      <c r="B158" s="284" t="s">
        <v>1468</v>
      </c>
      <c r="C158" s="285"/>
      <c r="D158" s="266">
        <f>'2e'!D76-'23b'!D158-'23c'!D158</f>
        <v>1209170</v>
      </c>
      <c r="E158" s="266">
        <f>'2e'!E76-'23b'!E158-'23c'!E158</f>
        <v>717074</v>
      </c>
      <c r="F158" s="266">
        <f>'2e'!F76-'23b'!F158-'23c'!F158</f>
        <v>130261</v>
      </c>
      <c r="G158" s="266">
        <f>'2e'!G76-'23b'!G158-'23c'!G158</f>
        <v>201730</v>
      </c>
      <c r="H158" s="266">
        <f>'2e'!H76-'23b'!H158-'23c'!H158</f>
        <v>117018</v>
      </c>
      <c r="I158" s="266">
        <f>'2e'!I76-'23b'!I158-'23c'!I158</f>
        <v>43087</v>
      </c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10" customWidth="1"/>
  </cols>
  <sheetData>
    <row r="1" spans="1:10" ht="15.75">
      <c r="B1" s="573" t="s">
        <v>1109</v>
      </c>
      <c r="D1" s="16" t="s">
        <v>1101</v>
      </c>
    </row>
    <row r="2" spans="1:10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10" ht="18.75">
      <c r="B3" s="577" t="s">
        <v>1111</v>
      </c>
      <c r="D3" s="17" t="s">
        <v>1112</v>
      </c>
    </row>
    <row r="4" spans="1:10" ht="18.75">
      <c r="B4" s="578" t="s">
        <v>83</v>
      </c>
      <c r="D4" s="17"/>
    </row>
    <row r="5" spans="1:10">
      <c r="B5" s="953" t="s">
        <v>1104</v>
      </c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10" ht="25.5">
      <c r="A6" s="228" t="s">
        <v>1120</v>
      </c>
      <c r="B6" s="229" t="s">
        <v>1121</v>
      </c>
      <c r="C6" s="230" t="s">
        <v>1122</v>
      </c>
      <c r="D6" s="231" t="s">
        <v>83</v>
      </c>
      <c r="E6" s="231" t="s">
        <v>83</v>
      </c>
      <c r="F6" s="231" t="s">
        <v>83</v>
      </c>
      <c r="G6" s="231" t="s">
        <v>83</v>
      </c>
      <c r="H6" s="231" t="s">
        <v>83</v>
      </c>
      <c r="I6" s="231" t="s">
        <v>83</v>
      </c>
    </row>
    <row r="7" spans="1:10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  <c r="J7" s="715"/>
    </row>
    <row r="8" spans="1:10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0</v>
      </c>
      <c r="E8" s="239"/>
      <c r="F8" s="239"/>
      <c r="G8" s="239"/>
      <c r="H8" s="239"/>
      <c r="I8" s="239"/>
      <c r="J8" s="715"/>
    </row>
    <row r="9" spans="1:10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0</v>
      </c>
      <c r="E9" s="239"/>
      <c r="F9" s="239"/>
      <c r="G9" s="239"/>
      <c r="H9" s="239"/>
      <c r="I9" s="239"/>
      <c r="J9" s="715"/>
    </row>
    <row r="10" spans="1:10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0</v>
      </c>
      <c r="E10" s="239"/>
      <c r="F10" s="239"/>
      <c r="G10" s="239"/>
      <c r="H10" s="239"/>
      <c r="I10" s="239"/>
      <c r="J10" s="715"/>
    </row>
    <row r="11" spans="1:10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0</v>
      </c>
      <c r="E11" s="239"/>
      <c r="F11" s="239"/>
      <c r="G11" s="239"/>
      <c r="H11" s="239"/>
      <c r="I11" s="239"/>
      <c r="J11" s="715"/>
    </row>
    <row r="12" spans="1:10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  <c r="J12" s="715"/>
    </row>
    <row r="13" spans="1:10" ht="15" customHeight="1">
      <c r="A13" s="235" t="s">
        <v>1142</v>
      </c>
      <c r="B13" s="245" t="s">
        <v>679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  <c r="J13" s="715"/>
    </row>
    <row r="14" spans="1:10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0</v>
      </c>
      <c r="E14" s="238">
        <f>SUM(E8:E13)</f>
        <v>0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  <c r="J14" s="715"/>
    </row>
    <row r="15" spans="1:10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  <c r="J15" s="715"/>
    </row>
    <row r="16" spans="1:10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  <c r="J16" s="715"/>
    </row>
    <row r="17" spans="1:10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  <c r="J17" s="715"/>
    </row>
    <row r="18" spans="1:10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  <c r="J18" s="715"/>
    </row>
    <row r="19" spans="1:10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0</v>
      </c>
      <c r="E19" s="238">
        <f>SUM(E20:E26)</f>
        <v>0</v>
      </c>
      <c r="F19" s="238">
        <f>SUM(F20:F26)</f>
        <v>0</v>
      </c>
      <c r="G19" s="238">
        <f>SUM(G20:G26)</f>
        <v>0</v>
      </c>
      <c r="H19" s="238">
        <f>SUM(H20:H26)</f>
        <v>0</v>
      </c>
      <c r="I19" s="238">
        <f>SUM(I20:I26)</f>
        <v>0</v>
      </c>
      <c r="J19" s="715"/>
    </row>
    <row r="20" spans="1:10" ht="15" customHeight="1">
      <c r="A20" s="235"/>
      <c r="B20" s="240" t="s">
        <v>1163</v>
      </c>
      <c r="C20" s="237" t="s">
        <v>1164</v>
      </c>
      <c r="D20" s="238">
        <f t="shared" si="0"/>
        <v>0</v>
      </c>
      <c r="E20" s="239"/>
      <c r="F20" s="246"/>
      <c r="G20" s="239"/>
      <c r="H20" s="239"/>
      <c r="I20" s="239"/>
      <c r="J20" s="715"/>
    </row>
    <row r="21" spans="1:10" ht="15" customHeight="1">
      <c r="A21" s="235"/>
      <c r="B21" s="240" t="s">
        <v>1165</v>
      </c>
      <c r="C21" s="237" t="s">
        <v>1166</v>
      </c>
      <c r="D21" s="238">
        <f t="shared" si="0"/>
        <v>0</v>
      </c>
      <c r="E21" s="239"/>
      <c r="F21" s="239"/>
      <c r="G21" s="239"/>
      <c r="H21" s="239"/>
      <c r="I21" s="239"/>
      <c r="J21" s="715"/>
    </row>
    <row r="22" spans="1:10" ht="15" customHeight="1">
      <c r="A22" s="235"/>
      <c r="B22" s="240" t="s">
        <v>1167</v>
      </c>
      <c r="C22" s="237" t="s">
        <v>1168</v>
      </c>
      <c r="D22" s="238">
        <f t="shared" si="0"/>
        <v>0</v>
      </c>
      <c r="E22" s="239"/>
      <c r="F22" s="239"/>
      <c r="G22" s="239"/>
      <c r="H22" s="239"/>
      <c r="I22" s="239"/>
      <c r="J22" s="715"/>
    </row>
    <row r="23" spans="1:10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  <c r="J23" s="715"/>
    </row>
    <row r="24" spans="1:10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  <c r="J24" s="715"/>
    </row>
    <row r="25" spans="1:10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  <c r="J25" s="715"/>
    </row>
    <row r="26" spans="1:10" ht="15" customHeight="1">
      <c r="A26" s="235"/>
      <c r="B26" s="240" t="s">
        <v>1175</v>
      </c>
      <c r="C26" s="237" t="s">
        <v>1176</v>
      </c>
      <c r="D26" s="238">
        <f t="shared" si="0"/>
        <v>0</v>
      </c>
      <c r="E26" s="239"/>
      <c r="F26" s="239"/>
      <c r="G26" s="239"/>
      <c r="H26" s="239"/>
      <c r="I26" s="239"/>
      <c r="J26" s="715"/>
    </row>
    <row r="27" spans="1:10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0</v>
      </c>
      <c r="E27" s="238">
        <f>SUM(E14:E19)</f>
        <v>0</v>
      </c>
      <c r="F27" s="238">
        <f>SUM(F14:F19)</f>
        <v>0</v>
      </c>
      <c r="G27" s="238">
        <f>SUM(G14:G19)</f>
        <v>0</v>
      </c>
      <c r="H27" s="238">
        <f>SUM(H14:H19)</f>
        <v>0</v>
      </c>
      <c r="I27" s="238">
        <f>SUM(I14:I19)</f>
        <v>0</v>
      </c>
      <c r="J27" s="715"/>
    </row>
    <row r="28" spans="1:10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  <c r="J28" s="715"/>
    </row>
    <row r="29" spans="1:10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  <c r="J29" s="715"/>
    </row>
    <row r="30" spans="1:10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  <c r="J30" s="715"/>
    </row>
    <row r="31" spans="1:10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  <c r="J31" s="715"/>
    </row>
    <row r="32" spans="1:10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46"/>
      <c r="F32" s="239"/>
      <c r="G32" s="239"/>
      <c r="H32" s="239"/>
      <c r="I32" s="239"/>
      <c r="J32" s="715"/>
    </row>
    <row r="33" spans="1:10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0</v>
      </c>
      <c r="E33" s="238">
        <f>SUM(E28:E32)</f>
        <v>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  <c r="J33" s="715"/>
    </row>
    <row r="34" spans="1:10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  <c r="J34" s="715"/>
    </row>
    <row r="35" spans="1:10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  <c r="J35" s="715"/>
    </row>
    <row r="36" spans="1:10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  <c r="J36" s="715"/>
    </row>
    <row r="37" spans="1:10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  <c r="J37" s="715"/>
    </row>
    <row r="38" spans="1:10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  <c r="J38" s="715"/>
    </row>
    <row r="39" spans="1:10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0</v>
      </c>
      <c r="E39" s="239"/>
      <c r="F39" s="239"/>
      <c r="G39" s="239"/>
      <c r="H39" s="239"/>
      <c r="I39" s="239"/>
      <c r="J39" s="715"/>
    </row>
    <row r="40" spans="1:10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0</v>
      </c>
      <c r="E40" s="239"/>
      <c r="F40" s="239"/>
      <c r="G40" s="239"/>
      <c r="H40" s="239"/>
      <c r="I40" s="239"/>
      <c r="J40" s="715"/>
    </row>
    <row r="41" spans="1:10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  <c r="J41" s="715"/>
    </row>
    <row r="42" spans="1:10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  <c r="J42" s="715"/>
    </row>
    <row r="43" spans="1:10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0</v>
      </c>
      <c r="E43" s="239"/>
      <c r="F43" s="239"/>
      <c r="G43" s="239"/>
      <c r="H43" s="239"/>
      <c r="I43" s="239"/>
      <c r="J43" s="715"/>
    </row>
    <row r="44" spans="1:10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0</v>
      </c>
      <c r="E44" s="239"/>
      <c r="F44" s="239"/>
      <c r="G44" s="239"/>
      <c r="H44" s="239"/>
      <c r="I44" s="239"/>
      <c r="J44" s="715"/>
    </row>
    <row r="45" spans="1:10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0</v>
      </c>
      <c r="E45" s="238">
        <f>SUM(E40:E44)</f>
        <v>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  <c r="J45" s="715"/>
    </row>
    <row r="46" spans="1:10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0</v>
      </c>
      <c r="E46" s="239"/>
      <c r="F46" s="246"/>
      <c r="G46" s="239"/>
      <c r="H46" s="239"/>
      <c r="I46" s="239"/>
      <c r="J46" s="715"/>
    </row>
    <row r="47" spans="1:10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0</v>
      </c>
      <c r="E47" s="238">
        <f>E36+E37+E38+E39+E45+E46</f>
        <v>0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  <c r="J47" s="715"/>
    </row>
    <row r="48" spans="1:10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5</v>
      </c>
      <c r="E48" s="239">
        <v>5</v>
      </c>
      <c r="F48" s="239"/>
      <c r="G48" s="239"/>
      <c r="H48" s="239"/>
      <c r="I48" s="239"/>
      <c r="J48" s="715"/>
    </row>
    <row r="49" spans="1:10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145</v>
      </c>
      <c r="E49" s="239">
        <v>47</v>
      </c>
      <c r="F49" s="239"/>
      <c r="G49" s="239">
        <v>2</v>
      </c>
      <c r="H49" s="239"/>
      <c r="I49" s="239">
        <v>96</v>
      </c>
      <c r="J49" s="715"/>
    </row>
    <row r="50" spans="1:10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1544</v>
      </c>
      <c r="E50" s="238">
        <f>SUM(E51:E52)</f>
        <v>0</v>
      </c>
      <c r="F50" s="238">
        <f>SUM(F51:F52)</f>
        <v>0</v>
      </c>
      <c r="G50" s="238">
        <f>SUM(G51:G52)</f>
        <v>1544</v>
      </c>
      <c r="H50" s="238">
        <f>SUM(H51:H52)</f>
        <v>0</v>
      </c>
      <c r="I50" s="238">
        <f>SUM(I51:I52)</f>
        <v>0</v>
      </c>
      <c r="J50" s="715"/>
    </row>
    <row r="51" spans="1:10" ht="15" customHeight="1">
      <c r="A51" s="235"/>
      <c r="B51" s="245" t="s">
        <v>1249</v>
      </c>
      <c r="C51" s="237" t="s">
        <v>1250</v>
      </c>
      <c r="D51" s="238">
        <f t="shared" si="0"/>
        <v>0</v>
      </c>
      <c r="E51" s="239"/>
      <c r="F51" s="239"/>
      <c r="G51" s="239"/>
      <c r="H51" s="239"/>
      <c r="I51" s="239"/>
      <c r="J51" s="715"/>
    </row>
    <row r="52" spans="1:10" ht="15" customHeight="1">
      <c r="A52" s="235"/>
      <c r="B52" s="245" t="s">
        <v>1251</v>
      </c>
      <c r="C52" s="237" t="s">
        <v>1252</v>
      </c>
      <c r="D52" s="238">
        <f t="shared" si="0"/>
        <v>1544</v>
      </c>
      <c r="E52" s="239"/>
      <c r="F52" s="239"/>
      <c r="G52" s="239">
        <v>1544</v>
      </c>
      <c r="H52" s="239"/>
      <c r="I52" s="239"/>
      <c r="J52" s="715"/>
    </row>
    <row r="53" spans="1:10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19439</v>
      </c>
      <c r="E53" s="239">
        <v>19439</v>
      </c>
      <c r="F53" s="239"/>
      <c r="G53" s="239"/>
      <c r="H53" s="239"/>
      <c r="I53" s="239"/>
      <c r="J53" s="715"/>
    </row>
    <row r="54" spans="1:10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0</v>
      </c>
      <c r="E54" s="239"/>
      <c r="F54" s="239"/>
      <c r="G54" s="239"/>
      <c r="H54" s="239"/>
      <c r="I54" s="239"/>
      <c r="J54" s="715"/>
    </row>
    <row r="55" spans="1:10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6176</v>
      </c>
      <c r="E55" s="239">
        <v>5760</v>
      </c>
      <c r="F55" s="239"/>
      <c r="G55" s="239">
        <v>416</v>
      </c>
      <c r="H55" s="239"/>
      <c r="I55" s="239"/>
      <c r="J55" s="715"/>
    </row>
    <row r="56" spans="1:10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  <c r="J56" s="715"/>
    </row>
    <row r="57" spans="1:10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0</v>
      </c>
      <c r="E57" s="239"/>
      <c r="F57" s="239"/>
      <c r="G57" s="239"/>
      <c r="H57" s="239"/>
      <c r="I57" s="239"/>
      <c r="J57" s="715"/>
    </row>
    <row r="58" spans="1:10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  <c r="J58" s="715"/>
    </row>
    <row r="59" spans="1:10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231</v>
      </c>
      <c r="E59" s="239">
        <v>63</v>
      </c>
      <c r="F59" s="239"/>
      <c r="G59" s="239">
        <v>168</v>
      </c>
      <c r="H59" s="239"/>
      <c r="I59" s="239"/>
      <c r="J59" s="715"/>
    </row>
    <row r="60" spans="1:10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27540</v>
      </c>
      <c r="E60" s="238">
        <f>E48+E49+E50+E53+E54+E55+E56+E57+E58+E59</f>
        <v>25314</v>
      </c>
      <c r="F60" s="238">
        <f>F48+F49+F50+F53+F54+F55+F56+F57+F58+F59</f>
        <v>0</v>
      </c>
      <c r="G60" s="238">
        <f>G48+G49+G50+G53+G54+G55+G56+G57+G58+G59</f>
        <v>2130</v>
      </c>
      <c r="H60" s="238">
        <f>H48+H49+H50+H53+H54+H55+H56+H57+H58+H59</f>
        <v>0</v>
      </c>
      <c r="I60" s="238">
        <f>I48+I49+I50+I53+I54+I55+I56+I57+I58+I59</f>
        <v>96</v>
      </c>
      <c r="J60" s="715"/>
    </row>
    <row r="61" spans="1:10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  <c r="J61" s="715"/>
    </row>
    <row r="62" spans="1:10" ht="15" customHeight="1">
      <c r="A62" s="235">
        <v>46</v>
      </c>
      <c r="B62" s="244" t="s">
        <v>1279</v>
      </c>
      <c r="C62" s="237" t="s">
        <v>1280</v>
      </c>
      <c r="D62" s="238">
        <f t="shared" si="0"/>
        <v>205</v>
      </c>
      <c r="E62" s="239">
        <v>205</v>
      </c>
      <c r="F62" s="239"/>
      <c r="G62" s="239"/>
      <c r="H62" s="239"/>
      <c r="I62" s="239"/>
      <c r="J62" s="715"/>
    </row>
    <row r="63" spans="1:10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  <c r="J63" s="715"/>
    </row>
    <row r="64" spans="1:10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  <c r="J64" s="715"/>
    </row>
    <row r="65" spans="1:10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  <c r="J65" s="715"/>
    </row>
    <row r="66" spans="1:10" ht="15" customHeight="1">
      <c r="A66" s="241">
        <v>50</v>
      </c>
      <c r="B66" s="242" t="s">
        <v>1287</v>
      </c>
      <c r="C66" s="243" t="s">
        <v>1288</v>
      </c>
      <c r="D66" s="238">
        <f t="shared" si="0"/>
        <v>205</v>
      </c>
      <c r="E66" s="238">
        <f>SUM(E61:E65)</f>
        <v>205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  <c r="J66" s="715"/>
    </row>
    <row r="67" spans="1:10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  <c r="J67" s="715"/>
    </row>
    <row r="68" spans="1:10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  <c r="J68" s="715"/>
    </row>
    <row r="69" spans="1:10" ht="15" customHeight="1">
      <c r="A69" s="235">
        <v>53</v>
      </c>
      <c r="B69" s="244" t="s">
        <v>1293</v>
      </c>
      <c r="C69" s="237" t="s">
        <v>680</v>
      </c>
      <c r="D69" s="238">
        <f t="shared" si="0"/>
        <v>70</v>
      </c>
      <c r="E69" s="239"/>
      <c r="F69" s="239"/>
      <c r="G69" s="239">
        <v>70</v>
      </c>
      <c r="H69" s="239"/>
      <c r="I69" s="239"/>
      <c r="J69" s="715"/>
    </row>
    <row r="70" spans="1:10" ht="15" customHeight="1">
      <c r="A70" s="241">
        <v>54</v>
      </c>
      <c r="B70" s="242" t="s">
        <v>1295</v>
      </c>
      <c r="C70" s="243" t="s">
        <v>1296</v>
      </c>
      <c r="D70" s="238">
        <f t="shared" si="0"/>
        <v>70</v>
      </c>
      <c r="E70" s="238">
        <f>SUM(E67:E69)</f>
        <v>0</v>
      </c>
      <c r="F70" s="238">
        <f>SUM(F67:F69)</f>
        <v>0</v>
      </c>
      <c r="G70" s="238">
        <f>SUM(G67:G69)</f>
        <v>70</v>
      </c>
      <c r="H70" s="238">
        <f>SUM(H67:H69)</f>
        <v>0</v>
      </c>
      <c r="I70" s="238">
        <f>SUM(I67:I69)</f>
        <v>0</v>
      </c>
      <c r="J70" s="715"/>
    </row>
    <row r="71" spans="1:10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  <c r="J71" s="715"/>
    </row>
    <row r="72" spans="1:10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352</v>
      </c>
      <c r="E72" s="239">
        <v>352</v>
      </c>
      <c r="F72" s="239"/>
      <c r="G72" s="239"/>
      <c r="H72" s="239"/>
      <c r="I72" s="239"/>
      <c r="J72" s="715"/>
    </row>
    <row r="73" spans="1:10" ht="15" customHeight="1">
      <c r="A73" s="235">
        <v>57</v>
      </c>
      <c r="B73" s="244" t="s">
        <v>1301</v>
      </c>
      <c r="C73" s="237" t="s">
        <v>681</v>
      </c>
      <c r="D73" s="238">
        <f t="shared" si="1"/>
        <v>0</v>
      </c>
      <c r="E73" s="239"/>
      <c r="F73" s="239"/>
      <c r="G73" s="239"/>
      <c r="H73" s="239"/>
      <c r="I73" s="239"/>
      <c r="J73" s="715"/>
    </row>
    <row r="74" spans="1:10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352</v>
      </c>
      <c r="E74" s="251">
        <f>SUM(E71:E73)</f>
        <v>352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  <c r="J74" s="715"/>
    </row>
    <row r="75" spans="1:10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28167</v>
      </c>
      <c r="E75" s="255">
        <f>E27+E33+E47+E60+E66+E70+E74</f>
        <v>25871</v>
      </c>
      <c r="F75" s="255">
        <f>F27+F33+F47+F60+F66+F70+F74</f>
        <v>0</v>
      </c>
      <c r="G75" s="255">
        <f>G27+G33+G47+G60+G66+G70+G74</f>
        <v>2200</v>
      </c>
      <c r="H75" s="255">
        <f>H27+H33+H47+H60+H66+H70+H74</f>
        <v>0</v>
      </c>
      <c r="I75" s="255">
        <f>I27+I33+I47+I60+I66+I70+I74</f>
        <v>96</v>
      </c>
      <c r="J75" s="715"/>
    </row>
    <row r="76" spans="1:10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  <c r="J76" s="715"/>
    </row>
    <row r="77" spans="1:10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  <c r="J77" s="715"/>
    </row>
    <row r="78" spans="1:10">
      <c r="A78" s="241">
        <v>62</v>
      </c>
      <c r="B78" s="240" t="s">
        <v>1311</v>
      </c>
      <c r="C78" s="581" t="s">
        <v>1312</v>
      </c>
      <c r="D78" s="238">
        <f t="shared" si="1"/>
        <v>0</v>
      </c>
      <c r="E78" s="581"/>
      <c r="F78" s="581"/>
      <c r="G78" s="581"/>
      <c r="H78" s="581"/>
      <c r="I78" s="581"/>
      <c r="J78" s="715"/>
    </row>
    <row r="79" spans="1:10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  <c r="J79" s="715"/>
    </row>
    <row r="80" spans="1:10">
      <c r="A80" s="241">
        <v>64</v>
      </c>
      <c r="B80" s="242" t="s">
        <v>1315</v>
      </c>
      <c r="C80" s="581" t="s">
        <v>1316</v>
      </c>
      <c r="D80" s="238">
        <f t="shared" si="1"/>
        <v>0</v>
      </c>
      <c r="E80" s="581"/>
      <c r="F80" s="581"/>
      <c r="G80" s="581"/>
      <c r="H80" s="581"/>
      <c r="I80" s="581"/>
      <c r="J80" s="715"/>
    </row>
    <row r="81" spans="1:10">
      <c r="A81" s="241">
        <v>65</v>
      </c>
      <c r="B81" s="260" t="s">
        <v>1317</v>
      </c>
      <c r="C81" s="581" t="s">
        <v>1318</v>
      </c>
      <c r="D81" s="238">
        <f t="shared" si="1"/>
        <v>0</v>
      </c>
      <c r="E81" s="581"/>
      <c r="F81" s="581"/>
      <c r="G81" s="581"/>
      <c r="H81" s="581"/>
      <c r="I81" s="581"/>
      <c r="J81" s="715"/>
    </row>
    <row r="82" spans="1:10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  <c r="J82" s="715"/>
    </row>
    <row r="83" spans="1:10">
      <c r="A83" s="241">
        <v>67</v>
      </c>
      <c r="B83" s="260" t="s">
        <v>1321</v>
      </c>
      <c r="C83" s="581" t="s">
        <v>1322</v>
      </c>
      <c r="D83" s="238">
        <f t="shared" si="1"/>
        <v>6497</v>
      </c>
      <c r="E83" s="582"/>
      <c r="F83" s="583"/>
      <c r="G83" s="582">
        <v>2869</v>
      </c>
      <c r="H83" s="582"/>
      <c r="I83" s="582">
        <v>3628</v>
      </c>
      <c r="J83" s="715"/>
    </row>
    <row r="84" spans="1:10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  <c r="J84" s="715"/>
    </row>
    <row r="85" spans="1:10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  <c r="J85" s="715"/>
    </row>
    <row r="86" spans="1:10">
      <c r="A86" s="241">
        <v>70</v>
      </c>
      <c r="B86" s="247" t="s">
        <v>1327</v>
      </c>
      <c r="C86" s="581" t="s">
        <v>1328</v>
      </c>
      <c r="D86" s="238">
        <f t="shared" si="1"/>
        <v>6497</v>
      </c>
      <c r="E86" s="584">
        <f>(SUM(E80:E85))+E76+E77</f>
        <v>0</v>
      </c>
      <c r="F86" s="584">
        <f>(SUM(F80:F85))+F76+F77</f>
        <v>0</v>
      </c>
      <c r="G86" s="584">
        <f>(SUM(G80:G85))+G76+G77</f>
        <v>2869</v>
      </c>
      <c r="H86" s="584">
        <f>(SUM(H80:H85))+H76+H77</f>
        <v>0</v>
      </c>
      <c r="I86" s="584">
        <f>(SUM(I80:I85))+I76+I77</f>
        <v>3628</v>
      </c>
      <c r="J86" s="715"/>
    </row>
    <row r="87" spans="1:10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  <c r="J87" s="715"/>
    </row>
    <row r="88" spans="1:10">
      <c r="A88" s="241">
        <v>72</v>
      </c>
      <c r="B88" s="258" t="s">
        <v>1331</v>
      </c>
      <c r="C88" s="581" t="s">
        <v>1332</v>
      </c>
      <c r="D88" s="238">
        <f t="shared" si="1"/>
        <v>6497</v>
      </c>
      <c r="E88" s="584">
        <f>SUM(E86:E87)</f>
        <v>0</v>
      </c>
      <c r="F88" s="586">
        <f>SUM(F86:F87)</f>
        <v>0</v>
      </c>
      <c r="G88" s="584">
        <f>SUM(G86:G87)</f>
        <v>2869</v>
      </c>
      <c r="H88" s="584">
        <f>SUM(H86:H87)</f>
        <v>0</v>
      </c>
      <c r="I88" s="584">
        <f>SUM(I86:I87)</f>
        <v>3628</v>
      </c>
      <c r="J88" s="715"/>
    </row>
    <row r="89" spans="1:10" ht="15.75" thickBot="1">
      <c r="A89" s="946">
        <v>73</v>
      </c>
      <c r="B89" s="947" t="s">
        <v>1333</v>
      </c>
      <c r="C89" s="947"/>
      <c r="D89" s="251">
        <f t="shared" si="1"/>
        <v>34664</v>
      </c>
      <c r="E89" s="948">
        <f>E75+E88</f>
        <v>25871</v>
      </c>
      <c r="F89" s="949">
        <f>F75+F88</f>
        <v>0</v>
      </c>
      <c r="G89" s="948">
        <f>G75+G88</f>
        <v>5069</v>
      </c>
      <c r="H89" s="948">
        <f>H75+H88</f>
        <v>0</v>
      </c>
      <c r="I89" s="948">
        <f>I75+I88</f>
        <v>3724</v>
      </c>
      <c r="J89" s="715"/>
    </row>
    <row r="90" spans="1:10" ht="15.75" thickTop="1">
      <c r="A90" s="241">
        <v>74</v>
      </c>
      <c r="B90" s="950" t="s">
        <v>1340</v>
      </c>
      <c r="C90" s="951" t="s">
        <v>1341</v>
      </c>
      <c r="D90" s="952">
        <f t="shared" ref="D90:D154" si="2">SUM(E90:I90)</f>
        <v>1901</v>
      </c>
      <c r="E90" s="952"/>
      <c r="F90" s="952"/>
      <c r="G90" s="952">
        <v>22</v>
      </c>
      <c r="H90" s="952"/>
      <c r="I90" s="952">
        <v>1879</v>
      </c>
    </row>
    <row r="91" spans="1:10">
      <c r="A91" s="946">
        <v>75</v>
      </c>
      <c r="B91" s="242" t="s">
        <v>1342</v>
      </c>
      <c r="C91" s="265" t="s">
        <v>1343</v>
      </c>
      <c r="D91" s="266">
        <f t="shared" si="2"/>
        <v>516</v>
      </c>
      <c r="E91" s="266"/>
      <c r="F91" s="266"/>
      <c r="G91" s="266">
        <v>13</v>
      </c>
      <c r="H91" s="266"/>
      <c r="I91" s="266">
        <v>503</v>
      </c>
    </row>
    <row r="92" spans="1:10">
      <c r="A92" s="241">
        <v>76</v>
      </c>
      <c r="B92" s="242" t="s">
        <v>1344</v>
      </c>
      <c r="C92" s="265" t="s">
        <v>1345</v>
      </c>
      <c r="D92" s="266">
        <f t="shared" si="2"/>
        <v>17975</v>
      </c>
      <c r="E92" s="266">
        <v>11621</v>
      </c>
      <c r="F92" s="266"/>
      <c r="G92" s="266">
        <v>5034</v>
      </c>
      <c r="H92" s="266"/>
      <c r="I92" s="266">
        <v>1320</v>
      </c>
    </row>
    <row r="93" spans="1:10">
      <c r="A93" s="946">
        <v>77</v>
      </c>
      <c r="B93" s="244" t="s">
        <v>1346</v>
      </c>
      <c r="C93" s="267" t="s">
        <v>1347</v>
      </c>
      <c r="D93" s="266">
        <f t="shared" si="2"/>
        <v>0</v>
      </c>
      <c r="E93" s="268"/>
      <c r="F93" s="268"/>
      <c r="G93" s="268"/>
      <c r="H93" s="268"/>
      <c r="I93" s="268"/>
    </row>
    <row r="94" spans="1:10">
      <c r="A94" s="241">
        <v>78</v>
      </c>
      <c r="B94" s="244" t="s">
        <v>1348</v>
      </c>
      <c r="C94" s="267" t="s">
        <v>1349</v>
      </c>
      <c r="D94" s="266">
        <f t="shared" si="2"/>
        <v>0</v>
      </c>
      <c r="E94" s="268"/>
      <c r="F94" s="268"/>
      <c r="G94" s="268"/>
      <c r="H94" s="268"/>
      <c r="I94" s="268"/>
    </row>
    <row r="95" spans="1:10">
      <c r="A95" s="946">
        <v>79</v>
      </c>
      <c r="B95" s="269" t="s">
        <v>1350</v>
      </c>
      <c r="C95" s="267" t="s">
        <v>1351</v>
      </c>
      <c r="D95" s="266">
        <f t="shared" si="2"/>
        <v>0</v>
      </c>
      <c r="E95" s="268"/>
      <c r="F95" s="268"/>
      <c r="G95" s="268"/>
      <c r="H95" s="268"/>
      <c r="I95" s="268"/>
    </row>
    <row r="96" spans="1:10">
      <c r="A96" s="241">
        <v>80</v>
      </c>
      <c r="B96" s="269" t="s">
        <v>1352</v>
      </c>
      <c r="C96" s="267" t="s">
        <v>1353</v>
      </c>
      <c r="D96" s="266">
        <f t="shared" si="2"/>
        <v>0</v>
      </c>
      <c r="E96" s="268"/>
      <c r="F96" s="268"/>
      <c r="G96" s="268"/>
      <c r="H96" s="268"/>
      <c r="I96" s="268"/>
    </row>
    <row r="97" spans="1:9">
      <c r="A97" s="946">
        <v>81</v>
      </c>
      <c r="B97" s="269" t="s">
        <v>1354</v>
      </c>
      <c r="C97" s="267" t="s">
        <v>1355</v>
      </c>
      <c r="D97" s="266">
        <f t="shared" si="2"/>
        <v>0</v>
      </c>
      <c r="E97" s="268"/>
      <c r="F97" s="268"/>
      <c r="G97" s="268"/>
      <c r="H97" s="268"/>
      <c r="I97" s="268"/>
    </row>
    <row r="98" spans="1:9">
      <c r="A98" s="241">
        <v>82</v>
      </c>
      <c r="B98" s="244" t="s">
        <v>1356</v>
      </c>
      <c r="C98" s="267" t="s">
        <v>1357</v>
      </c>
      <c r="D98" s="266">
        <f t="shared" si="2"/>
        <v>0</v>
      </c>
      <c r="E98" s="268"/>
      <c r="F98" s="268"/>
      <c r="G98" s="268"/>
      <c r="H98" s="268"/>
      <c r="I98" s="268"/>
    </row>
    <row r="99" spans="1:9">
      <c r="A99" s="946">
        <v>83</v>
      </c>
      <c r="B99" s="244" t="s">
        <v>1358</v>
      </c>
      <c r="C99" s="267" t="s">
        <v>1359</v>
      </c>
      <c r="D99" s="266">
        <f t="shared" si="2"/>
        <v>0</v>
      </c>
      <c r="E99" s="268"/>
      <c r="F99" s="268"/>
      <c r="G99" s="268"/>
      <c r="H99" s="268"/>
      <c r="I99" s="268"/>
    </row>
    <row r="100" spans="1:9">
      <c r="A100" s="241">
        <v>84</v>
      </c>
      <c r="B100" s="244" t="s">
        <v>1360</v>
      </c>
      <c r="C100" s="267" t="s">
        <v>1361</v>
      </c>
      <c r="D100" s="266">
        <f t="shared" si="2"/>
        <v>0</v>
      </c>
      <c r="E100" s="268"/>
      <c r="F100" s="268"/>
      <c r="G100" s="268"/>
      <c r="H100" s="268"/>
      <c r="I100" s="268"/>
    </row>
    <row r="101" spans="1:9">
      <c r="A101" s="946">
        <v>85</v>
      </c>
      <c r="B101" s="247" t="s">
        <v>1362</v>
      </c>
      <c r="C101" s="265" t="s">
        <v>1363</v>
      </c>
      <c r="D101" s="266">
        <f t="shared" si="2"/>
        <v>0</v>
      </c>
      <c r="E101" s="266">
        <f>SUM(E93:E100)</f>
        <v>0</v>
      </c>
      <c r="F101" s="266">
        <f>SUM(F93:F100)</f>
        <v>0</v>
      </c>
      <c r="G101" s="266">
        <f>SUM(G93:G100)</f>
        <v>0</v>
      </c>
      <c r="H101" s="266">
        <f>SUM(H93:H100)</f>
        <v>0</v>
      </c>
      <c r="I101" s="266">
        <f>SUM(I93:I100)</f>
        <v>0</v>
      </c>
    </row>
    <row r="102" spans="1:9">
      <c r="A102" s="241">
        <v>86</v>
      </c>
      <c r="B102" s="270" t="s">
        <v>1364</v>
      </c>
      <c r="C102" s="267" t="s">
        <v>1365</v>
      </c>
      <c r="D102" s="266">
        <f t="shared" si="2"/>
        <v>0</v>
      </c>
      <c r="E102" s="268"/>
      <c r="F102" s="268"/>
      <c r="G102" s="268"/>
      <c r="H102" s="268"/>
      <c r="I102" s="268"/>
    </row>
    <row r="103" spans="1:9">
      <c r="A103" s="946">
        <v>87</v>
      </c>
      <c r="B103" s="270" t="s">
        <v>1366</v>
      </c>
      <c r="C103" s="267" t="s">
        <v>1367</v>
      </c>
      <c r="D103" s="266">
        <f t="shared" si="2"/>
        <v>0</v>
      </c>
      <c r="E103" s="268"/>
      <c r="F103" s="268"/>
      <c r="G103" s="268"/>
      <c r="H103" s="268"/>
      <c r="I103" s="268"/>
    </row>
    <row r="104" spans="1:9" ht="25.5">
      <c r="A104" s="241">
        <v>88</v>
      </c>
      <c r="B104" s="270" t="s">
        <v>1368</v>
      </c>
      <c r="C104" s="267" t="s">
        <v>1369</v>
      </c>
      <c r="D104" s="266">
        <f t="shared" si="2"/>
        <v>0</v>
      </c>
      <c r="E104" s="268"/>
      <c r="F104" s="268"/>
      <c r="G104" s="268"/>
      <c r="H104" s="268"/>
      <c r="I104" s="268"/>
    </row>
    <row r="105" spans="1:9" ht="25.5">
      <c r="A105" s="946">
        <v>89</v>
      </c>
      <c r="B105" s="270" t="s">
        <v>1370</v>
      </c>
      <c r="C105" s="267" t="s">
        <v>1371</v>
      </c>
      <c r="D105" s="266">
        <f t="shared" si="2"/>
        <v>0</v>
      </c>
      <c r="E105" s="268"/>
      <c r="F105" s="268"/>
      <c r="G105" s="268"/>
      <c r="H105" s="268"/>
      <c r="I105" s="268"/>
    </row>
    <row r="106" spans="1:9" ht="25.5">
      <c r="A106" s="241">
        <v>90</v>
      </c>
      <c r="B106" s="270" t="s">
        <v>1372</v>
      </c>
      <c r="C106" s="267" t="s">
        <v>1373</v>
      </c>
      <c r="D106" s="266">
        <f t="shared" si="2"/>
        <v>0</v>
      </c>
      <c r="E106" s="268"/>
      <c r="F106" s="268"/>
      <c r="G106" s="268"/>
      <c r="H106" s="268"/>
      <c r="I106" s="268"/>
    </row>
    <row r="107" spans="1:9">
      <c r="A107" s="946">
        <v>91</v>
      </c>
      <c r="B107" s="270" t="s">
        <v>1374</v>
      </c>
      <c r="C107" s="267" t="s">
        <v>1375</v>
      </c>
      <c r="D107" s="266">
        <f t="shared" si="2"/>
        <v>0</v>
      </c>
      <c r="E107" s="271">
        <f>SUM(E108:E116)</f>
        <v>0</v>
      </c>
      <c r="F107" s="271">
        <f>SUM(F108:F116)</f>
        <v>0</v>
      </c>
      <c r="G107" s="271">
        <f>SUM(G108:G116)</f>
        <v>0</v>
      </c>
      <c r="H107" s="271">
        <f>SUM(H108:H116)</f>
        <v>0</v>
      </c>
      <c r="I107" s="271">
        <f>SUM(I108:I116)</f>
        <v>0</v>
      </c>
    </row>
    <row r="108" spans="1:9">
      <c r="A108" s="241">
        <v>92</v>
      </c>
      <c r="B108" s="240" t="s">
        <v>1163</v>
      </c>
      <c r="C108" s="267" t="s">
        <v>1376</v>
      </c>
      <c r="D108" s="266">
        <f t="shared" si="2"/>
        <v>0</v>
      </c>
      <c r="E108" s="268"/>
      <c r="F108" s="268"/>
      <c r="G108" s="268"/>
      <c r="H108" s="268"/>
      <c r="I108" s="268"/>
    </row>
    <row r="109" spans="1:9">
      <c r="A109" s="946">
        <v>93</v>
      </c>
      <c r="B109" s="240" t="s">
        <v>1165</v>
      </c>
      <c r="C109" s="267" t="s">
        <v>1377</v>
      </c>
      <c r="D109" s="266">
        <f t="shared" si="2"/>
        <v>0</v>
      </c>
      <c r="E109" s="268"/>
      <c r="F109" s="268"/>
      <c r="G109" s="268"/>
      <c r="H109" s="268"/>
      <c r="I109" s="268"/>
    </row>
    <row r="110" spans="1:9">
      <c r="A110" s="241">
        <v>94</v>
      </c>
      <c r="B110" s="240" t="s">
        <v>1167</v>
      </c>
      <c r="C110" s="267" t="s">
        <v>1378</v>
      </c>
      <c r="D110" s="266">
        <f t="shared" si="2"/>
        <v>0</v>
      </c>
      <c r="E110" s="268"/>
      <c r="F110" s="268"/>
      <c r="G110" s="268"/>
      <c r="H110" s="268"/>
      <c r="I110" s="268"/>
    </row>
    <row r="111" spans="1:9">
      <c r="A111" s="946">
        <v>95</v>
      </c>
      <c r="B111" s="240" t="s">
        <v>588</v>
      </c>
      <c r="C111" s="267"/>
      <c r="D111" s="266"/>
      <c r="E111" s="268"/>
      <c r="F111" s="268"/>
      <c r="G111" s="268"/>
      <c r="H111" s="268"/>
      <c r="I111" s="268"/>
    </row>
    <row r="112" spans="1:9">
      <c r="A112" s="241">
        <v>96</v>
      </c>
      <c r="B112" s="240" t="s">
        <v>1169</v>
      </c>
      <c r="C112" s="267" t="s">
        <v>1379</v>
      </c>
      <c r="D112" s="266">
        <f t="shared" si="2"/>
        <v>0</v>
      </c>
      <c r="E112" s="268"/>
      <c r="F112" s="268"/>
      <c r="G112" s="268"/>
      <c r="H112" s="268"/>
      <c r="I112" s="268"/>
    </row>
    <row r="113" spans="1:9">
      <c r="A113" s="946">
        <v>97</v>
      </c>
      <c r="B113" s="240" t="s">
        <v>706</v>
      </c>
      <c r="C113" s="267" t="s">
        <v>1380</v>
      </c>
      <c r="D113" s="266">
        <f t="shared" si="2"/>
        <v>0</v>
      </c>
      <c r="E113" s="268"/>
      <c r="F113" s="268"/>
      <c r="G113" s="268"/>
      <c r="H113" s="268"/>
      <c r="I113" s="268"/>
    </row>
    <row r="114" spans="1:9">
      <c r="A114" s="241">
        <v>98</v>
      </c>
      <c r="B114" s="240" t="s">
        <v>1381</v>
      </c>
      <c r="C114" s="267" t="s">
        <v>1382</v>
      </c>
      <c r="D114" s="266">
        <f t="shared" si="2"/>
        <v>0</v>
      </c>
      <c r="E114" s="268"/>
      <c r="F114" s="268"/>
      <c r="G114" s="268"/>
      <c r="H114" s="268"/>
      <c r="I114" s="268"/>
    </row>
    <row r="115" spans="1:9">
      <c r="A115" s="946">
        <v>99</v>
      </c>
      <c r="B115" s="240" t="s">
        <v>1383</v>
      </c>
      <c r="C115" s="267" t="s">
        <v>1384</v>
      </c>
      <c r="D115" s="266">
        <f t="shared" si="2"/>
        <v>0</v>
      </c>
      <c r="E115" s="268"/>
      <c r="F115" s="268"/>
      <c r="G115" s="268"/>
      <c r="H115" s="268"/>
      <c r="I115" s="268"/>
    </row>
    <row r="116" spans="1:9">
      <c r="A116" s="241">
        <v>100</v>
      </c>
      <c r="B116" s="245" t="s">
        <v>1173</v>
      </c>
      <c r="C116" s="267" t="s">
        <v>1385</v>
      </c>
      <c r="D116" s="266">
        <f t="shared" si="2"/>
        <v>0</v>
      </c>
      <c r="E116" s="268"/>
      <c r="F116" s="268"/>
      <c r="G116" s="268"/>
      <c r="H116" s="268"/>
      <c r="I116" s="268"/>
    </row>
    <row r="117" spans="1:9" ht="25.5">
      <c r="A117" s="946">
        <v>101</v>
      </c>
      <c r="B117" s="270" t="s">
        <v>1386</v>
      </c>
      <c r="C117" s="267" t="s">
        <v>1387</v>
      </c>
      <c r="D117" s="266">
        <f t="shared" si="2"/>
        <v>0</v>
      </c>
      <c r="E117" s="268"/>
      <c r="F117" s="268"/>
      <c r="G117" s="268"/>
      <c r="H117" s="268"/>
      <c r="I117" s="268"/>
    </row>
    <row r="118" spans="1:9" ht="25.5">
      <c r="A118" s="241">
        <v>102</v>
      </c>
      <c r="B118" s="270" t="s">
        <v>1388</v>
      </c>
      <c r="C118" s="267" t="s">
        <v>1389</v>
      </c>
      <c r="D118" s="266">
        <f t="shared" si="2"/>
        <v>0</v>
      </c>
      <c r="E118" s="268"/>
      <c r="F118" s="268"/>
      <c r="G118" s="268"/>
      <c r="H118" s="268"/>
      <c r="I118" s="268"/>
    </row>
    <row r="119" spans="1:9">
      <c r="A119" s="946">
        <v>103</v>
      </c>
      <c r="B119" s="270" t="s">
        <v>1390</v>
      </c>
      <c r="C119" s="267" t="s">
        <v>1391</v>
      </c>
      <c r="D119" s="266">
        <f t="shared" si="2"/>
        <v>0</v>
      </c>
      <c r="E119" s="268"/>
      <c r="F119" s="268"/>
      <c r="G119" s="268"/>
      <c r="H119" s="268"/>
      <c r="I119" s="268"/>
    </row>
    <row r="120" spans="1:9">
      <c r="A120" s="241">
        <v>104</v>
      </c>
      <c r="B120" s="273" t="s">
        <v>1392</v>
      </c>
      <c r="C120" s="267" t="s">
        <v>1393</v>
      </c>
      <c r="D120" s="266">
        <f t="shared" si="2"/>
        <v>0</v>
      </c>
      <c r="E120" s="268"/>
      <c r="F120" s="268"/>
      <c r="G120" s="268"/>
      <c r="H120" s="268"/>
      <c r="I120" s="268"/>
    </row>
    <row r="121" spans="1:9">
      <c r="A121" s="946">
        <v>105</v>
      </c>
      <c r="B121" s="270" t="s">
        <v>1394</v>
      </c>
      <c r="C121" s="267" t="s">
        <v>1395</v>
      </c>
      <c r="D121" s="266">
        <f t="shared" si="2"/>
        <v>3040</v>
      </c>
      <c r="E121" s="268">
        <v>3040</v>
      </c>
      <c r="F121" s="268"/>
      <c r="G121" s="268"/>
      <c r="H121" s="268"/>
      <c r="I121" s="268"/>
    </row>
    <row r="122" spans="1:9">
      <c r="A122" s="241">
        <v>106</v>
      </c>
      <c r="B122" s="273" t="s">
        <v>1396</v>
      </c>
      <c r="C122" s="267" t="s">
        <v>1397</v>
      </c>
      <c r="D122" s="266">
        <f t="shared" si="2"/>
        <v>0</v>
      </c>
      <c r="E122" s="268"/>
      <c r="F122" s="268"/>
      <c r="G122" s="268"/>
      <c r="H122" s="268"/>
      <c r="I122" s="268"/>
    </row>
    <row r="123" spans="1:9">
      <c r="A123" s="946">
        <v>107</v>
      </c>
      <c r="B123" s="247" t="s">
        <v>1398</v>
      </c>
      <c r="C123" s="265" t="s">
        <v>1399</v>
      </c>
      <c r="D123" s="266">
        <f t="shared" si="2"/>
        <v>3040</v>
      </c>
      <c r="E123" s="266">
        <f>E102+E103+E104+E105+E106+E107+E117+E118+E119+E120+E121+E122</f>
        <v>3040</v>
      </c>
      <c r="F123" s="266">
        <f>F102+F103+F104+F105+F106+F107+F117+F118+F119+F120+F121+F122</f>
        <v>0</v>
      </c>
      <c r="G123" s="266">
        <f>G102+G103+G104+G105+G106+G107+G117+G118+G119+G120+G121+G122</f>
        <v>0</v>
      </c>
      <c r="H123" s="266">
        <f>H102+H103+H104+H105+H106+H107+H117+H118+H119+H120+H121+H122</f>
        <v>0</v>
      </c>
      <c r="I123" s="266">
        <f>I102+I103+I104+I105+I106+I107+I117+I118+I119+I120+I121+I122</f>
        <v>0</v>
      </c>
    </row>
    <row r="124" spans="1:9">
      <c r="A124" s="241">
        <v>108</v>
      </c>
      <c r="B124" s="274" t="s">
        <v>564</v>
      </c>
      <c r="C124" s="267" t="s">
        <v>1401</v>
      </c>
      <c r="D124" s="266">
        <f t="shared" si="2"/>
        <v>0</v>
      </c>
      <c r="E124" s="268"/>
      <c r="F124" s="716"/>
      <c r="G124" s="268"/>
      <c r="H124" s="268"/>
      <c r="I124" s="268"/>
    </row>
    <row r="125" spans="1:9">
      <c r="A125" s="946">
        <v>109</v>
      </c>
      <c r="B125" s="274" t="s">
        <v>1402</v>
      </c>
      <c r="C125" s="267" t="s">
        <v>1403</v>
      </c>
      <c r="D125" s="266">
        <f t="shared" si="2"/>
        <v>678</v>
      </c>
      <c r="E125" s="268">
        <v>678</v>
      </c>
      <c r="F125" s="268"/>
      <c r="G125" s="268"/>
      <c r="H125" s="268"/>
      <c r="I125" s="268"/>
    </row>
    <row r="126" spans="1:9">
      <c r="A126" s="241">
        <v>110</v>
      </c>
      <c r="B126" s="274" t="s">
        <v>1404</v>
      </c>
      <c r="C126" s="267" t="s">
        <v>1405</v>
      </c>
      <c r="D126" s="266">
        <f t="shared" si="2"/>
        <v>0</v>
      </c>
      <c r="E126" s="268"/>
      <c r="F126" s="268"/>
      <c r="G126" s="268"/>
      <c r="H126" s="268"/>
      <c r="I126" s="268"/>
    </row>
    <row r="127" spans="1:9">
      <c r="A127" s="946">
        <v>111</v>
      </c>
      <c r="B127" s="274" t="s">
        <v>1406</v>
      </c>
      <c r="C127" s="267" t="s">
        <v>1407</v>
      </c>
      <c r="D127" s="266">
        <f t="shared" si="2"/>
        <v>22</v>
      </c>
      <c r="E127" s="268"/>
      <c r="F127" s="268"/>
      <c r="G127" s="268"/>
      <c r="H127" s="268"/>
      <c r="I127" s="268">
        <v>22</v>
      </c>
    </row>
    <row r="128" spans="1:9">
      <c r="A128" s="241">
        <v>112</v>
      </c>
      <c r="B128" s="237" t="s">
        <v>1408</v>
      </c>
      <c r="C128" s="267" t="s">
        <v>1409</v>
      </c>
      <c r="D128" s="266">
        <f t="shared" si="2"/>
        <v>0</v>
      </c>
      <c r="E128" s="268"/>
      <c r="F128" s="268"/>
      <c r="G128" s="268"/>
      <c r="H128" s="268"/>
      <c r="I128" s="268"/>
    </row>
    <row r="129" spans="1:9">
      <c r="A129" s="946">
        <v>113</v>
      </c>
      <c r="B129" s="237" t="s">
        <v>1410</v>
      </c>
      <c r="C129" s="267" t="s">
        <v>1411</v>
      </c>
      <c r="D129" s="266">
        <f t="shared" si="2"/>
        <v>0</v>
      </c>
      <c r="E129" s="268"/>
      <c r="F129" s="268"/>
      <c r="G129" s="268"/>
      <c r="H129" s="268"/>
      <c r="I129" s="268"/>
    </row>
    <row r="130" spans="1:9">
      <c r="A130" s="241">
        <v>114</v>
      </c>
      <c r="B130" s="237" t="s">
        <v>1412</v>
      </c>
      <c r="C130" s="267" t="s">
        <v>1413</v>
      </c>
      <c r="D130" s="266">
        <f t="shared" si="2"/>
        <v>183</v>
      </c>
      <c r="E130" s="268">
        <v>183</v>
      </c>
      <c r="F130" s="268"/>
      <c r="G130" s="268"/>
      <c r="H130" s="268"/>
      <c r="I130" s="268"/>
    </row>
    <row r="131" spans="1:9">
      <c r="A131" s="946">
        <v>115</v>
      </c>
      <c r="B131" s="243" t="s">
        <v>1414</v>
      </c>
      <c r="C131" s="265" t="s">
        <v>1415</v>
      </c>
      <c r="D131" s="266">
        <f t="shared" si="2"/>
        <v>883</v>
      </c>
      <c r="E131" s="266">
        <f>SUM(E124:E130)</f>
        <v>861</v>
      </c>
      <c r="F131" s="266">
        <f>SUM(F124:F130)</f>
        <v>0</v>
      </c>
      <c r="G131" s="266">
        <f>SUM(G124:G130)</f>
        <v>0</v>
      </c>
      <c r="H131" s="266">
        <f>SUM(H124:H130)</f>
        <v>0</v>
      </c>
      <c r="I131" s="266">
        <f>SUM(I124:I130)</f>
        <v>22</v>
      </c>
    </row>
    <row r="132" spans="1:9">
      <c r="A132" s="241">
        <v>116</v>
      </c>
      <c r="B132" s="244" t="s">
        <v>1416</v>
      </c>
      <c r="C132" s="267" t="s">
        <v>1417</v>
      </c>
      <c r="D132" s="266">
        <f t="shared" si="2"/>
        <v>2972</v>
      </c>
      <c r="E132" s="268">
        <v>2972</v>
      </c>
      <c r="F132" s="268"/>
      <c r="G132" s="268"/>
      <c r="H132" s="268"/>
      <c r="I132" s="268"/>
    </row>
    <row r="133" spans="1:9">
      <c r="A133" s="946">
        <v>117</v>
      </c>
      <c r="B133" s="244" t="s">
        <v>1418</v>
      </c>
      <c r="C133" s="267" t="s">
        <v>1419</v>
      </c>
      <c r="D133" s="266">
        <f t="shared" si="2"/>
        <v>0</v>
      </c>
      <c r="E133" s="268"/>
      <c r="F133" s="268"/>
      <c r="G133" s="268"/>
      <c r="H133" s="268"/>
      <c r="I133" s="268"/>
    </row>
    <row r="134" spans="1:9">
      <c r="A134" s="241">
        <v>118</v>
      </c>
      <c r="B134" s="244" t="s">
        <v>1420</v>
      </c>
      <c r="C134" s="267" t="s">
        <v>1421</v>
      </c>
      <c r="D134" s="266">
        <f t="shared" si="2"/>
        <v>0</v>
      </c>
      <c r="E134" s="268"/>
      <c r="F134" s="268"/>
      <c r="G134" s="268"/>
      <c r="H134" s="268"/>
      <c r="I134" s="268"/>
    </row>
    <row r="135" spans="1:9">
      <c r="A135" s="946">
        <v>119</v>
      </c>
      <c r="B135" s="244" t="s">
        <v>1422</v>
      </c>
      <c r="C135" s="267" t="s">
        <v>1423</v>
      </c>
      <c r="D135" s="266">
        <f t="shared" si="2"/>
        <v>761</v>
      </c>
      <c r="E135" s="268">
        <v>761</v>
      </c>
      <c r="F135" s="268"/>
      <c r="G135" s="268"/>
      <c r="H135" s="268"/>
      <c r="I135" s="268"/>
    </row>
    <row r="136" spans="1:9">
      <c r="A136" s="241">
        <v>120</v>
      </c>
      <c r="B136" s="247" t="s">
        <v>1424</v>
      </c>
      <c r="C136" s="265" t="s">
        <v>1425</v>
      </c>
      <c r="D136" s="266">
        <f t="shared" si="2"/>
        <v>3733</v>
      </c>
      <c r="E136" s="266">
        <f>SUM(E132:E135)</f>
        <v>3733</v>
      </c>
      <c r="F136" s="266">
        <f>SUM(F132:F135)</f>
        <v>0</v>
      </c>
      <c r="G136" s="266">
        <f>SUM(G132:G135)</f>
        <v>0</v>
      </c>
      <c r="H136" s="266">
        <f>SUM(H132:H135)</f>
        <v>0</v>
      </c>
      <c r="I136" s="266">
        <f>SUM(I132:I135)</f>
        <v>0</v>
      </c>
    </row>
    <row r="137" spans="1:9" ht="25.5">
      <c r="A137" s="946">
        <v>121</v>
      </c>
      <c r="B137" s="244" t="s">
        <v>1426</v>
      </c>
      <c r="C137" s="267" t="s">
        <v>1427</v>
      </c>
      <c r="D137" s="266">
        <f t="shared" si="2"/>
        <v>0</v>
      </c>
      <c r="E137" s="268"/>
      <c r="F137" s="268"/>
      <c r="G137" s="268"/>
      <c r="H137" s="268"/>
      <c r="I137" s="268"/>
    </row>
    <row r="138" spans="1:9" ht="25.5">
      <c r="A138" s="241">
        <v>122</v>
      </c>
      <c r="B138" s="244" t="s">
        <v>1428</v>
      </c>
      <c r="C138" s="267" t="s">
        <v>1429</v>
      </c>
      <c r="D138" s="266">
        <f t="shared" si="2"/>
        <v>0</v>
      </c>
      <c r="E138" s="268"/>
      <c r="F138" s="268"/>
      <c r="G138" s="268"/>
      <c r="H138" s="268"/>
      <c r="I138" s="268"/>
    </row>
    <row r="139" spans="1:9" ht="25.5">
      <c r="A139" s="946">
        <v>123</v>
      </c>
      <c r="B139" s="244" t="s">
        <v>1430</v>
      </c>
      <c r="C139" s="267" t="s">
        <v>1431</v>
      </c>
      <c r="D139" s="266">
        <f t="shared" si="2"/>
        <v>0</v>
      </c>
      <c r="E139" s="268"/>
      <c r="F139" s="268"/>
      <c r="G139" s="268"/>
      <c r="H139" s="268"/>
      <c r="I139" s="268"/>
    </row>
    <row r="140" spans="1:9">
      <c r="A140" s="241">
        <v>124</v>
      </c>
      <c r="B140" s="244" t="s">
        <v>1432</v>
      </c>
      <c r="C140" s="267" t="s">
        <v>1433</v>
      </c>
      <c r="D140" s="266">
        <f t="shared" si="2"/>
        <v>0</v>
      </c>
      <c r="E140" s="268"/>
      <c r="F140" s="268"/>
      <c r="G140" s="268"/>
      <c r="H140" s="268"/>
      <c r="I140" s="268"/>
    </row>
    <row r="141" spans="1:9" ht="25.5">
      <c r="A141" s="946">
        <v>125</v>
      </c>
      <c r="B141" s="244" t="s">
        <v>1434</v>
      </c>
      <c r="C141" s="267" t="s">
        <v>1435</v>
      </c>
      <c r="D141" s="266">
        <f t="shared" si="2"/>
        <v>0</v>
      </c>
      <c r="E141" s="268"/>
      <c r="F141" s="268"/>
      <c r="G141" s="268"/>
      <c r="H141" s="268"/>
      <c r="I141" s="268"/>
    </row>
    <row r="142" spans="1:9" ht="25.5">
      <c r="A142" s="241">
        <v>126</v>
      </c>
      <c r="B142" s="244" t="s">
        <v>1436</v>
      </c>
      <c r="C142" s="267" t="s">
        <v>1437</v>
      </c>
      <c r="D142" s="266">
        <f t="shared" si="2"/>
        <v>0</v>
      </c>
      <c r="E142" s="268"/>
      <c r="F142" s="268"/>
      <c r="G142" s="268"/>
      <c r="H142" s="268"/>
      <c r="I142" s="268"/>
    </row>
    <row r="143" spans="1:9">
      <c r="A143" s="946">
        <v>127</v>
      </c>
      <c r="B143" s="244" t="s">
        <v>1438</v>
      </c>
      <c r="C143" s="267" t="s">
        <v>1439</v>
      </c>
      <c r="D143" s="266">
        <f t="shared" si="2"/>
        <v>0</v>
      </c>
      <c r="E143" s="268"/>
      <c r="F143" s="268"/>
      <c r="G143" s="268"/>
      <c r="H143" s="268"/>
      <c r="I143" s="268"/>
    </row>
    <row r="144" spans="1:9">
      <c r="A144" s="241">
        <v>128</v>
      </c>
      <c r="B144" s="244" t="s">
        <v>1440</v>
      </c>
      <c r="C144" s="267" t="s">
        <v>1441</v>
      </c>
      <c r="D144" s="266">
        <f t="shared" si="2"/>
        <v>119</v>
      </c>
      <c r="E144" s="268">
        <v>119</v>
      </c>
      <c r="F144" s="268"/>
      <c r="G144" s="268"/>
      <c r="H144" s="268"/>
      <c r="I144" s="268"/>
    </row>
    <row r="145" spans="1:9" ht="15.75" thickBot="1">
      <c r="A145" s="946">
        <v>129</v>
      </c>
      <c r="B145" s="275" t="s">
        <v>1442</v>
      </c>
      <c r="C145" s="276" t="s">
        <v>1443</v>
      </c>
      <c r="D145" s="266">
        <f t="shared" si="2"/>
        <v>119</v>
      </c>
      <c r="E145" s="277">
        <f>SUM(E137:E144)</f>
        <v>119</v>
      </c>
      <c r="F145" s="277">
        <f>SUM(F137:F144)</f>
        <v>0</v>
      </c>
      <c r="G145" s="277">
        <f>SUM(G137:G144)</f>
        <v>0</v>
      </c>
      <c r="H145" s="277">
        <f>SUM(H137:H144)</f>
        <v>0</v>
      </c>
      <c r="I145" s="277">
        <f>SUM(I137:I144)</f>
        <v>0</v>
      </c>
    </row>
    <row r="146" spans="1:9" ht="15.75" thickBot="1">
      <c r="A146" s="241">
        <v>130</v>
      </c>
      <c r="B146" s="278" t="s">
        <v>1444</v>
      </c>
      <c r="C146" s="279" t="s">
        <v>1445</v>
      </c>
      <c r="D146" s="266">
        <f t="shared" si="2"/>
        <v>28167</v>
      </c>
      <c r="E146" s="280">
        <f>E90+E91+E92+E101+E123+E131+E136+E145</f>
        <v>19374</v>
      </c>
      <c r="F146" s="280">
        <f>F90+F91+F92+F101+F123+F131+F136+F145</f>
        <v>0</v>
      </c>
      <c r="G146" s="280">
        <f>G90+G91+G92+G101+G123+G131+G136+G145</f>
        <v>5069</v>
      </c>
      <c r="H146" s="280">
        <f>H90+H91+H92+H101+H123+H131+H136+H145</f>
        <v>0</v>
      </c>
      <c r="I146" s="280">
        <f>I90+I91+I92+I101+I123+I131+I136+I145</f>
        <v>3724</v>
      </c>
    </row>
    <row r="147" spans="1:9">
      <c r="A147" s="946">
        <v>131</v>
      </c>
      <c r="B147" s="257" t="s">
        <v>1446</v>
      </c>
      <c r="C147" s="580" t="s">
        <v>1447</v>
      </c>
      <c r="D147" s="266">
        <f t="shared" si="2"/>
        <v>0</v>
      </c>
      <c r="E147" s="281"/>
      <c r="F147" s="281"/>
      <c r="G147" s="281"/>
      <c r="H147" s="281"/>
      <c r="I147" s="281"/>
    </row>
    <row r="148" spans="1:9">
      <c r="A148" s="241">
        <v>132</v>
      </c>
      <c r="B148" s="258" t="s">
        <v>1448</v>
      </c>
      <c r="C148" s="581" t="s">
        <v>1449</v>
      </c>
      <c r="D148" s="266">
        <f t="shared" si="2"/>
        <v>0</v>
      </c>
      <c r="E148" s="282"/>
      <c r="F148" s="282"/>
      <c r="G148" s="282"/>
      <c r="H148" s="282"/>
      <c r="I148" s="282"/>
    </row>
    <row r="149" spans="1:9">
      <c r="A149" s="946">
        <v>133</v>
      </c>
      <c r="B149" s="260" t="s">
        <v>1450</v>
      </c>
      <c r="C149" s="580" t="s">
        <v>1451</v>
      </c>
      <c r="D149" s="266">
        <f t="shared" si="2"/>
        <v>0</v>
      </c>
      <c r="E149" s="282"/>
      <c r="F149" s="282"/>
      <c r="G149" s="282"/>
      <c r="H149" s="282"/>
      <c r="I149" s="282"/>
    </row>
    <row r="150" spans="1:9">
      <c r="A150" s="241">
        <v>134</v>
      </c>
      <c r="B150" s="260" t="s">
        <v>1452</v>
      </c>
      <c r="C150" s="581" t="s">
        <v>1453</v>
      </c>
      <c r="D150" s="266">
        <f t="shared" si="2"/>
        <v>0</v>
      </c>
      <c r="E150" s="282"/>
      <c r="F150" s="282"/>
      <c r="G150" s="282"/>
      <c r="H150" s="282"/>
      <c r="I150" s="282"/>
    </row>
    <row r="151" spans="1:9">
      <c r="A151" s="946">
        <v>135</v>
      </c>
      <c r="B151" s="260" t="s">
        <v>1454</v>
      </c>
      <c r="C151" s="580" t="s">
        <v>1455</v>
      </c>
      <c r="D151" s="266">
        <f t="shared" si="2"/>
        <v>6497</v>
      </c>
      <c r="E151" s="282">
        <v>6497</v>
      </c>
      <c r="F151" s="282"/>
      <c r="G151" s="282"/>
      <c r="H151" s="282"/>
      <c r="I151" s="282"/>
    </row>
    <row r="152" spans="1:9">
      <c r="A152" s="241">
        <v>136</v>
      </c>
      <c r="B152" s="260" t="s">
        <v>1456</v>
      </c>
      <c r="C152" s="581" t="s">
        <v>1457</v>
      </c>
      <c r="D152" s="266">
        <f t="shared" si="2"/>
        <v>0</v>
      </c>
      <c r="E152" s="282"/>
      <c r="F152" s="282"/>
      <c r="G152" s="282"/>
      <c r="H152" s="282"/>
      <c r="I152" s="282"/>
    </row>
    <row r="153" spans="1:9">
      <c r="A153" s="946">
        <v>137</v>
      </c>
      <c r="B153" s="260" t="s">
        <v>1458</v>
      </c>
      <c r="C153" s="580" t="s">
        <v>1459</v>
      </c>
      <c r="D153" s="266">
        <f t="shared" si="2"/>
        <v>0</v>
      </c>
      <c r="E153" s="282"/>
      <c r="F153" s="282"/>
      <c r="G153" s="282"/>
      <c r="H153" s="282"/>
      <c r="I153" s="282"/>
    </row>
    <row r="154" spans="1:9">
      <c r="A154" s="241">
        <v>138</v>
      </c>
      <c r="B154" s="260" t="s">
        <v>1460</v>
      </c>
      <c r="C154" s="581" t="s">
        <v>1461</v>
      </c>
      <c r="D154" s="266">
        <f t="shared" si="2"/>
        <v>0</v>
      </c>
      <c r="E154" s="282"/>
      <c r="F154" s="282"/>
      <c r="G154" s="282"/>
      <c r="H154" s="282"/>
      <c r="I154" s="282"/>
    </row>
    <row r="155" spans="1:9">
      <c r="A155" s="946">
        <v>139</v>
      </c>
      <c r="B155" s="258" t="s">
        <v>1462</v>
      </c>
      <c r="C155" s="581" t="s">
        <v>1463</v>
      </c>
      <c r="D155" s="266">
        <f>SUM(E155:I155)</f>
        <v>6497</v>
      </c>
      <c r="E155" s="592">
        <f>SUM(E147:E154)</f>
        <v>6497</v>
      </c>
      <c r="F155" s="592">
        <f>SUM(F147:F154)</f>
        <v>0</v>
      </c>
      <c r="G155" s="592">
        <f>SUM(G147:G154)</f>
        <v>0</v>
      </c>
      <c r="H155" s="592">
        <f>SUM(H147:H154)</f>
        <v>0</v>
      </c>
      <c r="I155" s="592">
        <f>SUM(I147:I154)</f>
        <v>0</v>
      </c>
    </row>
    <row r="156" spans="1:9">
      <c r="A156" s="241">
        <v>140</v>
      </c>
      <c r="B156" s="258" t="s">
        <v>1464</v>
      </c>
      <c r="C156" s="581" t="s">
        <v>1465</v>
      </c>
      <c r="D156" s="266">
        <f>SUM(E156:I156)</f>
        <v>0</v>
      </c>
      <c r="E156" s="282"/>
      <c r="F156" s="282"/>
      <c r="G156" s="282"/>
      <c r="H156" s="282"/>
      <c r="I156" s="282"/>
    </row>
    <row r="157" spans="1:9" ht="15.75" thickBot="1">
      <c r="A157" s="946">
        <v>141</v>
      </c>
      <c r="B157" s="283" t="s">
        <v>1466</v>
      </c>
      <c r="C157" s="593" t="s">
        <v>1467</v>
      </c>
      <c r="D157" s="266">
        <f>SUM(E157:I157)</f>
        <v>6497</v>
      </c>
      <c r="E157" s="594">
        <f>SUM(E155:E156)</f>
        <v>6497</v>
      </c>
      <c r="F157" s="594">
        <f>SUM(F155:F156)</f>
        <v>0</v>
      </c>
      <c r="G157" s="594">
        <f>SUM(G155:G156)</f>
        <v>0</v>
      </c>
      <c r="H157" s="594">
        <f>SUM(H155:H156)</f>
        <v>0</v>
      </c>
      <c r="I157" s="594">
        <f>SUM(I155:I156)</f>
        <v>0</v>
      </c>
    </row>
    <row r="158" spans="1:9" ht="15.75" thickBot="1">
      <c r="A158" s="241">
        <v>142</v>
      </c>
      <c r="B158" s="284" t="s">
        <v>1468</v>
      </c>
      <c r="C158" s="285"/>
      <c r="D158" s="266">
        <f>SUM(E158:I158)</f>
        <v>34664</v>
      </c>
      <c r="E158" s="286">
        <f>E146+E157</f>
        <v>25871</v>
      </c>
      <c r="F158" s="286">
        <f>F146+F157</f>
        <v>0</v>
      </c>
      <c r="G158" s="286">
        <f>G146+G157</f>
        <v>5069</v>
      </c>
      <c r="H158" s="286">
        <f>H146+H157</f>
        <v>0</v>
      </c>
      <c r="I158" s="286">
        <f>I146+I157</f>
        <v>3724</v>
      </c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158"/>
  <sheetViews>
    <sheetView tabSelected="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10" customWidth="1"/>
  </cols>
  <sheetData>
    <row r="1" spans="1:10" ht="15.75">
      <c r="B1" s="573" t="s">
        <v>1109</v>
      </c>
      <c r="D1" s="16" t="s">
        <v>1102</v>
      </c>
    </row>
    <row r="2" spans="1:10" ht="18.75">
      <c r="B2" s="574" t="s">
        <v>563</v>
      </c>
      <c r="C2" s="575"/>
      <c r="D2" s="227" t="s">
        <v>1483</v>
      </c>
      <c r="E2" s="576"/>
      <c r="F2" s="576"/>
      <c r="G2" s="576"/>
      <c r="H2" s="576"/>
      <c r="I2" s="576"/>
    </row>
    <row r="3" spans="1:10" ht="18.75">
      <c r="B3" s="577" t="s">
        <v>1111</v>
      </c>
      <c r="D3" s="17" t="s">
        <v>1112</v>
      </c>
    </row>
    <row r="4" spans="1:10" ht="18.75">
      <c r="B4" s="578" t="s">
        <v>83</v>
      </c>
      <c r="D4" s="17"/>
    </row>
    <row r="5" spans="1:10">
      <c r="B5" s="953" t="s">
        <v>1103</v>
      </c>
      <c r="C5" s="579"/>
      <c r="D5" s="579" t="s">
        <v>1114</v>
      </c>
      <c r="E5" s="579" t="s">
        <v>1115</v>
      </c>
      <c r="F5" s="579" t="s">
        <v>1116</v>
      </c>
      <c r="G5" s="579" t="s">
        <v>1117</v>
      </c>
      <c r="H5" s="579" t="s">
        <v>1118</v>
      </c>
      <c r="I5" s="579" t="s">
        <v>1119</v>
      </c>
    </row>
    <row r="6" spans="1:10" ht="25.5">
      <c r="A6" s="228" t="s">
        <v>1120</v>
      </c>
      <c r="B6" s="229" t="s">
        <v>1121</v>
      </c>
      <c r="C6" s="230" t="s">
        <v>1122</v>
      </c>
      <c r="D6" s="231" t="s">
        <v>83</v>
      </c>
      <c r="E6" s="231" t="s">
        <v>83</v>
      </c>
      <c r="F6" s="231" t="s">
        <v>83</v>
      </c>
      <c r="G6" s="231" t="s">
        <v>83</v>
      </c>
      <c r="H6" s="231" t="s">
        <v>83</v>
      </c>
      <c r="I6" s="231" t="s">
        <v>83</v>
      </c>
    </row>
    <row r="7" spans="1:10">
      <c r="A7" s="232" t="s">
        <v>1123</v>
      </c>
      <c r="B7" s="233" t="s">
        <v>1124</v>
      </c>
      <c r="C7" s="233" t="s">
        <v>1125</v>
      </c>
      <c r="D7" s="234" t="s">
        <v>1126</v>
      </c>
      <c r="E7" s="234" t="s">
        <v>95</v>
      </c>
      <c r="F7" s="234" t="s">
        <v>96</v>
      </c>
      <c r="G7" s="234" t="s">
        <v>98</v>
      </c>
      <c r="H7" s="234" t="s">
        <v>99</v>
      </c>
      <c r="I7" s="234" t="s">
        <v>100</v>
      </c>
      <c r="J7" s="715"/>
    </row>
    <row r="8" spans="1:10" ht="15" customHeight="1">
      <c r="A8" s="235" t="s">
        <v>1127</v>
      </c>
      <c r="B8" s="236" t="s">
        <v>1128</v>
      </c>
      <c r="C8" s="237" t="s">
        <v>1129</v>
      </c>
      <c r="D8" s="238">
        <f t="shared" ref="D8:D71" si="0">SUM(E8:I8)</f>
        <v>0</v>
      </c>
      <c r="E8" s="239"/>
      <c r="F8" s="239"/>
      <c r="G8" s="239"/>
      <c r="H8" s="239"/>
      <c r="I8" s="239"/>
      <c r="J8" s="715"/>
    </row>
    <row r="9" spans="1:10" ht="15" customHeight="1">
      <c r="A9" s="235" t="s">
        <v>1130</v>
      </c>
      <c r="B9" s="240" t="s">
        <v>1131</v>
      </c>
      <c r="C9" s="237" t="s">
        <v>1132</v>
      </c>
      <c r="D9" s="238">
        <f t="shared" si="0"/>
        <v>0</v>
      </c>
      <c r="E9" s="239"/>
      <c r="F9" s="239"/>
      <c r="G9" s="239"/>
      <c r="H9" s="239"/>
      <c r="I9" s="239"/>
      <c r="J9" s="715"/>
    </row>
    <row r="10" spans="1:10" ht="15" customHeight="1">
      <c r="A10" s="235" t="s">
        <v>1133</v>
      </c>
      <c r="B10" s="240" t="s">
        <v>1134</v>
      </c>
      <c r="C10" s="237" t="s">
        <v>1135</v>
      </c>
      <c r="D10" s="238">
        <f t="shared" si="0"/>
        <v>0</v>
      </c>
      <c r="E10" s="239"/>
      <c r="F10" s="239"/>
      <c r="G10" s="239"/>
      <c r="H10" s="239"/>
      <c r="I10" s="239"/>
      <c r="J10" s="715"/>
    </row>
    <row r="11" spans="1:10" ht="15" customHeight="1">
      <c r="A11" s="235" t="s">
        <v>1136</v>
      </c>
      <c r="B11" s="240" t="s">
        <v>1137</v>
      </c>
      <c r="C11" s="237" t="s">
        <v>1138</v>
      </c>
      <c r="D11" s="238">
        <f t="shared" si="0"/>
        <v>0</v>
      </c>
      <c r="E11" s="239"/>
      <c r="F11" s="239"/>
      <c r="G11" s="239"/>
      <c r="H11" s="239"/>
      <c r="I11" s="239"/>
      <c r="J11" s="715"/>
    </row>
    <row r="12" spans="1:10" ht="15" customHeight="1">
      <c r="A12" s="235" t="s">
        <v>1139</v>
      </c>
      <c r="B12" s="240" t="s">
        <v>678</v>
      </c>
      <c r="C12" s="237" t="s">
        <v>1141</v>
      </c>
      <c r="D12" s="238">
        <f t="shared" si="0"/>
        <v>0</v>
      </c>
      <c r="E12" s="239"/>
      <c r="F12" s="239"/>
      <c r="G12" s="239"/>
      <c r="H12" s="239"/>
      <c r="I12" s="239"/>
      <c r="J12" s="715"/>
    </row>
    <row r="13" spans="1:10" ht="15" customHeight="1">
      <c r="A13" s="235" t="s">
        <v>1142</v>
      </c>
      <c r="B13" s="245" t="s">
        <v>679</v>
      </c>
      <c r="C13" s="237" t="s">
        <v>1144</v>
      </c>
      <c r="D13" s="238">
        <f t="shared" si="0"/>
        <v>0</v>
      </c>
      <c r="E13" s="239"/>
      <c r="F13" s="239"/>
      <c r="G13" s="239"/>
      <c r="H13" s="239"/>
      <c r="I13" s="239"/>
      <c r="J13" s="715"/>
    </row>
    <row r="14" spans="1:10" ht="15" customHeight="1">
      <c r="A14" s="241" t="s">
        <v>1145</v>
      </c>
      <c r="B14" s="242" t="s">
        <v>1146</v>
      </c>
      <c r="C14" s="243" t="s">
        <v>1147</v>
      </c>
      <c r="D14" s="238">
        <f t="shared" si="0"/>
        <v>0</v>
      </c>
      <c r="E14" s="238">
        <f>SUM(E8:E13)</f>
        <v>0</v>
      </c>
      <c r="F14" s="238">
        <f>SUM(F8:F13)</f>
        <v>0</v>
      </c>
      <c r="G14" s="238">
        <f>SUM(G8:G13)</f>
        <v>0</v>
      </c>
      <c r="H14" s="238">
        <f>SUM(H8:H13)</f>
        <v>0</v>
      </c>
      <c r="I14" s="238">
        <f>SUM(I8:I13)</f>
        <v>0</v>
      </c>
      <c r="J14" s="715"/>
    </row>
    <row r="15" spans="1:10" ht="15" customHeight="1">
      <c r="A15" s="235" t="s">
        <v>1148</v>
      </c>
      <c r="B15" s="240" t="s">
        <v>1149</v>
      </c>
      <c r="C15" s="237" t="s">
        <v>1150</v>
      </c>
      <c r="D15" s="238">
        <f t="shared" si="0"/>
        <v>0</v>
      </c>
      <c r="E15" s="239"/>
      <c r="F15" s="239"/>
      <c r="G15" s="239"/>
      <c r="H15" s="239"/>
      <c r="I15" s="239"/>
      <c r="J15" s="715"/>
    </row>
    <row r="16" spans="1:10" ht="15" customHeight="1">
      <c r="A16" s="235" t="s">
        <v>1151</v>
      </c>
      <c r="B16" s="240" t="s">
        <v>1152</v>
      </c>
      <c r="C16" s="237" t="s">
        <v>1153</v>
      </c>
      <c r="D16" s="238">
        <f t="shared" si="0"/>
        <v>0</v>
      </c>
      <c r="E16" s="239"/>
      <c r="F16" s="239"/>
      <c r="G16" s="239"/>
      <c r="H16" s="239"/>
      <c r="I16" s="239"/>
      <c r="J16" s="715"/>
    </row>
    <row r="17" spans="1:10" ht="15" customHeight="1">
      <c r="A17" s="235" t="s">
        <v>1154</v>
      </c>
      <c r="B17" s="240" t="s">
        <v>1155</v>
      </c>
      <c r="C17" s="237" t="s">
        <v>1156</v>
      </c>
      <c r="D17" s="238">
        <f t="shared" si="0"/>
        <v>0</v>
      </c>
      <c r="E17" s="239"/>
      <c r="F17" s="239"/>
      <c r="G17" s="239"/>
      <c r="H17" s="239"/>
      <c r="I17" s="239"/>
      <c r="J17" s="715"/>
    </row>
    <row r="18" spans="1:10" ht="15" customHeight="1">
      <c r="A18" s="235" t="s">
        <v>1157</v>
      </c>
      <c r="B18" s="240" t="s">
        <v>1158</v>
      </c>
      <c r="C18" s="237" t="s">
        <v>1159</v>
      </c>
      <c r="D18" s="238">
        <f t="shared" si="0"/>
        <v>0</v>
      </c>
      <c r="E18" s="239"/>
      <c r="F18" s="239"/>
      <c r="G18" s="239"/>
      <c r="H18" s="239"/>
      <c r="I18" s="239"/>
      <c r="J18" s="715"/>
    </row>
    <row r="19" spans="1:10" ht="15" customHeight="1">
      <c r="A19" s="235" t="s">
        <v>1160</v>
      </c>
      <c r="B19" s="240" t="s">
        <v>1161</v>
      </c>
      <c r="C19" s="237" t="s">
        <v>1162</v>
      </c>
      <c r="D19" s="238">
        <f t="shared" si="0"/>
        <v>0</v>
      </c>
      <c r="E19" s="238">
        <f>SUM(E20:E26)</f>
        <v>0</v>
      </c>
      <c r="F19" s="238">
        <f>SUM(F20:F26)</f>
        <v>0</v>
      </c>
      <c r="G19" s="238">
        <f>SUM(G20:G26)</f>
        <v>0</v>
      </c>
      <c r="H19" s="238">
        <f>SUM(H20:H26)</f>
        <v>0</v>
      </c>
      <c r="I19" s="238">
        <f>SUM(I20:I26)</f>
        <v>0</v>
      </c>
      <c r="J19" s="715"/>
    </row>
    <row r="20" spans="1:10" ht="15" customHeight="1">
      <c r="A20" s="235"/>
      <c r="B20" s="240" t="s">
        <v>1163</v>
      </c>
      <c r="C20" s="237" t="s">
        <v>1164</v>
      </c>
      <c r="D20" s="238">
        <f t="shared" si="0"/>
        <v>0</v>
      </c>
      <c r="E20" s="239"/>
      <c r="F20" s="246"/>
      <c r="G20" s="239"/>
      <c r="H20" s="239"/>
      <c r="I20" s="239"/>
      <c r="J20" s="715"/>
    </row>
    <row r="21" spans="1:10" ht="15" customHeight="1">
      <c r="A21" s="235"/>
      <c r="B21" s="240" t="s">
        <v>1165</v>
      </c>
      <c r="C21" s="237" t="s">
        <v>1166</v>
      </c>
      <c r="D21" s="238">
        <f t="shared" si="0"/>
        <v>0</v>
      </c>
      <c r="E21" s="239"/>
      <c r="F21" s="239"/>
      <c r="G21" s="239"/>
      <c r="H21" s="239"/>
      <c r="I21" s="239"/>
      <c r="J21" s="715"/>
    </row>
    <row r="22" spans="1:10" ht="15" customHeight="1">
      <c r="A22" s="235"/>
      <c r="B22" s="240" t="s">
        <v>1167</v>
      </c>
      <c r="C22" s="237" t="s">
        <v>1168</v>
      </c>
      <c r="D22" s="238">
        <f t="shared" si="0"/>
        <v>0</v>
      </c>
      <c r="E22" s="239"/>
      <c r="F22" s="239"/>
      <c r="G22" s="239"/>
      <c r="H22" s="239"/>
      <c r="I22" s="239"/>
      <c r="J22" s="715"/>
    </row>
    <row r="23" spans="1:10" ht="15" customHeight="1">
      <c r="A23" s="235"/>
      <c r="B23" s="240" t="s">
        <v>1169</v>
      </c>
      <c r="C23" s="237" t="s">
        <v>1170</v>
      </c>
      <c r="D23" s="238">
        <f t="shared" si="0"/>
        <v>0</v>
      </c>
      <c r="E23" s="239"/>
      <c r="F23" s="239"/>
      <c r="G23" s="239"/>
      <c r="H23" s="239"/>
      <c r="I23" s="239"/>
      <c r="J23" s="715"/>
    </row>
    <row r="24" spans="1:10" ht="15" customHeight="1">
      <c r="A24" s="235"/>
      <c r="B24" s="240" t="s">
        <v>1171</v>
      </c>
      <c r="C24" s="237" t="s">
        <v>1172</v>
      </c>
      <c r="D24" s="238">
        <f t="shared" si="0"/>
        <v>0</v>
      </c>
      <c r="E24" s="239"/>
      <c r="F24" s="239"/>
      <c r="G24" s="239"/>
      <c r="H24" s="239"/>
      <c r="I24" s="239"/>
      <c r="J24" s="715"/>
    </row>
    <row r="25" spans="1:10" ht="15" customHeight="1">
      <c r="A25" s="235"/>
      <c r="B25" s="240" t="s">
        <v>1173</v>
      </c>
      <c r="C25" s="237" t="s">
        <v>1174</v>
      </c>
      <c r="D25" s="238">
        <f t="shared" si="0"/>
        <v>0</v>
      </c>
      <c r="E25" s="239"/>
      <c r="F25" s="239"/>
      <c r="G25" s="239"/>
      <c r="H25" s="239"/>
      <c r="I25" s="239"/>
      <c r="J25" s="715"/>
    </row>
    <row r="26" spans="1:10" ht="15" customHeight="1">
      <c r="A26" s="235"/>
      <c r="B26" s="240" t="s">
        <v>1175</v>
      </c>
      <c r="C26" s="237" t="s">
        <v>1176</v>
      </c>
      <c r="D26" s="238">
        <f t="shared" si="0"/>
        <v>0</v>
      </c>
      <c r="E26" s="239"/>
      <c r="F26" s="239"/>
      <c r="G26" s="239"/>
      <c r="H26" s="239"/>
      <c r="I26" s="239"/>
      <c r="J26" s="715"/>
    </row>
    <row r="27" spans="1:10" ht="15" customHeight="1">
      <c r="A27" s="241" t="s">
        <v>1177</v>
      </c>
      <c r="B27" s="242" t="s">
        <v>1178</v>
      </c>
      <c r="C27" s="243" t="s">
        <v>1179</v>
      </c>
      <c r="D27" s="238">
        <f t="shared" si="0"/>
        <v>0</v>
      </c>
      <c r="E27" s="238">
        <f>SUM(E14:E19)</f>
        <v>0</v>
      </c>
      <c r="F27" s="238">
        <f>SUM(F14:F19)</f>
        <v>0</v>
      </c>
      <c r="G27" s="238">
        <f>SUM(G14:G19)</f>
        <v>0</v>
      </c>
      <c r="H27" s="238">
        <f>SUM(H14:H19)</f>
        <v>0</v>
      </c>
      <c r="I27" s="238">
        <f>SUM(I14:I19)</f>
        <v>0</v>
      </c>
      <c r="J27" s="715"/>
    </row>
    <row r="28" spans="1:10" ht="15" customHeight="1">
      <c r="A28" s="235" t="s">
        <v>1180</v>
      </c>
      <c r="B28" s="240" t="s">
        <v>1181</v>
      </c>
      <c r="C28" s="237" t="s">
        <v>1182</v>
      </c>
      <c r="D28" s="238">
        <f t="shared" si="0"/>
        <v>0</v>
      </c>
      <c r="E28" s="239"/>
      <c r="F28" s="239"/>
      <c r="G28" s="239"/>
      <c r="H28" s="239"/>
      <c r="I28" s="239"/>
      <c r="J28" s="715"/>
    </row>
    <row r="29" spans="1:10" ht="15" customHeight="1">
      <c r="A29" s="235" t="s">
        <v>1183</v>
      </c>
      <c r="B29" s="240" t="s">
        <v>1184</v>
      </c>
      <c r="C29" s="237" t="s">
        <v>1185</v>
      </c>
      <c r="D29" s="238">
        <f t="shared" si="0"/>
        <v>0</v>
      </c>
      <c r="E29" s="239"/>
      <c r="F29" s="239"/>
      <c r="G29" s="239"/>
      <c r="H29" s="239"/>
      <c r="I29" s="239"/>
      <c r="J29" s="715"/>
    </row>
    <row r="30" spans="1:10" ht="15" customHeight="1">
      <c r="A30" s="235" t="s">
        <v>1186</v>
      </c>
      <c r="B30" s="240" t="s">
        <v>1187</v>
      </c>
      <c r="C30" s="237" t="s">
        <v>1188</v>
      </c>
      <c r="D30" s="238">
        <f t="shared" si="0"/>
        <v>0</v>
      </c>
      <c r="E30" s="239"/>
      <c r="F30" s="239"/>
      <c r="G30" s="239"/>
      <c r="H30" s="239"/>
      <c r="I30" s="239"/>
      <c r="J30" s="715"/>
    </row>
    <row r="31" spans="1:10" ht="15" customHeight="1">
      <c r="A31" s="235" t="s">
        <v>1189</v>
      </c>
      <c r="B31" s="240" t="s">
        <v>1190</v>
      </c>
      <c r="C31" s="237" t="s">
        <v>1191</v>
      </c>
      <c r="D31" s="238">
        <f t="shared" si="0"/>
        <v>0</v>
      </c>
      <c r="E31" s="239"/>
      <c r="F31" s="239"/>
      <c r="G31" s="239"/>
      <c r="H31" s="239"/>
      <c r="I31" s="239"/>
      <c r="J31" s="715"/>
    </row>
    <row r="32" spans="1:10" ht="15" customHeight="1">
      <c r="A32" s="235" t="s">
        <v>1192</v>
      </c>
      <c r="B32" s="240" t="s">
        <v>1193</v>
      </c>
      <c r="C32" s="237" t="s">
        <v>1194</v>
      </c>
      <c r="D32" s="238">
        <f t="shared" si="0"/>
        <v>0</v>
      </c>
      <c r="E32" s="246"/>
      <c r="F32" s="239"/>
      <c r="G32" s="239"/>
      <c r="H32" s="239"/>
      <c r="I32" s="239"/>
      <c r="J32" s="715"/>
    </row>
    <row r="33" spans="1:10" ht="15" customHeight="1">
      <c r="A33" s="241" t="s">
        <v>1195</v>
      </c>
      <c r="B33" s="242" t="s">
        <v>1196</v>
      </c>
      <c r="C33" s="243" t="s">
        <v>1197</v>
      </c>
      <c r="D33" s="238">
        <f t="shared" si="0"/>
        <v>0</v>
      </c>
      <c r="E33" s="238">
        <f>SUM(E28:E32)</f>
        <v>0</v>
      </c>
      <c r="F33" s="238">
        <f>SUM(F28:F32)</f>
        <v>0</v>
      </c>
      <c r="G33" s="238">
        <f>SUM(G28:G32)</f>
        <v>0</v>
      </c>
      <c r="H33" s="238">
        <f>SUM(H28:H32)</f>
        <v>0</v>
      </c>
      <c r="I33" s="238">
        <f>SUM(I28:I32)</f>
        <v>0</v>
      </c>
      <c r="J33" s="715"/>
    </row>
    <row r="34" spans="1:10" ht="15" customHeight="1">
      <c r="A34" s="235" t="s">
        <v>1198</v>
      </c>
      <c r="B34" s="240" t="s">
        <v>1199</v>
      </c>
      <c r="C34" s="237" t="s">
        <v>1200</v>
      </c>
      <c r="D34" s="238">
        <f t="shared" si="0"/>
        <v>0</v>
      </c>
      <c r="E34" s="239"/>
      <c r="F34" s="239"/>
      <c r="G34" s="239"/>
      <c r="H34" s="239"/>
      <c r="I34" s="239"/>
      <c r="J34" s="715"/>
    </row>
    <row r="35" spans="1:10" ht="15" customHeight="1">
      <c r="A35" s="235" t="s">
        <v>1201</v>
      </c>
      <c r="B35" s="240" t="s">
        <v>1202</v>
      </c>
      <c r="C35" s="237" t="s">
        <v>1203</v>
      </c>
      <c r="D35" s="238">
        <f t="shared" si="0"/>
        <v>0</v>
      </c>
      <c r="E35" s="239"/>
      <c r="F35" s="239"/>
      <c r="G35" s="239"/>
      <c r="H35" s="239"/>
      <c r="I35" s="239"/>
      <c r="J35" s="715"/>
    </row>
    <row r="36" spans="1:10" ht="15" customHeight="1">
      <c r="A36" s="241" t="s">
        <v>1204</v>
      </c>
      <c r="B36" s="242" t="s">
        <v>1205</v>
      </c>
      <c r="C36" s="243" t="s">
        <v>1206</v>
      </c>
      <c r="D36" s="238">
        <f t="shared" si="0"/>
        <v>0</v>
      </c>
      <c r="E36" s="238">
        <f>SUM(E34:E35)</f>
        <v>0</v>
      </c>
      <c r="F36" s="238">
        <f>SUM(F34:F35)</f>
        <v>0</v>
      </c>
      <c r="G36" s="238">
        <f>SUM(G34:G35)</f>
        <v>0</v>
      </c>
      <c r="H36" s="238">
        <f>SUM(H34:H35)</f>
        <v>0</v>
      </c>
      <c r="I36" s="238">
        <f>SUM(I34:I35)</f>
        <v>0</v>
      </c>
      <c r="J36" s="715"/>
    </row>
    <row r="37" spans="1:10" ht="15" customHeight="1">
      <c r="A37" s="235" t="s">
        <v>1207</v>
      </c>
      <c r="B37" s="240" t="s">
        <v>1208</v>
      </c>
      <c r="C37" s="237" t="s">
        <v>1209</v>
      </c>
      <c r="D37" s="238">
        <f t="shared" si="0"/>
        <v>0</v>
      </c>
      <c r="E37" s="239"/>
      <c r="F37" s="239"/>
      <c r="G37" s="239"/>
      <c r="H37" s="239"/>
      <c r="I37" s="239"/>
      <c r="J37" s="715"/>
    </row>
    <row r="38" spans="1:10" ht="15" customHeight="1">
      <c r="A38" s="235" t="s">
        <v>1210</v>
      </c>
      <c r="B38" s="240" t="s">
        <v>1211</v>
      </c>
      <c r="C38" s="237" t="s">
        <v>1212</v>
      </c>
      <c r="D38" s="238">
        <f t="shared" si="0"/>
        <v>0</v>
      </c>
      <c r="E38" s="239"/>
      <c r="F38" s="239"/>
      <c r="G38" s="239"/>
      <c r="H38" s="239"/>
      <c r="I38" s="239"/>
      <c r="J38" s="715"/>
    </row>
    <row r="39" spans="1:10" ht="15" customHeight="1">
      <c r="A39" s="235" t="s">
        <v>1213</v>
      </c>
      <c r="B39" s="240" t="s">
        <v>1214</v>
      </c>
      <c r="C39" s="237" t="s">
        <v>1215</v>
      </c>
      <c r="D39" s="238">
        <f t="shared" si="0"/>
        <v>6210</v>
      </c>
      <c r="E39" s="239">
        <v>6210</v>
      </c>
      <c r="F39" s="239"/>
      <c r="G39" s="239"/>
      <c r="H39" s="239"/>
      <c r="I39" s="239"/>
      <c r="J39" s="715"/>
    </row>
    <row r="40" spans="1:10" ht="15" customHeight="1">
      <c r="A40" s="235" t="s">
        <v>1216</v>
      </c>
      <c r="B40" s="240" t="s">
        <v>1217</v>
      </c>
      <c r="C40" s="237" t="s">
        <v>1218</v>
      </c>
      <c r="D40" s="238">
        <f t="shared" si="0"/>
        <v>0</v>
      </c>
      <c r="E40" s="239"/>
      <c r="F40" s="239"/>
      <c r="G40" s="239"/>
      <c r="H40" s="239"/>
      <c r="I40" s="239"/>
      <c r="J40" s="715"/>
    </row>
    <row r="41" spans="1:10" ht="15" customHeight="1">
      <c r="A41" s="235" t="s">
        <v>1219</v>
      </c>
      <c r="B41" s="240" t="s">
        <v>1220</v>
      </c>
      <c r="C41" s="237" t="s">
        <v>1221</v>
      </c>
      <c r="D41" s="238">
        <f t="shared" si="0"/>
        <v>0</v>
      </c>
      <c r="E41" s="239"/>
      <c r="F41" s="239"/>
      <c r="G41" s="239"/>
      <c r="H41" s="239"/>
      <c r="I41" s="239"/>
      <c r="J41" s="715"/>
    </row>
    <row r="42" spans="1:10" ht="15" customHeight="1">
      <c r="A42" s="235" t="s">
        <v>1222</v>
      </c>
      <c r="B42" s="240" t="s">
        <v>1223</v>
      </c>
      <c r="C42" s="237" t="s">
        <v>1224</v>
      </c>
      <c r="D42" s="238">
        <f t="shared" si="0"/>
        <v>0</v>
      </c>
      <c r="E42" s="239"/>
      <c r="F42" s="239"/>
      <c r="G42" s="239"/>
      <c r="H42" s="239"/>
      <c r="I42" s="239"/>
      <c r="J42" s="715"/>
    </row>
    <row r="43" spans="1:10" ht="15" customHeight="1">
      <c r="A43" s="235" t="s">
        <v>1225</v>
      </c>
      <c r="B43" s="240" t="s">
        <v>1226</v>
      </c>
      <c r="C43" s="237" t="s">
        <v>1227</v>
      </c>
      <c r="D43" s="238">
        <f t="shared" si="0"/>
        <v>0</v>
      </c>
      <c r="E43" s="239"/>
      <c r="F43" s="239"/>
      <c r="G43" s="239"/>
      <c r="H43" s="239"/>
      <c r="I43" s="239"/>
      <c r="J43" s="715"/>
    </row>
    <row r="44" spans="1:10" ht="15" customHeight="1">
      <c r="A44" s="235" t="s">
        <v>1228</v>
      </c>
      <c r="B44" s="240" t="s">
        <v>1229</v>
      </c>
      <c r="C44" s="237" t="s">
        <v>1230</v>
      </c>
      <c r="D44" s="238">
        <f t="shared" si="0"/>
        <v>0</v>
      </c>
      <c r="E44" s="239"/>
      <c r="F44" s="239"/>
      <c r="G44" s="239"/>
      <c r="H44" s="239"/>
      <c r="I44" s="239"/>
      <c r="J44" s="715"/>
    </row>
    <row r="45" spans="1:10" ht="15" customHeight="1">
      <c r="A45" s="241" t="s">
        <v>1231</v>
      </c>
      <c r="B45" s="242" t="s">
        <v>1232</v>
      </c>
      <c r="C45" s="243" t="s">
        <v>1233</v>
      </c>
      <c r="D45" s="238">
        <f t="shared" si="0"/>
        <v>0</v>
      </c>
      <c r="E45" s="238">
        <f>SUM(E40:E44)</f>
        <v>0</v>
      </c>
      <c r="F45" s="238">
        <f>SUM(F40:F44)</f>
        <v>0</v>
      </c>
      <c r="G45" s="238">
        <f>SUM(G40:G44)</f>
        <v>0</v>
      </c>
      <c r="H45" s="238">
        <f>SUM(H40:H44)</f>
        <v>0</v>
      </c>
      <c r="I45" s="238">
        <f>SUM(I40:I44)</f>
        <v>0</v>
      </c>
      <c r="J45" s="715"/>
    </row>
    <row r="46" spans="1:10" ht="15" customHeight="1">
      <c r="A46" s="235" t="s">
        <v>1234</v>
      </c>
      <c r="B46" s="240" t="s">
        <v>1235</v>
      </c>
      <c r="C46" s="237" t="s">
        <v>1236</v>
      </c>
      <c r="D46" s="238">
        <f t="shared" si="0"/>
        <v>0</v>
      </c>
      <c r="E46" s="239"/>
      <c r="F46" s="246"/>
      <c r="G46" s="239"/>
      <c r="H46" s="239"/>
      <c r="I46" s="239"/>
      <c r="J46" s="715"/>
    </row>
    <row r="47" spans="1:10" ht="15" customHeight="1">
      <c r="A47" s="241" t="s">
        <v>1237</v>
      </c>
      <c r="B47" s="242" t="s">
        <v>1238</v>
      </c>
      <c r="C47" s="243" t="s">
        <v>1239</v>
      </c>
      <c r="D47" s="238">
        <f t="shared" si="0"/>
        <v>6210</v>
      </c>
      <c r="E47" s="238">
        <f>E36+E37+E38+E39+E45+E46</f>
        <v>6210</v>
      </c>
      <c r="F47" s="238">
        <f>F36+F37+F38+F39+F45+F46</f>
        <v>0</v>
      </c>
      <c r="G47" s="238">
        <f>G36+G37+G38+G39+G45+G46</f>
        <v>0</v>
      </c>
      <c r="H47" s="238">
        <f>H36+H37+H38+H39+H45+H46</f>
        <v>0</v>
      </c>
      <c r="I47" s="238">
        <f>I36+I37+I38+I39+I45+I46</f>
        <v>0</v>
      </c>
      <c r="J47" s="715"/>
    </row>
    <row r="48" spans="1:10" ht="15" customHeight="1">
      <c r="A48" s="235" t="s">
        <v>1240</v>
      </c>
      <c r="B48" s="244" t="s">
        <v>1241</v>
      </c>
      <c r="C48" s="237" t="s">
        <v>1242</v>
      </c>
      <c r="D48" s="238">
        <f t="shared" si="0"/>
        <v>0</v>
      </c>
      <c r="E48" s="239"/>
      <c r="F48" s="239"/>
      <c r="G48" s="239"/>
      <c r="H48" s="239"/>
      <c r="I48" s="239"/>
      <c r="J48" s="715"/>
    </row>
    <row r="49" spans="1:10" ht="15" customHeight="1">
      <c r="A49" s="235" t="s">
        <v>1243</v>
      </c>
      <c r="B49" s="244" t="s">
        <v>1244</v>
      </c>
      <c r="C49" s="237" t="s">
        <v>1245</v>
      </c>
      <c r="D49" s="238">
        <f t="shared" si="0"/>
        <v>0</v>
      </c>
      <c r="E49" s="239"/>
      <c r="F49" s="239"/>
      <c r="G49" s="239"/>
      <c r="H49" s="239"/>
      <c r="I49" s="239"/>
      <c r="J49" s="715"/>
    </row>
    <row r="50" spans="1:10" ht="15" customHeight="1">
      <c r="A50" s="235" t="s">
        <v>1246</v>
      </c>
      <c r="B50" s="244" t="s">
        <v>1247</v>
      </c>
      <c r="C50" s="237" t="s">
        <v>1248</v>
      </c>
      <c r="D50" s="238">
        <f t="shared" si="0"/>
        <v>0</v>
      </c>
      <c r="E50" s="238">
        <f>SUM(E51:E52)</f>
        <v>0</v>
      </c>
      <c r="F50" s="238">
        <f>SUM(F51:F52)</f>
        <v>0</v>
      </c>
      <c r="G50" s="238">
        <f>SUM(G51:G52)</f>
        <v>0</v>
      </c>
      <c r="H50" s="238">
        <f>SUM(H51:H52)</f>
        <v>0</v>
      </c>
      <c r="I50" s="238">
        <f>SUM(I51:I52)</f>
        <v>0</v>
      </c>
      <c r="J50" s="715"/>
    </row>
    <row r="51" spans="1:10" ht="15" customHeight="1">
      <c r="A51" s="235"/>
      <c r="B51" s="245" t="s">
        <v>1249</v>
      </c>
      <c r="C51" s="237" t="s">
        <v>1250</v>
      </c>
      <c r="D51" s="238">
        <f t="shared" si="0"/>
        <v>0</v>
      </c>
      <c r="E51" s="239"/>
      <c r="F51" s="239"/>
      <c r="G51" s="239"/>
      <c r="H51" s="239"/>
      <c r="I51" s="239"/>
      <c r="J51" s="715"/>
    </row>
    <row r="52" spans="1:10" ht="15" customHeight="1">
      <c r="A52" s="235"/>
      <c r="B52" s="245" t="s">
        <v>1251</v>
      </c>
      <c r="C52" s="237" t="s">
        <v>1252</v>
      </c>
      <c r="D52" s="238">
        <f t="shared" si="0"/>
        <v>0</v>
      </c>
      <c r="E52" s="239"/>
      <c r="F52" s="239"/>
      <c r="G52" s="239"/>
      <c r="H52" s="239"/>
      <c r="I52" s="239"/>
      <c r="J52" s="715"/>
    </row>
    <row r="53" spans="1:10" ht="15" customHeight="1">
      <c r="A53" s="235" t="s">
        <v>1253</v>
      </c>
      <c r="B53" s="244" t="s">
        <v>1254</v>
      </c>
      <c r="C53" s="237" t="s">
        <v>1255</v>
      </c>
      <c r="D53" s="238">
        <f t="shared" si="0"/>
        <v>0</v>
      </c>
      <c r="E53" s="239"/>
      <c r="F53" s="239"/>
      <c r="G53" s="239"/>
      <c r="H53" s="239"/>
      <c r="I53" s="239"/>
      <c r="J53" s="715"/>
    </row>
    <row r="54" spans="1:10" ht="15" customHeight="1">
      <c r="A54" s="235" t="s">
        <v>1256</v>
      </c>
      <c r="B54" s="244" t="s">
        <v>1257</v>
      </c>
      <c r="C54" s="237" t="s">
        <v>1258</v>
      </c>
      <c r="D54" s="238">
        <f t="shared" si="0"/>
        <v>0</v>
      </c>
      <c r="E54" s="239"/>
      <c r="F54" s="239"/>
      <c r="G54" s="239"/>
      <c r="H54" s="239"/>
      <c r="I54" s="239"/>
      <c r="J54" s="715"/>
    </row>
    <row r="55" spans="1:10" ht="15" customHeight="1">
      <c r="A55" s="235" t="s">
        <v>1259</v>
      </c>
      <c r="B55" s="244" t="s">
        <v>1260</v>
      </c>
      <c r="C55" s="237" t="s">
        <v>1261</v>
      </c>
      <c r="D55" s="238">
        <f t="shared" si="0"/>
        <v>0</v>
      </c>
      <c r="E55" s="239"/>
      <c r="F55" s="239"/>
      <c r="G55" s="239"/>
      <c r="H55" s="239"/>
      <c r="I55" s="239"/>
      <c r="J55" s="715"/>
    </row>
    <row r="56" spans="1:10" ht="15" customHeight="1">
      <c r="A56" s="235" t="s">
        <v>1262</v>
      </c>
      <c r="B56" s="244" t="s">
        <v>1263</v>
      </c>
      <c r="C56" s="237" t="s">
        <v>1264</v>
      </c>
      <c r="D56" s="238">
        <f t="shared" si="0"/>
        <v>0</v>
      </c>
      <c r="E56" s="239"/>
      <c r="F56" s="239"/>
      <c r="G56" s="246"/>
      <c r="H56" s="239"/>
      <c r="I56" s="239"/>
      <c r="J56" s="715"/>
    </row>
    <row r="57" spans="1:10" ht="15" customHeight="1">
      <c r="A57" s="235" t="s">
        <v>1265</v>
      </c>
      <c r="B57" s="244" t="s">
        <v>1266</v>
      </c>
      <c r="C57" s="237" t="s">
        <v>1267</v>
      </c>
      <c r="D57" s="238">
        <f t="shared" si="0"/>
        <v>0</v>
      </c>
      <c r="E57" s="239"/>
      <c r="F57" s="239"/>
      <c r="G57" s="239"/>
      <c r="H57" s="239"/>
      <c r="I57" s="239"/>
      <c r="J57" s="715"/>
    </row>
    <row r="58" spans="1:10" ht="15" customHeight="1">
      <c r="A58" s="235" t="s">
        <v>1268</v>
      </c>
      <c r="B58" s="244" t="s">
        <v>1269</v>
      </c>
      <c r="C58" s="237" t="s">
        <v>1270</v>
      </c>
      <c r="D58" s="238">
        <f t="shared" si="0"/>
        <v>0</v>
      </c>
      <c r="E58" s="239"/>
      <c r="F58" s="239"/>
      <c r="G58" s="239"/>
      <c r="H58" s="239"/>
      <c r="I58" s="239"/>
      <c r="J58" s="715"/>
    </row>
    <row r="59" spans="1:10" ht="15" customHeight="1">
      <c r="A59" s="235" t="s">
        <v>1271</v>
      </c>
      <c r="B59" s="244" t="s">
        <v>1272</v>
      </c>
      <c r="C59" s="237" t="s">
        <v>1273</v>
      </c>
      <c r="D59" s="238">
        <f t="shared" si="0"/>
        <v>0</v>
      </c>
      <c r="E59" s="239"/>
      <c r="F59" s="239"/>
      <c r="G59" s="239"/>
      <c r="H59" s="239"/>
      <c r="I59" s="239"/>
      <c r="J59" s="715"/>
    </row>
    <row r="60" spans="1:10" ht="15" customHeight="1">
      <c r="A60" s="241" t="s">
        <v>1274</v>
      </c>
      <c r="B60" s="247" t="s">
        <v>1275</v>
      </c>
      <c r="C60" s="243" t="s">
        <v>1276</v>
      </c>
      <c r="D60" s="238">
        <f t="shared" si="0"/>
        <v>0</v>
      </c>
      <c r="E60" s="238">
        <f>E48+E49+E50+E53+E54+E55+E56+E57+E58+E59</f>
        <v>0</v>
      </c>
      <c r="F60" s="238">
        <f>F48+F49+F50+F53+F54+F55+F56+F57+F58+F59</f>
        <v>0</v>
      </c>
      <c r="G60" s="238">
        <f>G48+G49+G50+G53+G54+G55+G56+G57+G58+G59</f>
        <v>0</v>
      </c>
      <c r="H60" s="238">
        <f>H48+H49+H50+H53+H54+H55+H56+H57+H58+H59</f>
        <v>0</v>
      </c>
      <c r="I60" s="238">
        <f>I48+I49+I50+I53+I54+I55+I56+I57+I58+I59</f>
        <v>0</v>
      </c>
      <c r="J60" s="715"/>
    </row>
    <row r="61" spans="1:10" ht="15" customHeight="1">
      <c r="A61" s="235">
        <v>45</v>
      </c>
      <c r="B61" s="244" t="s">
        <v>1277</v>
      </c>
      <c r="C61" s="237" t="s">
        <v>1278</v>
      </c>
      <c r="D61" s="238">
        <f t="shared" si="0"/>
        <v>0</v>
      </c>
      <c r="E61" s="239"/>
      <c r="F61" s="239"/>
      <c r="G61" s="239"/>
      <c r="H61" s="239"/>
      <c r="I61" s="239"/>
      <c r="J61" s="715"/>
    </row>
    <row r="62" spans="1:10" ht="15" customHeight="1">
      <c r="A62" s="235">
        <v>46</v>
      </c>
      <c r="B62" s="244" t="s">
        <v>1279</v>
      </c>
      <c r="C62" s="237" t="s">
        <v>1280</v>
      </c>
      <c r="D62" s="238">
        <f t="shared" si="0"/>
        <v>0</v>
      </c>
      <c r="E62" s="239"/>
      <c r="F62" s="239"/>
      <c r="G62" s="239"/>
      <c r="H62" s="239"/>
      <c r="I62" s="239"/>
      <c r="J62" s="715"/>
    </row>
    <row r="63" spans="1:10" ht="15" customHeight="1">
      <c r="A63" s="235">
        <v>47</v>
      </c>
      <c r="B63" s="244" t="s">
        <v>1281</v>
      </c>
      <c r="C63" s="237" t="s">
        <v>1282</v>
      </c>
      <c r="D63" s="238">
        <f t="shared" si="0"/>
        <v>0</v>
      </c>
      <c r="E63" s="239"/>
      <c r="F63" s="239"/>
      <c r="G63" s="239"/>
      <c r="H63" s="239"/>
      <c r="I63" s="239"/>
      <c r="J63" s="715"/>
    </row>
    <row r="64" spans="1:10" ht="15" customHeight="1">
      <c r="A64" s="235">
        <v>48</v>
      </c>
      <c r="B64" s="244" t="s">
        <v>1283</v>
      </c>
      <c r="C64" s="237" t="s">
        <v>1284</v>
      </c>
      <c r="D64" s="238">
        <f t="shared" si="0"/>
        <v>0</v>
      </c>
      <c r="E64" s="239"/>
      <c r="F64" s="239"/>
      <c r="G64" s="239"/>
      <c r="H64" s="239"/>
      <c r="I64" s="239"/>
      <c r="J64" s="715"/>
    </row>
    <row r="65" spans="1:10" ht="15" customHeight="1">
      <c r="A65" s="235">
        <v>49</v>
      </c>
      <c r="B65" s="244" t="s">
        <v>1285</v>
      </c>
      <c r="C65" s="237" t="s">
        <v>1286</v>
      </c>
      <c r="D65" s="238">
        <f t="shared" si="0"/>
        <v>0</v>
      </c>
      <c r="E65" s="239"/>
      <c r="F65" s="239"/>
      <c r="G65" s="239"/>
      <c r="H65" s="239"/>
      <c r="I65" s="239"/>
      <c r="J65" s="715"/>
    </row>
    <row r="66" spans="1:10" ht="15" customHeight="1">
      <c r="A66" s="241">
        <v>50</v>
      </c>
      <c r="B66" s="242" t="s">
        <v>1287</v>
      </c>
      <c r="C66" s="243" t="s">
        <v>1288</v>
      </c>
      <c r="D66" s="238">
        <f t="shared" si="0"/>
        <v>0</v>
      </c>
      <c r="E66" s="238">
        <f>SUM(E61:E65)</f>
        <v>0</v>
      </c>
      <c r="F66" s="238">
        <f>SUM(F61:F65)</f>
        <v>0</v>
      </c>
      <c r="G66" s="238">
        <f>SUM(G61:G65)</f>
        <v>0</v>
      </c>
      <c r="H66" s="238">
        <f>SUM(H61:H65)</f>
        <v>0</v>
      </c>
      <c r="I66" s="238">
        <f>SUM(I61:I65)</f>
        <v>0</v>
      </c>
      <c r="J66" s="715"/>
    </row>
    <row r="67" spans="1:10" ht="15" customHeight="1">
      <c r="A67" s="235">
        <v>51</v>
      </c>
      <c r="B67" s="244" t="s">
        <v>1289</v>
      </c>
      <c r="C67" s="237" t="s">
        <v>1290</v>
      </c>
      <c r="D67" s="238">
        <f t="shared" si="0"/>
        <v>0</v>
      </c>
      <c r="E67" s="239"/>
      <c r="F67" s="239"/>
      <c r="G67" s="239"/>
      <c r="H67" s="239"/>
      <c r="I67" s="239"/>
      <c r="J67" s="715"/>
    </row>
    <row r="68" spans="1:10" ht="15" customHeight="1">
      <c r="A68" s="235">
        <v>52</v>
      </c>
      <c r="B68" s="240" t="s">
        <v>1291</v>
      </c>
      <c r="C68" s="237" t="s">
        <v>1292</v>
      </c>
      <c r="D68" s="238">
        <f t="shared" si="0"/>
        <v>0</v>
      </c>
      <c r="E68" s="239"/>
      <c r="F68" s="239"/>
      <c r="G68" s="239"/>
      <c r="H68" s="239"/>
      <c r="I68" s="239"/>
      <c r="J68" s="715"/>
    </row>
    <row r="69" spans="1:10" ht="15" customHeight="1">
      <c r="A69" s="235">
        <v>53</v>
      </c>
      <c r="B69" s="244" t="s">
        <v>1293</v>
      </c>
      <c r="C69" s="237" t="s">
        <v>680</v>
      </c>
      <c r="D69" s="238">
        <f t="shared" si="0"/>
        <v>0</v>
      </c>
      <c r="E69" s="239"/>
      <c r="F69" s="239"/>
      <c r="G69" s="239"/>
      <c r="H69" s="239"/>
      <c r="I69" s="239"/>
      <c r="J69" s="715"/>
    </row>
    <row r="70" spans="1:10" ht="15" customHeight="1">
      <c r="A70" s="241">
        <v>54</v>
      </c>
      <c r="B70" s="242" t="s">
        <v>1295</v>
      </c>
      <c r="C70" s="243" t="s">
        <v>1296</v>
      </c>
      <c r="D70" s="238">
        <f t="shared" si="0"/>
        <v>0</v>
      </c>
      <c r="E70" s="238">
        <f>SUM(E67:E69)</f>
        <v>0</v>
      </c>
      <c r="F70" s="238">
        <f>SUM(F67:F69)</f>
        <v>0</v>
      </c>
      <c r="G70" s="238">
        <f>SUM(G67:G69)</f>
        <v>0</v>
      </c>
      <c r="H70" s="238">
        <f>SUM(H67:H69)</f>
        <v>0</v>
      </c>
      <c r="I70" s="238">
        <f>SUM(I67:I69)</f>
        <v>0</v>
      </c>
      <c r="J70" s="715"/>
    </row>
    <row r="71" spans="1:10" ht="15" customHeight="1">
      <c r="A71" s="235">
        <v>55</v>
      </c>
      <c r="B71" s="244" t="s">
        <v>1297</v>
      </c>
      <c r="C71" s="237" t="s">
        <v>1298</v>
      </c>
      <c r="D71" s="238">
        <f t="shared" si="0"/>
        <v>0</v>
      </c>
      <c r="E71" s="239"/>
      <c r="F71" s="239"/>
      <c r="G71" s="239"/>
      <c r="H71" s="239"/>
      <c r="I71" s="239"/>
      <c r="J71" s="715"/>
    </row>
    <row r="72" spans="1:10" ht="15" customHeight="1">
      <c r="A72" s="235">
        <v>56</v>
      </c>
      <c r="B72" s="240" t="s">
        <v>1299</v>
      </c>
      <c r="C72" s="237" t="s">
        <v>1300</v>
      </c>
      <c r="D72" s="238">
        <f t="shared" ref="D72:D89" si="1">SUM(E72:I72)</f>
        <v>0</v>
      </c>
      <c r="E72" s="239"/>
      <c r="F72" s="239"/>
      <c r="G72" s="239"/>
      <c r="H72" s="239"/>
      <c r="I72" s="239"/>
      <c r="J72" s="715"/>
    </row>
    <row r="73" spans="1:10" ht="15" customHeight="1">
      <c r="A73" s="235">
        <v>57</v>
      </c>
      <c r="B73" s="244" t="s">
        <v>1301</v>
      </c>
      <c r="C73" s="237" t="s">
        <v>681</v>
      </c>
      <c r="D73" s="238">
        <f t="shared" si="1"/>
        <v>0</v>
      </c>
      <c r="E73" s="239"/>
      <c r="F73" s="239"/>
      <c r="G73" s="239"/>
      <c r="H73" s="239"/>
      <c r="I73" s="239"/>
      <c r="J73" s="715"/>
    </row>
    <row r="74" spans="1:10" ht="15" customHeight="1" thickBot="1">
      <c r="A74" s="248">
        <v>58</v>
      </c>
      <c r="B74" s="249" t="s">
        <v>1303</v>
      </c>
      <c r="C74" s="250" t="s">
        <v>1304</v>
      </c>
      <c r="D74" s="238">
        <f t="shared" si="1"/>
        <v>0</v>
      </c>
      <c r="E74" s="251">
        <f>SUM(E71:E73)</f>
        <v>0</v>
      </c>
      <c r="F74" s="251">
        <f>SUM(F71:F73)</f>
        <v>0</v>
      </c>
      <c r="G74" s="251">
        <f>SUM(G71:G73)</f>
        <v>0</v>
      </c>
      <c r="H74" s="251">
        <f>SUM(H71:H73)</f>
        <v>0</v>
      </c>
      <c r="I74" s="251">
        <f>SUM(I71:I73)</f>
        <v>0</v>
      </c>
      <c r="J74" s="715"/>
    </row>
    <row r="75" spans="1:10" ht="15" customHeight="1" thickBot="1">
      <c r="A75" s="252">
        <v>59</v>
      </c>
      <c r="B75" s="253" t="s">
        <v>1305</v>
      </c>
      <c r="C75" s="254" t="s">
        <v>1306</v>
      </c>
      <c r="D75" s="238">
        <f t="shared" si="1"/>
        <v>6210</v>
      </c>
      <c r="E75" s="255">
        <f>E27+E33+E47+E60+E66+E70+E74</f>
        <v>6210</v>
      </c>
      <c r="F75" s="255">
        <f>F27+F33+F47+F60+F66+F70+F74</f>
        <v>0</v>
      </c>
      <c r="G75" s="255">
        <f>G27+G33+G47+G60+G66+G70+G74</f>
        <v>0</v>
      </c>
      <c r="H75" s="255">
        <f>H27+H33+H47+H60+H66+H70+H74</f>
        <v>0</v>
      </c>
      <c r="I75" s="255">
        <f>I27+I33+I47+I60+I66+I70+I74</f>
        <v>0</v>
      </c>
      <c r="J75" s="715"/>
    </row>
    <row r="76" spans="1:10">
      <c r="A76" s="256">
        <v>60</v>
      </c>
      <c r="B76" s="257" t="s">
        <v>1307</v>
      </c>
      <c r="C76" s="580" t="s">
        <v>1308</v>
      </c>
      <c r="D76" s="238">
        <f t="shared" si="1"/>
        <v>0</v>
      </c>
      <c r="E76" s="580"/>
      <c r="F76" s="580"/>
      <c r="G76" s="580"/>
      <c r="H76" s="580"/>
      <c r="I76" s="580"/>
      <c r="J76" s="715"/>
    </row>
    <row r="77" spans="1:10">
      <c r="A77" s="241">
        <v>61</v>
      </c>
      <c r="B77" s="258" t="s">
        <v>1309</v>
      </c>
      <c r="C77" s="581" t="s">
        <v>1310</v>
      </c>
      <c r="D77" s="238">
        <f t="shared" si="1"/>
        <v>0</v>
      </c>
      <c r="E77" s="581"/>
      <c r="F77" s="581"/>
      <c r="G77" s="581"/>
      <c r="H77" s="581"/>
      <c r="I77" s="581"/>
      <c r="J77" s="715"/>
    </row>
    <row r="78" spans="1:10">
      <c r="A78" s="241">
        <v>62</v>
      </c>
      <c r="B78" s="240" t="s">
        <v>1311</v>
      </c>
      <c r="C78" s="581" t="s">
        <v>1312</v>
      </c>
      <c r="D78" s="238">
        <f t="shared" si="1"/>
        <v>0</v>
      </c>
      <c r="E78" s="581"/>
      <c r="F78" s="581"/>
      <c r="G78" s="581"/>
      <c r="H78" s="581"/>
      <c r="I78" s="581"/>
      <c r="J78" s="715"/>
    </row>
    <row r="79" spans="1:10">
      <c r="A79" s="241">
        <v>63</v>
      </c>
      <c r="B79" s="240" t="s">
        <v>1313</v>
      </c>
      <c r="C79" s="581" t="s">
        <v>1314</v>
      </c>
      <c r="D79" s="238">
        <f t="shared" si="1"/>
        <v>0</v>
      </c>
      <c r="E79" s="581"/>
      <c r="F79" s="581"/>
      <c r="G79" s="581"/>
      <c r="H79" s="581"/>
      <c r="I79" s="581"/>
      <c r="J79" s="715"/>
    </row>
    <row r="80" spans="1:10">
      <c r="A80" s="241">
        <v>64</v>
      </c>
      <c r="B80" s="242" t="s">
        <v>1315</v>
      </c>
      <c r="C80" s="581" t="s">
        <v>1316</v>
      </c>
      <c r="D80" s="238">
        <f t="shared" si="1"/>
        <v>0</v>
      </c>
      <c r="E80" s="581"/>
      <c r="F80" s="581"/>
      <c r="G80" s="581"/>
      <c r="H80" s="581"/>
      <c r="I80" s="581"/>
      <c r="J80" s="715"/>
    </row>
    <row r="81" spans="1:10">
      <c r="A81" s="241">
        <v>65</v>
      </c>
      <c r="B81" s="260" t="s">
        <v>1317</v>
      </c>
      <c r="C81" s="581" t="s">
        <v>1318</v>
      </c>
      <c r="D81" s="238">
        <f t="shared" si="1"/>
        <v>0</v>
      </c>
      <c r="E81" s="581"/>
      <c r="F81" s="581"/>
      <c r="G81" s="581"/>
      <c r="H81" s="581"/>
      <c r="I81" s="581"/>
      <c r="J81" s="715"/>
    </row>
    <row r="82" spans="1:10">
      <c r="A82" s="241">
        <v>66</v>
      </c>
      <c r="B82" s="260" t="s">
        <v>1319</v>
      </c>
      <c r="C82" s="581" t="s">
        <v>1320</v>
      </c>
      <c r="D82" s="238">
        <f t="shared" si="1"/>
        <v>0</v>
      </c>
      <c r="E82" s="581"/>
      <c r="F82" s="581"/>
      <c r="G82" s="581"/>
      <c r="H82" s="581"/>
      <c r="I82" s="581"/>
      <c r="J82" s="715"/>
    </row>
    <row r="83" spans="1:10">
      <c r="A83" s="241">
        <v>67</v>
      </c>
      <c r="B83" s="260" t="s">
        <v>1321</v>
      </c>
      <c r="C83" s="581" t="s">
        <v>1322</v>
      </c>
      <c r="D83" s="238">
        <f t="shared" si="1"/>
        <v>6210</v>
      </c>
      <c r="E83" s="582"/>
      <c r="F83" s="583">
        <v>6210</v>
      </c>
      <c r="G83" s="582"/>
      <c r="H83" s="582"/>
      <c r="I83" s="582"/>
      <c r="J83" s="715"/>
    </row>
    <row r="84" spans="1:10">
      <c r="A84" s="241">
        <v>68</v>
      </c>
      <c r="B84" s="260" t="s">
        <v>1323</v>
      </c>
      <c r="C84" s="581" t="s">
        <v>1324</v>
      </c>
      <c r="D84" s="238">
        <f t="shared" si="1"/>
        <v>0</v>
      </c>
      <c r="E84" s="584"/>
      <c r="F84" s="585"/>
      <c r="G84" s="584"/>
      <c r="H84" s="584"/>
      <c r="I84" s="584"/>
      <c r="J84" s="715"/>
    </row>
    <row r="85" spans="1:10">
      <c r="A85" s="241">
        <v>69</v>
      </c>
      <c r="B85" s="244" t="s">
        <v>1325</v>
      </c>
      <c r="C85" s="581" t="s">
        <v>1326</v>
      </c>
      <c r="D85" s="238">
        <f t="shared" si="1"/>
        <v>0</v>
      </c>
      <c r="E85" s="584"/>
      <c r="F85" s="585"/>
      <c r="G85" s="584"/>
      <c r="H85" s="584"/>
      <c r="I85" s="584"/>
      <c r="J85" s="715"/>
    </row>
    <row r="86" spans="1:10">
      <c r="A86" s="241">
        <v>70</v>
      </c>
      <c r="B86" s="247" t="s">
        <v>1327</v>
      </c>
      <c r="C86" s="581" t="s">
        <v>1328</v>
      </c>
      <c r="D86" s="238">
        <f t="shared" si="1"/>
        <v>6210</v>
      </c>
      <c r="E86" s="584">
        <f>(SUM(E80:E85))+E76+E77</f>
        <v>0</v>
      </c>
      <c r="F86" s="584">
        <f>(SUM(F80:F85))+F76+F77</f>
        <v>6210</v>
      </c>
      <c r="G86" s="584">
        <f>(SUM(G80:G85))+G76+G77</f>
        <v>0</v>
      </c>
      <c r="H86" s="584">
        <f>(SUM(H80:H85))+H76+H77</f>
        <v>0</v>
      </c>
      <c r="I86" s="584">
        <f>(SUM(I80:I85))+I76+I77</f>
        <v>0</v>
      </c>
      <c r="J86" s="715"/>
    </row>
    <row r="87" spans="1:10">
      <c r="A87" s="241">
        <v>71</v>
      </c>
      <c r="B87" s="258" t="s">
        <v>1329</v>
      </c>
      <c r="C87" s="581" t="s">
        <v>1330</v>
      </c>
      <c r="D87" s="238">
        <f t="shared" si="1"/>
        <v>0</v>
      </c>
      <c r="E87" s="584"/>
      <c r="F87" s="586"/>
      <c r="G87" s="584"/>
      <c r="H87" s="584"/>
      <c r="I87" s="584"/>
      <c r="J87" s="715"/>
    </row>
    <row r="88" spans="1:10">
      <c r="A88" s="241">
        <v>72</v>
      </c>
      <c r="B88" s="258" t="s">
        <v>1331</v>
      </c>
      <c r="C88" s="581" t="s">
        <v>1332</v>
      </c>
      <c r="D88" s="238">
        <f t="shared" si="1"/>
        <v>6210</v>
      </c>
      <c r="E88" s="584">
        <f>SUM(E86:E87)</f>
        <v>0</v>
      </c>
      <c r="F88" s="586">
        <f>SUM(F86:F87)</f>
        <v>6210</v>
      </c>
      <c r="G88" s="584">
        <f>SUM(G86:G87)</f>
        <v>0</v>
      </c>
      <c r="H88" s="584">
        <f>SUM(H86:H87)</f>
        <v>0</v>
      </c>
      <c r="I88" s="584">
        <f>SUM(I86:I87)</f>
        <v>0</v>
      </c>
      <c r="J88" s="715"/>
    </row>
    <row r="89" spans="1:10" ht="15.75" thickBot="1">
      <c r="A89" s="946">
        <v>73</v>
      </c>
      <c r="B89" s="947" t="s">
        <v>1333</v>
      </c>
      <c r="C89" s="947"/>
      <c r="D89" s="251">
        <f t="shared" si="1"/>
        <v>12420</v>
      </c>
      <c r="E89" s="948">
        <f>E75+E88</f>
        <v>6210</v>
      </c>
      <c r="F89" s="949">
        <f>F75+F88</f>
        <v>6210</v>
      </c>
      <c r="G89" s="948">
        <f>G75+G88</f>
        <v>0</v>
      </c>
      <c r="H89" s="948">
        <f>H75+H88</f>
        <v>0</v>
      </c>
      <c r="I89" s="948">
        <f>I75+I88</f>
        <v>0</v>
      </c>
      <c r="J89" s="715"/>
    </row>
    <row r="90" spans="1:10" ht="15.75" thickTop="1">
      <c r="A90" s="241">
        <v>74</v>
      </c>
      <c r="B90" s="950" t="s">
        <v>1340</v>
      </c>
      <c r="C90" s="951" t="s">
        <v>1341</v>
      </c>
      <c r="D90" s="952">
        <f t="shared" ref="D90:D154" si="2">SUM(E90:I90)</f>
        <v>4668</v>
      </c>
      <c r="E90" s="952"/>
      <c r="F90" s="952">
        <v>4668</v>
      </c>
      <c r="G90" s="952"/>
      <c r="H90" s="952"/>
      <c r="I90" s="952"/>
    </row>
    <row r="91" spans="1:10">
      <c r="A91" s="946">
        <v>75</v>
      </c>
      <c r="B91" s="242" t="s">
        <v>1342</v>
      </c>
      <c r="C91" s="265" t="s">
        <v>1343</v>
      </c>
      <c r="D91" s="266">
        <f t="shared" si="2"/>
        <v>1369</v>
      </c>
      <c r="E91" s="266"/>
      <c r="F91" s="266">
        <v>1369</v>
      </c>
      <c r="G91" s="266"/>
      <c r="H91" s="266"/>
      <c r="I91" s="266"/>
    </row>
    <row r="92" spans="1:10">
      <c r="A92" s="241">
        <v>76</v>
      </c>
      <c r="B92" s="242" t="s">
        <v>1344</v>
      </c>
      <c r="C92" s="265" t="s">
        <v>1345</v>
      </c>
      <c r="D92" s="266">
        <f t="shared" si="2"/>
        <v>173</v>
      </c>
      <c r="E92" s="266"/>
      <c r="F92" s="266">
        <v>173</v>
      </c>
      <c r="G92" s="266"/>
      <c r="H92" s="266"/>
      <c r="I92" s="266"/>
    </row>
    <row r="93" spans="1:10">
      <c r="A93" s="946">
        <v>77</v>
      </c>
      <c r="B93" s="244" t="s">
        <v>1346</v>
      </c>
      <c r="C93" s="267" t="s">
        <v>1347</v>
      </c>
      <c r="D93" s="266">
        <f t="shared" si="2"/>
        <v>0</v>
      </c>
      <c r="E93" s="268"/>
      <c r="F93" s="268"/>
      <c r="G93" s="268"/>
      <c r="H93" s="268"/>
      <c r="I93" s="268"/>
    </row>
    <row r="94" spans="1:10">
      <c r="A94" s="241">
        <v>78</v>
      </c>
      <c r="B94" s="244" t="s">
        <v>1348</v>
      </c>
      <c r="C94" s="267" t="s">
        <v>1349</v>
      </c>
      <c r="D94" s="266">
        <f t="shared" si="2"/>
        <v>0</v>
      </c>
      <c r="E94" s="268"/>
      <c r="F94" s="268"/>
      <c r="G94" s="268"/>
      <c r="H94" s="268"/>
      <c r="I94" s="268"/>
    </row>
    <row r="95" spans="1:10">
      <c r="A95" s="946">
        <v>79</v>
      </c>
      <c r="B95" s="269" t="s">
        <v>1350</v>
      </c>
      <c r="C95" s="267" t="s">
        <v>1351</v>
      </c>
      <c r="D95" s="266">
        <f t="shared" si="2"/>
        <v>0</v>
      </c>
      <c r="E95" s="268"/>
      <c r="F95" s="268"/>
      <c r="G95" s="268"/>
      <c r="H95" s="268"/>
      <c r="I95" s="268"/>
    </row>
    <row r="96" spans="1:10">
      <c r="A96" s="241">
        <v>80</v>
      </c>
      <c r="B96" s="269" t="s">
        <v>1352</v>
      </c>
      <c r="C96" s="267" t="s">
        <v>1353</v>
      </c>
      <c r="D96" s="266">
        <f t="shared" si="2"/>
        <v>0</v>
      </c>
      <c r="E96" s="268"/>
      <c r="F96" s="268"/>
      <c r="G96" s="268"/>
      <c r="H96" s="268"/>
      <c r="I96" s="268"/>
    </row>
    <row r="97" spans="1:9">
      <c r="A97" s="946">
        <v>81</v>
      </c>
      <c r="B97" s="269" t="s">
        <v>1354</v>
      </c>
      <c r="C97" s="267" t="s">
        <v>1355</v>
      </c>
      <c r="D97" s="266">
        <f t="shared" si="2"/>
        <v>0</v>
      </c>
      <c r="E97" s="268"/>
      <c r="F97" s="268"/>
      <c r="G97" s="268"/>
      <c r="H97" s="268"/>
      <c r="I97" s="268"/>
    </row>
    <row r="98" spans="1:9">
      <c r="A98" s="241">
        <v>82</v>
      </c>
      <c r="B98" s="244" t="s">
        <v>1356</v>
      </c>
      <c r="C98" s="267" t="s">
        <v>1357</v>
      </c>
      <c r="D98" s="266">
        <f t="shared" si="2"/>
        <v>0</v>
      </c>
      <c r="E98" s="268"/>
      <c r="F98" s="268"/>
      <c r="G98" s="268"/>
      <c r="H98" s="268"/>
      <c r="I98" s="268"/>
    </row>
    <row r="99" spans="1:9">
      <c r="A99" s="946">
        <v>83</v>
      </c>
      <c r="B99" s="244" t="s">
        <v>1358</v>
      </c>
      <c r="C99" s="267" t="s">
        <v>1359</v>
      </c>
      <c r="D99" s="266">
        <f t="shared" si="2"/>
        <v>0</v>
      </c>
      <c r="E99" s="268"/>
      <c r="F99" s="268"/>
      <c r="G99" s="268"/>
      <c r="H99" s="268"/>
      <c r="I99" s="268"/>
    </row>
    <row r="100" spans="1:9">
      <c r="A100" s="241">
        <v>84</v>
      </c>
      <c r="B100" s="244" t="s">
        <v>1360</v>
      </c>
      <c r="C100" s="267" t="s">
        <v>1361</v>
      </c>
      <c r="D100" s="266">
        <f t="shared" si="2"/>
        <v>0</v>
      </c>
      <c r="E100" s="268"/>
      <c r="F100" s="268"/>
      <c r="G100" s="268"/>
      <c r="H100" s="268"/>
      <c r="I100" s="268"/>
    </row>
    <row r="101" spans="1:9">
      <c r="A101" s="946">
        <v>85</v>
      </c>
      <c r="B101" s="247" t="s">
        <v>1362</v>
      </c>
      <c r="C101" s="265" t="s">
        <v>1363</v>
      </c>
      <c r="D101" s="266">
        <f t="shared" si="2"/>
        <v>0</v>
      </c>
      <c r="E101" s="266">
        <f>SUM(E93:E100)</f>
        <v>0</v>
      </c>
      <c r="F101" s="266">
        <f>SUM(F93:F100)</f>
        <v>0</v>
      </c>
      <c r="G101" s="266">
        <f>SUM(G93:G100)</f>
        <v>0</v>
      </c>
      <c r="H101" s="266">
        <f>SUM(H93:H100)</f>
        <v>0</v>
      </c>
      <c r="I101" s="266">
        <f>SUM(I93:I100)</f>
        <v>0</v>
      </c>
    </row>
    <row r="102" spans="1:9">
      <c r="A102" s="241">
        <v>86</v>
      </c>
      <c r="B102" s="270" t="s">
        <v>1364</v>
      </c>
      <c r="C102" s="267" t="s">
        <v>1365</v>
      </c>
      <c r="D102" s="266">
        <f t="shared" si="2"/>
        <v>0</v>
      </c>
      <c r="E102" s="268"/>
      <c r="F102" s="268"/>
      <c r="G102" s="268"/>
      <c r="H102" s="268"/>
      <c r="I102" s="268"/>
    </row>
    <row r="103" spans="1:9">
      <c r="A103" s="946">
        <v>87</v>
      </c>
      <c r="B103" s="270" t="s">
        <v>1366</v>
      </c>
      <c r="C103" s="267" t="s">
        <v>1367</v>
      </c>
      <c r="D103" s="266">
        <f t="shared" si="2"/>
        <v>0</v>
      </c>
      <c r="E103" s="268"/>
      <c r="F103" s="268"/>
      <c r="G103" s="268"/>
      <c r="H103" s="268"/>
      <c r="I103" s="268"/>
    </row>
    <row r="104" spans="1:9" ht="25.5">
      <c r="A104" s="241">
        <v>88</v>
      </c>
      <c r="B104" s="270" t="s">
        <v>1368</v>
      </c>
      <c r="C104" s="267" t="s">
        <v>1369</v>
      </c>
      <c r="D104" s="266">
        <f t="shared" si="2"/>
        <v>0</v>
      </c>
      <c r="E104" s="268"/>
      <c r="F104" s="268"/>
      <c r="G104" s="268"/>
      <c r="H104" s="268"/>
      <c r="I104" s="268"/>
    </row>
    <row r="105" spans="1:9" ht="25.5">
      <c r="A105" s="946">
        <v>89</v>
      </c>
      <c r="B105" s="270" t="s">
        <v>1370</v>
      </c>
      <c r="C105" s="267" t="s">
        <v>1371</v>
      </c>
      <c r="D105" s="266">
        <f t="shared" si="2"/>
        <v>0</v>
      </c>
      <c r="E105" s="268"/>
      <c r="F105" s="268"/>
      <c r="G105" s="268"/>
      <c r="H105" s="268"/>
      <c r="I105" s="268"/>
    </row>
    <row r="106" spans="1:9" ht="25.5">
      <c r="A106" s="241">
        <v>90</v>
      </c>
      <c r="B106" s="270" t="s">
        <v>1372</v>
      </c>
      <c r="C106" s="267" t="s">
        <v>1373</v>
      </c>
      <c r="D106" s="266">
        <f t="shared" si="2"/>
        <v>0</v>
      </c>
      <c r="E106" s="268"/>
      <c r="F106" s="268"/>
      <c r="G106" s="268"/>
      <c r="H106" s="268"/>
      <c r="I106" s="268"/>
    </row>
    <row r="107" spans="1:9">
      <c r="A107" s="946">
        <v>91</v>
      </c>
      <c r="B107" s="270" t="s">
        <v>1374</v>
      </c>
      <c r="C107" s="267" t="s">
        <v>1375</v>
      </c>
      <c r="D107" s="266">
        <f t="shared" si="2"/>
        <v>0</v>
      </c>
      <c r="E107" s="271">
        <f>SUM(E108:E116)</f>
        <v>0</v>
      </c>
      <c r="F107" s="271">
        <f>SUM(F108:F116)</f>
        <v>0</v>
      </c>
      <c r="G107" s="271">
        <f>SUM(G108:G116)</f>
        <v>0</v>
      </c>
      <c r="H107" s="271">
        <f>SUM(H108:H116)</f>
        <v>0</v>
      </c>
      <c r="I107" s="271">
        <f>SUM(I108:I116)</f>
        <v>0</v>
      </c>
    </row>
    <row r="108" spans="1:9">
      <c r="A108" s="241">
        <v>92</v>
      </c>
      <c r="B108" s="240" t="s">
        <v>1163</v>
      </c>
      <c r="C108" s="267" t="s">
        <v>1376</v>
      </c>
      <c r="D108" s="266">
        <f t="shared" si="2"/>
        <v>0</v>
      </c>
      <c r="E108" s="268"/>
      <c r="F108" s="268"/>
      <c r="G108" s="268"/>
      <c r="H108" s="268"/>
      <c r="I108" s="268"/>
    </row>
    <row r="109" spans="1:9">
      <c r="A109" s="946">
        <v>93</v>
      </c>
      <c r="B109" s="240" t="s">
        <v>1165</v>
      </c>
      <c r="C109" s="267" t="s">
        <v>1377</v>
      </c>
      <c r="D109" s="266">
        <f t="shared" si="2"/>
        <v>0</v>
      </c>
      <c r="E109" s="268"/>
      <c r="F109" s="268"/>
      <c r="G109" s="268"/>
      <c r="H109" s="268"/>
      <c r="I109" s="268"/>
    </row>
    <row r="110" spans="1:9">
      <c r="A110" s="241">
        <v>94</v>
      </c>
      <c r="B110" s="240" t="s">
        <v>1167</v>
      </c>
      <c r="C110" s="267" t="s">
        <v>1378</v>
      </c>
      <c r="D110" s="266">
        <f t="shared" si="2"/>
        <v>0</v>
      </c>
      <c r="E110" s="268"/>
      <c r="F110" s="268"/>
      <c r="G110" s="268"/>
      <c r="H110" s="268"/>
      <c r="I110" s="268"/>
    </row>
    <row r="111" spans="1:9">
      <c r="A111" s="946">
        <v>95</v>
      </c>
      <c r="B111" s="240" t="s">
        <v>588</v>
      </c>
      <c r="C111" s="267"/>
      <c r="D111" s="266"/>
      <c r="E111" s="268"/>
      <c r="F111" s="268"/>
      <c r="G111" s="268"/>
      <c r="H111" s="268"/>
      <c r="I111" s="268"/>
    </row>
    <row r="112" spans="1:9">
      <c r="A112" s="241">
        <v>96</v>
      </c>
      <c r="B112" s="240" t="s">
        <v>1169</v>
      </c>
      <c r="C112" s="267" t="s">
        <v>1379</v>
      </c>
      <c r="D112" s="266">
        <f t="shared" si="2"/>
        <v>0</v>
      </c>
      <c r="E112" s="268"/>
      <c r="F112" s="268"/>
      <c r="G112" s="268"/>
      <c r="H112" s="268"/>
      <c r="I112" s="268"/>
    </row>
    <row r="113" spans="1:9">
      <c r="A113" s="946">
        <v>97</v>
      </c>
      <c r="B113" s="240" t="s">
        <v>706</v>
      </c>
      <c r="C113" s="267" t="s">
        <v>1380</v>
      </c>
      <c r="D113" s="266">
        <f t="shared" si="2"/>
        <v>0</v>
      </c>
      <c r="E113" s="268"/>
      <c r="F113" s="268"/>
      <c r="G113" s="268"/>
      <c r="H113" s="268"/>
      <c r="I113" s="268"/>
    </row>
    <row r="114" spans="1:9">
      <c r="A114" s="241">
        <v>98</v>
      </c>
      <c r="B114" s="240" t="s">
        <v>1381</v>
      </c>
      <c r="C114" s="267" t="s">
        <v>1382</v>
      </c>
      <c r="D114" s="266">
        <f t="shared" si="2"/>
        <v>0</v>
      </c>
      <c r="E114" s="268"/>
      <c r="F114" s="268"/>
      <c r="G114" s="268"/>
      <c r="H114" s="268"/>
      <c r="I114" s="268"/>
    </row>
    <row r="115" spans="1:9">
      <c r="A115" s="946">
        <v>99</v>
      </c>
      <c r="B115" s="240" t="s">
        <v>1383</v>
      </c>
      <c r="C115" s="267" t="s">
        <v>1384</v>
      </c>
      <c r="D115" s="266">
        <f t="shared" si="2"/>
        <v>0</v>
      </c>
      <c r="E115" s="268"/>
      <c r="F115" s="268"/>
      <c r="G115" s="268"/>
      <c r="H115" s="268"/>
      <c r="I115" s="268"/>
    </row>
    <row r="116" spans="1:9">
      <c r="A116" s="241">
        <v>100</v>
      </c>
      <c r="B116" s="245" t="s">
        <v>1173</v>
      </c>
      <c r="C116" s="267" t="s">
        <v>1385</v>
      </c>
      <c r="D116" s="266">
        <f t="shared" si="2"/>
        <v>0</v>
      </c>
      <c r="E116" s="268"/>
      <c r="F116" s="268"/>
      <c r="G116" s="268"/>
      <c r="H116" s="268"/>
      <c r="I116" s="268"/>
    </row>
    <row r="117" spans="1:9" ht="25.5">
      <c r="A117" s="946">
        <v>101</v>
      </c>
      <c r="B117" s="270" t="s">
        <v>1386</v>
      </c>
      <c r="C117" s="267" t="s">
        <v>1387</v>
      </c>
      <c r="D117" s="266">
        <f t="shared" si="2"/>
        <v>0</v>
      </c>
      <c r="E117" s="268"/>
      <c r="F117" s="268"/>
      <c r="G117" s="268"/>
      <c r="H117" s="268"/>
      <c r="I117" s="268"/>
    </row>
    <row r="118" spans="1:9" ht="25.5">
      <c r="A118" s="241">
        <v>102</v>
      </c>
      <c r="B118" s="270" t="s">
        <v>1388</v>
      </c>
      <c r="C118" s="267" t="s">
        <v>1389</v>
      </c>
      <c r="D118" s="266">
        <f t="shared" si="2"/>
        <v>0</v>
      </c>
      <c r="E118" s="268"/>
      <c r="F118" s="268"/>
      <c r="G118" s="268"/>
      <c r="H118" s="268"/>
      <c r="I118" s="268"/>
    </row>
    <row r="119" spans="1:9">
      <c r="A119" s="946">
        <v>103</v>
      </c>
      <c r="B119" s="270" t="s">
        <v>1390</v>
      </c>
      <c r="C119" s="267" t="s">
        <v>1391</v>
      </c>
      <c r="D119" s="266">
        <f t="shared" si="2"/>
        <v>0</v>
      </c>
      <c r="E119" s="268"/>
      <c r="F119" s="268"/>
      <c r="G119" s="268"/>
      <c r="H119" s="268"/>
      <c r="I119" s="268"/>
    </row>
    <row r="120" spans="1:9">
      <c r="A120" s="241">
        <v>104</v>
      </c>
      <c r="B120" s="273" t="s">
        <v>1392</v>
      </c>
      <c r="C120" s="267" t="s">
        <v>1393</v>
      </c>
      <c r="D120" s="266">
        <f t="shared" si="2"/>
        <v>0</v>
      </c>
      <c r="E120" s="268"/>
      <c r="F120" s="268"/>
      <c r="G120" s="268"/>
      <c r="H120" s="268"/>
      <c r="I120" s="268"/>
    </row>
    <row r="121" spans="1:9">
      <c r="A121" s="946">
        <v>105</v>
      </c>
      <c r="B121" s="270" t="s">
        <v>1394</v>
      </c>
      <c r="C121" s="267" t="s">
        <v>1395</v>
      </c>
      <c r="D121" s="266">
        <f t="shared" si="2"/>
        <v>0</v>
      </c>
      <c r="E121" s="268"/>
      <c r="F121" s="268"/>
      <c r="G121" s="268"/>
      <c r="H121" s="268"/>
      <c r="I121" s="268"/>
    </row>
    <row r="122" spans="1:9">
      <c r="A122" s="241">
        <v>106</v>
      </c>
      <c r="B122" s="273" t="s">
        <v>1396</v>
      </c>
      <c r="C122" s="267" t="s">
        <v>1397</v>
      </c>
      <c r="D122" s="266">
        <f t="shared" si="2"/>
        <v>0</v>
      </c>
      <c r="E122" s="268"/>
      <c r="F122" s="268"/>
      <c r="G122" s="268"/>
      <c r="H122" s="268"/>
      <c r="I122" s="268"/>
    </row>
    <row r="123" spans="1:9">
      <c r="A123" s="946">
        <v>107</v>
      </c>
      <c r="B123" s="247" t="s">
        <v>1398</v>
      </c>
      <c r="C123" s="265" t="s">
        <v>1399</v>
      </c>
      <c r="D123" s="266">
        <f t="shared" si="2"/>
        <v>0</v>
      </c>
      <c r="E123" s="266">
        <f>E102+E103+E104+E105+E106+E107+E117+E118+E119+E120+E121+E122</f>
        <v>0</v>
      </c>
      <c r="F123" s="266">
        <f>F102+F103+F104+F105+F106+F107+F117+F118+F119+F120+F121+F122</f>
        <v>0</v>
      </c>
      <c r="G123" s="266">
        <f>G102+G103+G104+G105+G106+G107+G117+G118+G119+G120+G121+G122</f>
        <v>0</v>
      </c>
      <c r="H123" s="266">
        <f>H102+H103+H104+H105+H106+H107+H117+H118+H119+H120+H121+H122</f>
        <v>0</v>
      </c>
      <c r="I123" s="266">
        <f>I102+I103+I104+I105+I106+I107+I117+I118+I119+I120+I121+I122</f>
        <v>0</v>
      </c>
    </row>
    <row r="124" spans="1:9">
      <c r="A124" s="241">
        <v>108</v>
      </c>
      <c r="B124" s="274" t="s">
        <v>564</v>
      </c>
      <c r="C124" s="267" t="s">
        <v>1401</v>
      </c>
      <c r="D124" s="266">
        <f t="shared" si="2"/>
        <v>0</v>
      </c>
      <c r="E124" s="268"/>
      <c r="F124" s="716"/>
      <c r="G124" s="268"/>
      <c r="H124" s="268"/>
      <c r="I124" s="268"/>
    </row>
    <row r="125" spans="1:9">
      <c r="A125" s="946">
        <v>109</v>
      </c>
      <c r="B125" s="274" t="s">
        <v>1402</v>
      </c>
      <c r="C125" s="267" t="s">
        <v>1403</v>
      </c>
      <c r="D125" s="266">
        <f t="shared" si="2"/>
        <v>0</v>
      </c>
      <c r="E125" s="268"/>
      <c r="F125" s="268"/>
      <c r="G125" s="268"/>
      <c r="H125" s="268"/>
      <c r="I125" s="268"/>
    </row>
    <row r="126" spans="1:9">
      <c r="A126" s="241">
        <v>110</v>
      </c>
      <c r="B126" s="274" t="s">
        <v>1404</v>
      </c>
      <c r="C126" s="267" t="s">
        <v>1405</v>
      </c>
      <c r="D126" s="266">
        <f t="shared" si="2"/>
        <v>0</v>
      </c>
      <c r="E126" s="268"/>
      <c r="F126" s="268"/>
      <c r="G126" s="268"/>
      <c r="H126" s="268"/>
      <c r="I126" s="268"/>
    </row>
    <row r="127" spans="1:9">
      <c r="A127" s="946">
        <v>111</v>
      </c>
      <c r="B127" s="274" t="s">
        <v>1406</v>
      </c>
      <c r="C127" s="267" t="s">
        <v>1407</v>
      </c>
      <c r="D127" s="266">
        <f t="shared" si="2"/>
        <v>0</v>
      </c>
      <c r="E127" s="268"/>
      <c r="F127" s="268"/>
      <c r="G127" s="268"/>
      <c r="H127" s="268"/>
      <c r="I127" s="268"/>
    </row>
    <row r="128" spans="1:9">
      <c r="A128" s="241">
        <v>112</v>
      </c>
      <c r="B128" s="237" t="s">
        <v>1408</v>
      </c>
      <c r="C128" s="267" t="s">
        <v>1409</v>
      </c>
      <c r="D128" s="266">
        <f t="shared" si="2"/>
        <v>0</v>
      </c>
      <c r="E128" s="268"/>
      <c r="F128" s="268"/>
      <c r="G128" s="268"/>
      <c r="H128" s="268"/>
      <c r="I128" s="268"/>
    </row>
    <row r="129" spans="1:9">
      <c r="A129" s="946">
        <v>113</v>
      </c>
      <c r="B129" s="237" t="s">
        <v>1410</v>
      </c>
      <c r="C129" s="267" t="s">
        <v>1411</v>
      </c>
      <c r="D129" s="266">
        <f t="shared" si="2"/>
        <v>0</v>
      </c>
      <c r="E129" s="268"/>
      <c r="F129" s="268"/>
      <c r="G129" s="268"/>
      <c r="H129" s="268"/>
      <c r="I129" s="268"/>
    </row>
    <row r="130" spans="1:9">
      <c r="A130" s="241">
        <v>114</v>
      </c>
      <c r="B130" s="237" t="s">
        <v>1412</v>
      </c>
      <c r="C130" s="267" t="s">
        <v>1413</v>
      </c>
      <c r="D130" s="266">
        <f t="shared" si="2"/>
        <v>0</v>
      </c>
      <c r="E130" s="268"/>
      <c r="F130" s="268"/>
      <c r="G130" s="268"/>
      <c r="H130" s="268"/>
      <c r="I130" s="268"/>
    </row>
    <row r="131" spans="1:9">
      <c r="A131" s="946">
        <v>115</v>
      </c>
      <c r="B131" s="243" t="s">
        <v>1414</v>
      </c>
      <c r="C131" s="265" t="s">
        <v>1415</v>
      </c>
      <c r="D131" s="266">
        <f t="shared" si="2"/>
        <v>0</v>
      </c>
      <c r="E131" s="266">
        <f>SUM(E124:E130)</f>
        <v>0</v>
      </c>
      <c r="F131" s="266">
        <f>SUM(F124:F130)</f>
        <v>0</v>
      </c>
      <c r="G131" s="266">
        <f>SUM(G124:G130)</f>
        <v>0</v>
      </c>
      <c r="H131" s="266">
        <f>SUM(H124:H130)</f>
        <v>0</v>
      </c>
      <c r="I131" s="266">
        <f>SUM(I124:I130)</f>
        <v>0</v>
      </c>
    </row>
    <row r="132" spans="1:9">
      <c r="A132" s="241">
        <v>116</v>
      </c>
      <c r="B132" s="244" t="s">
        <v>1416</v>
      </c>
      <c r="C132" s="267" t="s">
        <v>1417</v>
      </c>
      <c r="D132" s="266">
        <f t="shared" si="2"/>
        <v>0</v>
      </c>
      <c r="E132" s="268"/>
      <c r="F132" s="268"/>
      <c r="G132" s="268"/>
      <c r="H132" s="268"/>
      <c r="I132" s="268"/>
    </row>
    <row r="133" spans="1:9">
      <c r="A133" s="946">
        <v>117</v>
      </c>
      <c r="B133" s="244" t="s">
        <v>1418</v>
      </c>
      <c r="C133" s="267" t="s">
        <v>1419</v>
      </c>
      <c r="D133" s="266">
        <f t="shared" si="2"/>
        <v>0</v>
      </c>
      <c r="E133" s="268"/>
      <c r="F133" s="268"/>
      <c r="G133" s="268"/>
      <c r="H133" s="268"/>
      <c r="I133" s="268"/>
    </row>
    <row r="134" spans="1:9">
      <c r="A134" s="241">
        <v>118</v>
      </c>
      <c r="B134" s="244" t="s">
        <v>1420</v>
      </c>
      <c r="C134" s="267" t="s">
        <v>1421</v>
      </c>
      <c r="D134" s="266">
        <f t="shared" si="2"/>
        <v>0</v>
      </c>
      <c r="E134" s="268"/>
      <c r="F134" s="268"/>
      <c r="G134" s="268"/>
      <c r="H134" s="268"/>
      <c r="I134" s="268"/>
    </row>
    <row r="135" spans="1:9">
      <c r="A135" s="946">
        <v>119</v>
      </c>
      <c r="B135" s="244" t="s">
        <v>1422</v>
      </c>
      <c r="C135" s="267" t="s">
        <v>1423</v>
      </c>
      <c r="D135" s="266">
        <f t="shared" si="2"/>
        <v>0</v>
      </c>
      <c r="E135" s="268"/>
      <c r="F135" s="268"/>
      <c r="G135" s="268"/>
      <c r="H135" s="268"/>
      <c r="I135" s="268"/>
    </row>
    <row r="136" spans="1:9">
      <c r="A136" s="241">
        <v>120</v>
      </c>
      <c r="B136" s="247" t="s">
        <v>1424</v>
      </c>
      <c r="C136" s="265" t="s">
        <v>1425</v>
      </c>
      <c r="D136" s="266">
        <f t="shared" si="2"/>
        <v>0</v>
      </c>
      <c r="E136" s="266">
        <f>SUM(E132:E135)</f>
        <v>0</v>
      </c>
      <c r="F136" s="266">
        <f>SUM(F132:F135)</f>
        <v>0</v>
      </c>
      <c r="G136" s="266">
        <f>SUM(G132:G135)</f>
        <v>0</v>
      </c>
      <c r="H136" s="266">
        <f>SUM(H132:H135)</f>
        <v>0</v>
      </c>
      <c r="I136" s="266">
        <f>SUM(I132:I135)</f>
        <v>0</v>
      </c>
    </row>
    <row r="137" spans="1:9" ht="25.5">
      <c r="A137" s="946">
        <v>121</v>
      </c>
      <c r="B137" s="244" t="s">
        <v>1426</v>
      </c>
      <c r="C137" s="267" t="s">
        <v>1427</v>
      </c>
      <c r="D137" s="266">
        <f t="shared" si="2"/>
        <v>0</v>
      </c>
      <c r="E137" s="268"/>
      <c r="F137" s="268"/>
      <c r="G137" s="268"/>
      <c r="H137" s="268"/>
      <c r="I137" s="268"/>
    </row>
    <row r="138" spans="1:9" ht="25.5">
      <c r="A138" s="241">
        <v>122</v>
      </c>
      <c r="B138" s="244" t="s">
        <v>1428</v>
      </c>
      <c r="C138" s="267" t="s">
        <v>1429</v>
      </c>
      <c r="D138" s="266">
        <f t="shared" si="2"/>
        <v>0</v>
      </c>
      <c r="E138" s="268"/>
      <c r="F138" s="268"/>
      <c r="G138" s="268"/>
      <c r="H138" s="268"/>
      <c r="I138" s="268"/>
    </row>
    <row r="139" spans="1:9" ht="25.5">
      <c r="A139" s="946">
        <v>123</v>
      </c>
      <c r="B139" s="244" t="s">
        <v>1430</v>
      </c>
      <c r="C139" s="267" t="s">
        <v>1431</v>
      </c>
      <c r="D139" s="266">
        <f t="shared" si="2"/>
        <v>0</v>
      </c>
      <c r="E139" s="268"/>
      <c r="F139" s="268"/>
      <c r="G139" s="268"/>
      <c r="H139" s="268"/>
      <c r="I139" s="268"/>
    </row>
    <row r="140" spans="1:9">
      <c r="A140" s="241">
        <v>124</v>
      </c>
      <c r="B140" s="244" t="s">
        <v>1432</v>
      </c>
      <c r="C140" s="267" t="s">
        <v>1433</v>
      </c>
      <c r="D140" s="266">
        <f t="shared" si="2"/>
        <v>0</v>
      </c>
      <c r="E140" s="268"/>
      <c r="F140" s="268"/>
      <c r="G140" s="268"/>
      <c r="H140" s="268"/>
      <c r="I140" s="268"/>
    </row>
    <row r="141" spans="1:9" ht="25.5">
      <c r="A141" s="946">
        <v>125</v>
      </c>
      <c r="B141" s="244" t="s">
        <v>1434</v>
      </c>
      <c r="C141" s="267" t="s">
        <v>1435</v>
      </c>
      <c r="D141" s="266">
        <f t="shared" si="2"/>
        <v>0</v>
      </c>
      <c r="E141" s="268"/>
      <c r="F141" s="268"/>
      <c r="G141" s="268"/>
      <c r="H141" s="268"/>
      <c r="I141" s="268"/>
    </row>
    <row r="142" spans="1:9" ht="25.5">
      <c r="A142" s="241">
        <v>126</v>
      </c>
      <c r="B142" s="244" t="s">
        <v>1436</v>
      </c>
      <c r="C142" s="267" t="s">
        <v>1437</v>
      </c>
      <c r="D142" s="266">
        <f t="shared" si="2"/>
        <v>0</v>
      </c>
      <c r="E142" s="268"/>
      <c r="F142" s="268"/>
      <c r="G142" s="268"/>
      <c r="H142" s="268"/>
      <c r="I142" s="268"/>
    </row>
    <row r="143" spans="1:9">
      <c r="A143" s="946">
        <v>127</v>
      </c>
      <c r="B143" s="244" t="s">
        <v>1438</v>
      </c>
      <c r="C143" s="267" t="s">
        <v>1439</v>
      </c>
      <c r="D143" s="266">
        <f t="shared" si="2"/>
        <v>0</v>
      </c>
      <c r="E143" s="268"/>
      <c r="F143" s="268"/>
      <c r="G143" s="268"/>
      <c r="H143" s="268"/>
      <c r="I143" s="268"/>
    </row>
    <row r="144" spans="1:9">
      <c r="A144" s="241">
        <v>128</v>
      </c>
      <c r="B144" s="244" t="s">
        <v>1440</v>
      </c>
      <c r="C144" s="267" t="s">
        <v>1441</v>
      </c>
      <c r="D144" s="266">
        <f t="shared" si="2"/>
        <v>0</v>
      </c>
      <c r="E144" s="268"/>
      <c r="F144" s="268"/>
      <c r="G144" s="268"/>
      <c r="H144" s="268"/>
      <c r="I144" s="268"/>
    </row>
    <row r="145" spans="1:9" ht="15.75" thickBot="1">
      <c r="A145" s="946">
        <v>129</v>
      </c>
      <c r="B145" s="275" t="s">
        <v>1442</v>
      </c>
      <c r="C145" s="276" t="s">
        <v>1443</v>
      </c>
      <c r="D145" s="266">
        <f t="shared" si="2"/>
        <v>0</v>
      </c>
      <c r="E145" s="277">
        <f>SUM(E137:E144)</f>
        <v>0</v>
      </c>
      <c r="F145" s="277">
        <f>SUM(F137:F144)</f>
        <v>0</v>
      </c>
      <c r="G145" s="277">
        <f>SUM(G137:G144)</f>
        <v>0</v>
      </c>
      <c r="H145" s="277">
        <f>SUM(H137:H144)</f>
        <v>0</v>
      </c>
      <c r="I145" s="277">
        <f>SUM(I137:I144)</f>
        <v>0</v>
      </c>
    </row>
    <row r="146" spans="1:9" ht="15.75" thickBot="1">
      <c r="A146" s="241">
        <v>130</v>
      </c>
      <c r="B146" s="278" t="s">
        <v>1444</v>
      </c>
      <c r="C146" s="279" t="s">
        <v>1445</v>
      </c>
      <c r="D146" s="266">
        <f t="shared" si="2"/>
        <v>6210</v>
      </c>
      <c r="E146" s="280">
        <f>E90+E91+E92+E101+E123+E131+E136+E145</f>
        <v>0</v>
      </c>
      <c r="F146" s="280">
        <f>F90+F91+F92+F101+F123+F131+F136+F145</f>
        <v>6210</v>
      </c>
      <c r="G146" s="280">
        <f>G90+G91+G92+G101+G123+G131+G136+G145</f>
        <v>0</v>
      </c>
      <c r="H146" s="280">
        <f>H90+H91+H92+H101+H123+H131+H136+H145</f>
        <v>0</v>
      </c>
      <c r="I146" s="280">
        <f>I90+I91+I92+I101+I123+I131+I136+I145</f>
        <v>0</v>
      </c>
    </row>
    <row r="147" spans="1:9">
      <c r="A147" s="946">
        <v>131</v>
      </c>
      <c r="B147" s="257" t="s">
        <v>1446</v>
      </c>
      <c r="C147" s="580" t="s">
        <v>1447</v>
      </c>
      <c r="D147" s="266">
        <f t="shared" si="2"/>
        <v>0</v>
      </c>
      <c r="E147" s="281"/>
      <c r="F147" s="281"/>
      <c r="G147" s="281"/>
      <c r="H147" s="281"/>
      <c r="I147" s="281"/>
    </row>
    <row r="148" spans="1:9">
      <c r="A148" s="241">
        <v>132</v>
      </c>
      <c r="B148" s="258" t="s">
        <v>1448</v>
      </c>
      <c r="C148" s="581" t="s">
        <v>1449</v>
      </c>
      <c r="D148" s="266">
        <f t="shared" si="2"/>
        <v>0</v>
      </c>
      <c r="E148" s="282"/>
      <c r="F148" s="282"/>
      <c r="G148" s="282"/>
      <c r="H148" s="282"/>
      <c r="I148" s="282"/>
    </row>
    <row r="149" spans="1:9">
      <c r="A149" s="946">
        <v>133</v>
      </c>
      <c r="B149" s="260" t="s">
        <v>1450</v>
      </c>
      <c r="C149" s="580" t="s">
        <v>1451</v>
      </c>
      <c r="D149" s="266">
        <f t="shared" si="2"/>
        <v>0</v>
      </c>
      <c r="E149" s="282"/>
      <c r="F149" s="282"/>
      <c r="G149" s="282"/>
      <c r="H149" s="282"/>
      <c r="I149" s="282"/>
    </row>
    <row r="150" spans="1:9">
      <c r="A150" s="241">
        <v>134</v>
      </c>
      <c r="B150" s="260" t="s">
        <v>1452</v>
      </c>
      <c r="C150" s="581" t="s">
        <v>1453</v>
      </c>
      <c r="D150" s="266">
        <f t="shared" si="2"/>
        <v>0</v>
      </c>
      <c r="E150" s="282"/>
      <c r="F150" s="282"/>
      <c r="G150" s="282"/>
      <c r="H150" s="282"/>
      <c r="I150" s="282"/>
    </row>
    <row r="151" spans="1:9">
      <c r="A151" s="946">
        <v>135</v>
      </c>
      <c r="B151" s="260" t="s">
        <v>1454</v>
      </c>
      <c r="C151" s="580" t="s">
        <v>1455</v>
      </c>
      <c r="D151" s="266">
        <f t="shared" si="2"/>
        <v>6210</v>
      </c>
      <c r="E151" s="282">
        <v>6210</v>
      </c>
      <c r="F151" s="282"/>
      <c r="G151" s="282"/>
      <c r="H151" s="282"/>
      <c r="I151" s="282"/>
    </row>
    <row r="152" spans="1:9">
      <c r="A152" s="241">
        <v>136</v>
      </c>
      <c r="B152" s="260" t="s">
        <v>1456</v>
      </c>
      <c r="C152" s="581" t="s">
        <v>1457</v>
      </c>
      <c r="D152" s="266">
        <f t="shared" si="2"/>
        <v>0</v>
      </c>
      <c r="E152" s="282"/>
      <c r="F152" s="282"/>
      <c r="G152" s="282"/>
      <c r="H152" s="282"/>
      <c r="I152" s="282"/>
    </row>
    <row r="153" spans="1:9">
      <c r="A153" s="946">
        <v>137</v>
      </c>
      <c r="B153" s="260" t="s">
        <v>1458</v>
      </c>
      <c r="C153" s="580" t="s">
        <v>1459</v>
      </c>
      <c r="D153" s="266">
        <f t="shared" si="2"/>
        <v>0</v>
      </c>
      <c r="E153" s="282"/>
      <c r="F153" s="282"/>
      <c r="G153" s="282"/>
      <c r="H153" s="282"/>
      <c r="I153" s="282"/>
    </row>
    <row r="154" spans="1:9">
      <c r="A154" s="241">
        <v>138</v>
      </c>
      <c r="B154" s="260" t="s">
        <v>1460</v>
      </c>
      <c r="C154" s="581" t="s">
        <v>1461</v>
      </c>
      <c r="D154" s="266">
        <f t="shared" si="2"/>
        <v>0</v>
      </c>
      <c r="E154" s="282"/>
      <c r="F154" s="282"/>
      <c r="G154" s="282"/>
      <c r="H154" s="282"/>
      <c r="I154" s="282"/>
    </row>
    <row r="155" spans="1:9">
      <c r="A155" s="946">
        <v>139</v>
      </c>
      <c r="B155" s="258" t="s">
        <v>1462</v>
      </c>
      <c r="C155" s="581" t="s">
        <v>1463</v>
      </c>
      <c r="D155" s="266">
        <f>SUM(E155:I155)</f>
        <v>6210</v>
      </c>
      <c r="E155" s="592">
        <f>SUM(E147:E154)</f>
        <v>6210</v>
      </c>
      <c r="F155" s="592">
        <f>SUM(F147:F154)</f>
        <v>0</v>
      </c>
      <c r="G155" s="592">
        <f>SUM(G147:G154)</f>
        <v>0</v>
      </c>
      <c r="H155" s="592">
        <f>SUM(H147:H154)</f>
        <v>0</v>
      </c>
      <c r="I155" s="592">
        <f>SUM(I147:I154)</f>
        <v>0</v>
      </c>
    </row>
    <row r="156" spans="1:9">
      <c r="A156" s="241">
        <v>140</v>
      </c>
      <c r="B156" s="258" t="s">
        <v>1464</v>
      </c>
      <c r="C156" s="581" t="s">
        <v>1465</v>
      </c>
      <c r="D156" s="266">
        <f>SUM(E156:I156)</f>
        <v>0</v>
      </c>
      <c r="E156" s="282"/>
      <c r="F156" s="282"/>
      <c r="G156" s="282"/>
      <c r="H156" s="282"/>
      <c r="I156" s="282"/>
    </row>
    <row r="157" spans="1:9" ht="15.75" thickBot="1">
      <c r="A157" s="946">
        <v>141</v>
      </c>
      <c r="B157" s="283" t="s">
        <v>1466</v>
      </c>
      <c r="C157" s="593" t="s">
        <v>1467</v>
      </c>
      <c r="D157" s="266">
        <f>SUM(E157:I157)</f>
        <v>6210</v>
      </c>
      <c r="E157" s="594">
        <f>SUM(E155:E156)</f>
        <v>6210</v>
      </c>
      <c r="F157" s="594">
        <f>SUM(F155:F156)</f>
        <v>0</v>
      </c>
      <c r="G157" s="594">
        <f>SUM(G155:G156)</f>
        <v>0</v>
      </c>
      <c r="H157" s="594">
        <f>SUM(H155:H156)</f>
        <v>0</v>
      </c>
      <c r="I157" s="594">
        <f>SUM(I155:I156)</f>
        <v>0</v>
      </c>
    </row>
    <row r="158" spans="1:9" ht="15.75" thickBot="1">
      <c r="A158" s="241">
        <v>142</v>
      </c>
      <c r="B158" s="284" t="s">
        <v>1468</v>
      </c>
      <c r="C158" s="285"/>
      <c r="D158" s="266">
        <f>SUM(E158:I158)</f>
        <v>12420</v>
      </c>
      <c r="E158" s="286">
        <f>E146+E157</f>
        <v>6210</v>
      </c>
      <c r="F158" s="286">
        <f>F146+F157</f>
        <v>6210</v>
      </c>
      <c r="G158" s="286">
        <f>G146+G157</f>
        <v>0</v>
      </c>
      <c r="H158" s="286">
        <f>H146+H157</f>
        <v>0</v>
      </c>
      <c r="I158" s="286">
        <f>I146+I157</f>
        <v>0</v>
      </c>
    </row>
  </sheetData>
  <phoneticPr fontId="74" type="noConversion"/>
  <pageMargins left="0" right="0" top="0" bottom="0" header="0.31496062992125984" footer="0.31496062992125984"/>
  <pageSetup paperSize="9" scale="7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39</vt:i4>
      </vt:variant>
    </vt:vector>
  </HeadingPairs>
  <TitlesOfParts>
    <vt:vector size="39" baseType="lpstr">
      <vt:lpstr>1 mell</vt:lpstr>
      <vt:lpstr>1.a</vt:lpstr>
      <vt:lpstr>1b</vt:lpstr>
      <vt:lpstr>1c</vt:lpstr>
      <vt:lpstr>2 mell</vt:lpstr>
      <vt:lpstr>2a</vt:lpstr>
      <vt:lpstr>2b</vt:lpstr>
      <vt:lpstr>2d</vt:lpstr>
      <vt:lpstr>2e</vt:lpstr>
      <vt:lpstr>3.a</vt:lpstr>
      <vt:lpstr>3 b</vt:lpstr>
      <vt:lpstr>4.a</vt:lpstr>
      <vt:lpstr>4.b</vt:lpstr>
      <vt:lpstr>5.mell</vt:lpstr>
      <vt:lpstr>6.mell.</vt:lpstr>
      <vt:lpstr>7 mell</vt:lpstr>
      <vt:lpstr>8 mell</vt:lpstr>
      <vt:lpstr>9</vt:lpstr>
      <vt:lpstr>10</vt:lpstr>
      <vt:lpstr>11</vt:lpstr>
      <vt:lpstr>12. mell</vt:lpstr>
      <vt:lpstr>13</vt:lpstr>
      <vt:lpstr>14</vt:lpstr>
      <vt:lpstr>15</vt:lpstr>
      <vt:lpstr>16</vt:lpstr>
      <vt:lpstr>17</vt:lpstr>
      <vt:lpstr>18</vt:lpstr>
      <vt:lpstr>18a</vt:lpstr>
      <vt:lpstr>18b</vt:lpstr>
      <vt:lpstr>19a</vt:lpstr>
      <vt:lpstr>19b mell</vt:lpstr>
      <vt:lpstr>19c mell</vt:lpstr>
      <vt:lpstr>20</vt:lpstr>
      <vt:lpstr>21</vt:lpstr>
      <vt:lpstr>22</vt:lpstr>
      <vt:lpstr>23a</vt:lpstr>
      <vt:lpstr>23b</vt:lpstr>
      <vt:lpstr>23c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2016-04-21T13:38:51Z</cp:lastPrinted>
  <dcterms:created xsi:type="dcterms:W3CDTF">2014-09-05T13:12:47Z</dcterms:created>
  <dcterms:modified xsi:type="dcterms:W3CDTF">2016-05-02T13:09:10Z</dcterms:modified>
</cp:coreProperties>
</file>