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9\módosítás\február\Végleges\"/>
    </mc:Choice>
  </mc:AlternateContent>
  <bookViews>
    <workbookView xWindow="0" yWindow="0" windowWidth="28800" windowHeight="11730"/>
  </bookViews>
  <sheets>
    <sheet name="5. 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  <c r="E39" i="1"/>
  <c r="D39" i="1"/>
  <c r="C39" i="1"/>
  <c r="F38" i="1"/>
  <c r="E38" i="1"/>
  <c r="D38" i="1"/>
  <c r="C38" i="1"/>
  <c r="C35" i="1" s="1"/>
  <c r="F35" i="1"/>
  <c r="E35" i="1"/>
  <c r="D35" i="1"/>
  <c r="F33" i="1"/>
  <c r="E33" i="1"/>
  <c r="D33" i="1"/>
  <c r="C33" i="1"/>
  <c r="F31" i="1"/>
  <c r="E31" i="1"/>
  <c r="D31" i="1"/>
  <c r="C31" i="1"/>
  <c r="F28" i="1"/>
  <c r="E28" i="1"/>
  <c r="D28" i="1"/>
  <c r="C28" i="1"/>
  <c r="F25" i="1"/>
  <c r="E25" i="1"/>
  <c r="D25" i="1"/>
  <c r="C25" i="1"/>
  <c r="F24" i="1"/>
  <c r="E24" i="1"/>
  <c r="D24" i="1"/>
  <c r="C24" i="1"/>
  <c r="F23" i="1"/>
  <c r="E23" i="1"/>
  <c r="D23" i="1"/>
  <c r="C23" i="1"/>
  <c r="C22" i="1" s="1"/>
  <c r="F22" i="1"/>
  <c r="E22" i="1"/>
  <c r="D22" i="1"/>
  <c r="E21" i="1"/>
  <c r="D21" i="1"/>
  <c r="F21" i="1" s="1"/>
  <c r="C21" i="1"/>
  <c r="E20" i="1"/>
  <c r="D20" i="1"/>
  <c r="F20" i="1" s="1"/>
  <c r="C20" i="1"/>
  <c r="E19" i="1"/>
  <c r="D19" i="1"/>
  <c r="F19" i="1" s="1"/>
  <c r="C19" i="1"/>
  <c r="C14" i="1" s="1"/>
  <c r="C9" i="1" s="1"/>
  <c r="C34" i="1" s="1"/>
  <c r="C42" i="1" s="1"/>
  <c r="F18" i="1"/>
  <c r="E17" i="1"/>
  <c r="D17" i="1"/>
  <c r="F17" i="1" s="1"/>
  <c r="C17" i="1"/>
  <c r="F16" i="1"/>
  <c r="E15" i="1"/>
  <c r="E14" i="1" s="1"/>
  <c r="E9" i="1" s="1"/>
  <c r="E34" i="1" s="1"/>
  <c r="E42" i="1" s="1"/>
  <c r="D15" i="1"/>
  <c r="F15" i="1" s="1"/>
  <c r="D14" i="1"/>
  <c r="F13" i="1"/>
  <c r="E13" i="1"/>
  <c r="D13" i="1"/>
  <c r="C13" i="1"/>
  <c r="F12" i="1"/>
  <c r="E12" i="1"/>
  <c r="D12" i="1"/>
  <c r="C12" i="1"/>
  <c r="F11" i="1"/>
  <c r="E11" i="1"/>
  <c r="D11" i="1"/>
  <c r="C11" i="1"/>
  <c r="F10" i="1"/>
  <c r="E10" i="1"/>
  <c r="D10" i="1"/>
  <c r="D9" i="1" s="1"/>
  <c r="D34" i="1" s="1"/>
  <c r="D42" i="1" s="1"/>
  <c r="C10" i="1"/>
  <c r="F14" i="1" l="1"/>
  <c r="F9" i="1" s="1"/>
  <c r="F34" i="1" s="1"/>
  <c r="F42" i="1" s="1"/>
</calcChain>
</file>

<file path=xl/sharedStrings.xml><?xml version="1.0" encoding="utf-8"?>
<sst xmlns="http://schemas.openxmlformats.org/spreadsheetml/2006/main" count="85" uniqueCount="77">
  <si>
    <t>2019.évi eredeti előirányzat</t>
  </si>
  <si>
    <t>2019.évi módosított előirányzat XI.30.</t>
  </si>
  <si>
    <t>Módosítási javaslat</t>
  </si>
  <si>
    <t>2019.évi módosított előirányzat XII.31.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</si>
  <si>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</si>
  <si>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</si>
  <si>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</si>
  <si>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</si>
  <si>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</si>
  <si>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</si>
  <si>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</si>
  <si>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</si>
  <si>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</si>
  <si>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</si>
  <si>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</t>
  </si>
  <si>
    <t>Belföldi értékpapírok kiadásai</t>
  </si>
  <si>
    <t>Tartalékok</t>
  </si>
  <si>
    <t>Felsőörs Község Önkormányzata</t>
  </si>
  <si>
    <t>2019. évi költségvetés</t>
  </si>
  <si>
    <t>Sorszám</t>
  </si>
  <si>
    <t>11.</t>
  </si>
  <si>
    <t>12.</t>
  </si>
  <si>
    <t>13.</t>
  </si>
  <si>
    <t>14.</t>
  </si>
  <si>
    <t>15.</t>
  </si>
  <si>
    <t>"5. melléklet az  5/2019.(II.28.)önkormányzati rendelethez"</t>
  </si>
  <si>
    <t xml:space="preserve">Kiadások </t>
  </si>
  <si>
    <t>5. melléklet a 3/2020.(II.27.) önkormányzati rendelethez, hatályos 2020. február 28-tól</t>
  </si>
  <si>
    <t>Kiadási jogcím</t>
  </si>
  <si>
    <t>I.Működési kiadások (2+.. +6)</t>
  </si>
  <si>
    <t>K.1. Személyi juttatások</t>
  </si>
  <si>
    <t>K.2. Munkaadókat terhelő járulékok, szoc. hozzájár. adó</t>
  </si>
  <si>
    <t>K.3. Dologi kiadások</t>
  </si>
  <si>
    <t>K.4. Ellátottak pénzbeli juttatása</t>
  </si>
  <si>
    <t>K.5. Egyéb működési célú kiadások (6.1+ ..+6.6)</t>
  </si>
  <si>
    <t>6.1.</t>
  </si>
  <si>
    <t>6.2.</t>
  </si>
  <si>
    <t>Mük.célú visszatérítendő tám. kölcs. nyújtása ÁH-n belül</t>
  </si>
  <si>
    <t>6.3.</t>
  </si>
  <si>
    <t>Egyéb műk.célú támogatások ÁH-n belül végleges</t>
  </si>
  <si>
    <t>6.4.</t>
  </si>
  <si>
    <t>Mük.célú visszatérítendő tám. kölcs. nyújtása ÁH-n kívül</t>
  </si>
  <si>
    <t>6.5.</t>
  </si>
  <si>
    <t>Egyéb műk.célú támogatások ÁH-n kívül</t>
  </si>
  <si>
    <t>6.6.</t>
  </si>
  <si>
    <t>6.7.</t>
  </si>
  <si>
    <t xml:space="preserve"> - ebből EU-s támog.-ból megvalósuló projektek kiadásai</t>
  </si>
  <si>
    <t>II.Felhalmozási kiadások (8+..+10)</t>
  </si>
  <si>
    <t>K.6. Beruházások</t>
  </si>
  <si>
    <t>K.7. Felújítások</t>
  </si>
  <si>
    <t>K.8. Egyéb felhalmozási célú kiadások (10.1+...+10.7)</t>
  </si>
  <si>
    <t>10.1.</t>
  </si>
  <si>
    <t>Felh.célú visszatérítendő tám. kölcs. nyújtása ÁH-n belül</t>
  </si>
  <si>
    <t>10.2.</t>
  </si>
  <si>
    <t>Felh.célú visszatérítendő tám. kölcs. törlesztése ÁH-n belül</t>
  </si>
  <si>
    <t>10.3.</t>
  </si>
  <si>
    <t>Egyéb felh.célú támogatások ÁH-n belülre</t>
  </si>
  <si>
    <t>10.4.</t>
  </si>
  <si>
    <t>Felh.célú visszatérítendő támogatások nyújtása ÁH-n kívülre</t>
  </si>
  <si>
    <t>10.5.</t>
  </si>
  <si>
    <t>Felh.célú visszatérítendő támogatások törlesztése ÁH-n kívülre</t>
  </si>
  <si>
    <t>10.6.</t>
  </si>
  <si>
    <t>Egyéb felh.célú támogatások ÁH-n kívülre</t>
  </si>
  <si>
    <t>10.7.</t>
  </si>
  <si>
    <t>10.8.</t>
  </si>
  <si>
    <t>III.Költségvetési kiadások összesen(I.+II.)</t>
  </si>
  <si>
    <t>K.9. Finanszírozási kiadások</t>
  </si>
  <si>
    <t>12.1.</t>
  </si>
  <si>
    <t>Hitel, kölcsöntörlesztés Áh-n kívülre</t>
  </si>
  <si>
    <t>12.2.</t>
  </si>
  <si>
    <t>Betétek lekötése</t>
  </si>
  <si>
    <t>12.3.</t>
  </si>
  <si>
    <t>Államháztaráson belüli megelőlegezések visszafizetése</t>
  </si>
  <si>
    <t>12.4.</t>
  </si>
  <si>
    <t>Egyéb sajátos eszközoldali elszámolások, követelés jellegű sajátos elszámolások</t>
  </si>
  <si>
    <t>V. Záró pénzkészlet</t>
  </si>
  <si>
    <t>VI. Kiadások összesen: (11+12+13+14)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</si>
</sst>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8"/>
      <color indexed="8"/>
      <name val="Arial"/>
      <family val="2"/>
      <charset val="238"/>
    </font>
    <font>
      <b/>
      <sz val="10"/>
      <name val="Arial CE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79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3" fontId="3" fillId="0" borderId="3" xfId="0" applyNumberFormat="1" applyFont="1" applyBorder="1"/>
    <xf numFmtId="0" fontId="3" fillId="0" borderId="0" xfId="0" applyFont="1"/>
    <xf numFmtId="0" fontId="5" fillId="0" borderId="1" xfId="1" applyFont="1" applyBorder="1" applyAlignment="1">
      <alignment horizontal="right"/>
    </xf>
    <xf numFmtId="3" fontId="3" fillId="0" borderId="9" xfId="0" applyNumberFormat="1" applyFont="1" applyFill="1" applyBorder="1"/>
    <xf numFmtId="3" fontId="7" fillId="0" borderId="9" xfId="0" applyNumberFormat="1" applyFont="1" applyFill="1" applyBorder="1" applyAlignment="1">
      <alignment horizontal="left"/>
    </xf>
    <xf numFmtId="3" fontId="3" fillId="0" borderId="8" xfId="0" applyNumberFormat="1" applyFont="1" applyBorder="1"/>
    <xf numFmtId="3" fontId="3" fillId="0" borderId="9" xfId="0" applyNumberFormat="1" applyFont="1" applyBorder="1"/>
    <xf numFmtId="3" fontId="1" fillId="0" borderId="9" xfId="0" applyNumberFormat="1" applyFont="1" applyFill="1" applyBorder="1"/>
    <xf numFmtId="3" fontId="6" fillId="0" borderId="14" xfId="0" applyNumberFormat="1" applyFont="1" applyFill="1" applyBorder="1"/>
    <xf numFmtId="3" fontId="3" fillId="0" borderId="0" xfId="0" applyNumberFormat="1" applyFont="1"/>
    <xf numFmtId="0" fontId="8" fillId="0" borderId="0" xfId="0" applyFont="1"/>
    <xf numFmtId="0" fontId="3" fillId="0" borderId="0" xfId="0" applyFont="1" applyAlignment="1">
      <alignment horizontal="center"/>
    </xf>
    <xf numFmtId="3" fontId="0" fillId="0" borderId="0" xfId="0" applyNumberFormat="1"/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/>
    <xf numFmtId="3" fontId="6" fillId="0" borderId="7" xfId="0" applyNumberFormat="1" applyFont="1" applyBorder="1"/>
    <xf numFmtId="3" fontId="6" fillId="0" borderId="15" xfId="0" applyNumberFormat="1" applyFont="1" applyBorder="1"/>
    <xf numFmtId="49" fontId="1" fillId="0" borderId="16" xfId="0" quotePrefix="1" applyNumberFormat="1" applyFont="1" applyBorder="1" applyAlignment="1">
      <alignment horizontal="center"/>
    </xf>
    <xf numFmtId="0" fontId="1" fillId="0" borderId="9" xfId="0" applyFont="1" applyBorder="1"/>
    <xf numFmtId="3" fontId="1" fillId="0" borderId="4" xfId="0" applyNumberFormat="1" applyFont="1" applyBorder="1"/>
    <xf numFmtId="3" fontId="1" fillId="0" borderId="9" xfId="0" applyNumberFormat="1" applyFont="1" applyBorder="1"/>
    <xf numFmtId="3" fontId="1" fillId="0" borderId="3" xfId="0" applyNumberFormat="1" applyFont="1" applyBorder="1"/>
    <xf numFmtId="0" fontId="1" fillId="0" borderId="17" xfId="0" applyFont="1" applyBorder="1"/>
    <xf numFmtId="3" fontId="1" fillId="0" borderId="4" xfId="2" applyNumberFormat="1" applyFont="1" applyBorder="1"/>
    <xf numFmtId="3" fontId="1" fillId="0" borderId="9" xfId="2" applyNumberFormat="1" applyFont="1" applyBorder="1"/>
    <xf numFmtId="3" fontId="1" fillId="0" borderId="3" xfId="2" applyNumberFormat="1" applyFont="1" applyBorder="1"/>
    <xf numFmtId="49" fontId="3" fillId="0" borderId="16" xfId="0" quotePrefix="1" applyNumberFormat="1" applyFont="1" applyBorder="1" applyAlignment="1">
      <alignment horizontal="center"/>
    </xf>
    <xf numFmtId="0" fontId="3" fillId="0" borderId="9" xfId="0" applyFont="1" applyBorder="1"/>
    <xf numFmtId="3" fontId="3" fillId="0" borderId="4" xfId="2" applyNumberFormat="1" applyFont="1" applyBorder="1"/>
    <xf numFmtId="3" fontId="3" fillId="0" borderId="18" xfId="0" applyNumberFormat="1" applyFont="1" applyBorder="1"/>
    <xf numFmtId="49" fontId="3" fillId="0" borderId="19" xfId="0" applyNumberFormat="1" applyFont="1" applyBorder="1" applyAlignment="1">
      <alignment horizontal="center"/>
    </xf>
    <xf numFmtId="3" fontId="3" fillId="0" borderId="4" xfId="0" applyNumberFormat="1" applyFont="1" applyBorder="1"/>
    <xf numFmtId="49" fontId="3" fillId="0" borderId="16" xfId="0" applyNumberFormat="1" applyFont="1" applyBorder="1" applyAlignment="1">
      <alignment horizontal="center"/>
    </xf>
    <xf numFmtId="0" fontId="7" fillId="0" borderId="4" xfId="0" applyFont="1" applyBorder="1"/>
    <xf numFmtId="3" fontId="7" fillId="0" borderId="3" xfId="0" applyNumberFormat="1" applyFont="1" applyFill="1" applyBorder="1" applyAlignment="1">
      <alignment horizontal="left"/>
    </xf>
    <xf numFmtId="49" fontId="6" fillId="0" borderId="20" xfId="0" quotePrefix="1" applyNumberFormat="1" applyFont="1" applyBorder="1" applyAlignment="1">
      <alignment horizontal="center"/>
    </xf>
    <xf numFmtId="0" fontId="6" fillId="0" borderId="21" xfId="0" applyFont="1" applyBorder="1"/>
    <xf numFmtId="3" fontId="6" fillId="0" borderId="21" xfId="2" applyNumberFormat="1" applyFont="1" applyBorder="1"/>
    <xf numFmtId="3" fontId="6" fillId="0" borderId="22" xfId="2" applyNumberFormat="1" applyFont="1" applyBorder="1"/>
    <xf numFmtId="0" fontId="1" fillId="0" borderId="0" xfId="0" applyFont="1" applyAlignment="1">
      <alignment horizontal="right"/>
    </xf>
    <xf numFmtId="3" fontId="1" fillId="0" borderId="4" xfId="0" applyNumberFormat="1" applyFont="1" applyFill="1" applyBorder="1"/>
    <xf numFmtId="3" fontId="1" fillId="0" borderId="3" xfId="0" applyNumberFormat="1" applyFont="1" applyFill="1" applyBorder="1"/>
    <xf numFmtId="0" fontId="2" fillId="0" borderId="9" xfId="0" applyFont="1" applyBorder="1"/>
    <xf numFmtId="3" fontId="3" fillId="0" borderId="3" xfId="0" applyNumberFormat="1" applyFont="1" applyFill="1" applyBorder="1"/>
    <xf numFmtId="3" fontId="3" fillId="0" borderId="4" xfId="0" applyNumberFormat="1" applyFont="1" applyFill="1" applyBorder="1"/>
    <xf numFmtId="49" fontId="3" fillId="0" borderId="16" xfId="0" applyNumberFormat="1" applyFont="1" applyFill="1" applyBorder="1" applyAlignment="1">
      <alignment horizontal="center"/>
    </xf>
    <xf numFmtId="0" fontId="3" fillId="0" borderId="9" xfId="0" applyFont="1" applyFill="1" applyBorder="1"/>
    <xf numFmtId="3" fontId="3" fillId="0" borderId="23" xfId="0" applyNumberFormat="1" applyFont="1" applyFill="1" applyBorder="1"/>
    <xf numFmtId="3" fontId="3" fillId="0" borderId="24" xfId="0" applyNumberFormat="1" applyFont="1" applyFill="1" applyBorder="1"/>
    <xf numFmtId="3" fontId="3" fillId="0" borderId="23" xfId="0" applyNumberFormat="1" applyFont="1" applyBorder="1"/>
    <xf numFmtId="3" fontId="3" fillId="0" borderId="5" xfId="0" applyNumberFormat="1" applyFont="1" applyFill="1" applyBorder="1"/>
    <xf numFmtId="0" fontId="7" fillId="0" borderId="17" xfId="0" applyFont="1" applyFill="1" applyBorder="1"/>
    <xf numFmtId="49" fontId="1" fillId="0" borderId="16" xfId="0" applyNumberFormat="1" applyFont="1" applyBorder="1" applyAlignment="1">
      <alignment horizontal="center"/>
    </xf>
    <xf numFmtId="0" fontId="6" fillId="0" borderId="9" xfId="0" applyFont="1" applyBorder="1"/>
    <xf numFmtId="49" fontId="3" fillId="0" borderId="19" xfId="0" applyNumberFormat="1" applyFont="1" applyFill="1" applyBorder="1" applyAlignment="1">
      <alignment horizontal="center"/>
    </xf>
    <xf numFmtId="0" fontId="3" fillId="0" borderId="17" xfId="0" applyFont="1" applyFill="1" applyBorder="1"/>
    <xf numFmtId="49" fontId="1" fillId="0" borderId="19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3" fontId="1" fillId="0" borderId="17" xfId="0" applyNumberFormat="1" applyFont="1" applyFill="1" applyBorder="1"/>
    <xf numFmtId="3" fontId="1" fillId="0" borderId="25" xfId="0" applyNumberFormat="1" applyFont="1" applyFill="1" applyBorder="1"/>
    <xf numFmtId="3" fontId="1" fillId="0" borderId="24" xfId="0" applyNumberFormat="1" applyFont="1" applyBorder="1"/>
    <xf numFmtId="49" fontId="6" fillId="0" borderId="26" xfId="0" applyNumberFormat="1" applyFont="1" applyBorder="1" applyAlignment="1">
      <alignment horizontal="center"/>
    </xf>
    <xf numFmtId="0" fontId="6" fillId="0" borderId="10" xfId="0" applyFont="1" applyBorder="1"/>
    <xf numFmtId="3" fontId="1" fillId="0" borderId="10" xfId="2" applyNumberFormat="1" applyFont="1" applyFill="1" applyBorder="1"/>
    <xf numFmtId="3" fontId="1" fillId="2" borderId="27" xfId="0" applyNumberFormat="1" applyFont="1" applyFill="1" applyBorder="1"/>
    <xf numFmtId="3" fontId="1" fillId="2" borderId="10" xfId="0" applyNumberFormat="1" applyFont="1" applyFill="1" applyBorder="1"/>
    <xf numFmtId="3" fontId="1" fillId="0" borderId="11" xfId="0" applyNumberFormat="1" applyFont="1" applyBorder="1"/>
    <xf numFmtId="49" fontId="6" fillId="0" borderId="12" xfId="0" applyNumberFormat="1" applyFont="1" applyBorder="1" applyAlignment="1">
      <alignment horizontal="center"/>
    </xf>
    <xf numFmtId="0" fontId="6" fillId="0" borderId="13" xfId="0" applyFont="1" applyBorder="1"/>
    <xf numFmtId="3" fontId="6" fillId="0" borderId="13" xfId="0" applyNumberFormat="1" applyFont="1" applyBorder="1"/>
    <xf numFmtId="3" fontId="8" fillId="0" borderId="0" xfId="0" applyNumberFormat="1" applyFont="1"/>
  </cellXfs>
  <cellStyles count="3">
    <cellStyle name="Normál" xfId="0" builtinId="0"/>
    <cellStyle name="Normál 2 2" xfId="2"/>
    <cellStyle name="Normál_Munk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214;nkorm&#225;nyzat\R%20E%20N%20D%20E%20L%20E%20T%20E%20K\HAT&#193;LYOS\2020\3_2020_2019_&#233;vi_k&#246;lts&#233;gvet&#233;s%20m&#243;dos&#237;t&#225;sa\egysszerk\3_2020_2019_&#233;vi_k&#246;lts&#233;gvet&#233;s_m&#243;dos&#237;t&#225;s_mell&#233;klet_ES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 .melléklet"/>
      <sheetName val="16.mell"/>
      <sheetName val="17.mell"/>
      <sheetName val="Munka2"/>
    </sheetNames>
    <sheetDataSet>
      <sheetData sheetId="0"/>
      <sheetData sheetId="1"/>
      <sheetData sheetId="2"/>
      <sheetData sheetId="3"/>
      <sheetData sheetId="4"/>
      <sheetData sheetId="5"/>
      <sheetData sheetId="6">
        <row r="59">
          <cell r="E59">
            <v>52835984</v>
          </cell>
          <cell r="F59">
            <v>53565334</v>
          </cell>
          <cell r="G59">
            <v>0</v>
          </cell>
        </row>
        <row r="60">
          <cell r="E60">
            <v>4586278</v>
          </cell>
          <cell r="F60">
            <v>9942326</v>
          </cell>
          <cell r="G60">
            <v>14794036</v>
          </cell>
        </row>
        <row r="61">
          <cell r="E61">
            <v>0</v>
          </cell>
          <cell r="F61">
            <v>0</v>
          </cell>
          <cell r="G61">
            <v>0</v>
          </cell>
        </row>
        <row r="62">
          <cell r="E62">
            <v>2431704</v>
          </cell>
          <cell r="F62">
            <v>2431704</v>
          </cell>
          <cell r="G62">
            <v>0</v>
          </cell>
        </row>
        <row r="63">
          <cell r="E63">
            <v>12037500</v>
          </cell>
          <cell r="F63">
            <v>12037500</v>
          </cell>
          <cell r="G63">
            <v>0</v>
          </cell>
        </row>
        <row r="64">
          <cell r="E64">
            <v>25237</v>
          </cell>
          <cell r="F64">
            <v>0</v>
          </cell>
          <cell r="G64">
            <v>0</v>
          </cell>
        </row>
        <row r="65">
          <cell r="E65">
            <v>247650</v>
          </cell>
          <cell r="F65">
            <v>374650</v>
          </cell>
          <cell r="G65">
            <v>0</v>
          </cell>
        </row>
        <row r="82">
          <cell r="E82">
            <v>6016129</v>
          </cell>
          <cell r="F82">
            <v>9705961</v>
          </cell>
          <cell r="G82">
            <v>-452362</v>
          </cell>
        </row>
        <row r="87">
          <cell r="E87">
            <v>16835227</v>
          </cell>
          <cell r="F87">
            <v>16130803</v>
          </cell>
          <cell r="G87">
            <v>0</v>
          </cell>
        </row>
        <row r="88">
          <cell r="E88">
            <v>3221640</v>
          </cell>
          <cell r="F88">
            <v>14231140</v>
          </cell>
          <cell r="G88">
            <v>0</v>
          </cell>
        </row>
      </sheetData>
      <sheetData sheetId="7">
        <row r="80">
          <cell r="E80">
            <v>80542389</v>
          </cell>
          <cell r="F80">
            <v>81684388.958159</v>
          </cell>
          <cell r="G80">
            <v>442437</v>
          </cell>
          <cell r="H80">
            <v>82126825.958159</v>
          </cell>
        </row>
      </sheetData>
      <sheetData sheetId="8">
        <row r="80">
          <cell r="E80">
            <v>16119226</v>
          </cell>
          <cell r="F80">
            <v>16443095.041841004</v>
          </cell>
          <cell r="G80">
            <v>69674</v>
          </cell>
          <cell r="H80">
            <v>16512769.041841004</v>
          </cell>
        </row>
      </sheetData>
      <sheetData sheetId="9">
        <row r="80">
          <cell r="E80">
            <v>187783794</v>
          </cell>
          <cell r="F80">
            <v>201893330</v>
          </cell>
          <cell r="G80">
            <v>14456763</v>
          </cell>
          <cell r="H80">
            <v>216350093</v>
          </cell>
        </row>
      </sheetData>
      <sheetData sheetId="10">
        <row r="80">
          <cell r="E80">
            <v>3000000</v>
          </cell>
          <cell r="F80">
            <v>2906020</v>
          </cell>
          <cell r="G80">
            <v>-184000</v>
          </cell>
          <cell r="H80">
            <v>2722020</v>
          </cell>
        </row>
      </sheetData>
      <sheetData sheetId="11"/>
      <sheetData sheetId="12"/>
      <sheetData sheetId="13">
        <row r="11">
          <cell r="D11">
            <v>852923</v>
          </cell>
          <cell r="E11">
            <v>0</v>
          </cell>
        </row>
      </sheetData>
      <sheetData sheetId="14">
        <row r="28">
          <cell r="D28">
            <v>950000</v>
          </cell>
          <cell r="E28">
            <v>3650000</v>
          </cell>
          <cell r="G28">
            <v>3650000</v>
          </cell>
        </row>
        <row r="29">
          <cell r="D29">
            <v>4792717</v>
          </cell>
          <cell r="E29">
            <v>0</v>
          </cell>
          <cell r="G29">
            <v>0</v>
          </cell>
        </row>
        <row r="30">
          <cell r="D30">
            <v>284554700</v>
          </cell>
          <cell r="E30">
            <v>292988104</v>
          </cell>
          <cell r="G30">
            <v>292988104</v>
          </cell>
        </row>
        <row r="42">
          <cell r="D42">
            <v>392759983</v>
          </cell>
          <cell r="E42">
            <v>464609515</v>
          </cell>
          <cell r="F42">
            <v>110668</v>
          </cell>
          <cell r="G42">
            <v>464720183</v>
          </cell>
        </row>
        <row r="67">
          <cell r="D67">
            <v>87463806</v>
          </cell>
          <cell r="E67">
            <v>90470976</v>
          </cell>
          <cell r="F67">
            <v>-14794036</v>
          </cell>
          <cell r="G67">
            <v>75676940</v>
          </cell>
        </row>
        <row r="68">
          <cell r="D68">
            <v>37977423</v>
          </cell>
          <cell r="E68">
            <v>37977423</v>
          </cell>
          <cell r="G68">
            <v>37977423</v>
          </cell>
        </row>
        <row r="69">
          <cell r="D69">
            <v>2700000</v>
          </cell>
          <cell r="E69">
            <v>0</v>
          </cell>
          <cell r="G69">
            <v>0</v>
          </cell>
        </row>
        <row r="70">
          <cell r="E70">
            <v>0</v>
          </cell>
          <cell r="G70">
            <v>0</v>
          </cell>
        </row>
        <row r="71">
          <cell r="D71">
            <v>185927887</v>
          </cell>
          <cell r="E71">
            <v>182727162</v>
          </cell>
          <cell r="F71">
            <v>-14794036</v>
          </cell>
          <cell r="G71">
            <v>167933126</v>
          </cell>
        </row>
        <row r="85">
          <cell r="D85">
            <v>550000</v>
          </cell>
          <cell r="E85">
            <v>550000</v>
          </cell>
          <cell r="F85">
            <v>0</v>
          </cell>
          <cell r="G85">
            <v>550000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</row>
        <row r="105">
          <cell r="D105">
            <v>3871696</v>
          </cell>
          <cell r="E105">
            <v>4682791</v>
          </cell>
          <cell r="F105">
            <v>5358361</v>
          </cell>
          <cell r="G105">
            <v>10041152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topLeftCell="A4" workbookViewId="0">
      <selection activeCell="B31" sqref="B31"/>
    </sheetView>
  </sheetViews>
  <sheetFormatPr defaultRowHeight="15" x14ac:dyDescent="0.25"/>
  <cols>
    <col min="2" max="2" width="54.28515625" bestFit="1" customWidth="1"/>
    <col min="3" max="3" width="13" style="4" customWidth="1"/>
    <col min="4" max="5" width="14.140625" style="13" customWidth="1"/>
    <col min="6" max="6" width="14.5703125" style="15" customWidth="1"/>
  </cols>
  <sheetData>
    <row r="1" spans="1:7" customFormat="1" x14ac:dyDescent="0.25">
      <c r="A1" s="14" t="s">
        <v>25</v>
      </c>
      <c r="B1" s="14"/>
      <c r="C1" s="14"/>
      <c r="D1" s="14"/>
      <c r="E1" s="14"/>
      <c r="F1" s="14"/>
    </row>
    <row r="2" spans="1:7" customFormat="1" x14ac:dyDescent="0.25">
      <c r="A2" s="2" t="s">
        <v>17</v>
      </c>
      <c r="B2" s="2"/>
      <c r="C2" s="2"/>
      <c r="D2" s="2"/>
      <c r="E2" s="2"/>
      <c r="F2" s="2"/>
    </row>
    <row r="3" spans="1:7" customFormat="1" x14ac:dyDescent="0.25">
      <c r="A3" s="2" t="s">
        <v>26</v>
      </c>
      <c r="B3" s="2"/>
      <c r="C3" s="2"/>
      <c r="D3" s="2"/>
      <c r="E3" s="2"/>
      <c r="F3" s="2"/>
    </row>
    <row r="4" spans="1:7" customFormat="1" x14ac:dyDescent="0.25">
      <c r="A4" s="2" t="s">
        <v>18</v>
      </c>
      <c r="B4" s="2"/>
      <c r="C4" s="2"/>
      <c r="D4" s="2"/>
      <c r="E4" s="2"/>
      <c r="F4" s="2"/>
    </row>
    <row r="5" spans="1:7" customFormat="1" x14ac:dyDescent="0.25">
      <c r="C5" s="4"/>
      <c r="D5" s="13"/>
      <c r="E5" s="13"/>
      <c r="F5" s="15"/>
    </row>
    <row r="6" spans="1:7" customFormat="1" ht="15.75" thickBot="1" x14ac:dyDescent="0.3">
      <c r="A6" s="5" t="s">
        <v>27</v>
      </c>
      <c r="B6" s="5"/>
      <c r="C6" s="5"/>
      <c r="D6" s="5"/>
      <c r="E6" s="5"/>
      <c r="F6" s="5"/>
    </row>
    <row r="7" spans="1:7" customFormat="1" ht="48.75" thickBot="1" x14ac:dyDescent="0.3">
      <c r="A7" s="16" t="s">
        <v>19</v>
      </c>
      <c r="B7" s="17" t="s">
        <v>28</v>
      </c>
      <c r="C7" s="1" t="s">
        <v>0</v>
      </c>
      <c r="D7" s="1" t="s">
        <v>1</v>
      </c>
      <c r="E7" s="1" t="s">
        <v>2</v>
      </c>
      <c r="F7" s="1" t="s">
        <v>3</v>
      </c>
    </row>
    <row r="8" spans="1:7" customFormat="1" ht="15.75" thickBot="1" x14ac:dyDescent="0.3">
      <c r="A8" s="18" t="s">
        <v>4</v>
      </c>
      <c r="B8" s="19" t="s">
        <v>5</v>
      </c>
      <c r="C8" s="19" t="s">
        <v>6</v>
      </c>
      <c r="D8" s="19" t="s">
        <v>7</v>
      </c>
      <c r="E8" s="19" t="s">
        <v>8</v>
      </c>
      <c r="F8" s="20" t="s">
        <v>9</v>
      </c>
    </row>
    <row r="9" spans="1:7" customFormat="1" x14ac:dyDescent="0.25">
      <c r="A9" s="21" t="s">
        <v>4</v>
      </c>
      <c r="B9" s="22" t="s">
        <v>29</v>
      </c>
      <c r="C9" s="23">
        <f>+C10+C11+C12+C13+C14</f>
        <v>313518405</v>
      </c>
      <c r="D9" s="23">
        <f>+D10+D11+D12+D13+D14</f>
        <v>343847661</v>
      </c>
      <c r="E9" s="23">
        <f>+E10+E11+E12+E13+E14</f>
        <v>14332512</v>
      </c>
      <c r="F9" s="24">
        <f>+F10+F11+F12+F13+F14</f>
        <v>358180173</v>
      </c>
    </row>
    <row r="10" spans="1:7" customFormat="1" x14ac:dyDescent="0.25">
      <c r="A10" s="25" t="s">
        <v>5</v>
      </c>
      <c r="B10" s="26" t="s">
        <v>30</v>
      </c>
      <c r="C10" s="27">
        <f>'[1]7.1.mell'!E80</f>
        <v>80542389</v>
      </c>
      <c r="D10" s="28">
        <f>'[1]7.1.mell'!F80</f>
        <v>81684388.958159</v>
      </c>
      <c r="E10" s="28">
        <f>'[1]7.1.mell'!G80</f>
        <v>442437</v>
      </c>
      <c r="F10" s="29">
        <f>'[1]7.1.mell'!H80</f>
        <v>82126825.958159</v>
      </c>
    </row>
    <row r="11" spans="1:7" customFormat="1" x14ac:dyDescent="0.25">
      <c r="A11" s="25" t="s">
        <v>6</v>
      </c>
      <c r="B11" s="26" t="s">
        <v>31</v>
      </c>
      <c r="C11" s="27">
        <f>'[1]7.2.mell'!E80</f>
        <v>16119226</v>
      </c>
      <c r="D11" s="28">
        <f>'[1]7.2.mell'!F80</f>
        <v>16443095.041841004</v>
      </c>
      <c r="E11" s="28">
        <f>'[1]7.2.mell'!G80</f>
        <v>69674</v>
      </c>
      <c r="F11" s="29">
        <f>'[1]7.2.mell'!H80</f>
        <v>16512769.041841004</v>
      </c>
    </row>
    <row r="12" spans="1:7" customFormat="1" x14ac:dyDescent="0.25">
      <c r="A12" s="25" t="s">
        <v>7</v>
      </c>
      <c r="B12" s="26" t="s">
        <v>32</v>
      </c>
      <c r="C12" s="27">
        <f>'[1]7.3.mell'!E80</f>
        <v>187783794</v>
      </c>
      <c r="D12" s="28">
        <f>'[1]7.3.mell'!F80</f>
        <v>201893330</v>
      </c>
      <c r="E12" s="28">
        <f>'[1]7.3.mell'!G80</f>
        <v>14456763</v>
      </c>
      <c r="F12" s="29">
        <f>'[1]7.3.mell'!H80</f>
        <v>216350093</v>
      </c>
    </row>
    <row r="13" spans="1:7" customFormat="1" x14ac:dyDescent="0.25">
      <c r="A13" s="25" t="s">
        <v>8</v>
      </c>
      <c r="B13" s="30" t="s">
        <v>33</v>
      </c>
      <c r="C13" s="27">
        <f>'[1]7.4.mell'!E80</f>
        <v>3000000</v>
      </c>
      <c r="D13" s="28">
        <f>'[1]7.4.mell'!F80</f>
        <v>2906020</v>
      </c>
      <c r="E13" s="28">
        <f>'[1]7.4.mell'!G80</f>
        <v>-184000</v>
      </c>
      <c r="F13" s="29">
        <f>'[1]7.4.mell'!H80</f>
        <v>2722020</v>
      </c>
      <c r="G13" s="15"/>
    </row>
    <row r="14" spans="1:7" customFormat="1" x14ac:dyDescent="0.25">
      <c r="A14" s="25" t="s">
        <v>9</v>
      </c>
      <c r="B14" s="26" t="s">
        <v>34</v>
      </c>
      <c r="C14" s="31">
        <f>SUM(C15:C20)</f>
        <v>26072996</v>
      </c>
      <c r="D14" s="32">
        <f>SUM(D15:D20)</f>
        <v>40920827</v>
      </c>
      <c r="E14" s="32">
        <f>SUM(E15:E20)</f>
        <v>-452362</v>
      </c>
      <c r="F14" s="33">
        <f>SUM(F15:F20)</f>
        <v>40468465</v>
      </c>
    </row>
    <row r="15" spans="1:7" customFormat="1" x14ac:dyDescent="0.25">
      <c r="A15" s="34" t="s">
        <v>35</v>
      </c>
      <c r="B15" s="35" t="s">
        <v>14</v>
      </c>
      <c r="C15" s="36"/>
      <c r="D15" s="9">
        <f>'[1]8.mell'!D11</f>
        <v>852923</v>
      </c>
      <c r="E15" s="9">
        <f>'[1]8.mell'!E11</f>
        <v>0</v>
      </c>
      <c r="F15" s="3">
        <f>SUM(D15:E15)</f>
        <v>852923</v>
      </c>
    </row>
    <row r="16" spans="1:7" customFormat="1" x14ac:dyDescent="0.25">
      <c r="A16" s="34" t="s">
        <v>36</v>
      </c>
      <c r="B16" s="35" t="s">
        <v>37</v>
      </c>
      <c r="C16" s="36"/>
      <c r="D16" s="9"/>
      <c r="E16" s="9"/>
      <c r="F16" s="3">
        <f t="shared" ref="F16:F20" si="0">SUM(D16:E16)</f>
        <v>0</v>
      </c>
    </row>
    <row r="17" spans="1:7" customFormat="1" x14ac:dyDescent="0.25">
      <c r="A17" s="34" t="s">
        <v>38</v>
      </c>
      <c r="B17" s="35" t="s">
        <v>39</v>
      </c>
      <c r="C17" s="37">
        <f>'[1]7.mell'!E87</f>
        <v>16835227</v>
      </c>
      <c r="D17" s="9">
        <f>'[1]7.mell'!F87</f>
        <v>16130803</v>
      </c>
      <c r="E17" s="9">
        <f>'[1]7.mell'!G87</f>
        <v>0</v>
      </c>
      <c r="F17" s="3">
        <f t="shared" si="0"/>
        <v>16130803</v>
      </c>
    </row>
    <row r="18" spans="1:7" customFormat="1" x14ac:dyDescent="0.25">
      <c r="A18" s="38" t="s">
        <v>40</v>
      </c>
      <c r="B18" s="35" t="s">
        <v>41</v>
      </c>
      <c r="C18" s="39">
        <v>0</v>
      </c>
      <c r="D18" s="9">
        <v>0</v>
      </c>
      <c r="E18" s="9"/>
      <c r="F18" s="3">
        <f t="shared" si="0"/>
        <v>0</v>
      </c>
    </row>
    <row r="19" spans="1:7" customFormat="1" x14ac:dyDescent="0.25">
      <c r="A19" s="38" t="s">
        <v>42</v>
      </c>
      <c r="B19" s="35" t="s">
        <v>43</v>
      </c>
      <c r="C19" s="39">
        <f>'[1]7.mell'!E88</f>
        <v>3221640</v>
      </c>
      <c r="D19" s="9">
        <f>'[1]7.mell'!F88</f>
        <v>14231140</v>
      </c>
      <c r="E19" s="9">
        <f>'[1]7.mell'!G88</f>
        <v>0</v>
      </c>
      <c r="F19" s="3">
        <f t="shared" si="0"/>
        <v>14231140</v>
      </c>
    </row>
    <row r="20" spans="1:7" customFormat="1" x14ac:dyDescent="0.25">
      <c r="A20" s="38" t="s">
        <v>44</v>
      </c>
      <c r="B20" s="35" t="s">
        <v>16</v>
      </c>
      <c r="C20" s="39">
        <f>'[1]7.mell'!E82</f>
        <v>6016129</v>
      </c>
      <c r="D20" s="9">
        <f>'[1]7.mell'!F82</f>
        <v>9705961</v>
      </c>
      <c r="E20" s="9">
        <f>'[1]7.mell'!G82</f>
        <v>-452362</v>
      </c>
      <c r="F20" s="3">
        <f t="shared" si="0"/>
        <v>9253599</v>
      </c>
    </row>
    <row r="21" spans="1:7" customFormat="1" x14ac:dyDescent="0.25">
      <c r="A21" s="40" t="s">
        <v>45</v>
      </c>
      <c r="B21" s="41" t="s">
        <v>46</v>
      </c>
      <c r="C21" s="7">
        <f>'[1]7.mell'!E59+'[1]7.mell'!E60+'[1]7.mell'!E61+'[1]7.mell'!E62+'[1]7.mell'!E63+'[1]7.mell'!E64+'[1]7.mell'!E65</f>
        <v>72164353</v>
      </c>
      <c r="D21" s="7">
        <f>'[1]7.mell'!F59+'[1]7.mell'!F60+'[1]7.mell'!F61+'[1]7.mell'!F62+'[1]7.mell'!F63+'[1]7.mell'!F64+'[1]7.mell'!F65</f>
        <v>78351514</v>
      </c>
      <c r="E21" s="7">
        <f>'[1]7.mell'!G59+'[1]7.mell'!G60+'[1]7.mell'!G61+'[1]7.mell'!G62+'[1]7.mell'!G63+'[1]7.mell'!G64+'[1]7.mell'!G65</f>
        <v>14794036</v>
      </c>
      <c r="F21" s="42">
        <f>SUM(D21:E21)</f>
        <v>93145550</v>
      </c>
    </row>
    <row r="22" spans="1:7" s="47" customFormat="1" ht="12.75" x14ac:dyDescent="0.2">
      <c r="A22" s="43" t="s">
        <v>10</v>
      </c>
      <c r="B22" s="44" t="s">
        <v>47</v>
      </c>
      <c r="C22" s="45">
        <f>+C23+C24+C25</f>
        <v>579237870</v>
      </c>
      <c r="D22" s="45">
        <f>+D23+D24+D25</f>
        <v>647886677</v>
      </c>
      <c r="E22" s="45">
        <f>+E23+E24+E25</f>
        <v>-14683368</v>
      </c>
      <c r="F22" s="46">
        <f>+F23+F24+F25</f>
        <v>633203309</v>
      </c>
    </row>
    <row r="23" spans="1:7" customFormat="1" x14ac:dyDescent="0.25">
      <c r="A23" s="25" t="s">
        <v>11</v>
      </c>
      <c r="B23" s="26" t="s">
        <v>48</v>
      </c>
      <c r="C23" s="48">
        <f>'[1]9.mell'!D42</f>
        <v>392759983</v>
      </c>
      <c r="D23" s="10">
        <f>'[1]9.mell'!E42</f>
        <v>464609515</v>
      </c>
      <c r="E23" s="10">
        <f>'[1]9.mell'!F42</f>
        <v>110668</v>
      </c>
      <c r="F23" s="49">
        <f>'[1]9.mell'!G42</f>
        <v>464720183</v>
      </c>
    </row>
    <row r="24" spans="1:7" customFormat="1" x14ac:dyDescent="0.25">
      <c r="A24" s="25" t="s">
        <v>12</v>
      </c>
      <c r="B24" s="26" t="s">
        <v>49</v>
      </c>
      <c r="C24" s="48">
        <f>'[1]9.mell'!D71</f>
        <v>185927887</v>
      </c>
      <c r="D24" s="10">
        <f>'[1]9.mell'!E71</f>
        <v>182727162</v>
      </c>
      <c r="E24" s="10">
        <f>'[1]9.mell'!F71</f>
        <v>-14794036</v>
      </c>
      <c r="F24" s="49">
        <f>'[1]9.mell'!G71</f>
        <v>167933126</v>
      </c>
      <c r="G24" s="15"/>
    </row>
    <row r="25" spans="1:7" customFormat="1" x14ac:dyDescent="0.25">
      <c r="A25" s="25" t="s">
        <v>13</v>
      </c>
      <c r="B25" s="50" t="s">
        <v>50</v>
      </c>
      <c r="C25" s="31">
        <f t="shared" ref="C25:E25" si="1">SUM(C26:C32)</f>
        <v>550000</v>
      </c>
      <c r="D25" s="32">
        <f t="shared" si="1"/>
        <v>550000</v>
      </c>
      <c r="E25" s="32">
        <f t="shared" si="1"/>
        <v>0</v>
      </c>
      <c r="F25" s="33">
        <f>SUM(F26:F32)</f>
        <v>550000</v>
      </c>
    </row>
    <row r="26" spans="1:7" customFormat="1" x14ac:dyDescent="0.25">
      <c r="A26" s="34" t="s">
        <v>51</v>
      </c>
      <c r="B26" s="35" t="s">
        <v>52</v>
      </c>
      <c r="C26" s="36"/>
      <c r="D26" s="6"/>
      <c r="E26" s="6"/>
      <c r="F26" s="51"/>
    </row>
    <row r="27" spans="1:7" customFormat="1" x14ac:dyDescent="0.25">
      <c r="A27" s="34" t="s">
        <v>53</v>
      </c>
      <c r="B27" s="35" t="s">
        <v>54</v>
      </c>
      <c r="C27" s="36"/>
      <c r="D27" s="6"/>
      <c r="E27" s="6"/>
      <c r="F27" s="51"/>
    </row>
    <row r="28" spans="1:7" customFormat="1" x14ac:dyDescent="0.25">
      <c r="A28" s="40" t="s">
        <v>55</v>
      </c>
      <c r="B28" s="35" t="s">
        <v>56</v>
      </c>
      <c r="C28" s="52">
        <f>'[1]1.mell'!G24</f>
        <v>0</v>
      </c>
      <c r="D28" s="6">
        <f>'[1]1.mell'!H24</f>
        <v>0</v>
      </c>
      <c r="E28" s="6">
        <f>'[1]1.mell'!I24</f>
        <v>0</v>
      </c>
      <c r="F28" s="51">
        <f>'[1]1.mell'!J24</f>
        <v>0</v>
      </c>
    </row>
    <row r="29" spans="1:7" customFormat="1" x14ac:dyDescent="0.25">
      <c r="A29" s="53" t="s">
        <v>57</v>
      </c>
      <c r="B29" s="54" t="s">
        <v>58</v>
      </c>
      <c r="C29" s="52"/>
      <c r="D29" s="6"/>
      <c r="E29" s="6"/>
      <c r="F29" s="51"/>
    </row>
    <row r="30" spans="1:7" customFormat="1" x14ac:dyDescent="0.25">
      <c r="A30" s="40" t="s">
        <v>59</v>
      </c>
      <c r="B30" s="35" t="s">
        <v>60</v>
      </c>
      <c r="C30" s="39"/>
      <c r="D30" s="6"/>
      <c r="E30" s="6"/>
      <c r="F30" s="51"/>
    </row>
    <row r="31" spans="1:7" customFormat="1" x14ac:dyDescent="0.25">
      <c r="A31" s="38" t="s">
        <v>61</v>
      </c>
      <c r="B31" s="35" t="s">
        <v>62</v>
      </c>
      <c r="C31" s="55">
        <f>'[1]9.mell'!D85</f>
        <v>550000</v>
      </c>
      <c r="D31" s="55">
        <f>'[1]9.mell'!E85</f>
        <v>550000</v>
      </c>
      <c r="E31" s="55">
        <f>'[1]9.mell'!F85</f>
        <v>0</v>
      </c>
      <c r="F31" s="56">
        <f>'[1]9.mell'!G85</f>
        <v>550000</v>
      </c>
    </row>
    <row r="32" spans="1:7" customFormat="1" x14ac:dyDescent="0.25">
      <c r="A32" s="38" t="s">
        <v>63</v>
      </c>
      <c r="B32" s="35" t="s">
        <v>16</v>
      </c>
      <c r="C32" s="57"/>
      <c r="D32" s="6"/>
      <c r="E32" s="6"/>
      <c r="F32" s="58"/>
    </row>
    <row r="33" spans="1:6" customFormat="1" x14ac:dyDescent="0.25">
      <c r="A33" s="38" t="s">
        <v>64</v>
      </c>
      <c r="B33" s="59" t="s">
        <v>46</v>
      </c>
      <c r="C33" s="7">
        <f>'[1]9.mell'!D28+'[1]9.mell'!D29+'[1]9.mell'!D30+'[1]9.mell'!D67+'[1]9.mell'!D68+'[1]9.mell'!D69+'[1]9.mell'!D70</f>
        <v>418438646</v>
      </c>
      <c r="D33" s="7">
        <f>'[1]9.mell'!E28+'[1]9.mell'!E29+'[1]9.mell'!E30+'[1]9.mell'!E67+'[1]9.mell'!E68+'[1]9.mell'!E69+'[1]9.mell'!E70</f>
        <v>425086503</v>
      </c>
      <c r="E33" s="7">
        <f>'[1]9.mell'!F28+'[1]9.mell'!F29+'[1]9.mell'!F30+'[1]9.mell'!F67+'[1]9.mell'!F68+'[1]9.mell'!F69+'[1]9.mell'!F70</f>
        <v>-14794036</v>
      </c>
      <c r="F33" s="7">
        <f>'[1]9.mell'!G28+'[1]9.mell'!G29+'[1]9.mell'!G30+'[1]9.mell'!G67+'[1]9.mell'!G68+'[1]9.mell'!G69+'[1]9.mell'!G70</f>
        <v>410292467</v>
      </c>
    </row>
    <row r="34" spans="1:6" s="47" customFormat="1" ht="12.75" x14ac:dyDescent="0.2">
      <c r="A34" s="60" t="s">
        <v>20</v>
      </c>
      <c r="B34" s="26" t="s">
        <v>65</v>
      </c>
      <c r="C34" s="27">
        <f>SUM(C9,C22)</f>
        <v>892756275</v>
      </c>
      <c r="D34" s="28">
        <f>+D9+D22</f>
        <v>991734338</v>
      </c>
      <c r="E34" s="28">
        <f>+E9+E22</f>
        <v>-350856</v>
      </c>
      <c r="F34" s="29">
        <f>+F9+F22</f>
        <v>991383482</v>
      </c>
    </row>
    <row r="35" spans="1:6" customFormat="1" x14ac:dyDescent="0.25">
      <c r="A35" s="60" t="s">
        <v>21</v>
      </c>
      <c r="B35" s="61" t="s">
        <v>66</v>
      </c>
      <c r="C35" s="31">
        <f t="shared" ref="C35:E35" si="2">SUM(C36:C39)</f>
        <v>3871696</v>
      </c>
      <c r="D35" s="32">
        <f t="shared" si="2"/>
        <v>4682791</v>
      </c>
      <c r="E35" s="32">
        <f t="shared" si="2"/>
        <v>5358361</v>
      </c>
      <c r="F35" s="33">
        <f>SUM(F36:F39)</f>
        <v>10041152</v>
      </c>
    </row>
    <row r="36" spans="1:6" customFormat="1" x14ac:dyDescent="0.25">
      <c r="A36" s="40" t="s">
        <v>67</v>
      </c>
      <c r="B36" s="35" t="s">
        <v>68</v>
      </c>
      <c r="C36" s="9"/>
      <c r="D36" s="9"/>
      <c r="E36" s="39"/>
      <c r="F36" s="8"/>
    </row>
    <row r="37" spans="1:6" customFormat="1" x14ac:dyDescent="0.25">
      <c r="A37" s="62" t="s">
        <v>69</v>
      </c>
      <c r="B37" s="63" t="s">
        <v>70</v>
      </c>
      <c r="C37" s="55"/>
      <c r="D37" s="6"/>
      <c r="E37" s="6"/>
      <c r="F37" s="58"/>
    </row>
    <row r="38" spans="1:6" customFormat="1" x14ac:dyDescent="0.25">
      <c r="A38" s="62" t="s">
        <v>71</v>
      </c>
      <c r="B38" s="63" t="s">
        <v>72</v>
      </c>
      <c r="C38" s="55">
        <f>'[1]9.mell'!D105</f>
        <v>3871696</v>
      </c>
      <c r="D38" s="6">
        <f>'[1]9.mell'!E105</f>
        <v>4682791</v>
      </c>
      <c r="E38" s="6">
        <f>'[1]9.mell'!F105</f>
        <v>5358361</v>
      </c>
      <c r="F38" s="58">
        <f>'[1]9.mell'!G105</f>
        <v>10041152</v>
      </c>
    </row>
    <row r="39" spans="1:6" customFormat="1" x14ac:dyDescent="0.25">
      <c r="A39" s="62" t="s">
        <v>73</v>
      </c>
      <c r="B39" s="63" t="s">
        <v>15</v>
      </c>
      <c r="C39" s="55">
        <f>'[1]9.mell'!D91</f>
        <v>0</v>
      </c>
      <c r="D39" s="6">
        <f>'[1]9.mell'!E91</f>
        <v>0</v>
      </c>
      <c r="E39" s="6">
        <f>'[1]9.mell'!F91</f>
        <v>0</v>
      </c>
      <c r="F39" s="58">
        <f>'[1]9.mell'!G91</f>
        <v>0</v>
      </c>
    </row>
    <row r="40" spans="1:6" customFormat="1" ht="26.25" x14ac:dyDescent="0.25">
      <c r="A40" s="64" t="s">
        <v>22</v>
      </c>
      <c r="B40" s="65" t="s">
        <v>74</v>
      </c>
      <c r="C40" s="66"/>
      <c r="D40" s="67"/>
      <c r="E40" s="10"/>
      <c r="F40" s="68"/>
    </row>
    <row r="41" spans="1:6" s="47" customFormat="1" ht="13.5" thickBot="1" x14ac:dyDescent="0.25">
      <c r="A41" s="69" t="s">
        <v>23</v>
      </c>
      <c r="B41" s="70" t="s">
        <v>75</v>
      </c>
      <c r="C41" s="71"/>
      <c r="D41" s="72"/>
      <c r="E41" s="73"/>
      <c r="F41" s="74"/>
    </row>
    <row r="42" spans="1:6" s="47" customFormat="1" ht="13.5" thickBot="1" x14ac:dyDescent="0.25">
      <c r="A42" s="75" t="s">
        <v>24</v>
      </c>
      <c r="B42" s="76" t="s">
        <v>76</v>
      </c>
      <c r="C42" s="77">
        <f>+C34+C35+C41+C40</f>
        <v>896627971</v>
      </c>
      <c r="D42" s="77">
        <f t="shared" ref="D42:E42" si="3">+D34+D35+D41+D40</f>
        <v>996417129</v>
      </c>
      <c r="E42" s="77">
        <f t="shared" si="3"/>
        <v>5007505</v>
      </c>
      <c r="F42" s="11">
        <f>+F34+F35+F41+F40</f>
        <v>1001424634</v>
      </c>
    </row>
    <row r="43" spans="1:6" customFormat="1" x14ac:dyDescent="0.25">
      <c r="C43" s="4"/>
      <c r="D43" s="13"/>
      <c r="E43" s="13"/>
      <c r="F43" s="15"/>
    </row>
    <row r="44" spans="1:6" customFormat="1" x14ac:dyDescent="0.25">
      <c r="C44" s="12"/>
      <c r="D44" s="78"/>
      <c r="E44" s="78"/>
      <c r="F44" s="15"/>
    </row>
    <row r="45" spans="1:6" customFormat="1" x14ac:dyDescent="0.25">
      <c r="C45" s="4"/>
      <c r="D45" s="13"/>
      <c r="E45" s="13"/>
      <c r="F45" s="15"/>
    </row>
    <row r="46" spans="1:6" customFormat="1" x14ac:dyDescent="0.25">
      <c r="C46" s="4"/>
      <c r="D46" s="13"/>
      <c r="E46" s="13"/>
      <c r="F46" s="15"/>
    </row>
    <row r="47" spans="1:6" customFormat="1" x14ac:dyDescent="0.25">
      <c r="C47" s="4"/>
      <c r="D47" s="13"/>
      <c r="E47" s="13"/>
      <c r="F47" s="15"/>
    </row>
    <row r="48" spans="1:6" customFormat="1" x14ac:dyDescent="0.25">
      <c r="C48" s="4"/>
      <c r="D48" s="13"/>
      <c r="E48" s="13"/>
      <c r="F48" s="15"/>
    </row>
    <row r="49" spans="3:6" customFormat="1" x14ac:dyDescent="0.25">
      <c r="C49" s="4"/>
      <c r="D49" s="13"/>
      <c r="E49" s="13"/>
      <c r="F49" s="15"/>
    </row>
    <row r="50" spans="3:6" customFormat="1" x14ac:dyDescent="0.25">
      <c r="C50" s="4"/>
      <c r="D50" s="13"/>
      <c r="E50" s="13"/>
      <c r="F50" s="15"/>
    </row>
    <row r="51" spans="3:6" customFormat="1" x14ac:dyDescent="0.25">
      <c r="C51" s="4"/>
      <c r="D51" s="13"/>
      <c r="E51" s="13"/>
      <c r="F51" s="15"/>
    </row>
    <row r="52" spans="3:6" customFormat="1" x14ac:dyDescent="0.25">
      <c r="C52" s="4"/>
      <c r="D52" s="13"/>
      <c r="E52" s="13"/>
      <c r="F52" s="15"/>
    </row>
    <row r="53" spans="3:6" customFormat="1" x14ac:dyDescent="0.25">
      <c r="C53" s="4"/>
      <c r="D53" s="13"/>
      <c r="E53" s="13"/>
      <c r="F53" s="15"/>
    </row>
    <row r="54" spans="3:6" customFormat="1" x14ac:dyDescent="0.25">
      <c r="C54" s="4"/>
      <c r="D54" s="13"/>
      <c r="E54" s="13"/>
      <c r="F54" s="15"/>
    </row>
    <row r="56" spans="3:6" customFormat="1" x14ac:dyDescent="0.25">
      <c r="C56" s="4"/>
      <c r="D56" s="13"/>
      <c r="E56" s="13"/>
      <c r="F56" s="15"/>
    </row>
  </sheetData>
  <mergeCells count="5">
    <mergeCell ref="A1:F1"/>
    <mergeCell ref="A2:F2"/>
    <mergeCell ref="A3:F3"/>
    <mergeCell ref="A4:F4"/>
    <mergeCell ref="A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2020-02-27T08:28:13Z</dcterms:created>
  <dcterms:modified xsi:type="dcterms:W3CDTF">2020-02-27T08:41:24Z</dcterms:modified>
</cp:coreProperties>
</file>