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gyző\Desktop\költségvetési rendeletek 2021\Szente\"/>
    </mc:Choice>
  </mc:AlternateContent>
  <xr:revisionPtr revIDLastSave="0" documentId="8_{F95D22DB-F430-487A-AF27-5DE97F69CE6E}" xr6:coauthVersionLast="46" xr6:coauthVersionMax="46" xr10:uidLastSave="{00000000-0000-0000-0000-000000000000}"/>
  <bookViews>
    <workbookView xWindow="-108" yWindow="-108" windowWidth="23256" windowHeight="12576" activeTab="2" xr2:uid="{00000000-000D-0000-FFFF-FFFF00000000}"/>
  </bookViews>
  <sheets>
    <sheet name="2021 összvont mérleg" sheetId="1" r:id="rId1"/>
    <sheet name="2021 Műk célú " sheetId="2" r:id="rId2"/>
    <sheet name="2021 Felh. célú" sheetId="3" r:id="rId3"/>
    <sheet name="2021 beruházások" sheetId="4" r:id="rId4"/>
    <sheet name="2021 Előir. felh. terv" sheetId="5" r:id="rId5"/>
    <sheet name="2021 támogatások" sheetId="6" r:id="rId6"/>
  </sheets>
  <externalReferences>
    <externalReference r:id="rId7"/>
  </externalReferences>
  <calcPr calcId="191029"/>
</workbook>
</file>

<file path=xl/calcChain.xml><?xml version="1.0" encoding="utf-8"?>
<calcChain xmlns="http://schemas.openxmlformats.org/spreadsheetml/2006/main">
  <c r="D39" i="6" l="1"/>
  <c r="C4" i="6"/>
  <c r="A2" i="6"/>
  <c r="D1" i="6"/>
  <c r="N26" i="5"/>
  <c r="M26" i="5"/>
  <c r="L26" i="5"/>
  <c r="K26" i="5"/>
  <c r="J26" i="5"/>
  <c r="I26" i="5"/>
  <c r="H26" i="5"/>
  <c r="G26" i="5"/>
  <c r="F26" i="5"/>
  <c r="E26" i="5"/>
  <c r="D26" i="5"/>
  <c r="C26" i="5"/>
  <c r="O26" i="5" s="1"/>
  <c r="O25" i="5"/>
  <c r="O24" i="5"/>
  <c r="O23" i="5"/>
  <c r="O22" i="5"/>
  <c r="O21" i="5"/>
  <c r="O20" i="5"/>
  <c r="O19" i="5"/>
  <c r="O18" i="5"/>
  <c r="O17" i="5"/>
  <c r="N15" i="5"/>
  <c r="M15" i="5"/>
  <c r="M27" i="5" s="1"/>
  <c r="L15" i="5"/>
  <c r="L27" i="5" s="1"/>
  <c r="K15" i="5"/>
  <c r="J15" i="5"/>
  <c r="I15" i="5"/>
  <c r="I27" i="5" s="1"/>
  <c r="H15" i="5"/>
  <c r="H27" i="5" s="1"/>
  <c r="G15" i="5"/>
  <c r="F15" i="5"/>
  <c r="E15" i="5"/>
  <c r="E27" i="5" s="1"/>
  <c r="D15" i="5"/>
  <c r="D27" i="5" s="1"/>
  <c r="C15" i="5"/>
  <c r="O14" i="5"/>
  <c r="O13" i="5"/>
  <c r="O12" i="5"/>
  <c r="O11" i="5"/>
  <c r="O10" i="5"/>
  <c r="O9" i="5"/>
  <c r="O8" i="5"/>
  <c r="O7" i="5"/>
  <c r="O6" i="5"/>
  <c r="O3" i="5"/>
  <c r="A2" i="5"/>
  <c r="O1" i="5"/>
  <c r="E24" i="4"/>
  <c r="D24" i="4"/>
  <c r="B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24" i="4" s="1"/>
  <c r="F6" i="4"/>
  <c r="E6" i="4"/>
  <c r="D6" i="4"/>
  <c r="F5" i="4"/>
  <c r="B2" i="4"/>
  <c r="E30" i="3"/>
  <c r="C24" i="3"/>
  <c r="C18" i="3"/>
  <c r="C30" i="3" s="1"/>
  <c r="E17" i="3"/>
  <c r="E31" i="3" s="1"/>
  <c r="C17" i="3"/>
  <c r="C32" i="3" s="1"/>
  <c r="E4" i="3"/>
  <c r="C4" i="3"/>
  <c r="E2" i="3"/>
  <c r="F1" i="3"/>
  <c r="E29" i="2"/>
  <c r="C24" i="2"/>
  <c r="C19" i="2"/>
  <c r="E18" i="2"/>
  <c r="C18" i="2"/>
  <c r="E31" i="2" s="1"/>
  <c r="C4" i="2"/>
  <c r="E4" i="2" s="1"/>
  <c r="E2" i="2"/>
  <c r="F1" i="2"/>
  <c r="C150" i="1"/>
  <c r="C145" i="1"/>
  <c r="C138" i="1"/>
  <c r="C134" i="1"/>
  <c r="C119" i="1"/>
  <c r="C98" i="1"/>
  <c r="C133" i="1" s="1"/>
  <c r="C95" i="1"/>
  <c r="C162" i="1" s="1"/>
  <c r="C84" i="1"/>
  <c r="C80" i="1"/>
  <c r="C77" i="1"/>
  <c r="C72" i="1"/>
  <c r="C68" i="1"/>
  <c r="C62" i="1"/>
  <c r="C57" i="1"/>
  <c r="C51" i="1"/>
  <c r="C39" i="1"/>
  <c r="C31" i="1"/>
  <c r="C24" i="1"/>
  <c r="C17" i="1"/>
  <c r="C10" i="1"/>
  <c r="C8" i="1"/>
  <c r="C96" i="1" s="1"/>
  <c r="B3" i="1"/>
  <c r="B2" i="1"/>
  <c r="B1" i="1"/>
  <c r="C67" i="1" l="1"/>
  <c r="C91" i="1"/>
  <c r="C164" i="1" s="1"/>
  <c r="C158" i="1"/>
  <c r="E30" i="2"/>
  <c r="C29" i="2"/>
  <c r="C27" i="5"/>
  <c r="G27" i="5"/>
  <c r="K27" i="5"/>
  <c r="F27" i="5"/>
  <c r="J27" i="5"/>
  <c r="N27" i="5"/>
  <c r="O15" i="5"/>
  <c r="O27" i="5" s="1"/>
  <c r="C31" i="3"/>
  <c r="E32" i="3"/>
  <c r="C31" i="2"/>
  <c r="C30" i="2"/>
  <c r="C163" i="1"/>
  <c r="C92" i="1"/>
  <c r="C159" i="1"/>
  <c r="C33" i="3" l="1"/>
  <c r="E33" i="3"/>
  <c r="C32" i="2"/>
  <c r="A33" i="2" s="1"/>
  <c r="E32" i="2"/>
  <c r="C160" i="1"/>
</calcChain>
</file>

<file path=xl/sharedStrings.xml><?xml version="1.0" encoding="utf-8"?>
<sst xmlns="http://schemas.openxmlformats.org/spreadsheetml/2006/main" count="606" uniqueCount="412">
  <si>
    <t>ÖSSZEVONT MÉRLEGE</t>
  </si>
  <si>
    <t>B E V É T E L E K</t>
  </si>
  <si>
    <t>1. sz. táblázat</t>
  </si>
  <si>
    <t>Forintban!</t>
  </si>
  <si>
    <t>Sor-
szám</t>
  </si>
  <si>
    <t>Bevételi jogcím</t>
  </si>
  <si>
    <t>A</t>
  </si>
  <si>
    <t>B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</si>
  <si>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</si>
  <si>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</si>
  <si>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</si>
  <si>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</si>
  <si>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</si>
  <si>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</si>
  <si>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</si>
  <si>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gyermekjóléti, étkeztetési feladatainak támogatása</t>
  </si>
  <si>
    <t>1.4.</t>
  </si>
  <si>
    <t>Önkormányzatok kulturális feladatainak támogatása</t>
  </si>
  <si>
    <t>1.5.</t>
  </si>
  <si>
    <t xml:space="preserve">Működési célú kvi támogatások és kiegészítő támogatások 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</si>
  <si>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</si>
  <si>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</si>
  <si>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</si>
  <si>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</si>
  <si>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</si>
  <si>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</si>
  <si>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</si>
  <si>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</si>
  <si>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</si>
  <si>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</si>
  <si>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</si>
  <si>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</si>
  <si>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</si>
  <si>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államháztartáson belülről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</si>
  <si>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</si>
  <si>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</si>
  <si>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</si>
  <si>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</si>
  <si>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</si>
  <si>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</si>
  <si>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</si>
  <si>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</si>
  <si>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</si>
  <si>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</si>
  <si>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</si>
  <si>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</si>
  <si>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</si>
  <si>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</si>
  <si>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</si>
  <si>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 xml:space="preserve">   3.5.-ből EU-s támogatás</t>
  </si>
  <si>
    <t xml:space="preserve">4. </t>
  </si>
  <si>
    <t>Közhatalmi bevételek (4.1.+…+4.7.)</t>
  </si>
  <si>
    <t>4.1.</t>
  </si>
  <si>
    <t>Építményadó</t>
  </si>
  <si>
    <t>4.2.</t>
  </si>
  <si>
    <t>Idegenforgalmi adó</t>
  </si>
  <si>
    <t>4.3.</t>
  </si>
  <si>
    <t>Iparűzési adó</t>
  </si>
  <si>
    <t>4.4.</t>
  </si>
  <si>
    <t xml:space="preserve">Talajterhelési díj </t>
  </si>
  <si>
    <t>4.5.</t>
  </si>
  <si>
    <t>Gépjárműadó</t>
  </si>
  <si>
    <t>4.6.</t>
  </si>
  <si>
    <t>Telekadó</t>
  </si>
  <si>
    <t>4.7.</t>
  </si>
  <si>
    <t>Kommunális adó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</si>
  <si>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</si>
  <si>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</si>
  <si>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</si>
  <si>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</si>
  <si>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</si>
  <si>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</si>
  <si>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</si>
  <si>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</si>
  <si>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</si>
  <si>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</si>
  <si>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</si>
  <si>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</si>
  <si>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</si>
  <si>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</si>
  <si>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</si>
  <si>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</si>
  <si>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</si>
  <si>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 és más nyereségjellegű 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</si>
  <si>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</si>
  <si>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</si>
  <si>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</si>
  <si>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</si>
  <si>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</si>
  <si>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</si>
  <si>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</si>
  <si>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</si>
  <si>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</si>
  <si>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Immateriális javak értékesítése</t>
  </si>
  <si>
    <t>6.2.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</si>
  <si>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</si>
  <si>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</si>
  <si>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</si>
  <si>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</si>
  <si>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</si>
  <si>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</si>
  <si>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</si>
  <si>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</si>
  <si>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</si>
  <si>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</si>
  <si>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</si>
  <si>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</si>
  <si>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</si>
  <si>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</si>
  <si>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</si>
  <si>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</si>
  <si>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</si>
  <si>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</si>
  <si>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</si>
  <si>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</si>
  <si>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</si>
  <si>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</si>
  <si>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</si>
  <si>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</si>
  <si>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</si>
  <si>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</si>
  <si>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</si>
  <si>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 xml:space="preserve">   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</si>
  <si>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</si>
  <si>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</si>
  <si>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</si>
  <si>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</si>
  <si>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</si>
  <si>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</si>
  <si>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</si>
  <si>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</si>
  <si>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Rövid lejáratú  hitelek, kölcsönök felvétele pénzügyi vállalkozástól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</si>
  <si>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</si>
  <si>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</si>
  <si>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</si>
  <si>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</si>
  <si>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</si>
  <si>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Éven belüli lejáratú belföldi értékpapírok kibocsátása</t>
  </si>
  <si>
    <t>11.3.</t>
  </si>
  <si>
    <t>Befektetési célú belföldi értékpapírok beváltása,  értékesítése</t>
  </si>
  <si>
    <t>11.4.</t>
  </si>
  <si>
    <t>Éven túli lejáratú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</si>
  <si>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</si>
  <si>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</si>
  <si>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</si>
  <si>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</si>
  <si>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</si>
  <si>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</si>
  <si>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</si>
  <si>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</si>
  <si>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</si>
  <si>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</si>
  <si>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</si>
  <si>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</si>
  <si>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</si>
  <si>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Lekötött 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</si>
  <si>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</si>
  <si>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</si>
  <si>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</si>
  <si>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</si>
  <si>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</si>
  <si>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</si>
  <si>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</si>
  <si>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</si>
  <si>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</si>
  <si>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</si>
  <si>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</si>
  <si>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</si>
  <si>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</si>
  <si>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</si>
  <si>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</si>
  <si>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</si>
  <si>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</si>
  <si>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BEVÉTELEK ÖSSZESEN: (9+17)</t>
  </si>
  <si>
    <t>K I A D Á S O K</t>
  </si>
  <si>
    <t>2. sz. táblázat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</si>
  <si>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</si>
  <si>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(1.1+…+1.5.+1.18.)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</si>
  <si>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</si>
  <si>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</si>
  <si>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</si>
  <si>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</si>
  <si>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</si>
  <si>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</si>
  <si>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</si>
  <si>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</si>
  <si>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</si>
  <si>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</si>
  <si>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</si>
  <si>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</si>
  <si>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</si>
  <si>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</si>
  <si>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</si>
  <si>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</si>
  <si>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</si>
  <si>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1.12.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</si>
  <si>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</si>
  <si>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</si>
  <si>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</si>
  <si>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</si>
  <si>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</si>
  <si>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</si>
  <si>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</si>
  <si>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</si>
  <si>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</si>
  <si>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</si>
  <si>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</si>
  <si>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</si>
  <si>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</si>
  <si>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</si>
  <si>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1.18-ból: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</si>
  <si>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</si>
  <si>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</si>
  <si>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</si>
  <si>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</si>
  <si>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</si>
  <si>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</si>
  <si>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</si>
  <si>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célú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</si>
  <si>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</si>
  <si>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</si>
  <si>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</si>
  <si>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</si>
  <si>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</si>
  <si>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</si>
  <si>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</si>
  <si>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</si>
  <si>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</si>
  <si>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</si>
  <si>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</si>
  <si>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</si>
  <si>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</si>
  <si>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</si>
  <si>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</si>
  <si>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</si>
  <si>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 pénzügyi vállalkozásnak</t>
  </si>
  <si>
    <t>Likviditási célú hitelek, kölcsönök törlesztése pénzügyi vállalkozásnak</t>
  </si>
  <si>
    <t>Rövid lejáratú hitelek, kölcsönök törlesztése pénzügyi vállalkozásnak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</si>
  <si>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</si>
  <si>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</si>
  <si>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</si>
  <si>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</si>
  <si>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</si>
  <si>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</si>
  <si>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</si>
  <si>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</si>
  <si>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</si>
  <si>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</si>
  <si>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</si>
  <si>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</si>
  <si>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</si>
  <si>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</si>
  <si>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</si>
  <si>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</si>
  <si>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</si>
  <si>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</si>
  <si>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</si>
  <si>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</si>
  <si>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</si>
  <si>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9.</t>
  </si>
  <si>
    <t>Váltókiadások</t>
  </si>
  <si>
    <t>10.</t>
  </si>
  <si>
    <t>FINANSZÍROZÁSI KIADÁSOK ÖSSZESEN: (4.+…+9.)</t>
  </si>
  <si>
    <t>11.</t>
  </si>
  <si>
    <t>KIADÁSOK ÖSSZESEN: (3.+10.)</t>
  </si>
  <si>
    <t>KÖLTSÉGVETÉSI, FINANSZÍROZÁSI BEVÉTELEK ÉS KIADÁSOK EGYENLEGE</t>
  </si>
  <si>
    <t>3. sz. táblázat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</si>
  <si>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</si>
  <si>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
 (+/-)</t>
  </si>
  <si>
    <t>I. Működési célú bevételek és kiadások mérlege
(Önkormányzati szinten)</t>
  </si>
  <si>
    <t>Bevételek</t>
  </si>
  <si>
    <t>Kiadások</t>
  </si>
  <si>
    <t>Megnevezés</t>
  </si>
  <si>
    <t>C</t>
  </si>
  <si>
    <t>D</t>
  </si>
  <si>
    <t>Önkormányzatok működési támogatásai</t>
  </si>
  <si>
    <t>Személyi juttatások</t>
  </si>
  <si>
    <t>Működési célú támogatások államháztartáson belülről</t>
  </si>
  <si>
    <t>2.-ból EU-s támogatás</t>
  </si>
  <si>
    <t xml:space="preserve">Dologi kiadások </t>
  </si>
  <si>
    <t>Közhatalmi bevételek</t>
  </si>
  <si>
    <t>Működési bevételek</t>
  </si>
  <si>
    <t>Működési célú átvett pénzeszközök</t>
  </si>
  <si>
    <t>6.-ból EU-s támogatás (közvetlen)</t>
  </si>
  <si>
    <t>12.</t>
  </si>
  <si>
    <t>13.</t>
  </si>
  <si>
    <t>Költségvetési bevételek összesen (1.+2.+4.+5.+6.+8.+…+12.)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</si>
  <si>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</si>
  <si>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</si>
  <si>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</si>
  <si>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</si>
  <si>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</si>
  <si>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</si>
  <si>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</si>
  <si>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</si>
  <si>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</si>
  <si>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</si>
  <si>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</si>
  <si>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</si>
  <si>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</si>
  <si>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</si>
  <si>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>Értékpapír értékesítése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</si>
  <si>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</si>
  <si>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</si>
  <si>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</si>
  <si>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</si>
  <si>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</si>
  <si>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</si>
  <si>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21.</t>
  </si>
  <si>
    <t>Egyéb</t>
  </si>
  <si>
    <t>22.</t>
  </si>
  <si>
    <t>23.</t>
  </si>
  <si>
    <t>ÁHT-n belüli megelőlegezések visszafizetése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</si>
  <si>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</si>
  <si>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</si>
  <si>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</si>
  <si>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</si>
  <si>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</si>
  <si>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</si>
  <si>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</si>
  <si>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</si>
  <si>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</si>
  <si>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</si>
  <si>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Bruttó  hiány:</t>
  </si>
  <si>
    <t>Bruttó  többlet:</t>
  </si>
  <si>
    <t>II. Felhalmozási célú bevételek és kiadások mérlege
(Önkormányzati szinten)</t>
  </si>
  <si>
    <t>Felhalmozási célú támogatások államháztartáson belülről</t>
  </si>
  <si>
    <t>1.-ből EU-s támogatás</t>
  </si>
  <si>
    <t>1.-ből EU-s forrásból megvalósuló beruházás</t>
  </si>
  <si>
    <t>Felhalmozási bevételek</t>
  </si>
  <si>
    <t>Felhalmozási célú átvett pénzeszközök átvétele</t>
  </si>
  <si>
    <t>3.-ból EU-s forrásból megvalósuló felújítás</t>
  </si>
  <si>
    <t>4.-ből EU-s támogatás (közvetlen)</t>
  </si>
  <si>
    <t>Egyéb felhalmozási kiadások</t>
  </si>
  <si>
    <t>Egyéb felhalmozási célú bevételek</t>
  </si>
  <si>
    <t>Költségvetési bevételek összesen: (1.+3.+4.+6.+…+11.)</t>
  </si>
  <si>
    <t>Költségvetési kiadások összesen: (1.+3.+5.+...+11.)</t>
  </si>
  <si>
    <t>Hiány belső finanszírozás bevételei ( 14+…+18)</t>
  </si>
  <si>
    <t>Költségvetési maradvány igénybevétele</t>
  </si>
  <si>
    <t>Hitelek törlesztése</t>
  </si>
  <si>
    <t xml:space="preserve">Vállalkozási maradvány igénybevétele </t>
  </si>
  <si>
    <t xml:space="preserve">Betét visszavonásából származó bevétel </t>
  </si>
  <si>
    <t>Egyéb belső finanszírozási bevételek</t>
  </si>
  <si>
    <t>Befektetési célú belföldi, külföldi értékpapírok vásárlása</t>
  </si>
  <si>
    <t>Hiány külső finanszírozásának bevételei (20+…+24 )</t>
  </si>
  <si>
    <t>Betét elhelyezése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</si>
  <si>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</si>
  <si>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</si>
  <si>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</si>
  <si>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</si>
  <si>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</si>
  <si>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Felhalmozási célú finanszírozási bevételek összesen (13.+19.)</t>
  </si>
  <si>
    <t>Felhalmozási célú finanszírozási kiadások összesen
(13.+...+24.)</t>
  </si>
  <si>
    <t>BEVÉTEL ÖSSZESEN (12+25)</t>
  </si>
  <si>
    <t>KIADÁSOK ÖSSZESEN (12+25)</t>
  </si>
  <si>
    <t>28.</t>
  </si>
  <si>
    <t>Beruházási (felhalmozási) kiadások előirányzata beruházásonként</t>
  </si>
  <si>
    <t>Beruházás  megnevezése</t>
  </si>
  <si>
    <t>Teljes költség</t>
  </si>
  <si>
    <t>Kivitelezés kezdési és befejezési éve</t>
  </si>
  <si>
    <t>E</t>
  </si>
  <si>
    <t>F=(B-D-E)</t>
  </si>
  <si>
    <t>MFP óvodai tornaszoba építés + eszközbeszerzés</t>
  </si>
  <si>
    <t>2021</t>
  </si>
  <si>
    <t>MFP orvosi eszköz beszerzése</t>
  </si>
  <si>
    <t>Közműv. Érdekeltségnövelő pályázat eszköz beszerzsée</t>
  </si>
  <si>
    <t>Közmunka program eszközbeszerzése</t>
  </si>
  <si>
    <t>ÖSSZESEN: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</si>
  <si>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</si>
  <si>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</si>
  <si>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</si>
  <si>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</si>
  <si>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</si>
  <si>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</si>
  <si>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</si>
  <si>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</si>
  <si>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</si>
  <si>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</si>
  <si>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</si>
  <si>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</si>
  <si>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</si>
  <si>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</si>
  <si>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Működési célú támogatások ÁH-on belül</t>
  </si>
  <si>
    <t>Felhalmozási célú támogatások ÁH-on belül</t>
  </si>
  <si>
    <t>Felhalmozási célú átvett pénzeszközök</t>
  </si>
  <si>
    <t>Finanszírozási bevételek</t>
  </si>
  <si>
    <t>Bevételek összesen:</t>
  </si>
  <si>
    <t xml:space="preserve"> Egyéb működési célú kiadások</t>
  </si>
  <si>
    <t>Finanszírozási kiadások</t>
  </si>
  <si>
    <t>Kiadások összesen:</t>
  </si>
  <si>
    <t>Egyenleg</t>
  </si>
  <si>
    <t>Támogatott szervezet neve</t>
  </si>
  <si>
    <t>Támogatás célja</t>
  </si>
  <si>
    <t>Támogatás összege</t>
  </si>
  <si>
    <t>Szentei Polgárőr Egyesület támogatása</t>
  </si>
  <si>
    <t>működési célú költségek</t>
  </si>
  <si>
    <t>Szentéért Egyesület</t>
  </si>
  <si>
    <t>Rákóczi Szövetség</t>
  </si>
  <si>
    <t>Balassagyarmati mentők</t>
  </si>
  <si>
    <t>Szentei Óvodásokért Alapítvány</t>
  </si>
  <si>
    <t>29.</t>
  </si>
  <si>
    <t>30.</t>
  </si>
  <si>
    <t>31.</t>
  </si>
  <si>
    <t>32.</t>
  </si>
  <si>
    <t>33.</t>
  </si>
  <si>
    <t>Nem kötelező!</t>
  </si>
  <si>
    <t>Szentei Bóbita Óvoda Bölcs. és Konyha int. Fennt. T.</t>
  </si>
  <si>
    <t>intézményfinanszírozásra</t>
  </si>
  <si>
    <t>Nagyoroszi Szociális Szolgáltató Központ</t>
  </si>
  <si>
    <t>házi segítségnyújtás támogatása</t>
  </si>
  <si>
    <t>Központi Költségvetési szervnek</t>
  </si>
  <si>
    <t>Bursa támogatás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</si>
</sst>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0" x14ac:knownFonts="1"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i/>
      <sz val="11"/>
      <name val="Times New Roman CE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10"/>
      <name val="Times New Roman CE"/>
      <family val="1"/>
      <charset val="238"/>
    </font>
    <font>
      <b/>
      <sz val="12"/>
      <color indexed="10"/>
      <name val="Times New Roman CE"/>
      <charset val="238"/>
    </font>
    <font>
      <sz val="8"/>
      <color rgb="FFFF0000"/>
      <name val="Times New Roman CE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i/>
      <sz val="8"/>
      <name val="Times New Roman CE"/>
      <charset val="238"/>
    </font>
    <font>
      <b/>
      <sz val="12"/>
      <color rgb="FFFF0000"/>
      <name val="Times New Roman CE"/>
      <charset val="238"/>
    </font>
    <font>
      <b/>
      <i/>
      <sz val="10"/>
      <name val="Times New Roman CE"/>
      <family val="1"/>
      <charset val="238"/>
    </font>
    <font>
      <b/>
      <i/>
      <sz val="11"/>
      <name val="Times New Roman CE"/>
      <charset val="238"/>
    </font>
    <font>
      <sz val="6"/>
      <name val="Times New Roman CE"/>
      <family val="1"/>
      <charset val="238"/>
    </font>
    <font>
      <b/>
      <sz val="6"/>
      <name val="Times New Roman CE"/>
      <family val="1"/>
      <charset val="238"/>
    </font>
    <font>
      <b/>
      <sz val="11"/>
      <name val="Times New Roman CE"/>
      <charset val="238"/>
    </font>
    <font>
      <sz val="7"/>
      <name val="Times New Roman CE"/>
      <charset val="238"/>
    </font>
    <font>
      <b/>
      <sz val="7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lightHorizontal"/>
    </fill>
    <fill>
      <patternFill patternType="darkHorizontal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0">
    <xf numFmtId="0" fontId="0" fillId="0" borderId="0" xfId="0"/>
    <xf numFmtId="0" fontId="1" fillId="0" borderId="0" xfId="1" applyFont="1" applyFill="1" applyProtection="1">
      <protection locked="0"/>
    </xf>
    <xf numFmtId="0" fontId="1" fillId="0" borderId="0" xfId="1" applyFill="1" applyProtection="1"/>
    <xf numFmtId="0" fontId="3" fillId="0" borderId="0" xfId="1" applyFont="1" applyFill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1" fillId="0" borderId="0" xfId="1" applyFont="1" applyFill="1" applyAlignment="1" applyProtection="1">
      <alignment horizontal="right" vertical="center" indent="1"/>
      <protection locked="0"/>
    </xf>
    <xf numFmtId="0" fontId="7" fillId="0" borderId="1" xfId="0" applyFont="1" applyFill="1" applyBorder="1" applyAlignment="1" applyProtection="1">
      <alignment horizontal="right" vertical="center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0" fontId="8" fillId="0" borderId="3" xfId="1" applyFont="1" applyFill="1" applyBorder="1" applyAlignment="1" applyProtection="1">
      <alignment horizontal="center" vertical="center" wrapText="1"/>
      <protection locked="0"/>
    </xf>
    <xf numFmtId="0" fontId="8" fillId="0" borderId="4" xfId="1" applyFont="1" applyFill="1" applyBorder="1" applyAlignment="1" applyProtection="1">
      <alignment horizontal="center" vertical="center" wrapText="1"/>
      <protection locked="0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center" vertical="center" wrapText="1"/>
    </xf>
    <xf numFmtId="0" fontId="9" fillId="0" borderId="0" xfId="1" applyFont="1" applyFill="1" applyProtection="1"/>
    <xf numFmtId="0" fontId="10" fillId="0" borderId="2" xfId="1" applyFont="1" applyFill="1" applyBorder="1" applyAlignment="1" applyProtection="1">
      <alignment horizontal="left" vertical="center" wrapText="1" indent="1"/>
    </xf>
    <xf numFmtId="0" fontId="10" fillId="0" borderId="3" xfId="1" applyFont="1" applyFill="1" applyBorder="1" applyAlignment="1" applyProtection="1">
      <alignment horizontal="left" vertical="center" wrapText="1" indent="1"/>
    </xf>
    <xf numFmtId="164" fontId="10" fillId="0" borderId="4" xfId="1" applyNumberFormat="1" applyFont="1" applyFill="1" applyBorder="1" applyAlignment="1" applyProtection="1">
      <alignment horizontal="right" vertical="center" wrapText="1" indent="1"/>
    </xf>
    <xf numFmtId="0" fontId="11" fillId="0" borderId="0" xfId="1" applyFont="1" applyFill="1" applyProtection="1"/>
    <xf numFmtId="49" fontId="9" fillId="0" borderId="8" xfId="1" applyNumberFormat="1" applyFont="1" applyFill="1" applyBorder="1" applyAlignment="1" applyProtection="1">
      <alignment horizontal="left" vertical="center" wrapText="1" indent="1"/>
    </xf>
    <xf numFmtId="0" fontId="12" fillId="0" borderId="9" xfId="0" applyFont="1" applyBorder="1" applyAlignment="1" applyProtection="1">
      <alignment horizontal="left" wrapText="1" indent="1"/>
    </xf>
    <xf numFmtId="164" fontId="9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11" xfId="1" applyNumberFormat="1" applyFont="1" applyFill="1" applyBorder="1" applyAlignment="1" applyProtection="1">
      <alignment horizontal="left" vertical="center" wrapText="1" indent="1"/>
    </xf>
    <xf numFmtId="0" fontId="12" fillId="0" borderId="12" xfId="0" applyFont="1" applyBorder="1" applyAlignment="1" applyProtection="1">
      <alignment horizontal="left" wrapText="1" indent="1"/>
    </xf>
    <xf numFmtId="164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12" xfId="0" applyFont="1" applyBorder="1" applyAlignment="1" applyProtection="1">
      <alignment horizontal="left" vertical="center" wrapText="1" indent="1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0" fontId="12" fillId="0" borderId="15" xfId="0" applyFont="1" applyBorder="1" applyAlignment="1" applyProtection="1">
      <alignment horizontal="left" vertical="center" wrapText="1" indent="1"/>
    </xf>
    <xf numFmtId="0" fontId="13" fillId="0" borderId="3" xfId="0" applyFont="1" applyBorder="1" applyAlignment="1" applyProtection="1">
      <alignment horizontal="left" vertical="center" wrapText="1" indent="1"/>
    </xf>
    <xf numFmtId="164" fontId="9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14" xfId="1" applyNumberFormat="1" applyFont="1" applyFill="1" applyBorder="1" applyAlignment="1" applyProtection="1">
      <alignment horizontal="left" vertical="center" wrapText="1"/>
    </xf>
    <xf numFmtId="0" fontId="12" fillId="0" borderId="15" xfId="0" applyFont="1" applyBorder="1" applyAlignment="1" applyProtection="1">
      <alignment horizontal="left" vertical="center" wrapText="1"/>
    </xf>
    <xf numFmtId="164" fontId="9" fillId="0" borderId="16" xfId="1" applyNumberFormat="1" applyFont="1" applyFill="1" applyBorder="1" applyAlignment="1" applyProtection="1">
      <alignment horizontal="right" vertical="center" wrapText="1"/>
      <protection locked="0"/>
    </xf>
    <xf numFmtId="0" fontId="11" fillId="0" borderId="0" xfId="1" applyFont="1" applyFill="1" applyAlignment="1" applyProtection="1">
      <alignment vertical="center"/>
    </xf>
    <xf numFmtId="164" fontId="14" fillId="0" borderId="4" xfId="1" applyNumberFormat="1" applyFont="1" applyFill="1" applyBorder="1" applyAlignment="1" applyProtection="1">
      <alignment horizontal="right" vertical="center" wrapText="1" indent="1"/>
    </xf>
    <xf numFmtId="0" fontId="12" fillId="0" borderId="15" xfId="0" applyFont="1" applyBorder="1" applyAlignment="1" applyProtection="1">
      <alignment horizontal="left" indent="1"/>
    </xf>
    <xf numFmtId="164" fontId="15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15" xfId="0" applyFont="1" applyBorder="1" applyAlignment="1" applyProtection="1">
      <alignment horizontal="left" wrapText="1" indent="1"/>
    </xf>
    <xf numFmtId="164" fontId="15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164" fontId="15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" xfId="1" applyFont="1" applyFill="1" applyBorder="1" applyAlignment="1" applyProtection="1">
      <alignment horizontal="left" vertical="center" wrapText="1"/>
    </xf>
    <xf numFmtId="0" fontId="13" fillId="0" borderId="2" xfId="0" applyFont="1" applyBorder="1" applyAlignment="1" applyProtection="1">
      <alignment vertical="center" wrapText="1"/>
    </xf>
    <xf numFmtId="0" fontId="12" fillId="0" borderId="15" xfId="0" applyFont="1" applyBorder="1" applyAlignment="1" applyProtection="1">
      <alignment vertical="center" wrapText="1"/>
    </xf>
    <xf numFmtId="49" fontId="9" fillId="0" borderId="17" xfId="1" applyNumberFormat="1" applyFont="1" applyFill="1" applyBorder="1" applyAlignment="1" applyProtection="1">
      <alignment horizontal="left" vertical="center" wrapText="1" indent="1"/>
    </xf>
    <xf numFmtId="0" fontId="12" fillId="0" borderId="18" xfId="0" applyFont="1" applyBorder="1" applyAlignment="1" applyProtection="1">
      <alignment horizontal="left" vertical="center" wrapText="1" indent="1"/>
    </xf>
    <xf numFmtId="164" fontId="15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20" xfId="1" applyNumberFormat="1" applyFont="1" applyFill="1" applyBorder="1" applyAlignment="1" applyProtection="1">
      <alignment horizontal="left" vertical="center" wrapText="1" indent="1"/>
    </xf>
    <xf numFmtId="0" fontId="12" fillId="0" borderId="21" xfId="0" applyFont="1" applyBorder="1" applyAlignment="1" applyProtection="1">
      <alignment horizontal="left" wrapText="1" indent="1"/>
    </xf>
    <xf numFmtId="164" fontId="15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8" xfId="0" applyFont="1" applyBorder="1" applyAlignment="1" applyProtection="1">
      <alignment wrapText="1"/>
    </xf>
    <xf numFmtId="0" fontId="12" fillId="0" borderId="11" xfId="0" applyFont="1" applyBorder="1" applyAlignment="1" applyProtection="1">
      <alignment wrapText="1"/>
    </xf>
    <xf numFmtId="0" fontId="12" fillId="0" borderId="14" xfId="0" applyFont="1" applyBorder="1" applyAlignment="1" applyProtection="1">
      <alignment wrapText="1"/>
    </xf>
    <xf numFmtId="164" fontId="10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" xfId="0" applyFont="1" applyBorder="1" applyAlignment="1" applyProtection="1">
      <alignment wrapText="1"/>
    </xf>
    <xf numFmtId="0" fontId="13" fillId="0" borderId="23" xfId="0" applyFont="1" applyBorder="1" applyAlignment="1" applyProtection="1">
      <alignment vertical="center" wrapText="1"/>
    </xf>
    <xf numFmtId="0" fontId="13" fillId="0" borderId="24" xfId="0" applyFont="1" applyBorder="1" applyAlignment="1" applyProtection="1">
      <alignment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vertical="center" wrapText="1"/>
    </xf>
    <xf numFmtId="164" fontId="5" fillId="0" borderId="0" xfId="1" applyNumberFormat="1" applyFont="1" applyFill="1" applyBorder="1" applyAlignment="1" applyProtection="1">
      <alignment horizontal="right" vertical="center" wrapText="1" indent="1"/>
    </xf>
    <xf numFmtId="0" fontId="7" fillId="0" borderId="1" xfId="0" applyFont="1" applyFill="1" applyBorder="1" applyAlignment="1" applyProtection="1">
      <alignment horizontal="right"/>
    </xf>
    <xf numFmtId="0" fontId="1" fillId="0" borderId="0" xfId="1" applyFill="1" applyAlignment="1" applyProtection="1"/>
    <xf numFmtId="0" fontId="16" fillId="0" borderId="2" xfId="1" applyFont="1" applyFill="1" applyBorder="1" applyAlignment="1" applyProtection="1">
      <alignment horizontal="center" vertical="center" wrapText="1"/>
    </xf>
    <xf numFmtId="0" fontId="16" fillId="0" borderId="3" xfId="1" applyFont="1" applyFill="1" applyBorder="1" applyAlignment="1" applyProtection="1">
      <alignment horizontal="center" vertical="center" wrapText="1"/>
    </xf>
    <xf numFmtId="0" fontId="16" fillId="0" borderId="4" xfId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left" vertical="center" wrapText="1" indent="1"/>
    </xf>
    <xf numFmtId="0" fontId="10" fillId="0" borderId="6" xfId="1" applyFont="1" applyFill="1" applyBorder="1" applyAlignment="1" applyProtection="1">
      <alignment vertical="center" wrapText="1"/>
    </xf>
    <xf numFmtId="164" fontId="10" fillId="0" borderId="7" xfId="1" applyNumberFormat="1" applyFont="1" applyFill="1" applyBorder="1" applyAlignment="1" applyProtection="1">
      <alignment horizontal="right" vertical="center" wrapText="1" indent="1"/>
    </xf>
    <xf numFmtId="0" fontId="9" fillId="0" borderId="21" xfId="1" applyFont="1" applyFill="1" applyBorder="1" applyAlignment="1" applyProtection="1">
      <alignment horizontal="left" vertical="center" wrapText="1" indent="1"/>
    </xf>
    <xf numFmtId="164" fontId="9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2" xfId="1" applyFont="1" applyFill="1" applyBorder="1" applyAlignment="1" applyProtection="1">
      <alignment horizontal="left" vertical="center" wrapText="1" indent="1"/>
    </xf>
    <xf numFmtId="0" fontId="9" fillId="0" borderId="25" xfId="1" applyFont="1" applyFill="1" applyBorder="1" applyAlignment="1" applyProtection="1">
      <alignment horizontal="left" vertical="center" wrapText="1" indent="1"/>
    </xf>
    <xf numFmtId="0" fontId="9" fillId="0" borderId="0" xfId="1" applyFont="1" applyFill="1" applyBorder="1" applyAlignment="1" applyProtection="1">
      <alignment horizontal="left" vertical="center" wrapText="1" indent="1"/>
    </xf>
    <xf numFmtId="0" fontId="9" fillId="0" borderId="15" xfId="1" applyFont="1" applyFill="1" applyBorder="1" applyAlignment="1" applyProtection="1">
      <alignment horizontal="left" vertical="center" wrapText="1" indent="6"/>
    </xf>
    <xf numFmtId="0" fontId="9" fillId="0" borderId="12" xfId="1" applyFont="1" applyFill="1" applyBorder="1" applyAlignment="1" applyProtection="1">
      <alignment horizontal="left" indent="6"/>
    </xf>
    <xf numFmtId="0" fontId="9" fillId="0" borderId="12" xfId="1" applyFont="1" applyFill="1" applyBorder="1" applyAlignment="1" applyProtection="1">
      <alignment horizontal="left" vertical="center" wrapText="1" indent="6"/>
    </xf>
    <xf numFmtId="49" fontId="9" fillId="0" borderId="26" xfId="1" applyNumberFormat="1" applyFont="1" applyFill="1" applyBorder="1" applyAlignment="1" applyProtection="1">
      <alignment horizontal="left" vertical="center" wrapText="1" indent="1"/>
    </xf>
    <xf numFmtId="0" fontId="9" fillId="0" borderId="18" xfId="1" applyFont="1" applyFill="1" applyBorder="1" applyAlignment="1" applyProtection="1">
      <alignment horizontal="left" vertical="center" wrapText="1" indent="7"/>
    </xf>
    <xf numFmtId="164" fontId="9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3" xfId="1" applyFont="1" applyFill="1" applyBorder="1" applyAlignment="1" applyProtection="1">
      <alignment horizontal="left" vertical="center" wrapText="1" indent="1"/>
    </xf>
    <xf numFmtId="0" fontId="10" fillId="0" borderId="24" xfId="1" applyFont="1" applyFill="1" applyBorder="1" applyAlignment="1" applyProtection="1">
      <alignment vertical="center" wrapText="1"/>
    </xf>
    <xf numFmtId="164" fontId="10" fillId="0" borderId="27" xfId="1" applyNumberFormat="1" applyFont="1" applyFill="1" applyBorder="1" applyAlignment="1" applyProtection="1">
      <alignment horizontal="right" vertical="center" wrapText="1" indent="1"/>
    </xf>
    <xf numFmtId="0" fontId="9" fillId="0" borderId="15" xfId="1" applyFont="1" applyFill="1" applyBorder="1" applyAlignment="1" applyProtection="1">
      <alignment horizontal="left" vertical="center" wrapText="1" indent="1"/>
    </xf>
    <xf numFmtId="164" fontId="9" fillId="0" borderId="28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9" xfId="1" applyFont="1" applyFill="1" applyBorder="1" applyAlignment="1" applyProtection="1">
      <alignment horizontal="left" vertical="center" wrapText="1" indent="6"/>
    </xf>
    <xf numFmtId="164" fontId="9" fillId="0" borderId="29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3" xfId="1" applyFont="1" applyFill="1" applyBorder="1" applyAlignment="1" applyProtection="1">
      <alignment horizontal="left" vertical="center" wrapText="1" indent="1"/>
    </xf>
    <xf numFmtId="0" fontId="9" fillId="0" borderId="9" xfId="1" applyFont="1" applyFill="1" applyBorder="1" applyAlignment="1" applyProtection="1">
      <alignment horizontal="left" vertical="center" wrapText="1" indent="1"/>
    </xf>
    <xf numFmtId="0" fontId="9" fillId="0" borderId="30" xfId="1" applyFont="1" applyFill="1" applyBorder="1" applyAlignment="1" applyProtection="1">
      <alignment horizontal="left" vertical="center" wrapText="1" indent="1"/>
    </xf>
    <xf numFmtId="0" fontId="9" fillId="0" borderId="18" xfId="1" applyFont="1" applyFill="1" applyBorder="1" applyAlignment="1" applyProtection="1">
      <alignment horizontal="left" vertical="center" wrapText="1" indent="1"/>
    </xf>
    <xf numFmtId="164" fontId="9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4" xfId="0" applyNumberFormat="1" applyFont="1" applyBorder="1" applyAlignment="1" applyProtection="1">
      <alignment horizontal="right" vertical="center" wrapText="1" indent="1"/>
    </xf>
    <xf numFmtId="164" fontId="13" fillId="0" borderId="4" xfId="0" applyNumberFormat="1" applyFont="1" applyBorder="1" applyAlignment="1" applyProtection="1">
      <alignment horizontal="right" vertical="center" wrapText="1" indent="1"/>
      <protection locked="0"/>
    </xf>
    <xf numFmtId="164" fontId="13" fillId="0" borderId="4" xfId="0" quotePrefix="1" applyNumberFormat="1" applyFont="1" applyBorder="1" applyAlignment="1" applyProtection="1">
      <alignment horizontal="right" vertical="center" wrapText="1" indent="1"/>
    </xf>
    <xf numFmtId="0" fontId="17" fillId="0" borderId="0" xfId="1" applyFont="1" applyFill="1" applyProtection="1"/>
    <xf numFmtId="0" fontId="3" fillId="0" borderId="0" xfId="1" applyFont="1" applyFill="1" applyProtection="1"/>
    <xf numFmtId="0" fontId="13" fillId="0" borderId="23" xfId="0" applyFont="1" applyBorder="1" applyAlignment="1" applyProtection="1">
      <alignment horizontal="left" vertical="center" wrapText="1" indent="1"/>
    </xf>
    <xf numFmtId="0" fontId="13" fillId="0" borderId="24" xfId="0" applyFont="1" applyBorder="1" applyAlignment="1" applyProtection="1">
      <alignment horizontal="left" vertical="center" wrapText="1" indent="1"/>
    </xf>
    <xf numFmtId="0" fontId="15" fillId="0" borderId="0" xfId="1" applyFont="1" applyFill="1" applyProtection="1">
      <protection locked="0"/>
    </xf>
    <xf numFmtId="164" fontId="18" fillId="0" borderId="0" xfId="1" applyNumberFormat="1" applyFont="1" applyFill="1" applyAlignment="1" applyProtection="1">
      <alignment horizontal="right" vertical="center" indent="1"/>
    </xf>
    <xf numFmtId="0" fontId="7" fillId="0" borderId="1" xfId="0" applyFont="1" applyFill="1" applyBorder="1" applyAlignment="1" applyProtection="1">
      <alignment horizontal="right" vertical="center"/>
    </xf>
    <xf numFmtId="0" fontId="10" fillId="0" borderId="3" xfId="1" applyFont="1" applyFill="1" applyBorder="1" applyAlignment="1" applyProtection="1">
      <alignment vertical="center" wrapText="1"/>
    </xf>
    <xf numFmtId="0" fontId="1" fillId="0" borderId="0" xfId="1" applyFill="1" applyBorder="1" applyProtection="1"/>
    <xf numFmtId="0" fontId="1" fillId="0" borderId="0" xfId="1" applyFont="1" applyFill="1" applyProtection="1"/>
    <xf numFmtId="0" fontId="1" fillId="0" borderId="0" xfId="1" applyFont="1" applyFill="1" applyAlignment="1" applyProtection="1">
      <alignment horizontal="right" vertical="center" indent="1"/>
    </xf>
    <xf numFmtId="164" fontId="0" fillId="0" borderId="0" xfId="0" applyNumberFormat="1" applyFill="1" applyAlignment="1" applyProtection="1">
      <alignment vertical="center" wrapText="1"/>
    </xf>
    <xf numFmtId="164" fontId="5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0" fillId="0" borderId="0" xfId="0" applyNumberFormat="1" applyFill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right" vertical="center"/>
    </xf>
    <xf numFmtId="164" fontId="8" fillId="0" borderId="2" xfId="0" applyNumberFormat="1" applyFont="1" applyFill="1" applyBorder="1" applyAlignment="1" applyProtection="1">
      <alignment horizontal="centerContinuous" vertical="center" wrapText="1"/>
    </xf>
    <xf numFmtId="164" fontId="8" fillId="0" borderId="3" xfId="0" applyNumberFormat="1" applyFont="1" applyFill="1" applyBorder="1" applyAlignment="1" applyProtection="1">
      <alignment horizontal="centerContinuous" vertical="center" wrapText="1"/>
    </xf>
    <xf numFmtId="164" fontId="8" fillId="0" borderId="4" xfId="0" applyNumberFormat="1" applyFont="1" applyFill="1" applyBorder="1" applyAlignment="1" applyProtection="1">
      <alignment horizontal="centerContinuous" vertical="center" wrapText="1"/>
    </xf>
    <xf numFmtId="164" fontId="8" fillId="0" borderId="2" xfId="0" applyNumberFormat="1" applyFont="1" applyFill="1" applyBorder="1" applyAlignment="1" applyProtection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center" vertical="center" wrapText="1"/>
    </xf>
    <xf numFmtId="164" fontId="8" fillId="0" borderId="4" xfId="0" applyNumberFormat="1" applyFont="1" applyFill="1" applyBorder="1" applyAlignment="1" applyProtection="1">
      <alignment horizontal="center" vertical="center" wrapText="1"/>
    </xf>
    <xf numFmtId="164" fontId="16" fillId="0" borderId="0" xfId="0" applyNumberFormat="1" applyFont="1" applyFill="1" applyAlignment="1" applyProtection="1">
      <alignment horizontal="center" vertical="center" wrapText="1"/>
    </xf>
    <xf numFmtId="164" fontId="14" fillId="0" borderId="34" xfId="0" applyNumberFormat="1" applyFont="1" applyFill="1" applyBorder="1" applyAlignment="1" applyProtection="1">
      <alignment horizontal="center" vertical="center" wrapText="1"/>
    </xf>
    <xf numFmtId="164" fontId="14" fillId="0" borderId="2" xfId="0" applyNumberFormat="1" applyFont="1" applyFill="1" applyBorder="1" applyAlignment="1" applyProtection="1">
      <alignment horizontal="center" vertical="center" wrapText="1"/>
    </xf>
    <xf numFmtId="164" fontId="14" fillId="0" borderId="3" xfId="0" applyNumberFormat="1" applyFont="1" applyFill="1" applyBorder="1" applyAlignment="1" applyProtection="1">
      <alignment horizontal="center" vertical="center" wrapText="1"/>
    </xf>
    <xf numFmtId="164" fontId="14" fillId="0" borderId="4" xfId="0" applyNumberFormat="1" applyFont="1" applyFill="1" applyBorder="1" applyAlignment="1" applyProtection="1">
      <alignment horizontal="center" vertical="center" wrapText="1"/>
    </xf>
    <xf numFmtId="164" fontId="14" fillId="0" borderId="0" xfId="0" applyNumberFormat="1" applyFont="1" applyFill="1" applyAlignment="1" applyProtection="1">
      <alignment horizontal="center" vertical="center" wrapText="1"/>
    </xf>
    <xf numFmtId="164" fontId="0" fillId="0" borderId="35" xfId="0" applyNumberFormat="1" applyFill="1" applyBorder="1" applyAlignment="1" applyProtection="1">
      <alignment horizontal="left" vertical="center" wrapText="1" indent="1"/>
    </xf>
    <xf numFmtId="164" fontId="9" fillId="0" borderId="8" xfId="0" applyNumberFormat="1" applyFont="1" applyFill="1" applyBorder="1" applyAlignment="1" applyProtection="1">
      <alignment horizontal="left" vertical="center" wrapText="1" indent="1"/>
    </xf>
    <xf numFmtId="164" fontId="9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36" xfId="0" applyNumberFormat="1" applyFill="1" applyBorder="1" applyAlignment="1" applyProtection="1">
      <alignment horizontal="left" vertical="center" wrapText="1" indent="1"/>
    </xf>
    <xf numFmtId="164" fontId="9" fillId="0" borderId="11" xfId="0" applyNumberFormat="1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37" xfId="0" applyNumberFormat="1" applyFont="1" applyFill="1" applyBorder="1" applyAlignment="1" applyProtection="1">
      <alignment horizontal="left" vertical="center" wrapText="1" indent="1"/>
    </xf>
    <xf numFmtId="164" fontId="9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15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4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34" xfId="0" applyNumberFormat="1" applyFont="1" applyFill="1" applyBorder="1" applyAlignment="1" applyProtection="1">
      <alignment horizontal="left" vertical="center" wrapText="1" indent="1"/>
    </xf>
    <xf numFmtId="164" fontId="14" fillId="0" borderId="2" xfId="0" applyNumberFormat="1" applyFont="1" applyFill="1" applyBorder="1" applyAlignment="1" applyProtection="1">
      <alignment horizontal="left" vertical="center" wrapText="1" indent="1"/>
    </xf>
    <xf numFmtId="164" fontId="14" fillId="0" borderId="3" xfId="0" applyNumberFormat="1" applyFont="1" applyFill="1" applyBorder="1" applyAlignment="1" applyProtection="1">
      <alignment horizontal="right" vertical="center" wrapText="1" indent="1"/>
    </xf>
    <xf numFmtId="164" fontId="14" fillId="0" borderId="4" xfId="0" applyNumberFormat="1" applyFont="1" applyFill="1" applyBorder="1" applyAlignment="1" applyProtection="1">
      <alignment horizontal="right" vertical="center" wrapText="1" indent="1"/>
    </xf>
    <xf numFmtId="164" fontId="20" fillId="0" borderId="39" xfId="0" applyNumberFormat="1" applyFont="1" applyFill="1" applyBorder="1" applyAlignment="1" applyProtection="1">
      <alignment horizontal="left" vertical="center" wrapText="1" indent="1"/>
    </xf>
    <xf numFmtId="164" fontId="15" fillId="0" borderId="26" xfId="0" applyNumberFormat="1" applyFont="1" applyFill="1" applyBorder="1" applyAlignment="1" applyProtection="1">
      <alignment horizontal="left" vertical="center" wrapText="1" indent="1"/>
    </xf>
    <xf numFmtId="164" fontId="21" fillId="0" borderId="30" xfId="0" applyNumberFormat="1" applyFont="1" applyFill="1" applyBorder="1" applyAlignment="1" applyProtection="1">
      <alignment horizontal="right" vertical="center" wrapText="1" indent="1"/>
    </xf>
    <xf numFmtId="164" fontId="15" fillId="0" borderId="11" xfId="0" applyNumberFormat="1" applyFont="1" applyFill="1" applyBorder="1" applyAlignment="1" applyProtection="1">
      <alignment horizontal="left" vertical="center" wrapText="1" indent="1"/>
    </xf>
    <xf numFmtId="164" fontId="15" fillId="0" borderId="40" xfId="0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36" xfId="0" applyNumberFormat="1" applyFont="1" applyFill="1" applyBorder="1" applyAlignment="1" applyProtection="1">
      <alignment horizontal="left" vertical="center" wrapText="1" indent="1"/>
    </xf>
    <xf numFmtId="164" fontId="15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15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15" fillId="0" borderId="11" xfId="0" applyNumberFormat="1" applyFont="1" applyFill="1" applyBorder="1" applyAlignment="1" applyProtection="1">
      <alignment horizontal="left" vertical="center" wrapText="1" indent="2"/>
    </xf>
    <xf numFmtId="164" fontId="21" fillId="0" borderId="12" xfId="0" applyNumberFormat="1" applyFont="1" applyFill="1" applyBorder="1" applyAlignment="1" applyProtection="1">
      <alignment horizontal="right" vertical="center" wrapText="1" indent="1"/>
    </xf>
    <xf numFmtId="164" fontId="15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39" xfId="0" applyNumberFormat="1" applyFill="1" applyBorder="1" applyAlignment="1" applyProtection="1">
      <alignment horizontal="left" vertical="center" wrapText="1" indent="1"/>
    </xf>
    <xf numFmtId="164" fontId="9" fillId="0" borderId="26" xfId="0" applyNumberFormat="1" applyFont="1" applyFill="1" applyBorder="1" applyAlignment="1" applyProtection="1">
      <alignment horizontal="left" vertical="center" wrapText="1" indent="1"/>
      <protection locked="0"/>
    </xf>
    <xf numFmtId="164" fontId="4" fillId="0" borderId="2" xfId="0" applyNumberFormat="1" applyFont="1" applyFill="1" applyBorder="1" applyAlignment="1" applyProtection="1">
      <alignment horizontal="left" vertical="center" wrapText="1" indent="1"/>
    </xf>
    <xf numFmtId="164" fontId="4" fillId="0" borderId="41" xfId="0" applyNumberFormat="1" applyFont="1" applyFill="1" applyBorder="1" applyAlignment="1" applyProtection="1">
      <alignment horizontal="right" vertical="center" wrapText="1" indent="1"/>
    </xf>
    <xf numFmtId="164" fontId="7" fillId="0" borderId="0" xfId="0" applyNumberFormat="1" applyFont="1" applyFill="1" applyAlignment="1" applyProtection="1">
      <alignment horizontal="right" vertical="center"/>
      <protection locked="0"/>
    </xf>
    <xf numFmtId="164" fontId="9" fillId="0" borderId="11" xfId="0" quotePrefix="1" applyNumberFormat="1" applyFont="1" applyFill="1" applyBorder="1" applyAlignment="1" applyProtection="1">
      <alignment horizontal="left" vertical="center" wrapText="1" indent="6"/>
      <protection locked="0"/>
    </xf>
    <xf numFmtId="164" fontId="15" fillId="0" borderId="11" xfId="0" quotePrefix="1" applyNumberFormat="1" applyFont="1" applyFill="1" applyBorder="1" applyAlignment="1" applyProtection="1">
      <alignment horizontal="left" vertical="center" wrapText="1" indent="6"/>
      <protection locked="0"/>
    </xf>
    <xf numFmtId="164" fontId="9" fillId="0" borderId="11" xfId="0" quotePrefix="1" applyNumberFormat="1" applyFont="1" applyFill="1" applyBorder="1" applyAlignment="1" applyProtection="1">
      <alignment horizontal="left" vertical="center" wrapText="1" indent="3"/>
      <protection locked="0"/>
    </xf>
    <xf numFmtId="164" fontId="9" fillId="0" borderId="45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6" xfId="0" applyNumberFormat="1" applyFont="1" applyFill="1" applyBorder="1" applyAlignment="1" applyProtection="1">
      <alignment horizontal="left" vertical="center" wrapText="1" indent="1"/>
    </xf>
    <xf numFmtId="164" fontId="9" fillId="0" borderId="40" xfId="0" applyNumberFormat="1" applyFont="1" applyFill="1" applyBorder="1" applyAlignment="1" applyProtection="1">
      <alignment horizontal="right" vertical="center" wrapText="1" indent="1"/>
      <protection locked="0"/>
    </xf>
    <xf numFmtId="164" fontId="21" fillId="0" borderId="26" xfId="0" applyNumberFormat="1" applyFont="1" applyFill="1" applyBorder="1" applyAlignment="1" applyProtection="1">
      <alignment horizontal="left" vertical="center" wrapText="1" indent="1"/>
    </xf>
    <xf numFmtId="164" fontId="21" fillId="0" borderId="9" xfId="0" applyNumberFormat="1" applyFont="1" applyFill="1" applyBorder="1" applyAlignment="1" applyProtection="1">
      <alignment horizontal="right" vertical="center" wrapText="1" indent="1"/>
    </xf>
    <xf numFmtId="164" fontId="15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15" fillId="0" borderId="12" xfId="0" applyNumberFormat="1" applyFont="1" applyFill="1" applyBorder="1" applyAlignment="1" applyProtection="1">
      <alignment horizontal="left" vertical="center" wrapText="1" indent="2"/>
    </xf>
    <xf numFmtId="164" fontId="21" fillId="0" borderId="12" xfId="0" applyNumberFormat="1" applyFont="1" applyFill="1" applyBorder="1" applyAlignment="1" applyProtection="1">
      <alignment horizontal="left" vertical="center" wrapText="1" indent="1"/>
    </xf>
    <xf numFmtId="164" fontId="15" fillId="0" borderId="8" xfId="0" applyNumberFormat="1" applyFont="1" applyFill="1" applyBorder="1" applyAlignment="1" applyProtection="1">
      <alignment horizontal="left" vertical="center" wrapText="1" indent="1"/>
    </xf>
    <xf numFmtId="164" fontId="15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8" xfId="0" applyNumberFormat="1" applyFont="1" applyFill="1" applyBorder="1" applyAlignment="1" applyProtection="1">
      <alignment horizontal="left" vertical="center" wrapText="1" indent="2"/>
    </xf>
    <xf numFmtId="164" fontId="9" fillId="0" borderId="14" xfId="0" applyNumberFormat="1" applyFont="1" applyFill="1" applyBorder="1" applyAlignment="1" applyProtection="1">
      <alignment horizontal="left" vertical="center" wrapText="1" indent="2"/>
    </xf>
    <xf numFmtId="164" fontId="0" fillId="0" borderId="0" xfId="0" applyNumberFormat="1" applyFill="1" applyAlignment="1" applyProtection="1">
      <alignment horizontal="center" vertical="center" wrapText="1"/>
      <protection locked="0"/>
    </xf>
    <xf numFmtId="164" fontId="0" fillId="0" borderId="0" xfId="0" applyNumberFormat="1" applyFill="1" applyAlignment="1" applyProtection="1">
      <alignment vertical="center" wrapText="1"/>
      <protection locked="0"/>
    </xf>
    <xf numFmtId="164" fontId="0" fillId="0" borderId="0" xfId="0" applyNumberFormat="1" applyFill="1" applyAlignment="1">
      <alignment vertical="center" wrapText="1"/>
    </xf>
    <xf numFmtId="164" fontId="23" fillId="0" borderId="0" xfId="0" applyNumberFormat="1" applyFont="1" applyFill="1" applyAlignment="1" applyProtection="1">
      <alignment horizontal="right" wrapText="1"/>
      <protection locked="0"/>
    </xf>
    <xf numFmtId="164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4" xfId="0" applyNumberFormat="1" applyFont="1" applyFill="1" applyBorder="1" applyAlignment="1" applyProtection="1">
      <alignment horizontal="center" vertical="center" wrapText="1"/>
      <protection locked="0"/>
    </xf>
    <xf numFmtId="164" fontId="16" fillId="0" borderId="0" xfId="0" applyNumberFormat="1" applyFont="1" applyFill="1" applyAlignment="1">
      <alignment horizontal="center" vertical="center" wrapText="1"/>
    </xf>
    <xf numFmtId="164" fontId="10" fillId="0" borderId="23" xfId="0" applyNumberFormat="1" applyFont="1" applyFill="1" applyBorder="1" applyAlignment="1" applyProtection="1">
      <alignment horizontal="center" vertical="center" wrapText="1"/>
    </xf>
    <xf numFmtId="164" fontId="10" fillId="0" borderId="24" xfId="0" applyNumberFormat="1" applyFont="1" applyFill="1" applyBorder="1" applyAlignment="1" applyProtection="1">
      <alignment horizontal="center" vertical="center" wrapText="1"/>
    </xf>
    <xf numFmtId="164" fontId="14" fillId="0" borderId="27" xfId="0" applyNumberFormat="1" applyFont="1" applyFill="1" applyBorder="1" applyAlignment="1" applyProtection="1">
      <alignment horizontal="center" vertical="center" wrapText="1"/>
    </xf>
    <xf numFmtId="164" fontId="9" fillId="0" borderId="11" xfId="0" applyNumberFormat="1" applyFont="1" applyFill="1" applyBorder="1" applyAlignment="1" applyProtection="1">
      <alignment horizontal="left" vertical="center" wrapText="1"/>
      <protection locked="0"/>
    </xf>
    <xf numFmtId="164" fontId="9" fillId="0" borderId="12" xfId="0" applyNumberFormat="1" applyFont="1" applyFill="1" applyBorder="1" applyAlignment="1" applyProtection="1">
      <alignment vertical="center" wrapText="1"/>
      <protection locked="0"/>
    </xf>
    <xf numFmtId="49" fontId="9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13" xfId="0" applyNumberFormat="1" applyFont="1" applyFill="1" applyBorder="1" applyAlignment="1" applyProtection="1">
      <alignment vertical="center" wrapText="1"/>
    </xf>
    <xf numFmtId="164" fontId="0" fillId="0" borderId="26" xfId="0" applyNumberFormat="1" applyFill="1" applyBorder="1" applyAlignment="1" applyProtection="1">
      <alignment horizontal="left" vertical="center" wrapText="1"/>
      <protection locked="0"/>
    </xf>
    <xf numFmtId="164" fontId="9" fillId="0" borderId="15" xfId="0" applyNumberFormat="1" applyFont="1" applyFill="1" applyBorder="1" applyAlignment="1" applyProtection="1">
      <alignment vertical="center" wrapText="1"/>
      <protection locked="0"/>
    </xf>
    <xf numFmtId="49" fontId="9" fillId="0" borderId="15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16" xfId="0" applyNumberFormat="1" applyFont="1" applyFill="1" applyBorder="1" applyAlignment="1" applyProtection="1">
      <alignment vertical="center" wrapText="1"/>
    </xf>
    <xf numFmtId="164" fontId="8" fillId="0" borderId="2" xfId="0" applyNumberFormat="1" applyFont="1" applyFill="1" applyBorder="1" applyAlignment="1" applyProtection="1">
      <alignment horizontal="left" vertical="center" wrapText="1"/>
    </xf>
    <xf numFmtId="164" fontId="10" fillId="0" borderId="3" xfId="0" applyNumberFormat="1" applyFont="1" applyFill="1" applyBorder="1" applyAlignment="1" applyProtection="1">
      <alignment vertical="center" wrapText="1"/>
    </xf>
    <xf numFmtId="164" fontId="10" fillId="2" borderId="3" xfId="0" applyNumberFormat="1" applyFont="1" applyFill="1" applyBorder="1" applyAlignment="1" applyProtection="1">
      <alignment vertical="center" wrapText="1"/>
    </xf>
    <xf numFmtId="164" fontId="10" fillId="0" borderId="4" xfId="0" applyNumberFormat="1" applyFont="1" applyFill="1" applyBorder="1" applyAlignment="1" applyProtection="1">
      <alignment vertical="center" wrapText="1"/>
    </xf>
    <xf numFmtId="164" fontId="16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2" applyFill="1" applyProtection="1"/>
    <xf numFmtId="0" fontId="1" fillId="0" borderId="0" xfId="2" applyFill="1" applyProtection="1">
      <protection locked="0"/>
    </xf>
    <xf numFmtId="0" fontId="24" fillId="0" borderId="0" xfId="2" applyFont="1" applyFill="1" applyAlignment="1" applyProtection="1">
      <protection locked="0"/>
    </xf>
    <xf numFmtId="0" fontId="0" fillId="0" borderId="0" xfId="0" applyAlignment="1"/>
    <xf numFmtId="0" fontId="2" fillId="0" borderId="0" xfId="0" applyFont="1" applyFill="1" applyAlignment="1">
      <alignment horizontal="right" vertical="center"/>
    </xf>
    <xf numFmtId="0" fontId="23" fillId="0" borderId="0" xfId="0" applyFont="1" applyFill="1" applyAlignment="1">
      <alignment horizontal="right"/>
    </xf>
    <xf numFmtId="0" fontId="19" fillId="0" borderId="5" xfId="2" applyFont="1" applyFill="1" applyBorder="1" applyAlignment="1" applyProtection="1">
      <alignment horizontal="center" vertical="center" wrapText="1"/>
    </xf>
    <xf numFmtId="0" fontId="19" fillId="0" borderId="6" xfId="2" applyFont="1" applyFill="1" applyBorder="1" applyAlignment="1" applyProtection="1">
      <alignment horizontal="center" vertical="center"/>
    </xf>
    <xf numFmtId="0" fontId="19" fillId="0" borderId="7" xfId="2" applyFont="1" applyFill="1" applyBorder="1" applyAlignment="1" applyProtection="1">
      <alignment horizontal="center" vertical="center"/>
    </xf>
    <xf numFmtId="0" fontId="9" fillId="0" borderId="2" xfId="2" applyFont="1" applyFill="1" applyBorder="1" applyAlignment="1" applyProtection="1">
      <alignment horizontal="left" vertical="center" indent="1"/>
    </xf>
    <xf numFmtId="0" fontId="1" fillId="0" borderId="0" xfId="2" applyFill="1" applyAlignment="1" applyProtection="1">
      <alignment vertical="center"/>
    </xf>
    <xf numFmtId="0" fontId="9" fillId="0" borderId="26" xfId="2" applyFont="1" applyFill="1" applyBorder="1" applyAlignment="1" applyProtection="1">
      <alignment horizontal="left" vertical="center" indent="1"/>
    </xf>
    <xf numFmtId="0" fontId="9" fillId="0" borderId="30" xfId="2" applyFont="1" applyFill="1" applyBorder="1" applyAlignment="1" applyProtection="1">
      <alignment horizontal="left" vertical="center" wrapText="1" indent="1"/>
    </xf>
    <xf numFmtId="164" fontId="25" fillId="0" borderId="30" xfId="2" applyNumberFormat="1" applyFont="1" applyFill="1" applyBorder="1" applyAlignment="1" applyProtection="1">
      <alignment vertical="center"/>
      <protection locked="0"/>
    </xf>
    <xf numFmtId="164" fontId="9" fillId="0" borderId="40" xfId="2" applyNumberFormat="1" applyFont="1" applyFill="1" applyBorder="1" applyAlignment="1" applyProtection="1">
      <alignment vertical="center"/>
    </xf>
    <xf numFmtId="0" fontId="1" fillId="0" borderId="0" xfId="2" applyFill="1" applyAlignment="1" applyProtection="1">
      <alignment vertical="center" wrapText="1"/>
    </xf>
    <xf numFmtId="0" fontId="9" fillId="0" borderId="11" xfId="2" applyFont="1" applyFill="1" applyBorder="1" applyAlignment="1" applyProtection="1">
      <alignment horizontal="left" vertical="center" indent="1"/>
    </xf>
    <xf numFmtId="0" fontId="9" fillId="0" borderId="12" xfId="2" applyFont="1" applyFill="1" applyBorder="1" applyAlignment="1" applyProtection="1">
      <alignment horizontal="left" vertical="center" wrapText="1" indent="1"/>
    </xf>
    <xf numFmtId="164" fontId="25" fillId="0" borderId="12" xfId="2" applyNumberFormat="1" applyFont="1" applyFill="1" applyBorder="1" applyAlignment="1" applyProtection="1">
      <alignment vertical="center"/>
      <protection locked="0"/>
    </xf>
    <xf numFmtId="164" fontId="9" fillId="0" borderId="13" xfId="2" applyNumberFormat="1" applyFont="1" applyFill="1" applyBorder="1" applyAlignment="1" applyProtection="1">
      <alignment vertical="center"/>
    </xf>
    <xf numFmtId="0" fontId="1" fillId="0" borderId="0" xfId="2" applyFill="1" applyAlignment="1" applyProtection="1">
      <alignment vertical="center"/>
      <protection locked="0"/>
    </xf>
    <xf numFmtId="0" fontId="9" fillId="0" borderId="9" xfId="2" applyFont="1" applyFill="1" applyBorder="1" applyAlignment="1" applyProtection="1">
      <alignment horizontal="left" vertical="center" wrapText="1" indent="1"/>
    </xf>
    <xf numFmtId="164" fontId="25" fillId="0" borderId="9" xfId="2" applyNumberFormat="1" applyFont="1" applyFill="1" applyBorder="1" applyAlignment="1" applyProtection="1">
      <alignment vertical="center"/>
      <protection locked="0"/>
    </xf>
    <xf numFmtId="164" fontId="9" fillId="0" borderId="10" xfId="2" applyNumberFormat="1" applyFont="1" applyFill="1" applyBorder="1" applyAlignment="1" applyProtection="1">
      <alignment vertical="center"/>
    </xf>
    <xf numFmtId="0" fontId="9" fillId="0" borderId="12" xfId="2" applyFont="1" applyFill="1" applyBorder="1" applyAlignment="1" applyProtection="1">
      <alignment horizontal="left" vertical="center" indent="1"/>
    </xf>
    <xf numFmtId="0" fontId="8" fillId="0" borderId="3" xfId="2" applyFont="1" applyFill="1" applyBorder="1" applyAlignment="1" applyProtection="1">
      <alignment horizontal="left" vertical="center" indent="1"/>
    </xf>
    <xf numFmtId="164" fontId="26" fillId="0" borderId="3" xfId="2" applyNumberFormat="1" applyFont="1" applyFill="1" applyBorder="1" applyAlignment="1" applyProtection="1">
      <alignment vertical="center"/>
    </xf>
    <xf numFmtId="164" fontId="10" fillId="0" borderId="4" xfId="2" applyNumberFormat="1" applyFont="1" applyFill="1" applyBorder="1" applyAlignment="1" applyProtection="1">
      <alignment vertical="center"/>
    </xf>
    <xf numFmtId="0" fontId="9" fillId="0" borderId="8" xfId="2" applyFont="1" applyFill="1" applyBorder="1" applyAlignment="1" applyProtection="1">
      <alignment horizontal="left" vertical="center" indent="1"/>
    </xf>
    <xf numFmtId="0" fontId="9" fillId="0" borderId="9" xfId="2" applyFont="1" applyFill="1" applyBorder="1" applyAlignment="1" applyProtection="1">
      <alignment horizontal="left" vertical="center" indent="1"/>
    </xf>
    <xf numFmtId="0" fontId="10" fillId="0" borderId="2" xfId="2" applyFont="1" applyFill="1" applyBorder="1" applyAlignment="1" applyProtection="1">
      <alignment horizontal="left" vertical="center" indent="1"/>
    </xf>
    <xf numFmtId="0" fontId="8" fillId="0" borderId="3" xfId="2" applyFont="1" applyFill="1" applyBorder="1" applyAlignment="1" applyProtection="1">
      <alignment horizontal="left" indent="1"/>
    </xf>
    <xf numFmtId="164" fontId="26" fillId="0" borderId="3" xfId="2" applyNumberFormat="1" applyFont="1" applyFill="1" applyBorder="1" applyProtection="1"/>
    <xf numFmtId="164" fontId="10" fillId="0" borderId="4" xfId="2" applyNumberFormat="1" applyFont="1" applyFill="1" applyBorder="1" applyProtection="1"/>
    <xf numFmtId="0" fontId="11" fillId="0" borderId="0" xfId="2" applyFont="1" applyFill="1" applyProtection="1"/>
    <xf numFmtId="0" fontId="27" fillId="0" borderId="0" xfId="2" applyFont="1" applyFill="1" applyProtection="1">
      <protection locked="0"/>
    </xf>
    <xf numFmtId="0" fontId="3" fillId="0" borderId="0" xfId="2" applyFont="1" applyFill="1" applyProtection="1">
      <protection locked="0"/>
    </xf>
    <xf numFmtId="0" fontId="24" fillId="0" borderId="0" xfId="0" applyFont="1" applyAlignme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0" fillId="0" borderId="0" xfId="0" applyProtection="1"/>
    <xf numFmtId="0" fontId="4" fillId="0" borderId="5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 wrapText="1"/>
    </xf>
    <xf numFmtId="0" fontId="15" fillId="0" borderId="20" xfId="0" applyFont="1" applyBorder="1" applyAlignment="1" applyProtection="1">
      <alignment horizontal="right" vertical="center" indent="1"/>
    </xf>
    <xf numFmtId="0" fontId="15" fillId="0" borderId="21" xfId="0" applyFont="1" applyBorder="1" applyAlignment="1" applyProtection="1">
      <alignment horizontal="left" vertical="center" indent="1"/>
      <protection locked="0"/>
    </xf>
    <xf numFmtId="3" fontId="28" fillId="0" borderId="22" xfId="0" applyNumberFormat="1" applyFont="1" applyBorder="1" applyAlignment="1" applyProtection="1">
      <alignment horizontal="right" vertical="center" indent="1"/>
      <protection locked="0"/>
    </xf>
    <xf numFmtId="0" fontId="15" fillId="0" borderId="11" xfId="0" applyFont="1" applyBorder="1" applyAlignment="1" applyProtection="1">
      <alignment horizontal="right" vertical="center" indent="1"/>
    </xf>
    <xf numFmtId="0" fontId="15" fillId="0" borderId="12" xfId="0" applyFont="1" applyBorder="1" applyAlignment="1" applyProtection="1">
      <alignment horizontal="left" vertical="center" indent="1"/>
      <protection locked="0"/>
    </xf>
    <xf numFmtId="3" fontId="28" fillId="0" borderId="13" xfId="0" applyNumberFormat="1" applyFont="1" applyBorder="1" applyAlignment="1" applyProtection="1">
      <alignment horizontal="right" vertical="center" indent="1"/>
      <protection locked="0"/>
    </xf>
    <xf numFmtId="3" fontId="28" fillId="0" borderId="13" xfId="0" applyNumberFormat="1" applyFont="1" applyFill="1" applyBorder="1" applyAlignment="1" applyProtection="1">
      <alignment horizontal="right" vertical="center" indent="1"/>
      <protection locked="0"/>
    </xf>
    <xf numFmtId="0" fontId="15" fillId="0" borderId="14" xfId="0" applyFont="1" applyBorder="1" applyAlignment="1" applyProtection="1">
      <alignment horizontal="right" vertical="center" indent="1"/>
    </xf>
    <xf numFmtId="0" fontId="15" fillId="0" borderId="15" xfId="0" applyFont="1" applyBorder="1" applyAlignment="1" applyProtection="1">
      <alignment horizontal="left" vertical="center" indent="1"/>
      <protection locked="0"/>
    </xf>
    <xf numFmtId="3" fontId="28" fillId="0" borderId="16" xfId="0" applyNumberFormat="1" applyFont="1" applyFill="1" applyBorder="1" applyAlignment="1" applyProtection="1">
      <alignment horizontal="right" vertical="center" indent="1"/>
      <protection locked="0"/>
    </xf>
    <xf numFmtId="164" fontId="11" fillId="3" borderId="34" xfId="0" applyNumberFormat="1" applyFont="1" applyFill="1" applyBorder="1" applyAlignment="1" applyProtection="1">
      <alignment horizontal="left" vertical="center" wrapText="1" indent="2"/>
    </xf>
    <xf numFmtId="3" fontId="29" fillId="0" borderId="4" xfId="0" applyNumberFormat="1" applyFont="1" applyFill="1" applyBorder="1" applyAlignment="1" applyProtection="1">
      <alignment horizontal="right" vertical="center" indent="1"/>
    </xf>
    <xf numFmtId="0" fontId="15" fillId="0" borderId="21" xfId="0" applyFont="1" applyBorder="1" applyAlignment="1" applyProtection="1">
      <alignment horizontal="left" vertical="center" wrapText="1" indent="1"/>
      <protection locked="0"/>
    </xf>
    <xf numFmtId="164" fontId="6" fillId="0" borderId="1" xfId="1" applyNumberFormat="1" applyFont="1" applyFill="1" applyBorder="1" applyAlignment="1" applyProtection="1">
      <alignment horizontal="left" vertical="center"/>
    </xf>
    <xf numFmtId="0" fontId="2" fillId="0" borderId="0" xfId="1" applyFont="1" applyFill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164" fontId="5" fillId="0" borderId="0" xfId="1" applyNumberFormat="1" applyFont="1" applyFill="1" applyBorder="1" applyAlignment="1" applyProtection="1">
      <alignment horizontal="center" vertical="center"/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164" fontId="5" fillId="0" borderId="0" xfId="1" applyNumberFormat="1" applyFont="1" applyFill="1" applyBorder="1" applyAlignment="1" applyProtection="1">
      <alignment horizontal="center" vertical="center"/>
    </xf>
    <xf numFmtId="164" fontId="6" fillId="0" borderId="1" xfId="1" applyNumberFormat="1" applyFont="1" applyFill="1" applyBorder="1" applyAlignment="1" applyProtection="1">
      <alignment horizontal="left"/>
    </xf>
    <xf numFmtId="0" fontId="14" fillId="0" borderId="0" xfId="1" applyFont="1" applyFill="1" applyAlignment="1" applyProtection="1">
      <alignment horizontal="center"/>
    </xf>
    <xf numFmtId="164" fontId="2" fillId="0" borderId="0" xfId="0" applyNumberFormat="1" applyFont="1" applyFill="1" applyAlignment="1" applyProtection="1">
      <alignment horizontal="center" textRotation="180" wrapText="1"/>
    </xf>
    <xf numFmtId="164" fontId="19" fillId="0" borderId="32" xfId="0" applyNumberFormat="1" applyFont="1" applyFill="1" applyBorder="1" applyAlignment="1" applyProtection="1">
      <alignment horizontal="center" vertical="center" wrapText="1"/>
    </xf>
    <xf numFmtId="164" fontId="19" fillId="0" borderId="33" xfId="0" applyNumberFormat="1" applyFont="1" applyFill="1" applyBorder="1" applyAlignment="1" applyProtection="1">
      <alignment horizontal="center" vertical="center" wrapText="1"/>
    </xf>
    <xf numFmtId="164" fontId="22" fillId="0" borderId="42" xfId="0" applyNumberFormat="1" applyFont="1" applyFill="1" applyBorder="1" applyAlignment="1" applyProtection="1">
      <alignment horizontal="left" vertical="top" wrapText="1"/>
    </xf>
    <xf numFmtId="164" fontId="19" fillId="0" borderId="43" xfId="0" applyNumberFormat="1" applyFont="1" applyFill="1" applyBorder="1" applyAlignment="1" applyProtection="1">
      <alignment horizontal="center" vertical="center" wrapText="1"/>
    </xf>
    <xf numFmtId="164" fontId="19" fillId="0" borderId="44" xfId="0" applyNumberFormat="1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164" fontId="3" fillId="0" borderId="0" xfId="0" applyNumberFormat="1" applyFont="1" applyFill="1" applyAlignment="1" applyProtection="1">
      <alignment horizontal="center" vertical="center" wrapText="1"/>
      <protection locked="0"/>
    </xf>
    <xf numFmtId="0" fontId="3" fillId="0" borderId="0" xfId="2" applyFont="1" applyFill="1" applyAlignment="1" applyProtection="1">
      <alignment horizontal="center" wrapText="1"/>
    </xf>
    <xf numFmtId="0" fontId="3" fillId="0" borderId="0" xfId="2" applyFont="1" applyFill="1" applyAlignment="1" applyProtection="1">
      <alignment horizontal="center"/>
    </xf>
    <xf numFmtId="0" fontId="7" fillId="0" borderId="46" xfId="2" applyFont="1" applyFill="1" applyBorder="1" applyAlignment="1" applyProtection="1">
      <alignment horizontal="left" vertical="center" indent="1"/>
    </xf>
    <xf numFmtId="0" fontId="7" fillId="0" borderId="47" xfId="2" applyFont="1" applyFill="1" applyBorder="1" applyAlignment="1" applyProtection="1">
      <alignment horizontal="left" vertical="center" indent="1"/>
    </xf>
    <xf numFmtId="0" fontId="7" fillId="0" borderId="41" xfId="2" applyFont="1" applyFill="1" applyBorder="1" applyAlignment="1" applyProtection="1">
      <alignment horizontal="left" vertical="center" indent="1"/>
    </xf>
    <xf numFmtId="0" fontId="3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right"/>
    </xf>
    <xf numFmtId="0" fontId="19" fillId="0" borderId="48" xfId="0" applyFont="1" applyBorder="1" applyAlignment="1" applyProtection="1">
      <alignment horizontal="left" vertical="center" indent="2"/>
    </xf>
    <xf numFmtId="0" fontId="19" fillId="0" borderId="49" xfId="0" applyFont="1" applyBorder="1" applyAlignment="1" applyProtection="1">
      <alignment horizontal="left" vertical="center" indent="2"/>
    </xf>
  </cellXfs>
  <cellStyles count="3">
    <cellStyle name="Normál" xfId="0" builtinId="0"/>
    <cellStyle name="Normál_KVRENMUNKA" xfId="1" xr:uid="{00000000-0005-0000-0000-000001000000}"/>
    <cellStyle name="Normál_SEGEDLETEK" xfId="2" xr:uid="{00000000-0005-0000-0000-000002000000}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umok/K&#214;LTS&#201;GVET&#201;S%20%20BESZ&#193;MOL&#211;/SZENTE/2021%20&#233;v/Krisztit&#337;l/Eredeti_m&#243;dos&#237;t&#225;s_%20k&#246;lts&#233;gvet&#233;s%20k&#246;telez&#337;%20t&#225;bl&#225;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TALOMJEGYZÉK"/>
      <sheetName val="ALAPADATOK"/>
      <sheetName val="KV_ÖSSZEFÜGGÉSEK"/>
      <sheetName val="KV_1.1.sz.mell."/>
      <sheetName val="KV_1.2.sz.mell."/>
      <sheetName val="KV_1.3.sz.mell."/>
      <sheetName val="KV_1.4.sz.mell."/>
      <sheetName val="KV_2.1.sz.mell."/>
      <sheetName val="KV_2.2.sz.mell."/>
      <sheetName val="KV_ELLENŐRZÉS"/>
      <sheetName val="KV_3.sz.mell."/>
      <sheetName val="KV_4.sz.mell."/>
      <sheetName val="KV_5.sz.mell."/>
      <sheetName val="KV_6.sz.mell."/>
      <sheetName val="KV_7.sz.mell."/>
      <sheetName val="KV_8.sz.mell."/>
      <sheetName val="KV_9.1.sz.mell"/>
      <sheetName val="KV_9.1.1.sz.mell"/>
      <sheetName val="KV_9.1.2.sz.mell."/>
      <sheetName val="KV_9.1.3.sz.mell"/>
      <sheetName val="KV_9.2.sz.mell"/>
      <sheetName val="KV_9.2.1.sz.mell"/>
      <sheetName val="KV_9.2.2.sz.mell"/>
      <sheetName val="KV_9.2.3.sz.mell"/>
      <sheetName val="KV_9.3.sz.mell"/>
      <sheetName val="KV_9.3.1.sz.mell"/>
      <sheetName val="KV_9.3.2.sz.mell"/>
      <sheetName val="KV_9.3.3.sz.mell"/>
      <sheetName val="KV_9.4.sz.mell"/>
      <sheetName val="KV_9.4.1.sz.mell"/>
      <sheetName val="KV_9.4.2.sz.mell"/>
      <sheetName val="KV_9.4.3.sz.mell"/>
      <sheetName val="KV_9.5.sz.mell"/>
      <sheetName val="KV_9.5.1.sz.mell"/>
      <sheetName val="KV_9.5.2.sz.mell"/>
      <sheetName val="KV_9.5.3.sz.mell"/>
      <sheetName val="KV_9.6.sz.mell"/>
      <sheetName val="KV_9.6.1.sz.mell"/>
      <sheetName val="KV_9.6.2.sz.mell"/>
      <sheetName val="KV_9.6.3.sz.mell"/>
      <sheetName val="KV_9.7.sz.mell"/>
      <sheetName val="KV_9.7.1.sz.mell"/>
      <sheetName val="KV_9.7.2.sz.mell"/>
      <sheetName val="KV_9.7.3.sz.mell"/>
      <sheetName val="KV_9.8.sz.mell"/>
      <sheetName val="KV_9.8.1.sz.mell"/>
      <sheetName val="KV_9.8.2.sz.mell"/>
      <sheetName val="KV_9.8.3.sz.mell"/>
      <sheetName val="KV_9.9.sz.mell"/>
      <sheetName val="KV_9.9.1.sz.mell"/>
      <sheetName val="KV_9.9.2.sz.mell"/>
      <sheetName val="KV_9.9.3.sz.mell"/>
      <sheetName val="KV_9.10.sz.mell"/>
      <sheetName val="KV_9.10.1.sz.mell"/>
      <sheetName val="KV_9.10.2.sz.mell"/>
      <sheetName val="KV_9.10.3.sz.mell"/>
      <sheetName val="KV_9.11.sz.mell"/>
      <sheetName val="KV_9.11.1.sz.mell"/>
      <sheetName val="KV_9.11.2.sz.mell"/>
      <sheetName val="KV_9.11.3.sz.mell"/>
      <sheetName val="KV_9.12.sz.mell"/>
      <sheetName val="KV_9.12.1.sz.mell"/>
      <sheetName val="KV_9.12.2.sz.mell"/>
      <sheetName val="KV_9.12.3.sz.mell"/>
      <sheetName val="KV_10.sz.mell"/>
      <sheetName val="KV_1.sz.tájékoztató_t."/>
      <sheetName val="KV_2.sz.tájékoztató_t."/>
      <sheetName val="KV_3.sz.tájékoztató_t."/>
      <sheetName val="KV_4.sz.tájékoztató_t."/>
      <sheetName val="KV_5.sz.tájékoztató_t."/>
      <sheetName val="KV_6.sz.tájékoztató_t."/>
      <sheetName val="KV_7.sz.tájékoztató_t."/>
      <sheetName val="RM_TARTALOMJEGYZÉK"/>
      <sheetName val="RM_ALAPADATOK"/>
      <sheetName val="RM_ÖSSZEFÜGGÉSEK"/>
      <sheetName val="RM_1.1.sz.mell."/>
      <sheetName val="RM_1.2.sz.mell."/>
      <sheetName val="RM_1.3.sz.mell."/>
      <sheetName val="RM_1.4.sz.mell."/>
      <sheetName val="RM_2.1.sz.mell."/>
      <sheetName val="RM_2.2.sz.mell."/>
      <sheetName val="RM_ELLENŐRZÉS"/>
      <sheetName val="RM_3.sz.mell."/>
      <sheetName val="RM_4.sz.mell."/>
      <sheetName val="RM_5.sz.mell."/>
      <sheetName val="RM_6.1.sz.mell"/>
      <sheetName val="RM_6.1.1.sz.mell"/>
      <sheetName val="RM_6.1.2.sz.mell"/>
      <sheetName val="RM_6.1.3.sz.mell"/>
      <sheetName val="RM_6.2.sz.mell"/>
      <sheetName val="RM_6.2.1.sz.mell"/>
      <sheetName val="RM_6.2.2.sz.mell"/>
      <sheetName val="RM_6.2.3.sz.mell"/>
      <sheetName val="RM_6.3.sz.mell"/>
      <sheetName val="RM_6.3.1.sz.mell"/>
      <sheetName val="RM_6.3.2.sz.mell"/>
      <sheetName val="RM_6.3.3.sz.mell"/>
      <sheetName val="RM_6.4.sz.mell"/>
      <sheetName val="RM_6.4.1.sz.mell"/>
      <sheetName val="RM_6.4.2.sz.mell"/>
      <sheetName val="RM_6.4.3.sz.mell"/>
      <sheetName val="RM_6.5.sz.mell"/>
      <sheetName val="RM_6.5.1.sz.mell"/>
      <sheetName val="RM_6.5.2.sz.mell"/>
      <sheetName val="RM_6.5.3.sz.mell"/>
      <sheetName val="RM_6.6.sz.mell"/>
      <sheetName val="RM_6.6.1.sz.mell"/>
      <sheetName val="RM_6.6.2.sz.mell"/>
      <sheetName val="RM_6.6.3.sz.mell"/>
      <sheetName val="RM_6.7.sz.mell"/>
      <sheetName val="RM_6.7.1.sz.mell"/>
      <sheetName val="RM_6.7.2.sz.mell"/>
      <sheetName val="RM_6.7.3.sz.mell"/>
      <sheetName val="RM_6.8.sz.mell"/>
      <sheetName val="RM_6.8.1.sz.mell"/>
      <sheetName val="RM_6.8.2.sz.mell"/>
      <sheetName val="RM_6.8.3.sz.mell"/>
      <sheetName val="RM_6.9.sz.mell"/>
      <sheetName val="RM_6.9.1.sz.mell"/>
      <sheetName val="RM_6.9.2.sz.mell"/>
      <sheetName val="RM_6.9.3.sz.mell"/>
      <sheetName val="RM_6.10.sz.mell"/>
      <sheetName val="RM_6.10.1.sz.mell"/>
      <sheetName val="RM_6.10.2.sz.mell"/>
      <sheetName val="RM_6.10.3.sz.mell"/>
      <sheetName val="RM_6.11.sz.mell"/>
      <sheetName val="RM_6.11.1.sz.mell"/>
      <sheetName val="RM_6.11.2.sz.mell"/>
      <sheetName val="RM_6.11.3.sz.mell"/>
      <sheetName val="RM_6.12.sz.mell"/>
      <sheetName val="RM_6.12.1.sz.mell"/>
      <sheetName val="RM_6.12.2.sz.mell"/>
      <sheetName val="RM_6.12.3.sz.mell"/>
      <sheetName val="RM_7.sz.mell"/>
      <sheetName val="KVI_MOD_TARTALOMJEGYZÉK"/>
      <sheetName val="KVI_MOD_ALAPADATOK"/>
      <sheetName val="KVI_MOD_ÖSSZEFÜGGÉSEK"/>
      <sheetName val="KVI_MOD_1.1.sz.mell."/>
      <sheetName val="KVI_MOD_1.2.sz.mell."/>
      <sheetName val="KVI_MOD_1.3.sz.mell."/>
      <sheetName val="KVI_MOD_1.4.sz.mell."/>
      <sheetName val="KVI_MOD_2.1.sz.mell"/>
      <sheetName val="KVI_MOD_2.2.sz.mell"/>
      <sheetName val="KVI_MOD_ELLENŐRZÉS"/>
      <sheetName val="KVI_MOD_3.sz.mell."/>
      <sheetName val="KVI_MOD_4.sz.mell."/>
      <sheetName val="KVI_MOD_5.sz.mell."/>
      <sheetName val="KVI_MOD_6.sz.mell."/>
      <sheetName val="KVI_MOD_7.sz.mell."/>
      <sheetName val="KVI_MOD_8.sz.mell."/>
      <sheetName val="KVI_MOD_9.1.sz.mell"/>
      <sheetName val="KVI_MOD_9.1.1.sz.mell"/>
      <sheetName val="KVI_MOD_9.1.2.sz.mell"/>
      <sheetName val="KVI_MOD_9.1.3.sz.mell"/>
      <sheetName val="KVI_MOD_9.2.sz.mell"/>
      <sheetName val="KVI_MOD_9.2.1.sz.mell"/>
      <sheetName val="KVI_MOD_9.2.2.sz.mell"/>
      <sheetName val="KVI_MOD_9.2.3.sz.mell"/>
      <sheetName val="KVI_MOD_9.3.sz.mell"/>
      <sheetName val="KVI_MOD_9.3.1.sz.mell"/>
      <sheetName val="KVI_MOD_9.3.2.sz.mell"/>
      <sheetName val="KVI_MOD_9.3.3.sz.mell"/>
      <sheetName val="KVI_MOD_9.4.sz.mell"/>
      <sheetName val="KVI_MOD_9.4.1.sz.mell"/>
      <sheetName val="KVI_MOD_9.4.2.sz.mell"/>
      <sheetName val="KVI_MOD_9.4.3.sz.mell"/>
      <sheetName val="KVI_MOD_9.5.sz.mell"/>
      <sheetName val="KVI_MOD_9.5.1.sz.mell"/>
      <sheetName val="KVI_MOD_9.5.2.sz.mell"/>
      <sheetName val="KVI_MOD_9.5.3.sz.mell"/>
      <sheetName val="KVI_MOD_9.6.sz.mell"/>
      <sheetName val="KVI_MOD_9.6.1.sz.mell"/>
      <sheetName val="KVI_MOD_9.6.2.sz.mell"/>
      <sheetName val="KVI_MOD_9.6.3.sz.mell"/>
      <sheetName val="KVI_MOD_9.7.sz.mell"/>
      <sheetName val="KVI_MOD_9.7.1.sz.mell"/>
      <sheetName val="KVI_MOD_9.7.2.sz.mell"/>
      <sheetName val="KVI_MOD_9.7.3.sz.mell"/>
      <sheetName val="KVI_MOD_9.8.sz.mell"/>
      <sheetName val="KVI_MOD_9.8.1.sz.mell"/>
      <sheetName val="KVI_MOD_9.8.2.sz.mell"/>
      <sheetName val="KVI_MOD_9.8.3.sz.mell"/>
      <sheetName val="KVI_MOD_9.9.sz.mell"/>
      <sheetName val="KVI_MOD_9.9.1.sz.mell"/>
      <sheetName val="KVI_MOD_9.9.2.sz.mell"/>
      <sheetName val="KVI_MOD_9.9.3.sz.mell"/>
      <sheetName val="KVI_MOD_9.10.sz.mell"/>
      <sheetName val="KVI_MOD_9.10.1.sz.mell"/>
      <sheetName val="KVI_MOD_9.10.2.sz.mell"/>
      <sheetName val="KVI_MOD_9.10.3.sz.mell"/>
      <sheetName val="KVI_MOD_9.11.sz.mell"/>
      <sheetName val="KVI_MOD_9.11.1.sz.mell"/>
      <sheetName val="KVI_MOD_9.11.2.sz.mell"/>
      <sheetName val="KVI_MOD_9.11.3.sz.mell"/>
      <sheetName val="KVI_MOD_9.12.sz.mell"/>
      <sheetName val="KVI_MOD_9.12.1.sz.mell"/>
      <sheetName val="KVI_MOD_9.12.2.sz.mell"/>
      <sheetName val="KVI_MOD_9.12.3.sz.mell"/>
      <sheetName val="KVI_MOD_10.sz.mell"/>
      <sheetName val="E_TARTALOMJEGYZÉK"/>
      <sheetName val="E_ALAPADATOK"/>
      <sheetName val="E_ÖSSZEFÜGGÉSEK"/>
      <sheetName val="E_1.1.sz.mell."/>
      <sheetName val="E_1.2.sz.mell."/>
      <sheetName val="E_1.3.sz.mell."/>
      <sheetName val="E_1.4.sz.mell."/>
      <sheetName val="E_2.1.sz.mell."/>
      <sheetName val="E_2.2.sz.mell."/>
      <sheetName val="E_ELLENŐRZÉS"/>
      <sheetName val="E_3.sz.mell."/>
      <sheetName val="E_4.sz.mell."/>
      <sheetName val="E_5.1.sz.mell"/>
      <sheetName val="E_5.1.1.sz.mell"/>
      <sheetName val="E_5.1.2.sz.mell"/>
      <sheetName val="E_5.1.3.sz.mell"/>
      <sheetName val="E_5.2.sz.mell"/>
      <sheetName val="E_5.2.1.sz.mell"/>
      <sheetName val="E_5.2.2.sz.mell"/>
      <sheetName val="E_5.2.3.sz.mell"/>
      <sheetName val="E_5.3.sz.mell"/>
      <sheetName val="E_5.3.1.sz.mell"/>
      <sheetName val="E_5.3.2.sz.mell"/>
      <sheetName val="E_5.3.3.sz.mell"/>
      <sheetName val="E_5.4.sz.mell"/>
      <sheetName val="E_5.4.1.sz.mell"/>
      <sheetName val="E_5.4.2.sz.mell"/>
      <sheetName val="E_5.4.3.sz.mell"/>
      <sheetName val="E_5.5.sz.mell"/>
      <sheetName val="E_5.5.1.sz.mell"/>
      <sheetName val="E_5.5.2.sz.mell"/>
      <sheetName val="E_5.5.3.sz.mell"/>
      <sheetName val="E_5.6.sz.mell"/>
      <sheetName val="E_5.6.1.sz.mell"/>
      <sheetName val="E_5.6.2.sz.mell"/>
      <sheetName val="E_5.6.3.sz.mell"/>
      <sheetName val="E_5.7.sz.mell"/>
      <sheetName val="E_5.7.1.sz.mell"/>
      <sheetName val="E_5.7.2.sz.mell"/>
      <sheetName val="E_5.7.3.sz.mell"/>
      <sheetName val="E_5.8.sz.mell"/>
      <sheetName val="E_5.8.1.sz.mell"/>
      <sheetName val="E_5.8.2.sz.mell"/>
      <sheetName val="E_5.8.3.sz.mell"/>
      <sheetName val="E_5.9.sz.mell"/>
      <sheetName val="E_5.9.1.sz.mell"/>
      <sheetName val="E_5.9.2.sz.mell"/>
      <sheetName val="E_5.9.3.sz.mell"/>
      <sheetName val="E_5.10.sz.mell"/>
      <sheetName val="E_5.10.1.sz.mell"/>
      <sheetName val="E_5.10.2.sz.mell"/>
      <sheetName val="E_5.10.3.sz.mell"/>
      <sheetName val="E_5.11.sz.mell"/>
      <sheetName val="E_5.11.1.sz.mell"/>
      <sheetName val="E_5.11.2.sz.mell"/>
      <sheetName val="E_5.11.3.sz.mell"/>
      <sheetName val="E_5.12.sz.mell"/>
      <sheetName val="E_5.12.1.sz.mell"/>
      <sheetName val="E_5.12.2.sz.mell"/>
      <sheetName val="E_5.12.3.sz.mell"/>
      <sheetName val="IB_TARTALOMJEGYZÉK"/>
      <sheetName val="IB_ALAPADATOK"/>
      <sheetName val="IB_ÖSSZEFÜGGÉSEK"/>
      <sheetName val="IB_1.1.sz.mell."/>
      <sheetName val="IB_1.2.sz.mell."/>
      <sheetName val="IB_1.3.sz.mell."/>
      <sheetName val="IB_1.4.sz.mell."/>
      <sheetName val="IB_2.1.sz.mell"/>
      <sheetName val="IB_2.2.sz.mell"/>
      <sheetName val="IB_ELLENŐRZÉS"/>
      <sheetName val="IB_3.sz.mell."/>
      <sheetName val="IB_4.sz.mell."/>
      <sheetName val="IB_5.sz.mell."/>
      <sheetName val="IB_6.1.sz.mell"/>
      <sheetName val="IB_6.1.1.sz.mell"/>
      <sheetName val="IB_6.1.2.sz.mell"/>
      <sheetName val="IB_6.1.3.sz.mell"/>
      <sheetName val="IB_6.2.sz.mell"/>
      <sheetName val="IB_6.2.1.sz.mell"/>
      <sheetName val="IB_6.2.2.sz.mell"/>
      <sheetName val="IB_6.2.3.sz.mell"/>
      <sheetName val="IB_6.3.sz.mell"/>
      <sheetName val="IB_6.3.1.sz.mell"/>
      <sheetName val="IB_6.3.2.sz.mell"/>
      <sheetName val="IB_6.3.3.sz.mell"/>
      <sheetName val="IB_6.4.sz.mell"/>
      <sheetName val="IB_6.4.1.sz.mell"/>
      <sheetName val="IB_6.4.2.sz.mell"/>
      <sheetName val="IB_6.4.3.sz.mell"/>
      <sheetName val="IB_6.5.sz.mell"/>
      <sheetName val="IB_6.5.1.sz.mell"/>
      <sheetName val="IB_6.5.2.sz.mell"/>
      <sheetName val="IB_6.5.3.sz.mell"/>
      <sheetName val="IB_6.6.sz.mell"/>
      <sheetName val="IB_6.6.1.sz.mell"/>
      <sheetName val="IB_6.6.2.sz.mell"/>
      <sheetName val="IB_6.6.3.sz.mell"/>
      <sheetName val="IB_6.7.sz.mell"/>
      <sheetName val="IB_6.7.1.sz.mell"/>
      <sheetName val="IB_6.7.2.sz.mell"/>
      <sheetName val="IB_6.7.3.sz.mell"/>
      <sheetName val="IB_6.8.sz.mell"/>
      <sheetName val="IB_6.8.1.sz.mell"/>
      <sheetName val="IB_6.8.2.sz.mell"/>
      <sheetName val="IB_6.8.3.sz.mell"/>
      <sheetName val="IB_6.9.sz.mell"/>
      <sheetName val="IB_6.9.1.sz.mell"/>
      <sheetName val="IB_6.9.2.sz.mell"/>
      <sheetName val="IB_6.9.3.sz.mell"/>
      <sheetName val="IB_6.10.sz.mell"/>
      <sheetName val="IB_6.10.1.sz.mell"/>
      <sheetName val="IB_6.10.2.sz.mell"/>
      <sheetName val="IB_6.10.3.sz.mell"/>
      <sheetName val="IB_6.11.sz.mell"/>
      <sheetName val="IB_6.11.1.sz.mell"/>
      <sheetName val="IB_6.11.2.sz.mell"/>
      <sheetName val="IB_6.11.3.sz.mell"/>
      <sheetName val="IB_6.12.sz.mell"/>
      <sheetName val="IB_6.12.1.sz.mell"/>
      <sheetName val="IB_6.12.2.sz.mell"/>
      <sheetName val="IB_6.12.3.sz.mell"/>
      <sheetName val="IB_7.sz.mell."/>
      <sheetName val="Z_TARTALOMJEGYZÉK"/>
      <sheetName val="Z_ALAPADATOK"/>
      <sheetName val="Z_ÖSSZEFÜGGÉSEK"/>
      <sheetName val="Z_1.1.sz.mell."/>
      <sheetName val="Z_1.2.sz.mell."/>
      <sheetName val="Z_1.3.sz.mell."/>
      <sheetName val="Z_1.4.sz.mell."/>
      <sheetName val="Z_2.1.sz.mell"/>
      <sheetName val="Z_2.2.sz.mell"/>
      <sheetName val="Z_ELLENŐRZÉS"/>
      <sheetName val="Z_3.sz.mell."/>
      <sheetName val="Z_4.sz.mell."/>
      <sheetName val="Z_5.sz.mell."/>
      <sheetName val="Z_6.1.sz.mell"/>
      <sheetName val="Z_6.1.1.sz.mell"/>
      <sheetName val="Z_6.1.2.sz.mell"/>
      <sheetName val="Z_6.1.3.sz.mell"/>
      <sheetName val="Z_6.2.sz.mell"/>
      <sheetName val="Z_6.2.1.sz.mell"/>
      <sheetName val="Z_6.2.2.sz.mell"/>
      <sheetName val="Z_6.2.3.sz.mell"/>
      <sheetName val="Z_6.3.sz.mell"/>
      <sheetName val="Z_6.3.1.sz.mell"/>
      <sheetName val="Z_6.3.2.sz.mell"/>
      <sheetName val="Z_6.3.3.sz.mell"/>
      <sheetName val="Z_6.4.sz.mell"/>
      <sheetName val="Z_6.4.1.sz.mell"/>
      <sheetName val="Z_6.4.2.sz.mell"/>
      <sheetName val="Z_6.4.3.sz.mell"/>
      <sheetName val="Z_6.5.sz.mell"/>
      <sheetName val="Z_6.5.1.sz.mell"/>
      <sheetName val="Z_6.5.2.sz.mell"/>
      <sheetName val="Z_6.5.3.sz.mell"/>
      <sheetName val="Z_6.6.sz.mell"/>
      <sheetName val="Z_6.6.1.sz.mell"/>
      <sheetName val="Z_6.6.2.sz.mell"/>
      <sheetName val="Z_6.6.3.sz.mell"/>
      <sheetName val="Z_6.7.sz.mell"/>
      <sheetName val="Z_6.7.1.sz.mell"/>
      <sheetName val="Z_6.7.2.sz.mell"/>
      <sheetName val="Z_6.7.3.sz.mell"/>
      <sheetName val="Z_6.8.sz.mell"/>
      <sheetName val="Z_6.8.1.sz.mell"/>
      <sheetName val="Z_6.8.2.sz.mell"/>
      <sheetName val="Z_6.8.3.sz.mell"/>
      <sheetName val="Z_6.9.sz.mell"/>
      <sheetName val="Z_6.9.1.sz.mell"/>
      <sheetName val="Z_6.9.2.sz.mell"/>
      <sheetName val="Z_6.9.3.sz.mell"/>
      <sheetName val="Z_6.10.sz.mell"/>
      <sheetName val="Z_6.10.1.sz.mell"/>
      <sheetName val="Z_6.10.2.sz.mell"/>
      <sheetName val="Z_6.10.3.sz.mell"/>
      <sheetName val="Z_6.11.sz.mell"/>
      <sheetName val="Z_6.11.1.sz.mell"/>
      <sheetName val="Z_6.11.2.sz.mell"/>
      <sheetName val="Z_6.11.3.sz.mell"/>
      <sheetName val="Z_6.12.sz.mell"/>
      <sheetName val="Z_6.12.1.sz.mell"/>
      <sheetName val="Z_6.12.2.sz.mell"/>
      <sheetName val="Z_6.12.3.sz.mell"/>
      <sheetName val="Z_7.sz.mell"/>
      <sheetName val="Z_8.sz.mell"/>
      <sheetName val="Z_1.tájékoztató_t."/>
      <sheetName val="Z_2.tájékoztató_t."/>
      <sheetName val="Z_3.tájékoztató_t."/>
      <sheetName val="Z_4.tájékoztató_t."/>
      <sheetName val="Z_5.tájékoztató_t."/>
      <sheetName val="Z_6.tájékoztató_t."/>
      <sheetName val="Z_7.1.tájékoztató_t."/>
      <sheetName val="Z_7.2.tájékoztató_t."/>
      <sheetName val="Z_7.3.tájékoztató_t."/>
      <sheetName val="Z_8.tájékoztató_t."/>
      <sheetName val="Z_9.tájékoztató_t."/>
      <sheetName val="Munka1"/>
      <sheetName val="Munka2"/>
    </sheetNames>
    <sheetDataSet>
      <sheetData sheetId="0" refreshError="1"/>
      <sheetData sheetId="1" refreshError="1">
        <row r="3">
          <cell r="A3" t="str">
            <v>Szente Község  Önkormányzata</v>
          </cell>
        </row>
        <row r="7">
          <cell r="A7" t="str">
            <v>a</v>
          </cell>
          <cell r="B7" t="str">
            <v>…</v>
          </cell>
          <cell r="C7" t="str">
            <v>/</v>
          </cell>
          <cell r="D7" t="str">
            <v>2021.</v>
          </cell>
          <cell r="E7" t="str">
            <v>(</v>
          </cell>
          <cell r="F7" t="str">
            <v>…</v>
          </cell>
          <cell r="G7" t="str">
            <v>)</v>
          </cell>
          <cell r="H7" t="str">
            <v>önkormányzati rendelethez</v>
          </cell>
        </row>
      </sheetData>
      <sheetData sheetId="2" refreshError="1">
        <row r="5">
          <cell r="A5" t="str">
            <v>2021. évi előirányzat BEVÉTELEK</v>
          </cell>
        </row>
      </sheetData>
      <sheetData sheetId="3" refreshError="1">
        <row r="7">
          <cell r="C7" t="str">
            <v>Forintban!</v>
          </cell>
        </row>
        <row r="8">
          <cell r="C8" t="str">
            <v>2021. évi előirányzat</v>
          </cell>
        </row>
      </sheetData>
      <sheetData sheetId="4" refreshError="1"/>
      <sheetData sheetId="5" refreshError="1"/>
      <sheetData sheetId="6" refreshError="1"/>
      <sheetData sheetId="7" refreshError="1">
        <row r="4">
          <cell r="C4" t="str">
            <v>2021. évi előirányzat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>
        <row r="5">
          <cell r="C5" t="str">
            <v>Forintban!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>
        <row r="4">
          <cell r="D4" t="str">
            <v>Forintban!</v>
          </cell>
        </row>
      </sheetData>
      <sheetData sheetId="68" refreshError="1">
        <row r="3">
          <cell r="O3" t="str">
            <v>Forintban!</v>
          </cell>
        </row>
      </sheetData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4"/>
  <sheetViews>
    <sheetView view="pageBreakPreview" topLeftCell="A121" zoomScale="60" zoomScaleNormal="100" workbookViewId="0">
      <selection activeCell="F152" sqref="A1:XFD1048576"/>
    </sheetView>
  </sheetViews>
  <sheetFormatPr defaultColWidth="9.109375" defaultRowHeight="15.6" x14ac:dyDescent="0.3"/>
  <cols>
    <col min="1" max="1" width="8.109375" style="102" customWidth="1"/>
    <col min="2" max="2" width="85.109375" style="102" customWidth="1"/>
    <col min="3" max="3" width="18.5546875" style="103" customWidth="1"/>
    <col min="4" max="4" width="7.6640625" style="2" customWidth="1"/>
    <col min="5" max="16384" width="9.109375" style="2"/>
  </cols>
  <sheetData>
    <row r="1" spans="1:3" x14ac:dyDescent="0.3">
      <c r="A1" s="1"/>
      <c r="B1" s="255" t="str">
        <f>CONCATENATE("1.1. melléklet ",[1]ALAPADATOK!A7," ",[1]ALAPADATOK!B7," ",[1]ALAPADATOK!C7," ",[1]ALAPADATOK!D7," ",[1]ALAPADATOK!E7," ",[1]ALAPADATOK!F7," ",[1]ALAPADATOK!G7," ",[1]ALAPADATOK!H7)</f>
        <v>1.1. melléklet a … / 2021. ( … ) önkormányzati rendelethez</v>
      </c>
      <c r="C1" s="256"/>
    </row>
    <row r="2" spans="1:3" x14ac:dyDescent="0.3">
      <c r="A2" s="3"/>
      <c r="B2" s="4" t="str">
        <f>CONCATENATE([1]ALAPADATOK!A3)</f>
        <v>Szente Község  Önkormányzata</v>
      </c>
      <c r="C2" s="5"/>
    </row>
    <row r="3" spans="1:3" x14ac:dyDescent="0.3">
      <c r="A3" s="5"/>
      <c r="B3" s="4" t="str">
        <f>CONCATENATE([1]ALAPADATOK!D7," ÉVI KÖLTSÉGVETÉS")</f>
        <v>2021. ÉVI KÖLTSÉGVETÉS</v>
      </c>
      <c r="C3" s="5"/>
    </row>
    <row r="4" spans="1:3" x14ac:dyDescent="0.3">
      <c r="A4" s="5"/>
      <c r="B4" s="4" t="s">
        <v>0</v>
      </c>
      <c r="C4" s="5"/>
    </row>
    <row r="5" spans="1:3" x14ac:dyDescent="0.3">
      <c r="A5" s="1"/>
      <c r="B5" s="1"/>
      <c r="C5" s="6"/>
    </row>
    <row r="6" spans="1:3" x14ac:dyDescent="0.3">
      <c r="A6" s="257" t="s">
        <v>1</v>
      </c>
      <c r="B6" s="257"/>
      <c r="C6" s="257"/>
    </row>
    <row r="7" spans="1:3" ht="16.2" thickBot="1" x14ac:dyDescent="0.35">
      <c r="A7" s="258" t="s">
        <v>2</v>
      </c>
      <c r="B7" s="258"/>
      <c r="C7" s="7" t="s">
        <v>3</v>
      </c>
    </row>
    <row r="8" spans="1:3" ht="23.4" thickBot="1" x14ac:dyDescent="0.35">
      <c r="A8" s="8" t="s">
        <v>4</v>
      </c>
      <c r="B8" s="9" t="s">
        <v>5</v>
      </c>
      <c r="C8" s="10" t="str">
        <f>+CONCATENATE(LEFT([1]KV_ÖSSZEFÜGGÉSEK!A5,4),". évi előirányzat")</f>
        <v>2021. évi előirányzat</v>
      </c>
    </row>
    <row r="9" spans="1:3" s="14" customFormat="1" ht="12" thickBot="1" x14ac:dyDescent="0.25">
      <c r="A9" s="11"/>
      <c r="B9" s="12" t="s">
        <v>6</v>
      </c>
      <c r="C9" s="13" t="s">
        <v>7</v>
      </c>
    </row>
    <row r="10" spans="1:3" s="18" customFormat="1" ht="13.8" thickBot="1" x14ac:dyDescent="0.3">
      <c r="A10" s="15" t="s">
        <v>8</v>
      </c>
      <c r="B10" s="16" t="s">
        <v>9</v>
      </c>
      <c r="C10" s="17">
        <f>+C11+C12+C13+C14+C15+C16</f>
        <v>87818453</v>
      </c>
    </row>
    <row r="11" spans="1:3" s="18" customFormat="1" ht="13.2" x14ac:dyDescent="0.25">
      <c r="A11" s="19" t="s">
        <v>10</v>
      </c>
      <c r="B11" s="20" t="s">
        <v>11</v>
      </c>
      <c r="C11" s="21">
        <v>13940048</v>
      </c>
    </row>
    <row r="12" spans="1:3" s="18" customFormat="1" ht="13.2" x14ac:dyDescent="0.25">
      <c r="A12" s="22" t="s">
        <v>12</v>
      </c>
      <c r="B12" s="23" t="s">
        <v>13</v>
      </c>
      <c r="C12" s="24">
        <v>36531400</v>
      </c>
    </row>
    <row r="13" spans="1:3" s="18" customFormat="1" ht="13.2" x14ac:dyDescent="0.25">
      <c r="A13" s="22" t="s">
        <v>14</v>
      </c>
      <c r="B13" s="23" t="s">
        <v>15</v>
      </c>
      <c r="C13" s="24">
        <v>35077005</v>
      </c>
    </row>
    <row r="14" spans="1:3" s="18" customFormat="1" ht="13.2" x14ac:dyDescent="0.25">
      <c r="A14" s="22" t="s">
        <v>16</v>
      </c>
      <c r="B14" s="23" t="s">
        <v>17</v>
      </c>
      <c r="C14" s="24">
        <v>2270000</v>
      </c>
    </row>
    <row r="15" spans="1:3" s="18" customFormat="1" ht="13.2" x14ac:dyDescent="0.25">
      <c r="A15" s="22" t="s">
        <v>18</v>
      </c>
      <c r="B15" s="25" t="s">
        <v>19</v>
      </c>
      <c r="C15" s="24"/>
    </row>
    <row r="16" spans="1:3" s="18" customFormat="1" ht="13.8" thickBot="1" x14ac:dyDescent="0.3">
      <c r="A16" s="26" t="s">
        <v>20</v>
      </c>
      <c r="B16" s="27" t="s">
        <v>21</v>
      </c>
      <c r="C16" s="24"/>
    </row>
    <row r="17" spans="1:3" s="18" customFormat="1" ht="13.8" thickBot="1" x14ac:dyDescent="0.3">
      <c r="A17" s="15" t="s">
        <v>22</v>
      </c>
      <c r="B17" s="28" t="s">
        <v>23</v>
      </c>
      <c r="C17" s="17">
        <f>+C18+C19+C20+C21+C22</f>
        <v>8173906</v>
      </c>
    </row>
    <row r="18" spans="1:3" s="18" customFormat="1" ht="13.2" x14ac:dyDescent="0.25">
      <c r="A18" s="19" t="s">
        <v>24</v>
      </c>
      <c r="B18" s="20" t="s">
        <v>25</v>
      </c>
      <c r="C18" s="21"/>
    </row>
    <row r="19" spans="1:3" s="18" customFormat="1" ht="13.2" x14ac:dyDescent="0.25">
      <c r="A19" s="22" t="s">
        <v>26</v>
      </c>
      <c r="B19" s="23" t="s">
        <v>27</v>
      </c>
      <c r="C19" s="24"/>
    </row>
    <row r="20" spans="1:3" s="18" customFormat="1" ht="13.2" x14ac:dyDescent="0.25">
      <c r="A20" s="22" t="s">
        <v>28</v>
      </c>
      <c r="B20" s="23" t="s">
        <v>29</v>
      </c>
      <c r="C20" s="24"/>
    </row>
    <row r="21" spans="1:3" s="18" customFormat="1" ht="13.2" x14ac:dyDescent="0.25">
      <c r="A21" s="22" t="s">
        <v>30</v>
      </c>
      <c r="B21" s="23" t="s">
        <v>31</v>
      </c>
      <c r="C21" s="24"/>
    </row>
    <row r="22" spans="1:3" s="18" customFormat="1" ht="13.2" x14ac:dyDescent="0.25">
      <c r="A22" s="22" t="s">
        <v>32</v>
      </c>
      <c r="B22" s="23" t="s">
        <v>33</v>
      </c>
      <c r="C22" s="24">
        <v>8173906</v>
      </c>
    </row>
    <row r="23" spans="1:3" s="18" customFormat="1" ht="13.8" thickBot="1" x14ac:dyDescent="0.3">
      <c r="A23" s="26" t="s">
        <v>34</v>
      </c>
      <c r="B23" s="27" t="s">
        <v>35</v>
      </c>
      <c r="C23" s="29"/>
    </row>
    <row r="24" spans="1:3" s="18" customFormat="1" ht="13.8" thickBot="1" x14ac:dyDescent="0.3">
      <c r="A24" s="15" t="s">
        <v>36</v>
      </c>
      <c r="B24" s="16" t="s">
        <v>37</v>
      </c>
      <c r="C24" s="17">
        <f>+C25+C26+C27+C28+C29</f>
        <v>0</v>
      </c>
    </row>
    <row r="25" spans="1:3" s="18" customFormat="1" ht="13.2" x14ac:dyDescent="0.25">
      <c r="A25" s="19" t="s">
        <v>38</v>
      </c>
      <c r="B25" s="20" t="s">
        <v>39</v>
      </c>
      <c r="C25" s="21"/>
    </row>
    <row r="26" spans="1:3" s="18" customFormat="1" ht="13.2" x14ac:dyDescent="0.25">
      <c r="A26" s="22" t="s">
        <v>40</v>
      </c>
      <c r="B26" s="23" t="s">
        <v>41</v>
      </c>
      <c r="C26" s="24"/>
    </row>
    <row r="27" spans="1:3" s="18" customFormat="1" ht="13.2" x14ac:dyDescent="0.25">
      <c r="A27" s="22" t="s">
        <v>42</v>
      </c>
      <c r="B27" s="23" t="s">
        <v>43</v>
      </c>
      <c r="C27" s="24"/>
    </row>
    <row r="28" spans="1:3" s="18" customFormat="1" ht="13.2" x14ac:dyDescent="0.25">
      <c r="A28" s="22" t="s">
        <v>44</v>
      </c>
      <c r="B28" s="23" t="s">
        <v>45</v>
      </c>
      <c r="C28" s="24"/>
    </row>
    <row r="29" spans="1:3" s="18" customFormat="1" ht="13.2" x14ac:dyDescent="0.25">
      <c r="A29" s="22" t="s">
        <v>46</v>
      </c>
      <c r="B29" s="23" t="s">
        <v>47</v>
      </c>
      <c r="C29" s="24"/>
    </row>
    <row r="30" spans="1:3" s="33" customFormat="1" ht="13.8" thickBot="1" x14ac:dyDescent="0.35">
      <c r="A30" s="30" t="s">
        <v>48</v>
      </c>
      <c r="B30" s="31" t="s">
        <v>49</v>
      </c>
      <c r="C30" s="32"/>
    </row>
    <row r="31" spans="1:3" s="18" customFormat="1" ht="13.8" thickBot="1" x14ac:dyDescent="0.3">
      <c r="A31" s="15" t="s">
        <v>50</v>
      </c>
      <c r="B31" s="16" t="s">
        <v>51</v>
      </c>
      <c r="C31" s="34">
        <f>SUM(C32:C38)</f>
        <v>2200000</v>
      </c>
    </row>
    <row r="32" spans="1:3" s="18" customFormat="1" ht="13.2" x14ac:dyDescent="0.25">
      <c r="A32" s="19" t="s">
        <v>52</v>
      </c>
      <c r="B32" s="20" t="s">
        <v>53</v>
      </c>
      <c r="C32" s="21"/>
    </row>
    <row r="33" spans="1:3" s="18" customFormat="1" ht="13.2" x14ac:dyDescent="0.25">
      <c r="A33" s="22" t="s">
        <v>54</v>
      </c>
      <c r="B33" s="23" t="s">
        <v>55</v>
      </c>
      <c r="C33" s="24"/>
    </row>
    <row r="34" spans="1:3" s="18" customFormat="1" ht="13.2" x14ac:dyDescent="0.25">
      <c r="A34" s="22" t="s">
        <v>56</v>
      </c>
      <c r="B34" s="23" t="s">
        <v>57</v>
      </c>
      <c r="C34" s="24">
        <v>1300000</v>
      </c>
    </row>
    <row r="35" spans="1:3" s="18" customFormat="1" ht="13.2" x14ac:dyDescent="0.25">
      <c r="A35" s="22" t="s">
        <v>58</v>
      </c>
      <c r="B35" s="23" t="s">
        <v>59</v>
      </c>
      <c r="C35" s="24"/>
    </row>
    <row r="36" spans="1:3" s="18" customFormat="1" ht="13.2" x14ac:dyDescent="0.25">
      <c r="A36" s="22" t="s">
        <v>60</v>
      </c>
      <c r="B36" s="23" t="s">
        <v>61</v>
      </c>
      <c r="C36" s="24"/>
    </row>
    <row r="37" spans="1:3" s="18" customFormat="1" ht="13.2" x14ac:dyDescent="0.25">
      <c r="A37" s="22" t="s">
        <v>62</v>
      </c>
      <c r="B37" s="23" t="s">
        <v>63</v>
      </c>
      <c r="C37" s="24"/>
    </row>
    <row r="38" spans="1:3" s="18" customFormat="1" ht="13.8" thickBot="1" x14ac:dyDescent="0.3">
      <c r="A38" s="26" t="s">
        <v>64</v>
      </c>
      <c r="B38" s="35" t="s">
        <v>65</v>
      </c>
      <c r="C38" s="29">
        <v>900000</v>
      </c>
    </row>
    <row r="39" spans="1:3" s="18" customFormat="1" ht="13.8" thickBot="1" x14ac:dyDescent="0.3">
      <c r="A39" s="15" t="s">
        <v>66</v>
      </c>
      <c r="B39" s="16" t="s">
        <v>67</v>
      </c>
      <c r="C39" s="17">
        <f>SUM(C40:C50)</f>
        <v>4375580</v>
      </c>
    </row>
    <row r="40" spans="1:3" s="18" customFormat="1" ht="13.2" x14ac:dyDescent="0.25">
      <c r="A40" s="19" t="s">
        <v>68</v>
      </c>
      <c r="B40" s="20" t="s">
        <v>69</v>
      </c>
      <c r="C40" s="21"/>
    </row>
    <row r="41" spans="1:3" s="18" customFormat="1" ht="13.2" x14ac:dyDescent="0.25">
      <c r="A41" s="22" t="s">
        <v>70</v>
      </c>
      <c r="B41" s="23" t="s">
        <v>71</v>
      </c>
      <c r="C41" s="24">
        <v>673100</v>
      </c>
    </row>
    <row r="42" spans="1:3" s="18" customFormat="1" ht="13.2" x14ac:dyDescent="0.25">
      <c r="A42" s="22" t="s">
        <v>72</v>
      </c>
      <c r="B42" s="23" t="s">
        <v>73</v>
      </c>
      <c r="C42" s="24"/>
    </row>
    <row r="43" spans="1:3" s="18" customFormat="1" ht="13.2" x14ac:dyDescent="0.25">
      <c r="A43" s="22" t="s">
        <v>74</v>
      </c>
      <c r="B43" s="23" t="s">
        <v>75</v>
      </c>
      <c r="C43" s="24"/>
    </row>
    <row r="44" spans="1:3" s="18" customFormat="1" ht="13.2" x14ac:dyDescent="0.25">
      <c r="A44" s="22" t="s">
        <v>76</v>
      </c>
      <c r="B44" s="23" t="s">
        <v>77</v>
      </c>
      <c r="C44" s="24">
        <v>2508000</v>
      </c>
    </row>
    <row r="45" spans="1:3" s="18" customFormat="1" ht="13.2" x14ac:dyDescent="0.25">
      <c r="A45" s="22" t="s">
        <v>78</v>
      </c>
      <c r="B45" s="23" t="s">
        <v>79</v>
      </c>
      <c r="C45" s="24"/>
    </row>
    <row r="46" spans="1:3" s="18" customFormat="1" ht="13.2" x14ac:dyDescent="0.25">
      <c r="A46" s="22" t="s">
        <v>80</v>
      </c>
      <c r="B46" s="23" t="s">
        <v>81</v>
      </c>
      <c r="C46" s="24"/>
    </row>
    <row r="47" spans="1:3" s="18" customFormat="1" ht="13.2" x14ac:dyDescent="0.25">
      <c r="A47" s="22" t="s">
        <v>82</v>
      </c>
      <c r="B47" s="23" t="s">
        <v>83</v>
      </c>
      <c r="C47" s="24"/>
    </row>
    <row r="48" spans="1:3" s="18" customFormat="1" ht="13.2" x14ac:dyDescent="0.25">
      <c r="A48" s="22" t="s">
        <v>84</v>
      </c>
      <c r="B48" s="23" t="s">
        <v>85</v>
      </c>
      <c r="C48" s="36"/>
    </row>
    <row r="49" spans="1:3" s="18" customFormat="1" ht="13.2" x14ac:dyDescent="0.25">
      <c r="A49" s="26" t="s">
        <v>86</v>
      </c>
      <c r="B49" s="37" t="s">
        <v>87</v>
      </c>
      <c r="C49" s="38"/>
    </row>
    <row r="50" spans="1:3" s="18" customFormat="1" ht="13.8" thickBot="1" x14ac:dyDescent="0.3">
      <c r="A50" s="26" t="s">
        <v>88</v>
      </c>
      <c r="B50" s="27" t="s">
        <v>89</v>
      </c>
      <c r="C50" s="38">
        <v>1194480</v>
      </c>
    </row>
    <row r="51" spans="1:3" s="18" customFormat="1" ht="13.8" thickBot="1" x14ac:dyDescent="0.3">
      <c r="A51" s="15" t="s">
        <v>90</v>
      </c>
      <c r="B51" s="16" t="s">
        <v>91</v>
      </c>
      <c r="C51" s="17">
        <f>SUM(C52:C56)</f>
        <v>0</v>
      </c>
    </row>
    <row r="52" spans="1:3" s="18" customFormat="1" ht="13.2" x14ac:dyDescent="0.25">
      <c r="A52" s="19" t="s">
        <v>92</v>
      </c>
      <c r="B52" s="20" t="s">
        <v>93</v>
      </c>
      <c r="C52" s="39"/>
    </row>
    <row r="53" spans="1:3" s="18" customFormat="1" ht="13.2" x14ac:dyDescent="0.25">
      <c r="A53" s="22" t="s">
        <v>94</v>
      </c>
      <c r="B53" s="23" t="s">
        <v>95</v>
      </c>
      <c r="C53" s="36"/>
    </row>
    <row r="54" spans="1:3" s="18" customFormat="1" ht="13.2" x14ac:dyDescent="0.25">
      <c r="A54" s="22" t="s">
        <v>96</v>
      </c>
      <c r="B54" s="23" t="s">
        <v>97</v>
      </c>
      <c r="C54" s="36"/>
    </row>
    <row r="55" spans="1:3" s="18" customFormat="1" ht="13.2" x14ac:dyDescent="0.25">
      <c r="A55" s="22" t="s">
        <v>98</v>
      </c>
      <c r="B55" s="23" t="s">
        <v>99</v>
      </c>
      <c r="C55" s="36"/>
    </row>
    <row r="56" spans="1:3" s="18" customFormat="1" ht="13.8" thickBot="1" x14ac:dyDescent="0.3">
      <c r="A56" s="26" t="s">
        <v>100</v>
      </c>
      <c r="B56" s="27" t="s">
        <v>101</v>
      </c>
      <c r="C56" s="38"/>
    </row>
    <row r="57" spans="1:3" s="18" customFormat="1" ht="13.8" thickBot="1" x14ac:dyDescent="0.3">
      <c r="A57" s="15" t="s">
        <v>102</v>
      </c>
      <c r="B57" s="16" t="s">
        <v>103</v>
      </c>
      <c r="C57" s="17">
        <f>SUM(C58:C60)</f>
        <v>0</v>
      </c>
    </row>
    <row r="58" spans="1:3" s="18" customFormat="1" ht="13.2" x14ac:dyDescent="0.25">
      <c r="A58" s="19" t="s">
        <v>104</v>
      </c>
      <c r="B58" s="20" t="s">
        <v>105</v>
      </c>
      <c r="C58" s="21"/>
    </row>
    <row r="59" spans="1:3" s="18" customFormat="1" ht="13.2" x14ac:dyDescent="0.25">
      <c r="A59" s="22" t="s">
        <v>106</v>
      </c>
      <c r="B59" s="23" t="s">
        <v>107</v>
      </c>
      <c r="C59" s="24"/>
    </row>
    <row r="60" spans="1:3" s="18" customFormat="1" ht="13.2" x14ac:dyDescent="0.25">
      <c r="A60" s="22" t="s">
        <v>108</v>
      </c>
      <c r="B60" s="23" t="s">
        <v>109</v>
      </c>
      <c r="C60" s="24"/>
    </row>
    <row r="61" spans="1:3" s="18" customFormat="1" ht="13.8" thickBot="1" x14ac:dyDescent="0.3">
      <c r="A61" s="26" t="s">
        <v>110</v>
      </c>
      <c r="B61" s="27" t="s">
        <v>111</v>
      </c>
      <c r="C61" s="29"/>
    </row>
    <row r="62" spans="1:3" s="18" customFormat="1" ht="13.8" thickBot="1" x14ac:dyDescent="0.3">
      <c r="A62" s="15" t="s">
        <v>112</v>
      </c>
      <c r="B62" s="28" t="s">
        <v>113</v>
      </c>
      <c r="C62" s="17">
        <f>SUM(C63:C65)</f>
        <v>0</v>
      </c>
    </row>
    <row r="63" spans="1:3" s="18" customFormat="1" ht="13.2" x14ac:dyDescent="0.25">
      <c r="A63" s="19" t="s">
        <v>114</v>
      </c>
      <c r="B63" s="20" t="s">
        <v>115</v>
      </c>
      <c r="C63" s="36"/>
    </row>
    <row r="64" spans="1:3" s="18" customFormat="1" ht="13.2" x14ac:dyDescent="0.25">
      <c r="A64" s="22" t="s">
        <v>116</v>
      </c>
      <c r="B64" s="23" t="s">
        <v>117</v>
      </c>
      <c r="C64" s="36"/>
    </row>
    <row r="65" spans="1:3" s="18" customFormat="1" ht="13.2" x14ac:dyDescent="0.25">
      <c r="A65" s="22" t="s">
        <v>118</v>
      </c>
      <c r="B65" s="23" t="s">
        <v>119</v>
      </c>
      <c r="C65" s="36"/>
    </row>
    <row r="66" spans="1:3" s="18" customFormat="1" ht="13.8" thickBot="1" x14ac:dyDescent="0.3">
      <c r="A66" s="26" t="s">
        <v>120</v>
      </c>
      <c r="B66" s="27" t="s">
        <v>121</v>
      </c>
      <c r="C66" s="36"/>
    </row>
    <row r="67" spans="1:3" s="18" customFormat="1" ht="13.8" thickBot="1" x14ac:dyDescent="0.3">
      <c r="A67" s="40" t="s">
        <v>122</v>
      </c>
      <c r="B67" s="16" t="s">
        <v>123</v>
      </c>
      <c r="C67" s="34">
        <f>+C10+C17+C24+C31+C39+C51+C57+C62</f>
        <v>102567939</v>
      </c>
    </row>
    <row r="68" spans="1:3" s="18" customFormat="1" ht="13.8" thickBot="1" x14ac:dyDescent="0.3">
      <c r="A68" s="41" t="s">
        <v>124</v>
      </c>
      <c r="B68" s="28" t="s">
        <v>125</v>
      </c>
      <c r="C68" s="17">
        <f>SUM(C69:C71)</f>
        <v>0</v>
      </c>
    </row>
    <row r="69" spans="1:3" s="18" customFormat="1" ht="13.2" x14ac:dyDescent="0.25">
      <c r="A69" s="19" t="s">
        <v>126</v>
      </c>
      <c r="B69" s="20" t="s">
        <v>127</v>
      </c>
      <c r="C69" s="36"/>
    </row>
    <row r="70" spans="1:3" s="18" customFormat="1" ht="13.2" x14ac:dyDescent="0.25">
      <c r="A70" s="22" t="s">
        <v>128</v>
      </c>
      <c r="B70" s="23" t="s">
        <v>129</v>
      </c>
      <c r="C70" s="36"/>
    </row>
    <row r="71" spans="1:3" s="18" customFormat="1" ht="13.8" thickBot="1" x14ac:dyDescent="0.3">
      <c r="A71" s="26" t="s">
        <v>130</v>
      </c>
      <c r="B71" s="42" t="s">
        <v>131</v>
      </c>
      <c r="C71" s="36"/>
    </row>
    <row r="72" spans="1:3" s="18" customFormat="1" ht="13.8" thickBot="1" x14ac:dyDescent="0.3">
      <c r="A72" s="41" t="s">
        <v>132</v>
      </c>
      <c r="B72" s="28" t="s">
        <v>133</v>
      </c>
      <c r="C72" s="17">
        <f>SUM(C73:C76)</f>
        <v>0</v>
      </c>
    </row>
    <row r="73" spans="1:3" s="18" customFormat="1" ht="13.2" x14ac:dyDescent="0.25">
      <c r="A73" s="19" t="s">
        <v>134</v>
      </c>
      <c r="B73" s="20" t="s">
        <v>135</v>
      </c>
      <c r="C73" s="36"/>
    </row>
    <row r="74" spans="1:3" s="18" customFormat="1" ht="13.2" x14ac:dyDescent="0.25">
      <c r="A74" s="22" t="s">
        <v>136</v>
      </c>
      <c r="B74" s="23" t="s">
        <v>137</v>
      </c>
      <c r="C74" s="36"/>
    </row>
    <row r="75" spans="1:3" s="18" customFormat="1" ht="13.2" x14ac:dyDescent="0.25">
      <c r="A75" s="26" t="s">
        <v>138</v>
      </c>
      <c r="B75" s="37" t="s">
        <v>139</v>
      </c>
      <c r="C75" s="38"/>
    </row>
    <row r="76" spans="1:3" s="18" customFormat="1" ht="13.8" thickBot="1" x14ac:dyDescent="0.3">
      <c r="A76" s="43" t="s">
        <v>140</v>
      </c>
      <c r="B76" s="44" t="s">
        <v>141</v>
      </c>
      <c r="C76" s="45"/>
    </row>
    <row r="77" spans="1:3" s="18" customFormat="1" ht="13.8" thickBot="1" x14ac:dyDescent="0.3">
      <c r="A77" s="41" t="s">
        <v>142</v>
      </c>
      <c r="B77" s="28" t="s">
        <v>143</v>
      </c>
      <c r="C77" s="17">
        <f>SUM(C78:C79)</f>
        <v>38775185</v>
      </c>
    </row>
    <row r="78" spans="1:3" s="18" customFormat="1" ht="13.2" x14ac:dyDescent="0.25">
      <c r="A78" s="46" t="s">
        <v>144</v>
      </c>
      <c r="B78" s="47" t="s">
        <v>145</v>
      </c>
      <c r="C78" s="48">
        <v>38775185</v>
      </c>
    </row>
    <row r="79" spans="1:3" s="18" customFormat="1" ht="13.8" thickBot="1" x14ac:dyDescent="0.3">
      <c r="A79" s="43" t="s">
        <v>146</v>
      </c>
      <c r="B79" s="44" t="s">
        <v>147</v>
      </c>
      <c r="C79" s="45"/>
    </row>
    <row r="80" spans="1:3" s="18" customFormat="1" ht="13.8" thickBot="1" x14ac:dyDescent="0.3">
      <c r="A80" s="41" t="s">
        <v>148</v>
      </c>
      <c r="B80" s="28" t="s">
        <v>149</v>
      </c>
      <c r="C80" s="17">
        <f>SUM(C81:C83)</f>
        <v>0</v>
      </c>
    </row>
    <row r="81" spans="1:3" s="18" customFormat="1" ht="13.2" x14ac:dyDescent="0.25">
      <c r="A81" s="19" t="s">
        <v>150</v>
      </c>
      <c r="B81" s="20" t="s">
        <v>151</v>
      </c>
      <c r="C81" s="36"/>
    </row>
    <row r="82" spans="1:3" s="18" customFormat="1" ht="13.2" x14ac:dyDescent="0.25">
      <c r="A82" s="22" t="s">
        <v>152</v>
      </c>
      <c r="B82" s="23" t="s">
        <v>153</v>
      </c>
      <c r="C82" s="36"/>
    </row>
    <row r="83" spans="1:3" s="18" customFormat="1" ht="13.8" thickBot="1" x14ac:dyDescent="0.3">
      <c r="A83" s="43" t="s">
        <v>154</v>
      </c>
      <c r="B83" s="44" t="s">
        <v>155</v>
      </c>
      <c r="C83" s="45"/>
    </row>
    <row r="84" spans="1:3" s="18" customFormat="1" ht="13.8" thickBot="1" x14ac:dyDescent="0.3">
      <c r="A84" s="41" t="s">
        <v>156</v>
      </c>
      <c r="B84" s="28" t="s">
        <v>157</v>
      </c>
      <c r="C84" s="17">
        <f>SUM(C85:C88)</f>
        <v>0</v>
      </c>
    </row>
    <row r="85" spans="1:3" s="18" customFormat="1" ht="13.2" x14ac:dyDescent="0.25">
      <c r="A85" s="49" t="s">
        <v>158</v>
      </c>
      <c r="B85" s="20" t="s">
        <v>159</v>
      </c>
      <c r="C85" s="36"/>
    </row>
    <row r="86" spans="1:3" s="18" customFormat="1" ht="13.2" x14ac:dyDescent="0.25">
      <c r="A86" s="50" t="s">
        <v>160</v>
      </c>
      <c r="B86" s="23" t="s">
        <v>161</v>
      </c>
      <c r="C86" s="36"/>
    </row>
    <row r="87" spans="1:3" s="18" customFormat="1" ht="13.2" x14ac:dyDescent="0.25">
      <c r="A87" s="50" t="s">
        <v>162</v>
      </c>
      <c r="B87" s="23" t="s">
        <v>163</v>
      </c>
      <c r="C87" s="36"/>
    </row>
    <row r="88" spans="1:3" s="18" customFormat="1" ht="13.8" thickBot="1" x14ac:dyDescent="0.3">
      <c r="A88" s="51" t="s">
        <v>164</v>
      </c>
      <c r="B88" s="27" t="s">
        <v>165</v>
      </c>
      <c r="C88" s="36"/>
    </row>
    <row r="89" spans="1:3" s="18" customFormat="1" ht="13.8" thickBot="1" x14ac:dyDescent="0.3">
      <c r="A89" s="41" t="s">
        <v>166</v>
      </c>
      <c r="B89" s="28" t="s">
        <v>167</v>
      </c>
      <c r="C89" s="52"/>
    </row>
    <row r="90" spans="1:3" s="18" customFormat="1" ht="13.8" thickBot="1" x14ac:dyDescent="0.3">
      <c r="A90" s="41" t="s">
        <v>168</v>
      </c>
      <c r="B90" s="28" t="s">
        <v>169</v>
      </c>
      <c r="C90" s="52"/>
    </row>
    <row r="91" spans="1:3" s="18" customFormat="1" ht="13.8" thickBot="1" x14ac:dyDescent="0.3">
      <c r="A91" s="41" t="s">
        <v>170</v>
      </c>
      <c r="B91" s="53" t="s">
        <v>171</v>
      </c>
      <c r="C91" s="34">
        <f>+C68+C72+C77+C80+C84+C90+C89</f>
        <v>38775185</v>
      </c>
    </row>
    <row r="92" spans="1:3" s="18" customFormat="1" ht="13.8" thickBot="1" x14ac:dyDescent="0.3">
      <c r="A92" s="54" t="s">
        <v>172</v>
      </c>
      <c r="B92" s="55" t="s">
        <v>173</v>
      </c>
      <c r="C92" s="34">
        <f>+C67+C91</f>
        <v>141343124</v>
      </c>
    </row>
    <row r="93" spans="1:3" s="18" customFormat="1" x14ac:dyDescent="0.25">
      <c r="A93" s="56"/>
      <c r="B93" s="57"/>
      <c r="C93" s="58"/>
    </row>
    <row r="94" spans="1:3" x14ac:dyDescent="0.3">
      <c r="A94" s="259" t="s">
        <v>174</v>
      </c>
      <c r="B94" s="259"/>
      <c r="C94" s="259"/>
    </row>
    <row r="95" spans="1:3" s="60" customFormat="1" ht="16.2" thickBot="1" x14ac:dyDescent="0.35">
      <c r="A95" s="260" t="s">
        <v>175</v>
      </c>
      <c r="B95" s="260"/>
      <c r="C95" s="59" t="str">
        <f>C7</f>
        <v>Forintban!</v>
      </c>
    </row>
    <row r="96" spans="1:3" ht="27" thickBot="1" x14ac:dyDescent="0.35">
      <c r="A96" s="61" t="s">
        <v>4</v>
      </c>
      <c r="B96" s="62" t="s">
        <v>176</v>
      </c>
      <c r="C96" s="63" t="str">
        <f>+C8</f>
        <v>2021. évi előirányzat</v>
      </c>
    </row>
    <row r="97" spans="1:3" s="14" customFormat="1" ht="13.8" thickBot="1" x14ac:dyDescent="0.25">
      <c r="A97" s="61"/>
      <c r="B97" s="62" t="s">
        <v>6</v>
      </c>
      <c r="C97" s="63" t="s">
        <v>7</v>
      </c>
    </row>
    <row r="98" spans="1:3" ht="16.2" thickBot="1" x14ac:dyDescent="0.35">
      <c r="A98" s="64" t="s">
        <v>8</v>
      </c>
      <c r="B98" s="65" t="s">
        <v>177</v>
      </c>
      <c r="C98" s="66">
        <f>C99+C100+C101+C102+C103+C116</f>
        <v>104710246</v>
      </c>
    </row>
    <row r="99" spans="1:3" x14ac:dyDescent="0.3">
      <c r="A99" s="46" t="s">
        <v>10</v>
      </c>
      <c r="B99" s="67" t="s">
        <v>178</v>
      </c>
      <c r="C99" s="68">
        <v>18578794</v>
      </c>
    </row>
    <row r="100" spans="1:3" x14ac:dyDescent="0.3">
      <c r="A100" s="22" t="s">
        <v>12</v>
      </c>
      <c r="B100" s="69" t="s">
        <v>179</v>
      </c>
      <c r="C100" s="24">
        <v>2386165</v>
      </c>
    </row>
    <row r="101" spans="1:3" x14ac:dyDescent="0.3">
      <c r="A101" s="22" t="s">
        <v>14</v>
      </c>
      <c r="B101" s="69" t="s">
        <v>180</v>
      </c>
      <c r="C101" s="29">
        <v>20591542</v>
      </c>
    </row>
    <row r="102" spans="1:3" x14ac:dyDescent="0.3">
      <c r="A102" s="22" t="s">
        <v>16</v>
      </c>
      <c r="B102" s="70" t="s">
        <v>181</v>
      </c>
      <c r="C102" s="29">
        <v>635000</v>
      </c>
    </row>
    <row r="103" spans="1:3" x14ac:dyDescent="0.3">
      <c r="A103" s="22" t="s">
        <v>182</v>
      </c>
      <c r="B103" s="71" t="s">
        <v>183</v>
      </c>
      <c r="C103" s="29">
        <v>62518745</v>
      </c>
    </row>
    <row r="104" spans="1:3" x14ac:dyDescent="0.3">
      <c r="A104" s="22" t="s">
        <v>20</v>
      </c>
      <c r="B104" s="69" t="s">
        <v>184</v>
      </c>
      <c r="C104" s="29"/>
    </row>
    <row r="105" spans="1:3" x14ac:dyDescent="0.3">
      <c r="A105" s="22" t="s">
        <v>185</v>
      </c>
      <c r="B105" s="72" t="s">
        <v>186</v>
      </c>
      <c r="C105" s="29"/>
    </row>
    <row r="106" spans="1:3" x14ac:dyDescent="0.3">
      <c r="A106" s="22" t="s">
        <v>187</v>
      </c>
      <c r="B106" s="72" t="s">
        <v>188</v>
      </c>
      <c r="C106" s="29"/>
    </row>
    <row r="107" spans="1:3" x14ac:dyDescent="0.3">
      <c r="A107" s="22" t="s">
        <v>189</v>
      </c>
      <c r="B107" s="73" t="s">
        <v>190</v>
      </c>
      <c r="C107" s="29"/>
    </row>
    <row r="108" spans="1:3" x14ac:dyDescent="0.3">
      <c r="A108" s="22" t="s">
        <v>191</v>
      </c>
      <c r="B108" s="74" t="s">
        <v>192</v>
      </c>
      <c r="C108" s="29"/>
    </row>
    <row r="109" spans="1:3" x14ac:dyDescent="0.3">
      <c r="A109" s="22" t="s">
        <v>193</v>
      </c>
      <c r="B109" s="74" t="s">
        <v>194</v>
      </c>
      <c r="C109" s="29"/>
    </row>
    <row r="110" spans="1:3" x14ac:dyDescent="0.3">
      <c r="A110" s="22" t="s">
        <v>195</v>
      </c>
      <c r="B110" s="73" t="s">
        <v>196</v>
      </c>
      <c r="C110" s="29"/>
    </row>
    <row r="111" spans="1:3" x14ac:dyDescent="0.3">
      <c r="A111" s="22" t="s">
        <v>197</v>
      </c>
      <c r="B111" s="73" t="s">
        <v>198</v>
      </c>
      <c r="C111" s="29"/>
    </row>
    <row r="112" spans="1:3" x14ac:dyDescent="0.3">
      <c r="A112" s="22" t="s">
        <v>199</v>
      </c>
      <c r="B112" s="74" t="s">
        <v>200</v>
      </c>
      <c r="C112" s="29"/>
    </row>
    <row r="113" spans="1:3" x14ac:dyDescent="0.3">
      <c r="A113" s="75" t="s">
        <v>201</v>
      </c>
      <c r="B113" s="72" t="s">
        <v>202</v>
      </c>
      <c r="C113" s="29"/>
    </row>
    <row r="114" spans="1:3" x14ac:dyDescent="0.3">
      <c r="A114" s="22" t="s">
        <v>203</v>
      </c>
      <c r="B114" s="72" t="s">
        <v>204</v>
      </c>
      <c r="C114" s="29"/>
    </row>
    <row r="115" spans="1:3" x14ac:dyDescent="0.3">
      <c r="A115" s="26" t="s">
        <v>205</v>
      </c>
      <c r="B115" s="72" t="s">
        <v>206</v>
      </c>
      <c r="C115" s="29"/>
    </row>
    <row r="116" spans="1:3" x14ac:dyDescent="0.3">
      <c r="A116" s="22" t="s">
        <v>207</v>
      </c>
      <c r="B116" s="70" t="s">
        <v>208</v>
      </c>
      <c r="C116" s="24"/>
    </row>
    <row r="117" spans="1:3" x14ac:dyDescent="0.3">
      <c r="A117" s="22" t="s">
        <v>209</v>
      </c>
      <c r="B117" s="69" t="s">
        <v>210</v>
      </c>
      <c r="C117" s="24"/>
    </row>
    <row r="118" spans="1:3" ht="16.2" thickBot="1" x14ac:dyDescent="0.35">
      <c r="A118" s="43" t="s">
        <v>211</v>
      </c>
      <c r="B118" s="76" t="s">
        <v>212</v>
      </c>
      <c r="C118" s="77"/>
    </row>
    <row r="119" spans="1:3" ht="16.2" thickBot="1" x14ac:dyDescent="0.35">
      <c r="A119" s="78" t="s">
        <v>22</v>
      </c>
      <c r="B119" s="79" t="s">
        <v>213</v>
      </c>
      <c r="C119" s="80">
        <f>+C120+C122+C124</f>
        <v>33120140</v>
      </c>
    </row>
    <row r="120" spans="1:3" x14ac:dyDescent="0.3">
      <c r="A120" s="19" t="s">
        <v>24</v>
      </c>
      <c r="B120" s="69" t="s">
        <v>214</v>
      </c>
      <c r="C120" s="21">
        <v>33120140</v>
      </c>
    </row>
    <row r="121" spans="1:3" x14ac:dyDescent="0.3">
      <c r="A121" s="19" t="s">
        <v>26</v>
      </c>
      <c r="B121" s="81" t="s">
        <v>215</v>
      </c>
      <c r="C121" s="21"/>
    </row>
    <row r="122" spans="1:3" x14ac:dyDescent="0.3">
      <c r="A122" s="19" t="s">
        <v>28</v>
      </c>
      <c r="B122" s="81" t="s">
        <v>216</v>
      </c>
      <c r="C122" s="24"/>
    </row>
    <row r="123" spans="1:3" x14ac:dyDescent="0.3">
      <c r="A123" s="19" t="s">
        <v>30</v>
      </c>
      <c r="B123" s="81" t="s">
        <v>217</v>
      </c>
      <c r="C123" s="82"/>
    </row>
    <row r="124" spans="1:3" x14ac:dyDescent="0.3">
      <c r="A124" s="19" t="s">
        <v>32</v>
      </c>
      <c r="B124" s="27" t="s">
        <v>218</v>
      </c>
      <c r="C124" s="82"/>
    </row>
    <row r="125" spans="1:3" x14ac:dyDescent="0.3">
      <c r="A125" s="19" t="s">
        <v>34</v>
      </c>
      <c r="B125" s="25" t="s">
        <v>219</v>
      </c>
      <c r="C125" s="82"/>
    </row>
    <row r="126" spans="1:3" x14ac:dyDescent="0.3">
      <c r="A126" s="19" t="s">
        <v>220</v>
      </c>
      <c r="B126" s="83" t="s">
        <v>221</v>
      </c>
      <c r="C126" s="82"/>
    </row>
    <row r="127" spans="1:3" x14ac:dyDescent="0.3">
      <c r="A127" s="19" t="s">
        <v>222</v>
      </c>
      <c r="B127" s="74" t="s">
        <v>194</v>
      </c>
      <c r="C127" s="82"/>
    </row>
    <row r="128" spans="1:3" x14ac:dyDescent="0.3">
      <c r="A128" s="19" t="s">
        <v>223</v>
      </c>
      <c r="B128" s="74" t="s">
        <v>224</v>
      </c>
      <c r="C128" s="82"/>
    </row>
    <row r="129" spans="1:3" x14ac:dyDescent="0.3">
      <c r="A129" s="19" t="s">
        <v>225</v>
      </c>
      <c r="B129" s="74" t="s">
        <v>226</v>
      </c>
      <c r="C129" s="82"/>
    </row>
    <row r="130" spans="1:3" x14ac:dyDescent="0.3">
      <c r="A130" s="19" t="s">
        <v>227</v>
      </c>
      <c r="B130" s="74" t="s">
        <v>200</v>
      </c>
      <c r="C130" s="82"/>
    </row>
    <row r="131" spans="1:3" x14ac:dyDescent="0.3">
      <c r="A131" s="19" t="s">
        <v>228</v>
      </c>
      <c r="B131" s="74" t="s">
        <v>229</v>
      </c>
      <c r="C131" s="82"/>
    </row>
    <row r="132" spans="1:3" ht="16.2" thickBot="1" x14ac:dyDescent="0.35">
      <c r="A132" s="75" t="s">
        <v>230</v>
      </c>
      <c r="B132" s="74" t="s">
        <v>231</v>
      </c>
      <c r="C132" s="84"/>
    </row>
    <row r="133" spans="1:3" ht="16.2" thickBot="1" x14ac:dyDescent="0.35">
      <c r="A133" s="15" t="s">
        <v>36</v>
      </c>
      <c r="B133" s="85" t="s">
        <v>232</v>
      </c>
      <c r="C133" s="17">
        <f>+C98+C119</f>
        <v>137830386</v>
      </c>
    </row>
    <row r="134" spans="1:3" ht="16.2" thickBot="1" x14ac:dyDescent="0.35">
      <c r="A134" s="15" t="s">
        <v>233</v>
      </c>
      <c r="B134" s="85" t="s">
        <v>234</v>
      </c>
      <c r="C134" s="17">
        <f>+C135+C136+C137</f>
        <v>0</v>
      </c>
    </row>
    <row r="135" spans="1:3" x14ac:dyDescent="0.3">
      <c r="A135" s="19" t="s">
        <v>52</v>
      </c>
      <c r="B135" s="81" t="s">
        <v>235</v>
      </c>
      <c r="C135" s="82"/>
    </row>
    <row r="136" spans="1:3" x14ac:dyDescent="0.3">
      <c r="A136" s="19" t="s">
        <v>54</v>
      </c>
      <c r="B136" s="81" t="s">
        <v>236</v>
      </c>
      <c r="C136" s="82"/>
    </row>
    <row r="137" spans="1:3" ht="16.2" thickBot="1" x14ac:dyDescent="0.35">
      <c r="A137" s="75" t="s">
        <v>56</v>
      </c>
      <c r="B137" s="81" t="s">
        <v>237</v>
      </c>
      <c r="C137" s="82"/>
    </row>
    <row r="138" spans="1:3" ht="16.2" thickBot="1" x14ac:dyDescent="0.35">
      <c r="A138" s="15" t="s">
        <v>66</v>
      </c>
      <c r="B138" s="85" t="s">
        <v>238</v>
      </c>
      <c r="C138" s="17">
        <f>SUM(C139:C144)</f>
        <v>0</v>
      </c>
    </row>
    <row r="139" spans="1:3" x14ac:dyDescent="0.3">
      <c r="A139" s="19" t="s">
        <v>68</v>
      </c>
      <c r="B139" s="86" t="s">
        <v>239</v>
      </c>
      <c r="C139" s="82"/>
    </row>
    <row r="140" spans="1:3" x14ac:dyDescent="0.3">
      <c r="A140" s="19" t="s">
        <v>70</v>
      </c>
      <c r="B140" s="86" t="s">
        <v>240</v>
      </c>
      <c r="C140" s="82"/>
    </row>
    <row r="141" spans="1:3" x14ac:dyDescent="0.3">
      <c r="A141" s="19" t="s">
        <v>72</v>
      </c>
      <c r="B141" s="86" t="s">
        <v>241</v>
      </c>
      <c r="C141" s="82"/>
    </row>
    <row r="142" spans="1:3" x14ac:dyDescent="0.3">
      <c r="A142" s="19" t="s">
        <v>74</v>
      </c>
      <c r="B142" s="86" t="s">
        <v>242</v>
      </c>
      <c r="C142" s="82"/>
    </row>
    <row r="143" spans="1:3" x14ac:dyDescent="0.3">
      <c r="A143" s="75" t="s">
        <v>76</v>
      </c>
      <c r="B143" s="87" t="s">
        <v>243</v>
      </c>
      <c r="C143" s="84"/>
    </row>
    <row r="144" spans="1:3" ht="16.2" thickBot="1" x14ac:dyDescent="0.35">
      <c r="A144" s="43" t="s">
        <v>78</v>
      </c>
      <c r="B144" s="88" t="s">
        <v>244</v>
      </c>
      <c r="C144" s="89"/>
    </row>
    <row r="145" spans="1:9" ht="12" customHeight="1" thickBot="1" x14ac:dyDescent="0.35">
      <c r="A145" s="15" t="s">
        <v>90</v>
      </c>
      <c r="B145" s="85" t="s">
        <v>245</v>
      </c>
      <c r="C145" s="34">
        <f>+C146+C147+C148+C149</f>
        <v>3512738</v>
      </c>
    </row>
    <row r="146" spans="1:9" ht="12" customHeight="1" x14ac:dyDescent="0.3">
      <c r="A146" s="19" t="s">
        <v>92</v>
      </c>
      <c r="B146" s="86" t="s">
        <v>246</v>
      </c>
      <c r="C146" s="82"/>
    </row>
    <row r="147" spans="1:9" ht="12" customHeight="1" x14ac:dyDescent="0.3">
      <c r="A147" s="19" t="s">
        <v>94</v>
      </c>
      <c r="B147" s="86" t="s">
        <v>247</v>
      </c>
      <c r="C147" s="82">
        <v>3512738</v>
      </c>
    </row>
    <row r="148" spans="1:9" ht="12" customHeight="1" x14ac:dyDescent="0.3">
      <c r="A148" s="75" t="s">
        <v>96</v>
      </c>
      <c r="B148" s="87" t="s">
        <v>248</v>
      </c>
      <c r="C148" s="84"/>
    </row>
    <row r="149" spans="1:9" ht="12" customHeight="1" thickBot="1" x14ac:dyDescent="0.35">
      <c r="A149" s="43" t="s">
        <v>98</v>
      </c>
      <c r="B149" s="88" t="s">
        <v>249</v>
      </c>
      <c r="C149" s="89"/>
    </row>
    <row r="150" spans="1:9" ht="12" customHeight="1" thickBot="1" x14ac:dyDescent="0.35">
      <c r="A150" s="15" t="s">
        <v>250</v>
      </c>
      <c r="B150" s="85" t="s">
        <v>251</v>
      </c>
      <c r="C150" s="90">
        <f>SUM(C151:C155)</f>
        <v>0</v>
      </c>
    </row>
    <row r="151" spans="1:9" ht="12" customHeight="1" x14ac:dyDescent="0.3">
      <c r="A151" s="19" t="s">
        <v>104</v>
      </c>
      <c r="B151" s="86" t="s">
        <v>252</v>
      </c>
      <c r="C151" s="82"/>
    </row>
    <row r="152" spans="1:9" ht="12" customHeight="1" x14ac:dyDescent="0.3">
      <c r="A152" s="19" t="s">
        <v>106</v>
      </c>
      <c r="B152" s="86" t="s">
        <v>253</v>
      </c>
      <c r="C152" s="82"/>
    </row>
    <row r="153" spans="1:9" ht="12" customHeight="1" x14ac:dyDescent="0.3">
      <c r="A153" s="19" t="s">
        <v>108</v>
      </c>
      <c r="B153" s="86" t="s">
        <v>254</v>
      </c>
      <c r="C153" s="82"/>
    </row>
    <row r="154" spans="1:9" ht="12" customHeight="1" x14ac:dyDescent="0.3">
      <c r="A154" s="19" t="s">
        <v>110</v>
      </c>
      <c r="B154" s="86" t="s">
        <v>255</v>
      </c>
      <c r="C154" s="82"/>
    </row>
    <row r="155" spans="1:9" ht="12" customHeight="1" thickBot="1" x14ac:dyDescent="0.35">
      <c r="A155" s="19" t="s">
        <v>256</v>
      </c>
      <c r="B155" s="86" t="s">
        <v>257</v>
      </c>
      <c r="C155" s="82"/>
    </row>
    <row r="156" spans="1:9" ht="12" customHeight="1" thickBot="1" x14ac:dyDescent="0.35">
      <c r="A156" s="15" t="s">
        <v>112</v>
      </c>
      <c r="B156" s="85" t="s">
        <v>258</v>
      </c>
      <c r="C156" s="91"/>
    </row>
    <row r="157" spans="1:9" ht="12" customHeight="1" thickBot="1" x14ac:dyDescent="0.35">
      <c r="A157" s="15" t="s">
        <v>259</v>
      </c>
      <c r="B157" s="85" t="s">
        <v>260</v>
      </c>
      <c r="C157" s="91"/>
    </row>
    <row r="158" spans="1:9" ht="15.15" customHeight="1" thickBot="1" x14ac:dyDescent="0.35">
      <c r="A158" s="15" t="s">
        <v>261</v>
      </c>
      <c r="B158" s="85" t="s">
        <v>262</v>
      </c>
      <c r="C158" s="92">
        <f>+C134+C138+C145+C150+C156+C157</f>
        <v>3512738</v>
      </c>
      <c r="F158" s="93"/>
      <c r="G158" s="94"/>
      <c r="H158" s="94"/>
      <c r="I158" s="94"/>
    </row>
    <row r="159" spans="1:9" s="18" customFormat="1" ht="17.25" customHeight="1" thickBot="1" x14ac:dyDescent="0.3">
      <c r="A159" s="95" t="s">
        <v>263</v>
      </c>
      <c r="B159" s="96" t="s">
        <v>264</v>
      </c>
      <c r="C159" s="92">
        <f>+C133+C158</f>
        <v>141343124</v>
      </c>
    </row>
    <row r="160" spans="1:9" ht="10.5" customHeight="1" x14ac:dyDescent="0.3">
      <c r="A160" s="97"/>
      <c r="B160" s="97"/>
      <c r="C160" s="98">
        <f>C92-C159</f>
        <v>0</v>
      </c>
    </row>
    <row r="161" spans="1:4" x14ac:dyDescent="0.3">
      <c r="A161" s="261" t="s">
        <v>265</v>
      </c>
      <c r="B161" s="261"/>
      <c r="C161" s="261"/>
    </row>
    <row r="162" spans="1:4" ht="16.2" thickBot="1" x14ac:dyDescent="0.35">
      <c r="A162" s="254" t="s">
        <v>266</v>
      </c>
      <c r="B162" s="254"/>
      <c r="C162" s="99" t="str">
        <f>C95</f>
        <v>Forintban!</v>
      </c>
    </row>
    <row r="163" spans="1:4" ht="16.2" thickBot="1" x14ac:dyDescent="0.35">
      <c r="A163" s="15">
        <v>1</v>
      </c>
      <c r="B163" s="100" t="s">
        <v>267</v>
      </c>
      <c r="C163" s="17">
        <f>+C67-C133</f>
        <v>-35262447</v>
      </c>
      <c r="D163" s="101"/>
    </row>
    <row r="164" spans="1:4" ht="21" thickBot="1" x14ac:dyDescent="0.35">
      <c r="A164" s="15" t="s">
        <v>22</v>
      </c>
      <c r="B164" s="100" t="s">
        <v>268</v>
      </c>
      <c r="C164" s="17">
        <f>C91-C158</f>
        <v>35262447</v>
      </c>
    </row>
  </sheetData>
  <mergeCells count="7">
    <mergeCell ref="A162:B162"/>
    <mergeCell ref="B1:C1"/>
    <mergeCell ref="A6:C6"/>
    <mergeCell ref="A7:B7"/>
    <mergeCell ref="A94:C94"/>
    <mergeCell ref="A95:B95"/>
    <mergeCell ref="A161:C161"/>
  </mergeCells>
  <pageMargins left="0.7" right="0.7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3"/>
  <sheetViews>
    <sheetView view="pageBreakPreview" zoomScale="60" zoomScaleNormal="100" workbookViewId="0">
      <selection activeCell="K32" sqref="A1:XFD1048576"/>
    </sheetView>
  </sheetViews>
  <sheetFormatPr defaultColWidth="9.109375" defaultRowHeight="14.4" x14ac:dyDescent="0.3"/>
  <cols>
    <col min="1" max="1" width="5.88671875" style="104" customWidth="1"/>
    <col min="2" max="2" width="47.33203125" style="107" customWidth="1"/>
    <col min="3" max="3" width="14" style="104" customWidth="1"/>
    <col min="4" max="4" width="47.33203125" style="104" customWidth="1"/>
    <col min="5" max="5" width="14" style="104" customWidth="1"/>
    <col min="6" max="6" width="4.109375" style="104" customWidth="1"/>
    <col min="7" max="16384" width="9.109375" style="104"/>
  </cols>
  <sheetData>
    <row r="1" spans="1:6" ht="39.75" customHeight="1" x14ac:dyDescent="0.3">
      <c r="B1" s="105" t="s">
        <v>269</v>
      </c>
      <c r="C1" s="106"/>
      <c r="D1" s="106"/>
      <c r="E1" s="106"/>
      <c r="F1" s="262" t="str">
        <f>CONCATENATE("2.1. melléklet ",[1]ALAPADATOK!A7," ",[1]ALAPADATOK!B7," ",[1]ALAPADATOK!C7," ",[1]ALAPADATOK!D7," ",[1]ALAPADATOK!E7," ",[1]ALAPADATOK!F7," ",[1]ALAPADATOK!G7," ",[1]ALAPADATOK!H7)</f>
        <v>2.1. melléklet a … / 2021. ( … ) önkormányzati rendelethez</v>
      </c>
    </row>
    <row r="2" spans="1:6" ht="15" thickBot="1" x14ac:dyDescent="0.35">
      <c r="E2" s="108" t="str">
        <f>CONCATENATE('[1]KV_1.1.sz.mell.'!C7)</f>
        <v>Forintban!</v>
      </c>
      <c r="F2" s="262"/>
    </row>
    <row r="3" spans="1:6" ht="18" customHeight="1" thickBot="1" x14ac:dyDescent="0.35">
      <c r="A3" s="263" t="s">
        <v>4</v>
      </c>
      <c r="B3" s="109" t="s">
        <v>270</v>
      </c>
      <c r="C3" s="110"/>
      <c r="D3" s="109" t="s">
        <v>271</v>
      </c>
      <c r="E3" s="111"/>
      <c r="F3" s="262"/>
    </row>
    <row r="4" spans="1:6" s="115" customFormat="1" ht="35.25" customHeight="1" thickBot="1" x14ac:dyDescent="0.35">
      <c r="A4" s="264"/>
      <c r="B4" s="112" t="s">
        <v>272</v>
      </c>
      <c r="C4" s="113" t="str">
        <f>+'[1]KV_1.1.sz.mell.'!C8</f>
        <v>2021. évi előirányzat</v>
      </c>
      <c r="D4" s="112" t="s">
        <v>272</v>
      </c>
      <c r="E4" s="114" t="str">
        <f>+C4</f>
        <v>2021. évi előirányzat</v>
      </c>
      <c r="F4" s="262"/>
    </row>
    <row r="5" spans="1:6" s="120" customFormat="1" ht="12" customHeight="1" thickBot="1" x14ac:dyDescent="0.35">
      <c r="A5" s="116"/>
      <c r="B5" s="117" t="s">
        <v>6</v>
      </c>
      <c r="C5" s="118" t="s">
        <v>7</v>
      </c>
      <c r="D5" s="117" t="s">
        <v>273</v>
      </c>
      <c r="E5" s="119" t="s">
        <v>274</v>
      </c>
      <c r="F5" s="262"/>
    </row>
    <row r="6" spans="1:6" ht="12.9" customHeight="1" x14ac:dyDescent="0.3">
      <c r="A6" s="121" t="s">
        <v>8</v>
      </c>
      <c r="B6" s="122" t="s">
        <v>275</v>
      </c>
      <c r="C6" s="123">
        <v>87818453</v>
      </c>
      <c r="D6" s="122" t="s">
        <v>276</v>
      </c>
      <c r="E6" s="124">
        <v>18578794</v>
      </c>
      <c r="F6" s="262"/>
    </row>
    <row r="7" spans="1:6" ht="12.9" customHeight="1" x14ac:dyDescent="0.3">
      <c r="A7" s="125" t="s">
        <v>22</v>
      </c>
      <c r="B7" s="126" t="s">
        <v>277</v>
      </c>
      <c r="C7" s="127">
        <v>7508553</v>
      </c>
      <c r="D7" s="126" t="s">
        <v>179</v>
      </c>
      <c r="E7" s="128">
        <v>2386165</v>
      </c>
      <c r="F7" s="262"/>
    </row>
    <row r="8" spans="1:6" ht="12.9" customHeight="1" x14ac:dyDescent="0.3">
      <c r="A8" s="125" t="s">
        <v>36</v>
      </c>
      <c r="B8" s="126" t="s">
        <v>278</v>
      </c>
      <c r="C8" s="127"/>
      <c r="D8" s="126" t="s">
        <v>279</v>
      </c>
      <c r="E8" s="128">
        <v>20591542</v>
      </c>
      <c r="F8" s="262"/>
    </row>
    <row r="9" spans="1:6" ht="12.9" customHeight="1" x14ac:dyDescent="0.3">
      <c r="A9" s="125" t="s">
        <v>233</v>
      </c>
      <c r="B9" s="126" t="s">
        <v>280</v>
      </c>
      <c r="C9" s="127">
        <v>2200000</v>
      </c>
      <c r="D9" s="126" t="s">
        <v>181</v>
      </c>
      <c r="E9" s="128">
        <v>635000</v>
      </c>
      <c r="F9" s="262"/>
    </row>
    <row r="10" spans="1:6" ht="12.9" customHeight="1" x14ac:dyDescent="0.3">
      <c r="A10" s="125" t="s">
        <v>66</v>
      </c>
      <c r="B10" s="129" t="s">
        <v>281</v>
      </c>
      <c r="C10" s="127">
        <v>4375580</v>
      </c>
      <c r="D10" s="126" t="s">
        <v>183</v>
      </c>
      <c r="E10" s="128">
        <v>62518745</v>
      </c>
      <c r="F10" s="262"/>
    </row>
    <row r="11" spans="1:6" ht="12.9" customHeight="1" x14ac:dyDescent="0.3">
      <c r="A11" s="125" t="s">
        <v>90</v>
      </c>
      <c r="B11" s="126" t="s">
        <v>282</v>
      </c>
      <c r="C11" s="130"/>
      <c r="D11" s="126" t="s">
        <v>208</v>
      </c>
      <c r="E11" s="128"/>
      <c r="F11" s="262"/>
    </row>
    <row r="12" spans="1:6" ht="12.9" customHeight="1" x14ac:dyDescent="0.3">
      <c r="A12" s="125" t="s">
        <v>250</v>
      </c>
      <c r="B12" s="126" t="s">
        <v>283</v>
      </c>
      <c r="C12" s="127"/>
      <c r="D12" s="131"/>
      <c r="E12" s="128"/>
      <c r="F12" s="262"/>
    </row>
    <row r="13" spans="1:6" ht="12.9" customHeight="1" x14ac:dyDescent="0.3">
      <c r="A13" s="125" t="s">
        <v>112</v>
      </c>
      <c r="B13" s="131"/>
      <c r="C13" s="127"/>
      <c r="D13" s="131"/>
      <c r="E13" s="128"/>
      <c r="F13" s="262"/>
    </row>
    <row r="14" spans="1:6" ht="12.9" customHeight="1" x14ac:dyDescent="0.3">
      <c r="A14" s="125" t="s">
        <v>259</v>
      </c>
      <c r="B14" s="132"/>
      <c r="C14" s="130"/>
      <c r="D14" s="131"/>
      <c r="E14" s="128"/>
      <c r="F14" s="262"/>
    </row>
    <row r="15" spans="1:6" ht="12.9" customHeight="1" x14ac:dyDescent="0.3">
      <c r="A15" s="125" t="s">
        <v>261</v>
      </c>
      <c r="B15" s="131"/>
      <c r="C15" s="127"/>
      <c r="D15" s="131"/>
      <c r="E15" s="128"/>
      <c r="F15" s="262"/>
    </row>
    <row r="16" spans="1:6" ht="12.9" customHeight="1" x14ac:dyDescent="0.3">
      <c r="A16" s="125" t="s">
        <v>263</v>
      </c>
      <c r="B16" s="131"/>
      <c r="C16" s="127"/>
      <c r="D16" s="131"/>
      <c r="E16" s="128"/>
      <c r="F16" s="262"/>
    </row>
    <row r="17" spans="1:6" ht="12.9" customHeight="1" thickBot="1" x14ac:dyDescent="0.35">
      <c r="A17" s="125" t="s">
        <v>284</v>
      </c>
      <c r="B17" s="133"/>
      <c r="C17" s="134"/>
      <c r="D17" s="131"/>
      <c r="E17" s="135"/>
      <c r="F17" s="262"/>
    </row>
    <row r="18" spans="1:6" ht="15.9" customHeight="1" thickBot="1" x14ac:dyDescent="0.35">
      <c r="A18" s="136" t="s">
        <v>285</v>
      </c>
      <c r="B18" s="137" t="s">
        <v>286</v>
      </c>
      <c r="C18" s="138">
        <f>C6+C7+C9+C10+C11+C13+C14+C15+C16+C17</f>
        <v>101902586</v>
      </c>
      <c r="D18" s="137" t="s">
        <v>287</v>
      </c>
      <c r="E18" s="139">
        <f>SUM(E6:E17)</f>
        <v>104710246</v>
      </c>
      <c r="F18" s="262"/>
    </row>
    <row r="19" spans="1:6" ht="12.9" customHeight="1" x14ac:dyDescent="0.3">
      <c r="A19" s="140" t="s">
        <v>288</v>
      </c>
      <c r="B19" s="141" t="s">
        <v>289</v>
      </c>
      <c r="C19" s="142">
        <f>SUM(C20:C23)</f>
        <v>6320398</v>
      </c>
      <c r="D19" s="143" t="s">
        <v>290</v>
      </c>
      <c r="E19" s="144"/>
      <c r="F19" s="262"/>
    </row>
    <row r="20" spans="1:6" ht="12.9" customHeight="1" x14ac:dyDescent="0.3">
      <c r="A20" s="145" t="s">
        <v>291</v>
      </c>
      <c r="B20" s="143" t="s">
        <v>292</v>
      </c>
      <c r="C20" s="146">
        <v>6320398</v>
      </c>
      <c r="D20" s="143" t="s">
        <v>293</v>
      </c>
      <c r="E20" s="147"/>
      <c r="F20" s="262"/>
    </row>
    <row r="21" spans="1:6" ht="12.9" customHeight="1" x14ac:dyDescent="0.3">
      <c r="A21" s="145" t="s">
        <v>294</v>
      </c>
      <c r="B21" s="143" t="s">
        <v>295</v>
      </c>
      <c r="C21" s="146"/>
      <c r="D21" s="143" t="s">
        <v>296</v>
      </c>
      <c r="E21" s="147"/>
      <c r="F21" s="262"/>
    </row>
    <row r="22" spans="1:6" ht="12.9" customHeight="1" x14ac:dyDescent="0.3">
      <c r="A22" s="145" t="s">
        <v>297</v>
      </c>
      <c r="B22" s="143" t="s">
        <v>298</v>
      </c>
      <c r="C22" s="146"/>
      <c r="D22" s="143" t="s">
        <v>299</v>
      </c>
      <c r="E22" s="147"/>
      <c r="F22" s="262"/>
    </row>
    <row r="23" spans="1:6" ht="12.9" customHeight="1" x14ac:dyDescent="0.3">
      <c r="A23" s="145" t="s">
        <v>300</v>
      </c>
      <c r="B23" s="148" t="s">
        <v>301</v>
      </c>
      <c r="C23" s="146"/>
      <c r="D23" s="141" t="s">
        <v>302</v>
      </c>
      <c r="E23" s="147"/>
      <c r="F23" s="262"/>
    </row>
    <row r="24" spans="1:6" ht="12.9" customHeight="1" x14ac:dyDescent="0.3">
      <c r="A24" s="145" t="s">
        <v>303</v>
      </c>
      <c r="B24" s="143" t="s">
        <v>304</v>
      </c>
      <c r="C24" s="149">
        <f>+C25+C26</f>
        <v>0</v>
      </c>
      <c r="D24" s="143" t="s">
        <v>305</v>
      </c>
      <c r="E24" s="147"/>
      <c r="F24" s="262"/>
    </row>
    <row r="25" spans="1:6" ht="12.9" customHeight="1" x14ac:dyDescent="0.3">
      <c r="A25" s="140" t="s">
        <v>306</v>
      </c>
      <c r="B25" s="141" t="s">
        <v>307</v>
      </c>
      <c r="C25" s="150"/>
      <c r="D25" s="122" t="s">
        <v>248</v>
      </c>
      <c r="E25" s="144"/>
      <c r="F25" s="262"/>
    </row>
    <row r="26" spans="1:6" ht="12.9" customHeight="1" x14ac:dyDescent="0.3">
      <c r="A26" s="145" t="s">
        <v>308</v>
      </c>
      <c r="B26" s="148" t="s">
        <v>309</v>
      </c>
      <c r="C26" s="146"/>
      <c r="D26" s="126" t="s">
        <v>258</v>
      </c>
      <c r="E26" s="147"/>
      <c r="F26" s="262"/>
    </row>
    <row r="27" spans="1:6" ht="12.9" customHeight="1" x14ac:dyDescent="0.3">
      <c r="A27" s="125" t="s">
        <v>310</v>
      </c>
      <c r="B27" s="143" t="s">
        <v>167</v>
      </c>
      <c r="C27" s="146"/>
      <c r="D27" s="126" t="s">
        <v>260</v>
      </c>
      <c r="E27" s="147"/>
      <c r="F27" s="262"/>
    </row>
    <row r="28" spans="1:6" ht="12.9" customHeight="1" thickBot="1" x14ac:dyDescent="0.35">
      <c r="A28" s="151" t="s">
        <v>311</v>
      </c>
      <c r="B28" s="141" t="s">
        <v>169</v>
      </c>
      <c r="C28" s="150"/>
      <c r="D28" s="152" t="s">
        <v>312</v>
      </c>
      <c r="E28" s="144">
        <v>3512738</v>
      </c>
      <c r="F28" s="262"/>
    </row>
    <row r="29" spans="1:6" ht="15.9" customHeight="1" thickBot="1" x14ac:dyDescent="0.35">
      <c r="A29" s="136" t="s">
        <v>313</v>
      </c>
      <c r="B29" s="137" t="s">
        <v>314</v>
      </c>
      <c r="C29" s="138">
        <f>+C19+C24+C27+C28</f>
        <v>6320398</v>
      </c>
      <c r="D29" s="137" t="s">
        <v>315</v>
      </c>
      <c r="E29" s="139">
        <f>SUM(E19:E28)</f>
        <v>3512738</v>
      </c>
      <c r="F29" s="262"/>
    </row>
    <row r="30" spans="1:6" ht="15" thickBot="1" x14ac:dyDescent="0.35">
      <c r="A30" s="136" t="s">
        <v>316</v>
      </c>
      <c r="B30" s="153" t="s">
        <v>317</v>
      </c>
      <c r="C30" s="154">
        <f>+C18+C29</f>
        <v>108222984</v>
      </c>
      <c r="D30" s="153" t="s">
        <v>318</v>
      </c>
      <c r="E30" s="154">
        <f>+E18+E29</f>
        <v>108222984</v>
      </c>
      <c r="F30" s="262"/>
    </row>
    <row r="31" spans="1:6" ht="15" thickBot="1" x14ac:dyDescent="0.35">
      <c r="A31" s="136" t="s">
        <v>319</v>
      </c>
      <c r="B31" s="153" t="s">
        <v>320</v>
      </c>
      <c r="C31" s="154">
        <f>IF(C18-E18&lt;0,E18-C18,"-")</f>
        <v>2807660</v>
      </c>
      <c r="D31" s="153" t="s">
        <v>321</v>
      </c>
      <c r="E31" s="154" t="str">
        <f>IF(C18-E18&gt;0,C18-E18,"-")</f>
        <v>-</v>
      </c>
      <c r="F31" s="262"/>
    </row>
    <row r="32" spans="1:6" ht="15" thickBot="1" x14ac:dyDescent="0.35">
      <c r="A32" s="136" t="s">
        <v>322</v>
      </c>
      <c r="B32" s="153" t="s">
        <v>323</v>
      </c>
      <c r="C32" s="154" t="str">
        <f>IF(C30-E30&lt;0,E30-C30,"-")</f>
        <v>-</v>
      </c>
      <c r="D32" s="153" t="s">
        <v>324</v>
      </c>
      <c r="E32" s="154" t="str">
        <f>IF(C30-E30&gt;0,C30-E30,"-")</f>
        <v>-</v>
      </c>
      <c r="F32" s="262"/>
    </row>
    <row r="33" spans="1:5" ht="15.6" x14ac:dyDescent="0.3">
      <c r="A33" s="265" t="str">
        <f>IF(C32&lt;&gt;"-","Nem lehet bruttó hiány, mert az Mötv. 111. § (4) bekezédse szerint A költségvetési rendeletben működési hiány nem tervezhető.","")</f>
        <v/>
      </c>
      <c r="B33" s="265"/>
      <c r="C33" s="265"/>
      <c r="D33" s="265"/>
      <c r="E33" s="265"/>
    </row>
  </sheetData>
  <mergeCells count="3">
    <mergeCell ref="F1:F32"/>
    <mergeCell ref="A3:A4"/>
    <mergeCell ref="A33:E33"/>
  </mergeCells>
  <conditionalFormatting sqref="C32">
    <cfRule type="cellIs" dxfId="2" priority="1" stopIfTrue="1" operator="notEqual">
      <formula>"-"</formula>
    </cfRule>
  </conditionalFormatting>
  <pageMargins left="0.7" right="0.7" top="0.75" bottom="0.75" header="0.3" footer="0.3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3"/>
  <sheetViews>
    <sheetView tabSelected="1" view="pageBreakPreview" zoomScale="60" zoomScaleNormal="100" workbookViewId="0">
      <selection activeCell="K21" sqref="A1:XFD1048576"/>
    </sheetView>
  </sheetViews>
  <sheetFormatPr defaultColWidth="9.109375" defaultRowHeight="14.4" x14ac:dyDescent="0.3"/>
  <cols>
    <col min="1" max="1" width="5.88671875" style="104" customWidth="1"/>
    <col min="2" max="2" width="47.33203125" style="107" customWidth="1"/>
    <col min="3" max="3" width="14" style="104" customWidth="1"/>
    <col min="4" max="4" width="47.33203125" style="104" customWidth="1"/>
    <col min="5" max="5" width="14" style="104" customWidth="1"/>
    <col min="6" max="6" width="4.109375" style="104" customWidth="1"/>
    <col min="7" max="16384" width="9.109375" style="104"/>
  </cols>
  <sheetData>
    <row r="1" spans="1:6" ht="31.2" x14ac:dyDescent="0.3">
      <c r="B1" s="105" t="s">
        <v>325</v>
      </c>
      <c r="C1" s="106"/>
      <c r="D1" s="106"/>
      <c r="E1" s="106"/>
      <c r="F1" s="262" t="str">
        <f>CONCATENATE("2.2. melléklet ",[1]ALAPADATOK!A7," ",[1]ALAPADATOK!B7," ",[1]ALAPADATOK!C7," ",[1]ALAPADATOK!D7," ",[1]ALAPADATOK!E7," ",[1]ALAPADATOK!F7," ",[1]ALAPADATOK!G7," ",[1]ALAPADATOK!H7)</f>
        <v>2.2. melléklet a … / 2021. ( … ) önkormányzati rendelethez</v>
      </c>
    </row>
    <row r="2" spans="1:6" ht="15" thickBot="1" x14ac:dyDescent="0.35">
      <c r="E2" s="155" t="str">
        <f>CONCATENATE('[1]KV_1.1.sz.mell.'!C7)</f>
        <v>Forintban!</v>
      </c>
      <c r="F2" s="262"/>
    </row>
    <row r="3" spans="1:6" ht="15" thickBot="1" x14ac:dyDescent="0.35">
      <c r="A3" s="266" t="s">
        <v>4</v>
      </c>
      <c r="B3" s="109" t="s">
        <v>270</v>
      </c>
      <c r="C3" s="110"/>
      <c r="D3" s="109" t="s">
        <v>271</v>
      </c>
      <c r="E3" s="111"/>
      <c r="F3" s="262"/>
    </row>
    <row r="4" spans="1:6" s="115" customFormat="1" ht="23.4" thickBot="1" x14ac:dyDescent="0.35">
      <c r="A4" s="267"/>
      <c r="B4" s="112" t="s">
        <v>272</v>
      </c>
      <c r="C4" s="113" t="str">
        <f>+'[1]KV_2.1.sz.mell.'!C4</f>
        <v>2021. évi előirányzat</v>
      </c>
      <c r="D4" s="112" t="s">
        <v>272</v>
      </c>
      <c r="E4" s="114" t="str">
        <f>+'[1]KV_2.1.sz.mell.'!C4</f>
        <v>2021. évi előirányzat</v>
      </c>
      <c r="F4" s="262"/>
    </row>
    <row r="5" spans="1:6" s="115" customFormat="1" ht="13.8" thickBot="1" x14ac:dyDescent="0.35">
      <c r="A5" s="116"/>
      <c r="B5" s="117" t="s">
        <v>6</v>
      </c>
      <c r="C5" s="118" t="s">
        <v>7</v>
      </c>
      <c r="D5" s="117" t="s">
        <v>273</v>
      </c>
      <c r="E5" s="119" t="s">
        <v>274</v>
      </c>
      <c r="F5" s="262"/>
    </row>
    <row r="6" spans="1:6" ht="12.9" customHeight="1" x14ac:dyDescent="0.3">
      <c r="A6" s="121" t="s">
        <v>8</v>
      </c>
      <c r="B6" s="122" t="s">
        <v>326</v>
      </c>
      <c r="C6" s="123">
        <v>665353</v>
      </c>
      <c r="D6" s="122" t="s">
        <v>214</v>
      </c>
      <c r="E6" s="124">
        <v>33120140</v>
      </c>
      <c r="F6" s="262"/>
    </row>
    <row r="7" spans="1:6" x14ac:dyDescent="0.3">
      <c r="A7" s="125" t="s">
        <v>22</v>
      </c>
      <c r="B7" s="126" t="s">
        <v>327</v>
      </c>
      <c r="C7" s="127"/>
      <c r="D7" s="126" t="s">
        <v>328</v>
      </c>
      <c r="E7" s="128"/>
      <c r="F7" s="262"/>
    </row>
    <row r="8" spans="1:6" ht="12.9" customHeight="1" x14ac:dyDescent="0.3">
      <c r="A8" s="125" t="s">
        <v>36</v>
      </c>
      <c r="B8" s="126" t="s">
        <v>329</v>
      </c>
      <c r="C8" s="127"/>
      <c r="D8" s="126" t="s">
        <v>216</v>
      </c>
      <c r="E8" s="128"/>
      <c r="F8" s="262"/>
    </row>
    <row r="9" spans="1:6" ht="12.9" customHeight="1" x14ac:dyDescent="0.3">
      <c r="A9" s="125" t="s">
        <v>233</v>
      </c>
      <c r="B9" s="126" t="s">
        <v>330</v>
      </c>
      <c r="C9" s="127"/>
      <c r="D9" s="126" t="s">
        <v>331</v>
      </c>
      <c r="E9" s="128"/>
      <c r="F9" s="262"/>
    </row>
    <row r="10" spans="1:6" ht="12.75" customHeight="1" x14ac:dyDescent="0.3">
      <c r="A10" s="125" t="s">
        <v>66</v>
      </c>
      <c r="B10" s="126" t="s">
        <v>332</v>
      </c>
      <c r="C10" s="127"/>
      <c r="D10" s="126" t="s">
        <v>333</v>
      </c>
      <c r="E10" s="128"/>
      <c r="F10" s="262"/>
    </row>
    <row r="11" spans="1:6" ht="12.9" customHeight="1" x14ac:dyDescent="0.3">
      <c r="A11" s="125" t="s">
        <v>90</v>
      </c>
      <c r="B11" s="126" t="s">
        <v>334</v>
      </c>
      <c r="C11" s="130"/>
      <c r="D11" s="156"/>
      <c r="E11" s="128"/>
      <c r="F11" s="262"/>
    </row>
    <row r="12" spans="1:6" ht="12.9" customHeight="1" x14ac:dyDescent="0.3">
      <c r="A12" s="125" t="s">
        <v>250</v>
      </c>
      <c r="B12" s="131"/>
      <c r="C12" s="127"/>
      <c r="D12" s="156"/>
      <c r="E12" s="128"/>
      <c r="F12" s="262"/>
    </row>
    <row r="13" spans="1:6" ht="12.9" customHeight="1" x14ac:dyDescent="0.3">
      <c r="A13" s="125" t="s">
        <v>112</v>
      </c>
      <c r="B13" s="131"/>
      <c r="C13" s="127"/>
      <c r="D13" s="157"/>
      <c r="E13" s="128"/>
      <c r="F13" s="262"/>
    </row>
    <row r="14" spans="1:6" ht="12.9" customHeight="1" x14ac:dyDescent="0.3">
      <c r="A14" s="125" t="s">
        <v>259</v>
      </c>
      <c r="B14" s="158"/>
      <c r="C14" s="130"/>
      <c r="D14" s="156"/>
      <c r="E14" s="128"/>
      <c r="F14" s="262"/>
    </row>
    <row r="15" spans="1:6" x14ac:dyDescent="0.3">
      <c r="A15" s="125" t="s">
        <v>261</v>
      </c>
      <c r="B15" s="131"/>
      <c r="C15" s="130"/>
      <c r="D15" s="156"/>
      <c r="E15" s="128"/>
      <c r="F15" s="262"/>
    </row>
    <row r="16" spans="1:6" ht="12.9" customHeight="1" thickBot="1" x14ac:dyDescent="0.35">
      <c r="A16" s="151" t="s">
        <v>263</v>
      </c>
      <c r="B16" s="152"/>
      <c r="C16" s="159"/>
      <c r="D16" s="160" t="s">
        <v>208</v>
      </c>
      <c r="E16" s="161"/>
      <c r="F16" s="262"/>
    </row>
    <row r="17" spans="1:6" ht="15.9" customHeight="1" thickBot="1" x14ac:dyDescent="0.35">
      <c r="A17" s="136" t="s">
        <v>284</v>
      </c>
      <c r="B17" s="137" t="s">
        <v>335</v>
      </c>
      <c r="C17" s="138">
        <f>+C6+C8+C9+C11+C12+C13+C14+C15+C16</f>
        <v>665353</v>
      </c>
      <c r="D17" s="137" t="s">
        <v>336</v>
      </c>
      <c r="E17" s="139">
        <f>+E6+E8+E10+E11+E12+E13+E14+E15+E16</f>
        <v>33120140</v>
      </c>
      <c r="F17" s="262"/>
    </row>
    <row r="18" spans="1:6" ht="12.9" customHeight="1" x14ac:dyDescent="0.3">
      <c r="A18" s="121" t="s">
        <v>285</v>
      </c>
      <c r="B18" s="162" t="s">
        <v>337</v>
      </c>
      <c r="C18" s="163">
        <f>SUM(C19:C23)</f>
        <v>32454787</v>
      </c>
      <c r="D18" s="143" t="s">
        <v>290</v>
      </c>
      <c r="E18" s="164"/>
      <c r="F18" s="262"/>
    </row>
    <row r="19" spans="1:6" ht="12.9" customHeight="1" x14ac:dyDescent="0.3">
      <c r="A19" s="125" t="s">
        <v>288</v>
      </c>
      <c r="B19" s="148" t="s">
        <v>338</v>
      </c>
      <c r="C19" s="146">
        <v>32454787</v>
      </c>
      <c r="D19" s="143" t="s">
        <v>339</v>
      </c>
      <c r="E19" s="147"/>
      <c r="F19" s="262"/>
    </row>
    <row r="20" spans="1:6" ht="12.9" customHeight="1" x14ac:dyDescent="0.3">
      <c r="A20" s="121" t="s">
        <v>291</v>
      </c>
      <c r="B20" s="148" t="s">
        <v>340</v>
      </c>
      <c r="C20" s="146"/>
      <c r="D20" s="143" t="s">
        <v>296</v>
      </c>
      <c r="E20" s="147"/>
      <c r="F20" s="262"/>
    </row>
    <row r="21" spans="1:6" ht="12.9" customHeight="1" x14ac:dyDescent="0.3">
      <c r="A21" s="125" t="s">
        <v>294</v>
      </c>
      <c r="B21" s="148" t="s">
        <v>341</v>
      </c>
      <c r="C21" s="146"/>
      <c r="D21" s="143" t="s">
        <v>299</v>
      </c>
      <c r="E21" s="147"/>
      <c r="F21" s="262"/>
    </row>
    <row r="22" spans="1:6" ht="12.9" customHeight="1" x14ac:dyDescent="0.3">
      <c r="A22" s="121" t="s">
        <v>297</v>
      </c>
      <c r="B22" s="148" t="s">
        <v>301</v>
      </c>
      <c r="C22" s="146"/>
      <c r="D22" s="141" t="s">
        <v>302</v>
      </c>
      <c r="E22" s="147"/>
      <c r="F22" s="262"/>
    </row>
    <row r="23" spans="1:6" ht="12.9" customHeight="1" x14ac:dyDescent="0.3">
      <c r="A23" s="125" t="s">
        <v>300</v>
      </c>
      <c r="B23" s="165" t="s">
        <v>342</v>
      </c>
      <c r="C23" s="146"/>
      <c r="D23" s="143" t="s">
        <v>343</v>
      </c>
      <c r="E23" s="147"/>
      <c r="F23" s="262"/>
    </row>
    <row r="24" spans="1:6" ht="12.9" customHeight="1" x14ac:dyDescent="0.3">
      <c r="A24" s="121" t="s">
        <v>303</v>
      </c>
      <c r="B24" s="166" t="s">
        <v>344</v>
      </c>
      <c r="C24" s="149">
        <f>+C25+C26+C27+C28+C29</f>
        <v>0</v>
      </c>
      <c r="D24" s="167" t="s">
        <v>345</v>
      </c>
      <c r="E24" s="147"/>
      <c r="F24" s="262"/>
    </row>
    <row r="25" spans="1:6" ht="12.9" customHeight="1" x14ac:dyDescent="0.3">
      <c r="A25" s="125" t="s">
        <v>306</v>
      </c>
      <c r="B25" s="165" t="s">
        <v>346</v>
      </c>
      <c r="C25" s="146"/>
      <c r="D25" s="167" t="s">
        <v>249</v>
      </c>
      <c r="E25" s="147"/>
      <c r="F25" s="262"/>
    </row>
    <row r="26" spans="1:6" ht="12.9" customHeight="1" x14ac:dyDescent="0.3">
      <c r="A26" s="121" t="s">
        <v>308</v>
      </c>
      <c r="B26" s="165" t="s">
        <v>347</v>
      </c>
      <c r="C26" s="146"/>
      <c r="D26" s="168"/>
      <c r="E26" s="147"/>
      <c r="F26" s="262"/>
    </row>
    <row r="27" spans="1:6" ht="12.9" customHeight="1" x14ac:dyDescent="0.3">
      <c r="A27" s="125" t="s">
        <v>310</v>
      </c>
      <c r="B27" s="148" t="s">
        <v>348</v>
      </c>
      <c r="C27" s="146"/>
      <c r="D27" s="169"/>
      <c r="E27" s="147"/>
      <c r="F27" s="262"/>
    </row>
    <row r="28" spans="1:6" ht="12.9" customHeight="1" x14ac:dyDescent="0.3">
      <c r="A28" s="121" t="s">
        <v>311</v>
      </c>
      <c r="B28" s="170" t="s">
        <v>349</v>
      </c>
      <c r="C28" s="146"/>
      <c r="D28" s="131"/>
      <c r="E28" s="147"/>
      <c r="F28" s="262"/>
    </row>
    <row r="29" spans="1:6" ht="12.9" customHeight="1" thickBot="1" x14ac:dyDescent="0.35">
      <c r="A29" s="125" t="s">
        <v>313</v>
      </c>
      <c r="B29" s="171" t="s">
        <v>350</v>
      </c>
      <c r="C29" s="146"/>
      <c r="D29" s="169"/>
      <c r="E29" s="147"/>
      <c r="F29" s="262"/>
    </row>
    <row r="30" spans="1:6" ht="21.75" customHeight="1" thickBot="1" x14ac:dyDescent="0.35">
      <c r="A30" s="136" t="s">
        <v>316</v>
      </c>
      <c r="B30" s="137" t="s">
        <v>351</v>
      </c>
      <c r="C30" s="138">
        <f>+C18+C24</f>
        <v>32454787</v>
      </c>
      <c r="D30" s="137" t="s">
        <v>352</v>
      </c>
      <c r="E30" s="139">
        <f>SUM(E18:E29)</f>
        <v>0</v>
      </c>
      <c r="F30" s="262"/>
    </row>
    <row r="31" spans="1:6" ht="15" thickBot="1" x14ac:dyDescent="0.35">
      <c r="A31" s="136" t="s">
        <v>319</v>
      </c>
      <c r="B31" s="153" t="s">
        <v>353</v>
      </c>
      <c r="C31" s="154">
        <f>+C17+C30</f>
        <v>33120140</v>
      </c>
      <c r="D31" s="153" t="s">
        <v>354</v>
      </c>
      <c r="E31" s="154">
        <f>+E17+E30</f>
        <v>33120140</v>
      </c>
      <c r="F31" s="262"/>
    </row>
    <row r="32" spans="1:6" ht="15" thickBot="1" x14ac:dyDescent="0.35">
      <c r="A32" s="136" t="s">
        <v>322</v>
      </c>
      <c r="B32" s="153" t="s">
        <v>320</v>
      </c>
      <c r="C32" s="154">
        <f>IF(C17-E17&lt;0,E17-C17,"-")</f>
        <v>32454787</v>
      </c>
      <c r="D32" s="153" t="s">
        <v>321</v>
      </c>
      <c r="E32" s="154" t="str">
        <f>IF(C17-E17&gt;0,C17-E17,"-")</f>
        <v>-</v>
      </c>
      <c r="F32" s="262"/>
    </row>
    <row r="33" spans="1:6" ht="15" thickBot="1" x14ac:dyDescent="0.35">
      <c r="A33" s="136" t="s">
        <v>355</v>
      </c>
      <c r="B33" s="153" t="s">
        <v>323</v>
      </c>
      <c r="C33" s="154" t="str">
        <f>IF(C31-E31&lt;0,E31-C31,"-")</f>
        <v>-</v>
      </c>
      <c r="D33" s="153" t="s">
        <v>324</v>
      </c>
      <c r="E33" s="154" t="str">
        <f>IF(C31-E31&gt;0,C31-E31,"-")</f>
        <v>-</v>
      </c>
      <c r="F33" s="262"/>
    </row>
  </sheetData>
  <mergeCells count="2">
    <mergeCell ref="F1:F33"/>
    <mergeCell ref="A3:A4"/>
  </mergeCells>
  <pageMargins left="0.7" right="0.7" top="0.75" bottom="0.75" header="0.3" footer="0.3"/>
  <pageSetup paperSize="9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4"/>
  <sheetViews>
    <sheetView workbookViewId="0">
      <selection sqref="A1:XFD1048576"/>
    </sheetView>
  </sheetViews>
  <sheetFormatPr defaultColWidth="9.109375" defaultRowHeight="14.4" x14ac:dyDescent="0.3"/>
  <cols>
    <col min="1" max="1" width="40.44140625" style="196" customWidth="1"/>
    <col min="2" max="2" width="13.44140625" style="174" customWidth="1"/>
    <col min="3" max="3" width="14" style="174" customWidth="1"/>
    <col min="4" max="4" width="15.44140625" style="174" customWidth="1"/>
    <col min="5" max="5" width="14.33203125" style="174" customWidth="1"/>
    <col min="6" max="6" width="16.109375" style="104" customWidth="1"/>
    <col min="7" max="8" width="11" style="174" customWidth="1"/>
    <col min="9" max="9" width="11.88671875" style="174" customWidth="1"/>
    <col min="10" max="16384" width="9.109375" style="174"/>
  </cols>
  <sheetData>
    <row r="1" spans="1:6" x14ac:dyDescent="0.3">
      <c r="A1" s="172"/>
      <c r="B1" s="173"/>
      <c r="C1" s="173"/>
      <c r="D1" s="173"/>
      <c r="E1" s="173"/>
      <c r="F1" s="173"/>
    </row>
    <row r="2" spans="1:6" ht="18" customHeight="1" x14ac:dyDescent="0.3">
      <c r="A2" s="172"/>
      <c r="B2" s="268" t="str">
        <f>CONCATENATE("6. melléklet ",[1]ALAPADATOK!A7," ",[1]ALAPADATOK!B7," ",[1]ALAPADATOK!C7," ",[1]ALAPADATOK!D7," ",[1]ALAPADATOK!E7," ",[1]ALAPADATOK!F7," ",[1]ALAPADATOK!G7," ",[1]ALAPADATOK!H7)</f>
        <v>6. melléklet a … / 2021. ( … ) önkormányzati rendelethez</v>
      </c>
      <c r="C2" s="269"/>
      <c r="D2" s="269"/>
      <c r="E2" s="269"/>
      <c r="F2" s="269"/>
    </row>
    <row r="3" spans="1:6" x14ac:dyDescent="0.3">
      <c r="A3" s="172"/>
      <c r="B3" s="173"/>
      <c r="C3" s="173"/>
      <c r="D3" s="173"/>
      <c r="E3" s="173"/>
      <c r="F3" s="173"/>
    </row>
    <row r="4" spans="1:6" ht="20.25" customHeight="1" x14ac:dyDescent="0.3">
      <c r="A4" s="270" t="s">
        <v>356</v>
      </c>
      <c r="B4" s="270"/>
      <c r="C4" s="270"/>
      <c r="D4" s="270"/>
      <c r="E4" s="270"/>
      <c r="F4" s="270"/>
    </row>
    <row r="5" spans="1:6" ht="20.25" customHeight="1" thickBot="1" x14ac:dyDescent="0.35">
      <c r="A5" s="172"/>
      <c r="B5" s="173"/>
      <c r="C5" s="173"/>
      <c r="D5" s="173"/>
      <c r="E5" s="173"/>
      <c r="F5" s="175" t="str">
        <f>'[1]KV_5.sz.mell.'!C5</f>
        <v>Forintban!</v>
      </c>
    </row>
    <row r="6" spans="1:6" s="179" customFormat="1" ht="44.4" customHeight="1" thickBot="1" x14ac:dyDescent="0.35">
      <c r="A6" s="176" t="s">
        <v>357</v>
      </c>
      <c r="B6" s="177" t="s">
        <v>358</v>
      </c>
      <c r="C6" s="177" t="s">
        <v>359</v>
      </c>
      <c r="D6" s="177" t="str">
        <f>+CONCATENATE("Felhasználás   ",LEFT([1]KV_ÖSSZEFÜGGÉSEK!A5,4)-1,". XII. 31-ig")</f>
        <v>Felhasználás   2020. XII. 31-ig</v>
      </c>
      <c r="E6" s="177" t="str">
        <f>+'[1]KV_1.1.sz.mell.'!C8</f>
        <v>2021. évi előirányzat</v>
      </c>
      <c r="F6" s="178" t="str">
        <f>+CONCATENATE(LEFT([1]KV_ÖSSZEFÜGGÉSEK!A5,4),". utáni szükséglet")</f>
        <v>2021. utáni szükséglet</v>
      </c>
    </row>
    <row r="7" spans="1:6" s="104" customFormat="1" ht="12" customHeight="1" thickBot="1" x14ac:dyDescent="0.35">
      <c r="A7" s="180" t="s">
        <v>6</v>
      </c>
      <c r="B7" s="181" t="s">
        <v>7</v>
      </c>
      <c r="C7" s="181" t="s">
        <v>273</v>
      </c>
      <c r="D7" s="181" t="s">
        <v>274</v>
      </c>
      <c r="E7" s="181" t="s">
        <v>360</v>
      </c>
      <c r="F7" s="182" t="s">
        <v>361</v>
      </c>
    </row>
    <row r="8" spans="1:6" ht="15.9" customHeight="1" x14ac:dyDescent="0.3">
      <c r="A8" s="183" t="s">
        <v>362</v>
      </c>
      <c r="B8" s="184">
        <v>29948789</v>
      </c>
      <c r="C8" s="185" t="s">
        <v>363</v>
      </c>
      <c r="D8" s="184">
        <v>0</v>
      </c>
      <c r="E8" s="184">
        <v>29948789</v>
      </c>
      <c r="F8" s="186">
        <f t="shared" ref="F8:F23" si="0">B8-D8-E8</f>
        <v>0</v>
      </c>
    </row>
    <row r="9" spans="1:6" ht="15.9" customHeight="1" x14ac:dyDescent="0.3">
      <c r="A9" s="183" t="s">
        <v>364</v>
      </c>
      <c r="B9" s="184">
        <v>1294998</v>
      </c>
      <c r="C9" s="185" t="s">
        <v>363</v>
      </c>
      <c r="D9" s="184"/>
      <c r="E9" s="184">
        <v>1294998</v>
      </c>
      <c r="F9" s="186">
        <f t="shared" si="0"/>
        <v>0</v>
      </c>
    </row>
    <row r="10" spans="1:6" ht="15.9" customHeight="1" x14ac:dyDescent="0.3">
      <c r="A10" s="183" t="s">
        <v>365</v>
      </c>
      <c r="B10" s="184">
        <v>1211000</v>
      </c>
      <c r="C10" s="185" t="s">
        <v>363</v>
      </c>
      <c r="D10" s="184"/>
      <c r="E10" s="184">
        <v>1211000</v>
      </c>
      <c r="F10" s="186">
        <f t="shared" si="0"/>
        <v>0</v>
      </c>
    </row>
    <row r="11" spans="1:6" ht="15.9" customHeight="1" x14ac:dyDescent="0.3">
      <c r="A11" s="187" t="s">
        <v>366</v>
      </c>
      <c r="B11" s="184">
        <v>665353</v>
      </c>
      <c r="C11" s="185" t="s">
        <v>363</v>
      </c>
      <c r="D11" s="184"/>
      <c r="E11" s="184">
        <v>665353</v>
      </c>
      <c r="F11" s="186">
        <f t="shared" si="0"/>
        <v>0</v>
      </c>
    </row>
    <row r="12" spans="1:6" ht="15.9" customHeight="1" x14ac:dyDescent="0.3">
      <c r="A12" s="183"/>
      <c r="B12" s="184"/>
      <c r="C12" s="185"/>
      <c r="D12" s="184"/>
      <c r="E12" s="184"/>
      <c r="F12" s="186">
        <f t="shared" si="0"/>
        <v>0</v>
      </c>
    </row>
    <row r="13" spans="1:6" ht="15.9" customHeight="1" x14ac:dyDescent="0.3">
      <c r="A13" s="187"/>
      <c r="B13" s="184"/>
      <c r="C13" s="185"/>
      <c r="D13" s="184"/>
      <c r="E13" s="184"/>
      <c r="F13" s="186">
        <f t="shared" si="0"/>
        <v>0</v>
      </c>
    </row>
    <row r="14" spans="1:6" ht="15.9" customHeight="1" x14ac:dyDescent="0.3">
      <c r="A14" s="183"/>
      <c r="B14" s="184"/>
      <c r="C14" s="185"/>
      <c r="D14" s="184"/>
      <c r="E14" s="184"/>
      <c r="F14" s="186">
        <f t="shared" si="0"/>
        <v>0</v>
      </c>
    </row>
    <row r="15" spans="1:6" ht="15.9" customHeight="1" x14ac:dyDescent="0.3">
      <c r="A15" s="183"/>
      <c r="B15" s="184"/>
      <c r="C15" s="185"/>
      <c r="D15" s="184"/>
      <c r="E15" s="184"/>
      <c r="F15" s="186">
        <f t="shared" si="0"/>
        <v>0</v>
      </c>
    </row>
    <row r="16" spans="1:6" ht="15.9" customHeight="1" x14ac:dyDescent="0.3">
      <c r="A16" s="183"/>
      <c r="B16" s="184"/>
      <c r="C16" s="185"/>
      <c r="D16" s="184"/>
      <c r="E16" s="184"/>
      <c r="F16" s="186">
        <f t="shared" si="0"/>
        <v>0</v>
      </c>
    </row>
    <row r="17" spans="1:6" ht="15.9" customHeight="1" x14ac:dyDescent="0.3">
      <c r="A17" s="183"/>
      <c r="B17" s="184"/>
      <c r="C17" s="185"/>
      <c r="D17" s="184"/>
      <c r="E17" s="184"/>
      <c r="F17" s="186">
        <f t="shared" si="0"/>
        <v>0</v>
      </c>
    </row>
    <row r="18" spans="1:6" ht="15.9" customHeight="1" x14ac:dyDescent="0.3">
      <c r="A18" s="183"/>
      <c r="B18" s="184"/>
      <c r="C18" s="185"/>
      <c r="D18" s="184"/>
      <c r="E18" s="184"/>
      <c r="F18" s="186">
        <f t="shared" si="0"/>
        <v>0</v>
      </c>
    </row>
    <row r="19" spans="1:6" ht="15.9" customHeight="1" x14ac:dyDescent="0.3">
      <c r="A19" s="183"/>
      <c r="B19" s="184"/>
      <c r="C19" s="185"/>
      <c r="D19" s="184"/>
      <c r="E19" s="184"/>
      <c r="F19" s="186">
        <f t="shared" si="0"/>
        <v>0</v>
      </c>
    </row>
    <row r="20" spans="1:6" ht="15.9" customHeight="1" x14ac:dyDescent="0.3">
      <c r="A20" s="183"/>
      <c r="B20" s="184"/>
      <c r="C20" s="185"/>
      <c r="D20" s="184"/>
      <c r="E20" s="184"/>
      <c r="F20" s="186">
        <f t="shared" si="0"/>
        <v>0</v>
      </c>
    </row>
    <row r="21" spans="1:6" ht="15.9" customHeight="1" x14ac:dyDescent="0.3">
      <c r="A21" s="183"/>
      <c r="B21" s="184"/>
      <c r="C21" s="185"/>
      <c r="D21" s="184"/>
      <c r="E21" s="184"/>
      <c r="F21" s="186">
        <f t="shared" si="0"/>
        <v>0</v>
      </c>
    </row>
    <row r="22" spans="1:6" ht="15.9" customHeight="1" x14ac:dyDescent="0.3">
      <c r="A22" s="183"/>
      <c r="B22" s="184"/>
      <c r="C22" s="185"/>
      <c r="D22" s="184"/>
      <c r="E22" s="184"/>
      <c r="F22" s="186">
        <f t="shared" si="0"/>
        <v>0</v>
      </c>
    </row>
    <row r="23" spans="1:6" ht="15.9" customHeight="1" thickBot="1" x14ac:dyDescent="0.35">
      <c r="A23" s="133"/>
      <c r="B23" s="188"/>
      <c r="C23" s="189"/>
      <c r="D23" s="188"/>
      <c r="E23" s="188"/>
      <c r="F23" s="190">
        <f t="shared" si="0"/>
        <v>0</v>
      </c>
    </row>
    <row r="24" spans="1:6" s="195" customFormat="1" ht="18" customHeight="1" thickBot="1" x14ac:dyDescent="0.35">
      <c r="A24" s="191" t="s">
        <v>367</v>
      </c>
      <c r="B24" s="192">
        <f>SUM(B8:B23)</f>
        <v>33120140</v>
      </c>
      <c r="C24" s="193"/>
      <c r="D24" s="192">
        <f>SUM(D8:D23)</f>
        <v>0</v>
      </c>
      <c r="E24" s="192">
        <f>SUM(E8:E23)</f>
        <v>33120140</v>
      </c>
      <c r="F24" s="194">
        <f>SUM(F8:F23)</f>
        <v>0</v>
      </c>
    </row>
  </sheetData>
  <mergeCells count="2">
    <mergeCell ref="B2:F2"/>
    <mergeCell ref="A4:F4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82"/>
  <sheetViews>
    <sheetView view="pageBreakPreview" zoomScale="60" zoomScaleNormal="100" workbookViewId="0">
      <selection activeCell="N33" sqref="A1:XFD1048576"/>
    </sheetView>
  </sheetViews>
  <sheetFormatPr defaultColWidth="9.109375" defaultRowHeight="15.6" x14ac:dyDescent="0.3"/>
  <cols>
    <col min="1" max="1" width="4.109375" style="197" customWidth="1"/>
    <col min="2" max="2" width="26.6640625" style="198" customWidth="1"/>
    <col min="3" max="4" width="7.6640625" style="198" customWidth="1"/>
    <col min="5" max="5" width="8.109375" style="198" customWidth="1"/>
    <col min="6" max="6" width="7.5546875" style="198" customWidth="1"/>
    <col min="7" max="7" width="7.44140625" style="198" customWidth="1"/>
    <col min="8" max="8" width="7.5546875" style="198" customWidth="1"/>
    <col min="9" max="9" width="7" style="198" customWidth="1"/>
    <col min="10" max="14" width="8.109375" style="198" customWidth="1"/>
    <col min="15" max="15" width="10.88671875" style="197" customWidth="1"/>
    <col min="16" max="16384" width="9.109375" style="198"/>
  </cols>
  <sheetData>
    <row r="1" spans="1:17" x14ac:dyDescent="0.3">
      <c r="M1" s="199"/>
      <c r="N1" s="200"/>
      <c r="O1" s="201" t="str">
        <f>CONCATENATE("4. tájékoztató tábla ",[1]ALAPADATOK!A7," ",[1]ALAPADATOK!B7," ",[1]ALAPADATOK!C7," ",[1]ALAPADATOK!D7," ",[1]ALAPADATOK!E7," ",[1]ALAPADATOK!F7," ",[1]ALAPADATOK!G7," ",[1]ALAPADATOK!H7)</f>
        <v>4. tájékoztató tábla a … / 2021. ( … ) önkormányzati rendelethez</v>
      </c>
    </row>
    <row r="2" spans="1:17" ht="31.5" customHeight="1" x14ac:dyDescent="0.3">
      <c r="A2" s="271" t="str">
        <f>+CONCATENATE("Előirányzat-felhasználási terv",CHAR(10),LEFT([1]KV_ÖSSZEFÜGGÉSEK!A5,4),". évre")</f>
        <v>Előirányzat-felhasználási terv
2021. évre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</row>
    <row r="3" spans="1:17" ht="16.2" thickBot="1" x14ac:dyDescent="0.35">
      <c r="O3" s="202" t="str">
        <f>'[1]KV_3.sz.tájékoztató_t.'!D4</f>
        <v>Forintban!</v>
      </c>
    </row>
    <row r="4" spans="1:17" s="197" customFormat="1" ht="26.1" customHeight="1" thickBot="1" x14ac:dyDescent="0.35">
      <c r="A4" s="203" t="s">
        <v>368</v>
      </c>
      <c r="B4" s="204" t="s">
        <v>272</v>
      </c>
      <c r="C4" s="204" t="s">
        <v>369</v>
      </c>
      <c r="D4" s="204" t="s">
        <v>370</v>
      </c>
      <c r="E4" s="204" t="s">
        <v>371</v>
      </c>
      <c r="F4" s="204" t="s">
        <v>372</v>
      </c>
      <c r="G4" s="204" t="s">
        <v>373</v>
      </c>
      <c r="H4" s="204" t="s">
        <v>374</v>
      </c>
      <c r="I4" s="204" t="s">
        <v>375</v>
      </c>
      <c r="J4" s="204" t="s">
        <v>376</v>
      </c>
      <c r="K4" s="204" t="s">
        <v>377</v>
      </c>
      <c r="L4" s="204" t="s">
        <v>378</v>
      </c>
      <c r="M4" s="204" t="s">
        <v>379</v>
      </c>
      <c r="N4" s="204" t="s">
        <v>380</v>
      </c>
      <c r="O4" s="205" t="s">
        <v>381</v>
      </c>
    </row>
    <row r="5" spans="1:17" s="207" customFormat="1" ht="15.15" customHeight="1" thickBot="1" x14ac:dyDescent="0.35">
      <c r="A5" s="206" t="s">
        <v>8</v>
      </c>
      <c r="B5" s="273" t="s">
        <v>270</v>
      </c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5"/>
    </row>
    <row r="6" spans="1:17" s="207" customFormat="1" x14ac:dyDescent="0.3">
      <c r="A6" s="208" t="s">
        <v>22</v>
      </c>
      <c r="B6" s="209" t="s">
        <v>275</v>
      </c>
      <c r="C6" s="210">
        <v>10141029</v>
      </c>
      <c r="D6" s="210">
        <v>7061584</v>
      </c>
      <c r="E6" s="210">
        <v>7061584</v>
      </c>
      <c r="F6" s="210">
        <v>7061584</v>
      </c>
      <c r="G6" s="210">
        <v>7061584</v>
      </c>
      <c r="H6" s="210">
        <v>7061584</v>
      </c>
      <c r="I6" s="210">
        <v>7061584</v>
      </c>
      <c r="J6" s="210">
        <v>7061584</v>
      </c>
      <c r="K6" s="210">
        <v>7061584</v>
      </c>
      <c r="L6" s="210">
        <v>7061584</v>
      </c>
      <c r="M6" s="210">
        <v>7061584</v>
      </c>
      <c r="N6" s="210">
        <v>7061584</v>
      </c>
      <c r="O6" s="211">
        <f t="shared" ref="O6:O26" si="0">SUM(C6:N6)</f>
        <v>87818453</v>
      </c>
      <c r="Q6" s="212"/>
    </row>
    <row r="7" spans="1:17" s="217" customFormat="1" ht="20.399999999999999" x14ac:dyDescent="0.3">
      <c r="A7" s="213" t="s">
        <v>36</v>
      </c>
      <c r="B7" s="214" t="s">
        <v>382</v>
      </c>
      <c r="C7" s="215"/>
      <c r="D7" s="215"/>
      <c r="E7" s="215">
        <v>1875065</v>
      </c>
      <c r="F7" s="215">
        <v>625943</v>
      </c>
      <c r="G7" s="215">
        <v>625943</v>
      </c>
      <c r="H7" s="215">
        <v>625943</v>
      </c>
      <c r="I7" s="215">
        <v>625943</v>
      </c>
      <c r="J7" s="215">
        <v>625943</v>
      </c>
      <c r="K7" s="215">
        <v>625943</v>
      </c>
      <c r="L7" s="215">
        <v>625943</v>
      </c>
      <c r="M7" s="215">
        <v>625943</v>
      </c>
      <c r="N7" s="215">
        <v>625944</v>
      </c>
      <c r="O7" s="216">
        <f t="shared" si="0"/>
        <v>7508553</v>
      </c>
    </row>
    <row r="8" spans="1:17" s="217" customFormat="1" ht="20.399999999999999" x14ac:dyDescent="0.3">
      <c r="A8" s="213" t="s">
        <v>233</v>
      </c>
      <c r="B8" s="218" t="s">
        <v>383</v>
      </c>
      <c r="C8" s="219"/>
      <c r="D8" s="219"/>
      <c r="E8" s="219">
        <v>293370</v>
      </c>
      <c r="F8" s="219"/>
      <c r="G8" s="219"/>
      <c r="H8" s="219">
        <v>371983</v>
      </c>
      <c r="I8" s="219"/>
      <c r="J8" s="219"/>
      <c r="K8" s="219"/>
      <c r="L8" s="219"/>
      <c r="M8" s="219"/>
      <c r="N8" s="219"/>
      <c r="O8" s="220">
        <f t="shared" si="0"/>
        <v>665353</v>
      </c>
    </row>
    <row r="9" spans="1:17" s="217" customFormat="1" ht="14.1" customHeight="1" x14ac:dyDescent="0.3">
      <c r="A9" s="213" t="s">
        <v>66</v>
      </c>
      <c r="B9" s="221" t="s">
        <v>280</v>
      </c>
      <c r="C9" s="215"/>
      <c r="D9" s="215"/>
      <c r="E9" s="215">
        <v>1200000</v>
      </c>
      <c r="F9" s="215"/>
      <c r="G9" s="215"/>
      <c r="H9" s="215"/>
      <c r="I9" s="215"/>
      <c r="J9" s="215"/>
      <c r="K9" s="215">
        <v>1000000</v>
      </c>
      <c r="L9" s="215"/>
      <c r="M9" s="215"/>
      <c r="N9" s="215"/>
      <c r="O9" s="216">
        <f t="shared" si="0"/>
        <v>2200000</v>
      </c>
    </row>
    <row r="10" spans="1:17" s="217" customFormat="1" ht="14.1" customHeight="1" x14ac:dyDescent="0.3">
      <c r="A10" s="213" t="s">
        <v>90</v>
      </c>
      <c r="B10" s="221" t="s">
        <v>281</v>
      </c>
      <c r="C10" s="215">
        <v>364632</v>
      </c>
      <c r="D10" s="215">
        <v>364632</v>
      </c>
      <c r="E10" s="215">
        <v>364632</v>
      </c>
      <c r="F10" s="215">
        <v>364632</v>
      </c>
      <c r="G10" s="215">
        <v>364632</v>
      </c>
      <c r="H10" s="215">
        <v>364632</v>
      </c>
      <c r="I10" s="215">
        <v>364632</v>
      </c>
      <c r="J10" s="215">
        <v>364632</v>
      </c>
      <c r="K10" s="215">
        <v>364632</v>
      </c>
      <c r="L10" s="215">
        <v>364632</v>
      </c>
      <c r="M10" s="215">
        <v>364630</v>
      </c>
      <c r="N10" s="215">
        <v>364630</v>
      </c>
      <c r="O10" s="216">
        <f t="shared" si="0"/>
        <v>4375580</v>
      </c>
    </row>
    <row r="11" spans="1:17" s="217" customFormat="1" ht="14.1" customHeight="1" x14ac:dyDescent="0.3">
      <c r="A11" s="213" t="s">
        <v>250</v>
      </c>
      <c r="B11" s="221" t="s">
        <v>329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6">
        <f t="shared" si="0"/>
        <v>0</v>
      </c>
    </row>
    <row r="12" spans="1:17" s="217" customFormat="1" ht="14.1" customHeight="1" x14ac:dyDescent="0.3">
      <c r="A12" s="213" t="s">
        <v>112</v>
      </c>
      <c r="B12" s="221" t="s">
        <v>282</v>
      </c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6">
        <f t="shared" si="0"/>
        <v>0</v>
      </c>
    </row>
    <row r="13" spans="1:17" s="217" customFormat="1" x14ac:dyDescent="0.3">
      <c r="A13" s="213" t="s">
        <v>259</v>
      </c>
      <c r="B13" s="214" t="s">
        <v>384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6">
        <f t="shared" si="0"/>
        <v>0</v>
      </c>
    </row>
    <row r="14" spans="1:17" s="217" customFormat="1" ht="14.1" customHeight="1" thickBot="1" x14ac:dyDescent="0.35">
      <c r="A14" s="213" t="s">
        <v>261</v>
      </c>
      <c r="B14" s="221" t="s">
        <v>385</v>
      </c>
      <c r="C14" s="215">
        <v>3512738</v>
      </c>
      <c r="D14" s="215">
        <v>8777714</v>
      </c>
      <c r="E14" s="215">
        <v>2369982</v>
      </c>
      <c r="F14" s="215">
        <v>1294998</v>
      </c>
      <c r="G14" s="215">
        <v>1211000</v>
      </c>
      <c r="H14" s="215">
        <v>909148</v>
      </c>
      <c r="I14" s="215">
        <v>5856948</v>
      </c>
      <c r="J14" s="215">
        <v>1257750</v>
      </c>
      <c r="K14" s="215">
        <v>5856948</v>
      </c>
      <c r="L14" s="215">
        <v>640762</v>
      </c>
      <c r="M14" s="215">
        <v>5856948</v>
      </c>
      <c r="N14" s="215">
        <v>1230249</v>
      </c>
      <c r="O14" s="216">
        <f t="shared" si="0"/>
        <v>38775185</v>
      </c>
    </row>
    <row r="15" spans="1:17" s="207" customFormat="1" ht="15.9" customHeight="1" thickBot="1" x14ac:dyDescent="0.35">
      <c r="A15" s="206" t="s">
        <v>263</v>
      </c>
      <c r="B15" s="222" t="s">
        <v>386</v>
      </c>
      <c r="C15" s="223">
        <f t="shared" ref="C15:N15" si="1">SUM(C6:C14)</f>
        <v>14018399</v>
      </c>
      <c r="D15" s="223">
        <f t="shared" si="1"/>
        <v>16203930</v>
      </c>
      <c r="E15" s="223">
        <f t="shared" si="1"/>
        <v>13164633</v>
      </c>
      <c r="F15" s="223">
        <f t="shared" si="1"/>
        <v>9347157</v>
      </c>
      <c r="G15" s="223">
        <f t="shared" si="1"/>
        <v>9263159</v>
      </c>
      <c r="H15" s="223">
        <f t="shared" si="1"/>
        <v>9333290</v>
      </c>
      <c r="I15" s="223">
        <f t="shared" si="1"/>
        <v>13909107</v>
      </c>
      <c r="J15" s="223">
        <f t="shared" si="1"/>
        <v>9309909</v>
      </c>
      <c r="K15" s="223">
        <f t="shared" si="1"/>
        <v>14909107</v>
      </c>
      <c r="L15" s="223">
        <f t="shared" si="1"/>
        <v>8692921</v>
      </c>
      <c r="M15" s="223">
        <f t="shared" si="1"/>
        <v>13909105</v>
      </c>
      <c r="N15" s="223">
        <f t="shared" si="1"/>
        <v>9282407</v>
      </c>
      <c r="O15" s="224">
        <f>SUM(C15:N15)</f>
        <v>141343124</v>
      </c>
    </row>
    <row r="16" spans="1:17" s="207" customFormat="1" ht="15.15" customHeight="1" thickBot="1" x14ac:dyDescent="0.35">
      <c r="A16" s="206" t="s">
        <v>284</v>
      </c>
      <c r="B16" s="273" t="s">
        <v>271</v>
      </c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5"/>
    </row>
    <row r="17" spans="1:15" s="217" customFormat="1" x14ac:dyDescent="0.3">
      <c r="A17" s="225" t="s">
        <v>285</v>
      </c>
      <c r="B17" s="226" t="s">
        <v>276</v>
      </c>
      <c r="C17" s="219">
        <v>1548233</v>
      </c>
      <c r="D17" s="219">
        <v>1548233</v>
      </c>
      <c r="E17" s="219">
        <v>1548233</v>
      </c>
      <c r="F17" s="219">
        <v>1548233</v>
      </c>
      <c r="G17" s="219">
        <v>1548233</v>
      </c>
      <c r="H17" s="219">
        <v>1548233</v>
      </c>
      <c r="I17" s="219">
        <v>1548233</v>
      </c>
      <c r="J17" s="219">
        <v>1548233</v>
      </c>
      <c r="K17" s="219">
        <v>1548233</v>
      </c>
      <c r="L17" s="219">
        <v>1548233</v>
      </c>
      <c r="M17" s="219">
        <v>1548233</v>
      </c>
      <c r="N17" s="219">
        <v>1548231</v>
      </c>
      <c r="O17" s="220">
        <f t="shared" si="0"/>
        <v>18578794</v>
      </c>
    </row>
    <row r="18" spans="1:15" s="217" customFormat="1" ht="20.399999999999999" x14ac:dyDescent="0.3">
      <c r="A18" s="213" t="s">
        <v>288</v>
      </c>
      <c r="B18" s="214" t="s">
        <v>179</v>
      </c>
      <c r="C18" s="215">
        <v>198848</v>
      </c>
      <c r="D18" s="215">
        <v>198847</v>
      </c>
      <c r="E18" s="215">
        <v>198847</v>
      </c>
      <c r="F18" s="215">
        <v>198847</v>
      </c>
      <c r="G18" s="215">
        <v>198847</v>
      </c>
      <c r="H18" s="215">
        <v>198847</v>
      </c>
      <c r="I18" s="215">
        <v>198847</v>
      </c>
      <c r="J18" s="215">
        <v>198847</v>
      </c>
      <c r="K18" s="215">
        <v>198847</v>
      </c>
      <c r="L18" s="215">
        <v>198847</v>
      </c>
      <c r="M18" s="215">
        <v>198847</v>
      </c>
      <c r="N18" s="215">
        <v>198847</v>
      </c>
      <c r="O18" s="216">
        <f t="shared" si="0"/>
        <v>2386165</v>
      </c>
    </row>
    <row r="19" spans="1:15" s="217" customFormat="1" x14ac:dyDescent="0.3">
      <c r="A19" s="213" t="s">
        <v>291</v>
      </c>
      <c r="B19" s="221" t="s">
        <v>180</v>
      </c>
      <c r="C19" s="215">
        <v>1715962</v>
      </c>
      <c r="D19" s="215">
        <v>1715962</v>
      </c>
      <c r="E19" s="215">
        <v>1715962</v>
      </c>
      <c r="F19" s="215">
        <v>1715962</v>
      </c>
      <c r="G19" s="215">
        <v>1715962</v>
      </c>
      <c r="H19" s="215">
        <v>1715962</v>
      </c>
      <c r="I19" s="215">
        <v>1715962</v>
      </c>
      <c r="J19" s="215">
        <v>1715962</v>
      </c>
      <c r="K19" s="215">
        <v>1715962</v>
      </c>
      <c r="L19" s="215">
        <v>1715962</v>
      </c>
      <c r="M19" s="215">
        <v>1715962</v>
      </c>
      <c r="N19" s="215">
        <v>1715960</v>
      </c>
      <c r="O19" s="216">
        <f t="shared" si="0"/>
        <v>20591542</v>
      </c>
    </row>
    <row r="20" spans="1:15" s="217" customFormat="1" x14ac:dyDescent="0.3">
      <c r="A20" s="213" t="s">
        <v>294</v>
      </c>
      <c r="B20" s="221" t="s">
        <v>181</v>
      </c>
      <c r="C20" s="215">
        <v>20000</v>
      </c>
      <c r="D20" s="215">
        <v>20000</v>
      </c>
      <c r="E20" s="215">
        <v>20000</v>
      </c>
      <c r="F20" s="215">
        <v>55000</v>
      </c>
      <c r="G20" s="215">
        <v>20000</v>
      </c>
      <c r="H20" s="215">
        <v>20000</v>
      </c>
      <c r="I20" s="215">
        <v>20000</v>
      </c>
      <c r="J20" s="215">
        <v>20000</v>
      </c>
      <c r="K20" s="215">
        <v>200000</v>
      </c>
      <c r="L20" s="215">
        <v>20000</v>
      </c>
      <c r="M20" s="215">
        <v>20000</v>
      </c>
      <c r="N20" s="215">
        <v>200000</v>
      </c>
      <c r="O20" s="216">
        <f t="shared" si="0"/>
        <v>635000</v>
      </c>
    </row>
    <row r="21" spans="1:15" s="217" customFormat="1" x14ac:dyDescent="0.3">
      <c r="A21" s="213" t="s">
        <v>297</v>
      </c>
      <c r="B21" s="221" t="s">
        <v>387</v>
      </c>
      <c r="C21" s="215">
        <v>5184900</v>
      </c>
      <c r="D21" s="215">
        <v>5184895</v>
      </c>
      <c r="E21" s="215">
        <v>5184895</v>
      </c>
      <c r="F21" s="215">
        <v>5184895</v>
      </c>
      <c r="G21" s="215">
        <v>5334895</v>
      </c>
      <c r="H21" s="215">
        <v>5184895</v>
      </c>
      <c r="I21" s="215">
        <v>5184895</v>
      </c>
      <c r="J21" s="215">
        <v>5184895</v>
      </c>
      <c r="K21" s="215">
        <v>5184895</v>
      </c>
      <c r="L21" s="215">
        <v>5334895</v>
      </c>
      <c r="M21" s="215">
        <v>5184895</v>
      </c>
      <c r="N21" s="215">
        <v>5184895</v>
      </c>
      <c r="O21" s="216">
        <f t="shared" si="0"/>
        <v>62518745</v>
      </c>
    </row>
    <row r="22" spans="1:15" s="217" customFormat="1" x14ac:dyDescent="0.3">
      <c r="A22" s="213" t="s">
        <v>300</v>
      </c>
      <c r="B22" s="221" t="s">
        <v>214</v>
      </c>
      <c r="C22" s="215"/>
      <c r="D22" s="215">
        <v>8777714</v>
      </c>
      <c r="E22" s="215">
        <v>2369982</v>
      </c>
      <c r="F22" s="215">
        <v>1294998</v>
      </c>
      <c r="G22" s="215">
        <v>1211000</v>
      </c>
      <c r="H22" s="215">
        <v>665353</v>
      </c>
      <c r="I22" s="215">
        <v>5856948</v>
      </c>
      <c r="J22" s="215"/>
      <c r="K22" s="215">
        <v>5856948</v>
      </c>
      <c r="L22" s="215"/>
      <c r="M22" s="215">
        <v>5856948</v>
      </c>
      <c r="N22" s="215">
        <v>1230249</v>
      </c>
      <c r="O22" s="216">
        <f t="shared" si="0"/>
        <v>33120140</v>
      </c>
    </row>
    <row r="23" spans="1:15" s="217" customFormat="1" x14ac:dyDescent="0.3">
      <c r="A23" s="213" t="s">
        <v>303</v>
      </c>
      <c r="B23" s="214" t="s">
        <v>216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6">
        <f t="shared" si="0"/>
        <v>0</v>
      </c>
    </row>
    <row r="24" spans="1:15" s="217" customFormat="1" x14ac:dyDescent="0.3">
      <c r="A24" s="213" t="s">
        <v>306</v>
      </c>
      <c r="B24" s="221" t="s">
        <v>333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6">
        <f t="shared" si="0"/>
        <v>0</v>
      </c>
    </row>
    <row r="25" spans="1:15" s="217" customFormat="1" ht="16.2" thickBot="1" x14ac:dyDescent="0.35">
      <c r="A25" s="213" t="s">
        <v>308</v>
      </c>
      <c r="B25" s="221" t="s">
        <v>388</v>
      </c>
      <c r="C25" s="215">
        <v>3512738</v>
      </c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6">
        <f t="shared" si="0"/>
        <v>3512738</v>
      </c>
    </row>
    <row r="26" spans="1:15" s="207" customFormat="1" ht="16.2" thickBot="1" x14ac:dyDescent="0.35">
      <c r="A26" s="227" t="s">
        <v>310</v>
      </c>
      <c r="B26" s="222" t="s">
        <v>389</v>
      </c>
      <c r="C26" s="223">
        <f t="shared" ref="C26:N26" si="2">SUM(C17:C25)</f>
        <v>12180681</v>
      </c>
      <c r="D26" s="223">
        <f t="shared" si="2"/>
        <v>17445651</v>
      </c>
      <c r="E26" s="223">
        <f t="shared" si="2"/>
        <v>11037919</v>
      </c>
      <c r="F26" s="223">
        <f t="shared" si="2"/>
        <v>9997935</v>
      </c>
      <c r="G26" s="223">
        <f t="shared" si="2"/>
        <v>10028937</v>
      </c>
      <c r="H26" s="223">
        <f t="shared" si="2"/>
        <v>9333290</v>
      </c>
      <c r="I26" s="223">
        <f t="shared" si="2"/>
        <v>14524885</v>
      </c>
      <c r="J26" s="223">
        <f t="shared" si="2"/>
        <v>8667937</v>
      </c>
      <c r="K26" s="223">
        <f t="shared" si="2"/>
        <v>14704885</v>
      </c>
      <c r="L26" s="223">
        <f t="shared" si="2"/>
        <v>8817937</v>
      </c>
      <c r="M26" s="223">
        <f t="shared" si="2"/>
        <v>14524885</v>
      </c>
      <c r="N26" s="223">
        <f t="shared" si="2"/>
        <v>10078182</v>
      </c>
      <c r="O26" s="224">
        <f t="shared" si="0"/>
        <v>141343124</v>
      </c>
    </row>
    <row r="27" spans="1:15" ht="16.2" thickBot="1" x14ac:dyDescent="0.35">
      <c r="A27" s="227" t="s">
        <v>311</v>
      </c>
      <c r="B27" s="228" t="s">
        <v>390</v>
      </c>
      <c r="C27" s="229">
        <f t="shared" ref="C27:O27" si="3">C15-C26</f>
        <v>1837718</v>
      </c>
      <c r="D27" s="229">
        <f t="shared" si="3"/>
        <v>-1241721</v>
      </c>
      <c r="E27" s="229">
        <f t="shared" si="3"/>
        <v>2126714</v>
      </c>
      <c r="F27" s="229">
        <f t="shared" si="3"/>
        <v>-650778</v>
      </c>
      <c r="G27" s="229">
        <f t="shared" si="3"/>
        <v>-765778</v>
      </c>
      <c r="H27" s="229">
        <f t="shared" si="3"/>
        <v>0</v>
      </c>
      <c r="I27" s="229">
        <f t="shared" si="3"/>
        <v>-615778</v>
      </c>
      <c r="J27" s="229">
        <f t="shared" si="3"/>
        <v>641972</v>
      </c>
      <c r="K27" s="229">
        <f t="shared" si="3"/>
        <v>204222</v>
      </c>
      <c r="L27" s="229">
        <f t="shared" si="3"/>
        <v>-125016</v>
      </c>
      <c r="M27" s="229">
        <f t="shared" si="3"/>
        <v>-615780</v>
      </c>
      <c r="N27" s="229">
        <f t="shared" si="3"/>
        <v>-795775</v>
      </c>
      <c r="O27" s="230">
        <f t="shared" si="3"/>
        <v>0</v>
      </c>
    </row>
    <row r="28" spans="1:15" x14ac:dyDescent="0.3">
      <c r="A28" s="231"/>
    </row>
    <row r="29" spans="1:15" x14ac:dyDescent="0.3">
      <c r="B29" s="232"/>
      <c r="C29" s="233"/>
      <c r="D29" s="233"/>
      <c r="O29" s="198"/>
    </row>
    <row r="30" spans="1:15" x14ac:dyDescent="0.3">
      <c r="O30" s="198"/>
    </row>
    <row r="31" spans="1:15" x14ac:dyDescent="0.3">
      <c r="O31" s="198"/>
    </row>
    <row r="32" spans="1:15" x14ac:dyDescent="0.3">
      <c r="O32" s="198"/>
    </row>
    <row r="33" spans="15:15" x14ac:dyDescent="0.3">
      <c r="O33" s="198"/>
    </row>
    <row r="34" spans="15:15" x14ac:dyDescent="0.3">
      <c r="O34" s="198"/>
    </row>
    <row r="35" spans="15:15" x14ac:dyDescent="0.3">
      <c r="O35" s="198"/>
    </row>
    <row r="36" spans="15:15" x14ac:dyDescent="0.3">
      <c r="O36" s="198"/>
    </row>
    <row r="37" spans="15:15" x14ac:dyDescent="0.3">
      <c r="O37" s="198"/>
    </row>
    <row r="38" spans="15:15" x14ac:dyDescent="0.3">
      <c r="O38" s="198"/>
    </row>
    <row r="39" spans="15:15" x14ac:dyDescent="0.3">
      <c r="O39" s="198"/>
    </row>
    <row r="40" spans="15:15" x14ac:dyDescent="0.3">
      <c r="O40" s="198"/>
    </row>
    <row r="41" spans="15:15" x14ac:dyDescent="0.3">
      <c r="O41" s="198"/>
    </row>
    <row r="42" spans="15:15" x14ac:dyDescent="0.3">
      <c r="O42" s="198"/>
    </row>
    <row r="43" spans="15:15" x14ac:dyDescent="0.3">
      <c r="O43" s="198"/>
    </row>
    <row r="44" spans="15:15" x14ac:dyDescent="0.3">
      <c r="O44" s="198"/>
    </row>
    <row r="45" spans="15:15" x14ac:dyDescent="0.3">
      <c r="O45" s="198"/>
    </row>
    <row r="46" spans="15:15" x14ac:dyDescent="0.3">
      <c r="O46" s="198"/>
    </row>
    <row r="47" spans="15:15" x14ac:dyDescent="0.3">
      <c r="O47" s="198"/>
    </row>
    <row r="48" spans="15:15" x14ac:dyDescent="0.3">
      <c r="O48" s="198"/>
    </row>
    <row r="49" spans="15:15" x14ac:dyDescent="0.3">
      <c r="O49" s="198"/>
    </row>
    <row r="50" spans="15:15" x14ac:dyDescent="0.3">
      <c r="O50" s="198"/>
    </row>
    <row r="51" spans="15:15" x14ac:dyDescent="0.3">
      <c r="O51" s="198"/>
    </row>
    <row r="52" spans="15:15" x14ac:dyDescent="0.3">
      <c r="O52" s="198"/>
    </row>
    <row r="53" spans="15:15" x14ac:dyDescent="0.3">
      <c r="O53" s="198"/>
    </row>
    <row r="54" spans="15:15" x14ac:dyDescent="0.3">
      <c r="O54" s="198"/>
    </row>
    <row r="55" spans="15:15" x14ac:dyDescent="0.3">
      <c r="O55" s="198"/>
    </row>
    <row r="56" spans="15:15" x14ac:dyDescent="0.3">
      <c r="O56" s="198"/>
    </row>
    <row r="57" spans="15:15" x14ac:dyDescent="0.3">
      <c r="O57" s="198"/>
    </row>
    <row r="58" spans="15:15" x14ac:dyDescent="0.3">
      <c r="O58" s="198"/>
    </row>
    <row r="59" spans="15:15" x14ac:dyDescent="0.3">
      <c r="O59" s="198"/>
    </row>
    <row r="60" spans="15:15" x14ac:dyDescent="0.3">
      <c r="O60" s="198"/>
    </row>
    <row r="61" spans="15:15" x14ac:dyDescent="0.3">
      <c r="O61" s="198"/>
    </row>
    <row r="62" spans="15:15" x14ac:dyDescent="0.3">
      <c r="O62" s="198"/>
    </row>
    <row r="63" spans="15:15" x14ac:dyDescent="0.3">
      <c r="O63" s="198"/>
    </row>
    <row r="64" spans="15:15" x14ac:dyDescent="0.3">
      <c r="O64" s="198"/>
    </row>
    <row r="65" spans="15:15" x14ac:dyDescent="0.3">
      <c r="O65" s="198"/>
    </row>
    <row r="66" spans="15:15" x14ac:dyDescent="0.3">
      <c r="O66" s="198"/>
    </row>
    <row r="67" spans="15:15" x14ac:dyDescent="0.3">
      <c r="O67" s="198"/>
    </row>
    <row r="68" spans="15:15" x14ac:dyDescent="0.3">
      <c r="O68" s="198"/>
    </row>
    <row r="69" spans="15:15" x14ac:dyDescent="0.3">
      <c r="O69" s="198"/>
    </row>
    <row r="70" spans="15:15" x14ac:dyDescent="0.3">
      <c r="O70" s="198"/>
    </row>
    <row r="71" spans="15:15" x14ac:dyDescent="0.3">
      <c r="O71" s="198"/>
    </row>
    <row r="72" spans="15:15" x14ac:dyDescent="0.3">
      <c r="O72" s="198"/>
    </row>
    <row r="73" spans="15:15" x14ac:dyDescent="0.3">
      <c r="O73" s="198"/>
    </row>
    <row r="74" spans="15:15" x14ac:dyDescent="0.3">
      <c r="O74" s="198"/>
    </row>
    <row r="75" spans="15:15" x14ac:dyDescent="0.3">
      <c r="O75" s="198"/>
    </row>
    <row r="76" spans="15:15" x14ac:dyDescent="0.3">
      <c r="O76" s="198"/>
    </row>
    <row r="77" spans="15:15" x14ac:dyDescent="0.3">
      <c r="O77" s="198"/>
    </row>
    <row r="78" spans="15:15" x14ac:dyDescent="0.3">
      <c r="O78" s="198"/>
    </row>
    <row r="79" spans="15:15" x14ac:dyDescent="0.3">
      <c r="O79" s="198"/>
    </row>
    <row r="80" spans="15:15" x14ac:dyDescent="0.3">
      <c r="O80" s="198"/>
    </row>
    <row r="81" spans="15:15" x14ac:dyDescent="0.3">
      <c r="O81" s="198"/>
    </row>
    <row r="82" spans="15:15" x14ac:dyDescent="0.3">
      <c r="O82" s="198"/>
    </row>
  </sheetData>
  <mergeCells count="3">
    <mergeCell ref="A2:O2"/>
    <mergeCell ref="B5:O5"/>
    <mergeCell ref="B16:O16"/>
  </mergeCells>
  <pageMargins left="0.7" right="0.7" top="0.75" bottom="0.75" header="0.3" footer="0.3"/>
  <pageSetup paperSize="9" scale="9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0"/>
  <sheetViews>
    <sheetView view="pageBreakPreview" zoomScale="60" zoomScaleNormal="100" workbookViewId="0">
      <selection sqref="A1:XFD1048576"/>
    </sheetView>
  </sheetViews>
  <sheetFormatPr defaultRowHeight="14.4" x14ac:dyDescent="0.3"/>
  <cols>
    <col min="1" max="1" width="5.6640625" customWidth="1"/>
    <col min="2" max="2" width="37.109375" customWidth="1"/>
    <col min="3" max="3" width="26.6640625" customWidth="1"/>
    <col min="4" max="4" width="12.6640625" customWidth="1"/>
  </cols>
  <sheetData>
    <row r="1" spans="1:4" x14ac:dyDescent="0.3">
      <c r="C1" s="234"/>
      <c r="D1" s="235" t="str">
        <f>CONCATENATE("6. tájékoztató tábla ",[1]ALAPADATOK!A7," ",[1]ALAPADATOK!B7," ",[1]ALAPADATOK!C7," ",[1]ALAPADATOK!D7," ",[1]ALAPADATOK!E7," ",[1]ALAPADATOK!F7," ",[1]ALAPADATOK!G7," ",[1]ALAPADATOK!H7)</f>
        <v>6. tájékoztató tábla a … / 2021. ( … ) önkormányzati rendelethez</v>
      </c>
    </row>
    <row r="2" spans="1:4" ht="45.15" customHeight="1" x14ac:dyDescent="0.3">
      <c r="A2" s="276" t="str">
        <f>+CONCATENATE("K I M U T A T Á S",CHAR(10),"a ",LEFT([1]KV_ÖSSZEFÜGGÉSEK!A5,4),". évben céljelleggel juttatott támogatásokról")</f>
        <v>K I M U T A T Á S
a 2021. évben céljelleggel juttatott támogatásokról</v>
      </c>
      <c r="B2" s="276"/>
      <c r="C2" s="276"/>
      <c r="D2" s="276"/>
    </row>
    <row r="3" spans="1:4" ht="17.25" customHeight="1" x14ac:dyDescent="0.3">
      <c r="A3" s="236"/>
      <c r="B3" s="236"/>
      <c r="C3" s="236"/>
      <c r="D3" s="236"/>
    </row>
    <row r="4" spans="1:4" ht="15" thickBot="1" x14ac:dyDescent="0.35">
      <c r="A4" s="237"/>
      <c r="B4" s="237"/>
      <c r="C4" s="277" t="str">
        <f>'[1]KV_4.sz.tájékoztató_t.'!O3</f>
        <v>Forintban!</v>
      </c>
      <c r="D4" s="277"/>
    </row>
    <row r="5" spans="1:4" ht="42.75" customHeight="1" thickBot="1" x14ac:dyDescent="0.35">
      <c r="A5" s="238" t="s">
        <v>4</v>
      </c>
      <c r="B5" s="239" t="s">
        <v>391</v>
      </c>
      <c r="C5" s="239" t="s">
        <v>392</v>
      </c>
      <c r="D5" s="240" t="s">
        <v>393</v>
      </c>
    </row>
    <row r="6" spans="1:4" ht="15.9" customHeight="1" thickBot="1" x14ac:dyDescent="0.35">
      <c r="A6" s="241" t="s">
        <v>8</v>
      </c>
      <c r="B6" s="253" t="s">
        <v>406</v>
      </c>
      <c r="C6" s="242" t="s">
        <v>407</v>
      </c>
      <c r="D6" s="243">
        <v>61753745</v>
      </c>
    </row>
    <row r="7" spans="1:4" ht="15.9" customHeight="1" thickBot="1" x14ac:dyDescent="0.35">
      <c r="A7" s="244" t="s">
        <v>22</v>
      </c>
      <c r="B7" s="253" t="s">
        <v>406</v>
      </c>
      <c r="C7" s="245" t="s">
        <v>395</v>
      </c>
      <c r="D7" s="246">
        <v>15000</v>
      </c>
    </row>
    <row r="8" spans="1:4" ht="15.9" customHeight="1" thickBot="1" x14ac:dyDescent="0.35">
      <c r="A8" s="244" t="s">
        <v>36</v>
      </c>
      <c r="B8" s="242" t="s">
        <v>408</v>
      </c>
      <c r="C8" s="242" t="s">
        <v>409</v>
      </c>
      <c r="D8" s="243">
        <v>300000</v>
      </c>
    </row>
    <row r="9" spans="1:4" ht="15.9" customHeight="1" thickBot="1" x14ac:dyDescent="0.35">
      <c r="A9" s="244" t="s">
        <v>233</v>
      </c>
      <c r="B9" s="242" t="s">
        <v>410</v>
      </c>
      <c r="C9" s="242" t="s">
        <v>411</v>
      </c>
      <c r="D9" s="243">
        <v>150000</v>
      </c>
    </row>
    <row r="10" spans="1:4" ht="15.9" customHeight="1" x14ac:dyDescent="0.3">
      <c r="A10" s="244" t="s">
        <v>66</v>
      </c>
      <c r="B10" s="242" t="s">
        <v>394</v>
      </c>
      <c r="C10" s="242" t="s">
        <v>395</v>
      </c>
      <c r="D10" s="243">
        <v>100000</v>
      </c>
    </row>
    <row r="11" spans="1:4" ht="15.9" customHeight="1" x14ac:dyDescent="0.3">
      <c r="A11" s="244" t="s">
        <v>90</v>
      </c>
      <c r="B11" s="245" t="s">
        <v>396</v>
      </c>
      <c r="C11" s="245" t="s">
        <v>395</v>
      </c>
      <c r="D11" s="246">
        <v>100000</v>
      </c>
    </row>
    <row r="12" spans="1:4" ht="15.9" customHeight="1" x14ac:dyDescent="0.3">
      <c r="A12" s="244" t="s">
        <v>250</v>
      </c>
      <c r="B12" s="245" t="s">
        <v>397</v>
      </c>
      <c r="C12" s="245" t="s">
        <v>395</v>
      </c>
      <c r="D12" s="246">
        <v>20000</v>
      </c>
    </row>
    <row r="13" spans="1:4" ht="15.9" customHeight="1" x14ac:dyDescent="0.3">
      <c r="A13" s="244" t="s">
        <v>112</v>
      </c>
      <c r="B13" s="245" t="s">
        <v>398</v>
      </c>
      <c r="C13" s="245" t="s">
        <v>395</v>
      </c>
      <c r="D13" s="246">
        <v>30000</v>
      </c>
    </row>
    <row r="14" spans="1:4" ht="15.9" customHeight="1" x14ac:dyDescent="0.3">
      <c r="A14" s="244" t="s">
        <v>259</v>
      </c>
      <c r="B14" s="245" t="s">
        <v>399</v>
      </c>
      <c r="C14" s="245" t="s">
        <v>395</v>
      </c>
      <c r="D14" s="246">
        <v>50000</v>
      </c>
    </row>
    <row r="15" spans="1:4" ht="15.9" customHeight="1" x14ac:dyDescent="0.3">
      <c r="A15" s="244" t="s">
        <v>261</v>
      </c>
      <c r="B15" s="245"/>
      <c r="C15" s="245"/>
      <c r="D15" s="246"/>
    </row>
    <row r="16" spans="1:4" ht="15.9" customHeight="1" x14ac:dyDescent="0.3">
      <c r="A16" s="244" t="s">
        <v>263</v>
      </c>
      <c r="B16" s="245"/>
      <c r="C16" s="245"/>
      <c r="D16" s="246"/>
    </row>
    <row r="17" spans="1:4" ht="15.9" customHeight="1" x14ac:dyDescent="0.3">
      <c r="A17" s="244" t="s">
        <v>284</v>
      </c>
      <c r="B17" s="245"/>
      <c r="C17" s="245"/>
      <c r="D17" s="246"/>
    </row>
    <row r="18" spans="1:4" ht="15.9" customHeight="1" x14ac:dyDescent="0.3">
      <c r="A18" s="244" t="s">
        <v>285</v>
      </c>
      <c r="B18" s="245"/>
      <c r="C18" s="245"/>
      <c r="D18" s="246"/>
    </row>
    <row r="19" spans="1:4" ht="15.9" customHeight="1" x14ac:dyDescent="0.3">
      <c r="A19" s="244" t="s">
        <v>288</v>
      </c>
      <c r="B19" s="245"/>
      <c r="C19" s="245"/>
      <c r="D19" s="246"/>
    </row>
    <row r="20" spans="1:4" ht="15.9" customHeight="1" x14ac:dyDescent="0.3">
      <c r="A20" s="244" t="s">
        <v>291</v>
      </c>
      <c r="B20" s="245"/>
      <c r="C20" s="245"/>
      <c r="D20" s="246"/>
    </row>
    <row r="21" spans="1:4" ht="15.9" customHeight="1" x14ac:dyDescent="0.3">
      <c r="A21" s="244" t="s">
        <v>294</v>
      </c>
      <c r="B21" s="245"/>
      <c r="C21" s="245"/>
      <c r="D21" s="246"/>
    </row>
    <row r="22" spans="1:4" ht="15.9" customHeight="1" x14ac:dyDescent="0.3">
      <c r="A22" s="244" t="s">
        <v>297</v>
      </c>
      <c r="B22" s="245"/>
      <c r="C22" s="245"/>
      <c r="D22" s="246"/>
    </row>
    <row r="23" spans="1:4" ht="15.9" customHeight="1" x14ac:dyDescent="0.3">
      <c r="A23" s="244" t="s">
        <v>300</v>
      </c>
      <c r="B23" s="245"/>
      <c r="C23" s="245"/>
      <c r="D23" s="246"/>
    </row>
    <row r="24" spans="1:4" ht="15.9" customHeight="1" x14ac:dyDescent="0.3">
      <c r="A24" s="244" t="s">
        <v>303</v>
      </c>
      <c r="B24" s="245"/>
      <c r="C24" s="245"/>
      <c r="D24" s="246"/>
    </row>
    <row r="25" spans="1:4" ht="15.9" customHeight="1" x14ac:dyDescent="0.3">
      <c r="A25" s="244" t="s">
        <v>306</v>
      </c>
      <c r="B25" s="245"/>
      <c r="C25" s="245"/>
      <c r="D25" s="246"/>
    </row>
    <row r="26" spans="1:4" ht="15.9" customHeight="1" x14ac:dyDescent="0.3">
      <c r="A26" s="244" t="s">
        <v>308</v>
      </c>
      <c r="B26" s="245"/>
      <c r="C26" s="245"/>
      <c r="D26" s="246"/>
    </row>
    <row r="27" spans="1:4" ht="15.9" customHeight="1" x14ac:dyDescent="0.3">
      <c r="A27" s="244" t="s">
        <v>310</v>
      </c>
      <c r="B27" s="245"/>
      <c r="C27" s="245"/>
      <c r="D27" s="246"/>
    </row>
    <row r="28" spans="1:4" ht="15.9" customHeight="1" x14ac:dyDescent="0.3">
      <c r="A28" s="244" t="s">
        <v>311</v>
      </c>
      <c r="B28" s="245"/>
      <c r="C28" s="245"/>
      <c r="D28" s="246"/>
    </row>
    <row r="29" spans="1:4" ht="15.9" customHeight="1" x14ac:dyDescent="0.3">
      <c r="A29" s="244" t="s">
        <v>313</v>
      </c>
      <c r="B29" s="245"/>
      <c r="C29" s="245"/>
      <c r="D29" s="246"/>
    </row>
    <row r="30" spans="1:4" ht="15.9" customHeight="1" x14ac:dyDescent="0.3">
      <c r="A30" s="244" t="s">
        <v>316</v>
      </c>
      <c r="B30" s="245"/>
      <c r="C30" s="245"/>
      <c r="D30" s="246"/>
    </row>
    <row r="31" spans="1:4" ht="15.9" customHeight="1" x14ac:dyDescent="0.3">
      <c r="A31" s="244" t="s">
        <v>319</v>
      </c>
      <c r="B31" s="245"/>
      <c r="C31" s="245"/>
      <c r="D31" s="246"/>
    </row>
    <row r="32" spans="1:4" ht="15.9" customHeight="1" x14ac:dyDescent="0.3">
      <c r="A32" s="244" t="s">
        <v>322</v>
      </c>
      <c r="B32" s="245"/>
      <c r="C32" s="245"/>
      <c r="D32" s="246"/>
    </row>
    <row r="33" spans="1:4" ht="15.9" customHeight="1" x14ac:dyDescent="0.3">
      <c r="A33" s="244" t="s">
        <v>355</v>
      </c>
      <c r="B33" s="245"/>
      <c r="C33" s="245"/>
      <c r="D33" s="246"/>
    </row>
    <row r="34" spans="1:4" ht="15.9" customHeight="1" x14ac:dyDescent="0.3">
      <c r="A34" s="244" t="s">
        <v>400</v>
      </c>
      <c r="B34" s="245"/>
      <c r="C34" s="245"/>
      <c r="D34" s="246"/>
    </row>
    <row r="35" spans="1:4" ht="15.9" customHeight="1" x14ac:dyDescent="0.3">
      <c r="A35" s="244" t="s">
        <v>401</v>
      </c>
      <c r="B35" s="245"/>
      <c r="C35" s="245"/>
      <c r="D35" s="247"/>
    </row>
    <row r="36" spans="1:4" ht="15.9" customHeight="1" x14ac:dyDescent="0.3">
      <c r="A36" s="244" t="s">
        <v>402</v>
      </c>
      <c r="B36" s="245"/>
      <c r="C36" s="245"/>
      <c r="D36" s="247"/>
    </row>
    <row r="37" spans="1:4" ht="15.9" customHeight="1" x14ac:dyDescent="0.3">
      <c r="A37" s="244" t="s">
        <v>403</v>
      </c>
      <c r="B37" s="245"/>
      <c r="C37" s="245"/>
      <c r="D37" s="247"/>
    </row>
    <row r="38" spans="1:4" ht="15.9" customHeight="1" thickBot="1" x14ac:dyDescent="0.35">
      <c r="A38" s="248" t="s">
        <v>404</v>
      </c>
      <c r="B38" s="249"/>
      <c r="C38" s="249"/>
      <c r="D38" s="250"/>
    </row>
    <row r="39" spans="1:4" ht="15.9" customHeight="1" thickBot="1" x14ac:dyDescent="0.35">
      <c r="A39" s="278" t="s">
        <v>381</v>
      </c>
      <c r="B39" s="279"/>
      <c r="C39" s="251"/>
      <c r="D39" s="252">
        <f>SUM(D6:D38)</f>
        <v>62518745</v>
      </c>
    </row>
    <row r="40" spans="1:4" x14ac:dyDescent="0.3">
      <c r="A40" t="s">
        <v>405</v>
      </c>
    </row>
  </sheetData>
  <mergeCells count="3">
    <mergeCell ref="A2:D2"/>
    <mergeCell ref="C4:D4"/>
    <mergeCell ref="A39:B39"/>
  </mergeCells>
  <conditionalFormatting sqref="D39">
    <cfRule type="cellIs" dxfId="1" priority="2" stopIfTrue="1" operator="equal">
      <formula>0</formula>
    </cfRule>
  </conditionalFormatting>
  <conditionalFormatting sqref="D39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2021 összvont mérleg</vt:lpstr>
      <vt:lpstr>2021 Műk célú </vt:lpstr>
      <vt:lpstr>2021 Felh. célú</vt:lpstr>
      <vt:lpstr>2021 beruházások</vt:lpstr>
      <vt:lpstr>2021 Előir. felh. terv</vt:lpstr>
      <vt:lpstr>2021 támogatások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Jegyző</cp:lastModifiedBy>
  <cp:lastPrinted>2021-03-18T10:41:28Z</cp:lastPrinted>
  <dcterms:created xsi:type="dcterms:W3CDTF">2021-03-18T10:29:00Z</dcterms:created>
  <dcterms:modified xsi:type="dcterms:W3CDTF">2021-03-22T16:30:35Z</dcterms:modified>
</cp:coreProperties>
</file>