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1B07B302-9873-4752-B832-4B108D1439CC}" xr6:coauthVersionLast="46" xr6:coauthVersionMax="46" xr10:uidLastSave="{00000000-0000-0000-0000-000000000000}"/>
  <bookViews>
    <workbookView xWindow="-108" yWindow="-108" windowWidth="23256" windowHeight="12576"/>
  </bookViews>
  <sheets>
    <sheet name="Önkormányzat" sheetId="12" r:id="rId1"/>
    <sheet name="Hivatal" sheetId="13" r:id="rId2"/>
    <sheet name="Mindösszesen" sheetId="14" r:id="rId3"/>
    <sheet name="Munka1" sheetId="15" r:id="rId4"/>
  </sheets>
  <calcPr calcId="181029"/>
</workbook>
</file>

<file path=xl/calcChain.xml><?xml version="1.0" encoding="utf-8"?>
<calcChain xmlns="http://schemas.openxmlformats.org/spreadsheetml/2006/main">
  <c r="L29" i="12" l="1"/>
  <c r="K29" i="13"/>
  <c r="L29" i="13"/>
  <c r="L29" i="14"/>
  <c r="M29" i="14"/>
  <c r="K29" i="12"/>
  <c r="F11" i="13"/>
  <c r="F14" i="13"/>
  <c r="F15" i="13"/>
  <c r="F19" i="13"/>
  <c r="F20" i="13"/>
  <c r="F22" i="13"/>
  <c r="F25" i="13"/>
  <c r="F26" i="13"/>
  <c r="F27" i="13"/>
  <c r="F28" i="13"/>
  <c r="F29" i="13"/>
  <c r="F32" i="13"/>
  <c r="F33" i="13"/>
  <c r="F35" i="13"/>
  <c r="F36" i="13"/>
  <c r="F37" i="13"/>
  <c r="F38" i="13"/>
  <c r="M11" i="13"/>
  <c r="M12" i="13"/>
  <c r="M13" i="13"/>
  <c r="M20" i="13"/>
  <c r="M21" i="13"/>
  <c r="M26" i="13"/>
  <c r="M11" i="12"/>
  <c r="M12" i="12"/>
  <c r="M13" i="12"/>
  <c r="M14" i="12"/>
  <c r="M15" i="12"/>
  <c r="M16" i="12"/>
  <c r="M17" i="12"/>
  <c r="M18" i="12"/>
  <c r="M19" i="12"/>
  <c r="M20" i="12"/>
  <c r="M21" i="12"/>
  <c r="M23" i="12"/>
  <c r="M24" i="12"/>
  <c r="M26" i="12"/>
  <c r="M27" i="12"/>
  <c r="M28" i="12"/>
  <c r="F11" i="12"/>
  <c r="F12" i="12"/>
  <c r="F13" i="12"/>
  <c r="F14" i="12"/>
  <c r="F15" i="12"/>
  <c r="F17" i="12"/>
  <c r="F21" i="12"/>
  <c r="F22" i="12"/>
  <c r="F25" i="12"/>
  <c r="F26" i="12"/>
  <c r="F27" i="12"/>
  <c r="F28" i="12"/>
  <c r="F29" i="12"/>
  <c r="F32" i="12"/>
  <c r="F33" i="12"/>
  <c r="F34" i="12"/>
  <c r="F36" i="12"/>
  <c r="F37" i="12"/>
  <c r="F38" i="12"/>
  <c r="D15" i="12"/>
  <c r="C23" i="12"/>
  <c r="D23" i="12"/>
  <c r="D23" i="14"/>
  <c r="E23" i="12"/>
  <c r="E23" i="14"/>
  <c r="C26" i="12"/>
  <c r="D26" i="12"/>
  <c r="E26" i="12"/>
  <c r="C28" i="12"/>
  <c r="C28" i="14"/>
  <c r="D28" i="12"/>
  <c r="E28" i="12"/>
  <c r="E28" i="14"/>
  <c r="C30" i="12"/>
  <c r="C25" i="12"/>
  <c r="D30" i="12"/>
  <c r="D30" i="14"/>
  <c r="E30" i="12"/>
  <c r="E30" i="14"/>
  <c r="C36" i="12"/>
  <c r="C37" i="12"/>
  <c r="D36" i="12"/>
  <c r="D37" i="12"/>
  <c r="E36" i="12"/>
  <c r="K29" i="14"/>
  <c r="K30" i="13"/>
  <c r="K30" i="14"/>
  <c r="L30" i="13"/>
  <c r="K23" i="12"/>
  <c r="K20" i="12"/>
  <c r="K23" i="14"/>
  <c r="L23" i="12"/>
  <c r="L20" i="12"/>
  <c r="L20" i="14"/>
  <c r="K23" i="13"/>
  <c r="L23" i="13"/>
  <c r="L20" i="13"/>
  <c r="K20" i="13"/>
  <c r="K17" i="12"/>
  <c r="K17" i="14"/>
  <c r="M17" i="14"/>
  <c r="L17" i="12"/>
  <c r="L14" i="12"/>
  <c r="K17" i="13"/>
  <c r="K14" i="13"/>
  <c r="K10" i="13"/>
  <c r="L17" i="13"/>
  <c r="D36" i="13"/>
  <c r="E36" i="13"/>
  <c r="E36" i="14"/>
  <c r="D30" i="13"/>
  <c r="E30" i="13"/>
  <c r="D28" i="13"/>
  <c r="E28" i="13"/>
  <c r="D26" i="13"/>
  <c r="E26" i="13"/>
  <c r="E26" i="14"/>
  <c r="D23" i="13"/>
  <c r="E23" i="13"/>
  <c r="E15" i="12"/>
  <c r="E15" i="14"/>
  <c r="D15" i="13"/>
  <c r="E15" i="13"/>
  <c r="D11" i="12"/>
  <c r="E11" i="12"/>
  <c r="D11" i="13"/>
  <c r="E11" i="13"/>
  <c r="E10" i="13"/>
  <c r="C11" i="13"/>
  <c r="C11" i="14"/>
  <c r="C15" i="13"/>
  <c r="C15" i="12"/>
  <c r="C22" i="14"/>
  <c r="D22" i="14"/>
  <c r="C28" i="13"/>
  <c r="K11" i="14"/>
  <c r="K12" i="14"/>
  <c r="K13" i="14"/>
  <c r="K15" i="14"/>
  <c r="K16" i="14"/>
  <c r="M16" i="14"/>
  <c r="K18" i="14"/>
  <c r="M18" i="14"/>
  <c r="K19" i="14"/>
  <c r="M19" i="14"/>
  <c r="K21" i="14"/>
  <c r="K22" i="14"/>
  <c r="K24" i="14"/>
  <c r="K25" i="14"/>
  <c r="K27" i="14"/>
  <c r="K28" i="14"/>
  <c r="D12" i="14"/>
  <c r="F12" i="14"/>
  <c r="D13" i="14"/>
  <c r="D14" i="14"/>
  <c r="D16" i="14"/>
  <c r="D17" i="14"/>
  <c r="D18" i="14"/>
  <c r="D19" i="14"/>
  <c r="D20" i="14"/>
  <c r="D21" i="14"/>
  <c r="D27" i="14"/>
  <c r="D29" i="14"/>
  <c r="D31" i="14"/>
  <c r="D33" i="14"/>
  <c r="D34" i="14"/>
  <c r="D35" i="14"/>
  <c r="J12" i="14"/>
  <c r="J13" i="14"/>
  <c r="J15" i="14"/>
  <c r="J16" i="14"/>
  <c r="J18" i="14"/>
  <c r="J19" i="14"/>
  <c r="J21" i="14"/>
  <c r="J22" i="14"/>
  <c r="J24" i="14"/>
  <c r="J25" i="14"/>
  <c r="J27" i="14"/>
  <c r="J28" i="14"/>
  <c r="C12" i="14"/>
  <c r="C13" i="14"/>
  <c r="C14" i="14"/>
  <c r="C16" i="14"/>
  <c r="C17" i="14"/>
  <c r="C18" i="14"/>
  <c r="C19" i="14"/>
  <c r="C20" i="14"/>
  <c r="C21" i="14"/>
  <c r="C24" i="14"/>
  <c r="C27" i="14"/>
  <c r="C29" i="14"/>
  <c r="C31" i="14"/>
  <c r="C33" i="14"/>
  <c r="C34" i="14"/>
  <c r="C35" i="14"/>
  <c r="C36" i="13"/>
  <c r="C36" i="14"/>
  <c r="C37" i="13"/>
  <c r="C37" i="14"/>
  <c r="J29" i="13"/>
  <c r="J30" i="13"/>
  <c r="J29" i="12"/>
  <c r="J30" i="12"/>
  <c r="J30" i="14"/>
  <c r="J29" i="14"/>
  <c r="J11" i="14"/>
  <c r="J23" i="13"/>
  <c r="J20" i="13"/>
  <c r="J23" i="12"/>
  <c r="J17" i="13"/>
  <c r="J14" i="13"/>
  <c r="J17" i="12"/>
  <c r="J14" i="12"/>
  <c r="J10" i="12"/>
  <c r="C30" i="13"/>
  <c r="C26" i="13"/>
  <c r="C25" i="13"/>
  <c r="C25" i="14"/>
  <c r="C23" i="13"/>
  <c r="C23" i="14"/>
  <c r="C11" i="12"/>
  <c r="E24" i="14"/>
  <c r="E33" i="14"/>
  <c r="E18" i="14"/>
  <c r="E13" i="14"/>
  <c r="E17" i="14"/>
  <c r="F17" i="14"/>
  <c r="E19" i="14"/>
  <c r="E12" i="14"/>
  <c r="E16" i="14"/>
  <c r="E21" i="14"/>
  <c r="E29" i="14"/>
  <c r="E31" i="14"/>
  <c r="E35" i="14"/>
  <c r="F35" i="14"/>
  <c r="E14" i="14"/>
  <c r="E34" i="14"/>
  <c r="E22" i="14"/>
  <c r="E20" i="14"/>
  <c r="E27" i="14"/>
  <c r="F27" i="14"/>
  <c r="L24" i="14"/>
  <c r="L22" i="14"/>
  <c r="L13" i="14"/>
  <c r="L15" i="14"/>
  <c r="M15" i="14"/>
  <c r="L11" i="14"/>
  <c r="M11" i="14"/>
  <c r="L19" i="14"/>
  <c r="L28" i="14"/>
  <c r="L18" i="14"/>
  <c r="L25" i="14"/>
  <c r="L27" i="14"/>
  <c r="L12" i="14"/>
  <c r="L16" i="14"/>
  <c r="L21" i="14"/>
  <c r="M21" i="14"/>
  <c r="J23" i="14"/>
  <c r="L23" i="14"/>
  <c r="F13" i="14"/>
  <c r="J20" i="12"/>
  <c r="J20" i="14"/>
  <c r="D24" i="14"/>
  <c r="J10" i="13"/>
  <c r="J26" i="13"/>
  <c r="J38" i="13"/>
  <c r="K14" i="12"/>
  <c r="K10" i="12"/>
  <c r="E25" i="13"/>
  <c r="J17" i="14"/>
  <c r="C30" i="14"/>
  <c r="L30" i="12"/>
  <c r="M30" i="12"/>
  <c r="L14" i="13"/>
  <c r="L10" i="13"/>
  <c r="M10" i="13"/>
  <c r="L17" i="14"/>
  <c r="D25" i="13"/>
  <c r="D28" i="14"/>
  <c r="F28" i="14"/>
  <c r="K26" i="13"/>
  <c r="K38" i="13"/>
  <c r="F34" i="14"/>
  <c r="E37" i="12"/>
  <c r="E25" i="12"/>
  <c r="D26" i="14"/>
  <c r="L10" i="12"/>
  <c r="L14" i="14"/>
  <c r="D37" i="13"/>
  <c r="E37" i="13"/>
  <c r="E37" i="14"/>
  <c r="C26" i="14"/>
  <c r="L10" i="14"/>
  <c r="L26" i="13"/>
  <c r="L38" i="13"/>
  <c r="M38" i="13"/>
  <c r="E32" i="13"/>
  <c r="E38" i="13"/>
  <c r="F29" i="14"/>
  <c r="E25" i="14"/>
  <c r="F22" i="14"/>
  <c r="E11" i="14"/>
  <c r="D10" i="13"/>
  <c r="F10" i="13"/>
  <c r="C10" i="13"/>
  <c r="C32" i="13"/>
  <c r="C38" i="13"/>
  <c r="C15" i="14"/>
  <c r="M28" i="14"/>
  <c r="M27" i="14"/>
  <c r="M13" i="14"/>
  <c r="M12" i="14"/>
  <c r="L26" i="12"/>
  <c r="L38" i="12"/>
  <c r="L38" i="14"/>
  <c r="M38" i="14"/>
  <c r="K30" i="12"/>
  <c r="K20" i="14"/>
  <c r="M20" i="14"/>
  <c r="M10" i="12"/>
  <c r="K26" i="12"/>
  <c r="K10" i="14"/>
  <c r="K14" i="14"/>
  <c r="M14" i="14"/>
  <c r="J10" i="14"/>
  <c r="J26" i="12"/>
  <c r="J38" i="12"/>
  <c r="J38" i="14"/>
  <c r="J14" i="14"/>
  <c r="F33" i="14"/>
  <c r="F26" i="14"/>
  <c r="F21" i="14"/>
  <c r="F20" i="14"/>
  <c r="F14" i="14"/>
  <c r="E10" i="12"/>
  <c r="D36" i="14"/>
  <c r="F36" i="14"/>
  <c r="D37" i="14"/>
  <c r="F37" i="14"/>
  <c r="D25" i="12"/>
  <c r="D25" i="14"/>
  <c r="D15" i="14"/>
  <c r="F15" i="14"/>
  <c r="D11" i="14"/>
  <c r="D10" i="12"/>
  <c r="C10" i="12"/>
  <c r="C32" i="12"/>
  <c r="C38" i="12"/>
  <c r="M10" i="14"/>
  <c r="F25" i="14"/>
  <c r="F11" i="14"/>
  <c r="D32" i="13"/>
  <c r="D38" i="13"/>
  <c r="C38" i="14"/>
  <c r="L26" i="14"/>
  <c r="K38" i="12"/>
  <c r="K38" i="14"/>
  <c r="K26" i="14"/>
  <c r="J26" i="14"/>
  <c r="E32" i="12"/>
  <c r="E10" i="14"/>
  <c r="F10" i="12"/>
  <c r="D10" i="14"/>
  <c r="D32" i="12"/>
  <c r="C32" i="14"/>
  <c r="C10" i="14"/>
  <c r="M26" i="14"/>
  <c r="E38" i="12"/>
  <c r="E38" i="14"/>
  <c r="E32" i="14"/>
  <c r="F10" i="14"/>
  <c r="D32" i="14"/>
  <c r="D38" i="12"/>
  <c r="F32" i="14"/>
  <c r="D38" i="14"/>
  <c r="F38" i="14"/>
  <c r="L30" i="14"/>
  <c r="M30" i="14"/>
  <c r="M29" i="12"/>
  <c r="M38" i="12"/>
</calcChain>
</file>

<file path=xl/sharedStrings.xml><?xml version="1.0" encoding="utf-8"?>
<sst xmlns="http://schemas.openxmlformats.org/spreadsheetml/2006/main" count="393" uniqueCount="114">
  <si>
    <t>Személyi juttatások</t>
  </si>
  <si>
    <t>1.</t>
  </si>
  <si>
    <t>3.</t>
  </si>
  <si>
    <t>4.</t>
  </si>
  <si>
    <t>5.</t>
  </si>
  <si>
    <t>6.</t>
  </si>
  <si>
    <t>2.</t>
  </si>
  <si>
    <t>Általános tartalék</t>
  </si>
  <si>
    <t xml:space="preserve">Dologi kiadások </t>
  </si>
  <si>
    <t>Felújítások</t>
  </si>
  <si>
    <t>Kiemelt előirányzat száma</t>
  </si>
  <si>
    <t>Eredeti előirányzat</t>
  </si>
  <si>
    <t>Előirányzat csoport neve</t>
  </si>
  <si>
    <t>Kiemelt előirányzat neve</t>
  </si>
  <si>
    <t>Munkaadókat terhelő járulékok és szociális hozzájárulási adó</t>
  </si>
  <si>
    <t>Veszprém Megyei Önkormányzat</t>
  </si>
  <si>
    <t>Veszprém Megyei Önkormányzat mindösszesen</t>
  </si>
  <si>
    <t>Veszprém Megyei Önkormányzati Hivatal</t>
  </si>
  <si>
    <t>Felhalmozási bevételek</t>
  </si>
  <si>
    <t>Egyéb működési célú kiadások</t>
  </si>
  <si>
    <t>A</t>
  </si>
  <si>
    <t>B</t>
  </si>
  <si>
    <t>C</t>
  </si>
  <si>
    <t>D</t>
  </si>
  <si>
    <t>E</t>
  </si>
  <si>
    <t>F</t>
  </si>
  <si>
    <t>Önkormányzatok működési támogatásai</t>
  </si>
  <si>
    <t>1.1</t>
  </si>
  <si>
    <t>Helyi önkormányzatok működésének általános támogatása</t>
  </si>
  <si>
    <t>2.1</t>
  </si>
  <si>
    <t>Egyéb működési célú támogatások bevételei államháztartáson belülről</t>
  </si>
  <si>
    <t>Felhalmozási célú támogatások államháztartáson belülről</t>
  </si>
  <si>
    <t>Egyéb felhalmozási célú támogatások bevételei államháztartáson belülről</t>
  </si>
  <si>
    <t>Működési bevételek</t>
  </si>
  <si>
    <t>Kiszámlázott általános forgalmi adó</t>
  </si>
  <si>
    <t>Egyéb működési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</si>
  <si>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</si>
  <si>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</si>
  <si>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</si>
  <si>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</si>
  <si>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</si>
  <si>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8.</t>
  </si>
  <si>
    <t>Maradvány igénybevétele</t>
  </si>
  <si>
    <t>Központi, irányító szervi támogatás</t>
  </si>
  <si>
    <t>1.2</t>
  </si>
  <si>
    <t>1.3</t>
  </si>
  <si>
    <t>1.4</t>
  </si>
  <si>
    <t>1.4.1</t>
  </si>
  <si>
    <t>1.4.2</t>
  </si>
  <si>
    <t>Egyéb működési célú támogatások államháztartáson belülre</t>
  </si>
  <si>
    <t>1.4.3</t>
  </si>
  <si>
    <t>Egyéb működési célú támogatások államháztartáson kívülre</t>
  </si>
  <si>
    <t xml:space="preserve">Tartalékok </t>
  </si>
  <si>
    <t xml:space="preserve">1. </t>
  </si>
  <si>
    <t>Beruházások</t>
  </si>
  <si>
    <t>2.2</t>
  </si>
  <si>
    <t>2.3</t>
  </si>
  <si>
    <t>Egyéb felhalmozási célú kiadások</t>
  </si>
  <si>
    <t>2.3.1</t>
  </si>
  <si>
    <t>Egyéb felhalmozási célú támogatások államháztartáson belülre</t>
  </si>
  <si>
    <t>2.3.2</t>
  </si>
  <si>
    <t>Egyéb felhalmozási célú támogatások államháztartáson kívülre</t>
  </si>
  <si>
    <t xml:space="preserve">2. </t>
  </si>
  <si>
    <t>Költségvetési kiadások összesen (1+2)</t>
  </si>
  <si>
    <t>Felhalmozási kiadások összesen (2.1+…+2.3)</t>
  </si>
  <si>
    <t>Működési kiadások összesen (1.1+…+1.4)</t>
  </si>
  <si>
    <t>7.</t>
  </si>
  <si>
    <t>1.1.1</t>
  </si>
  <si>
    <t>1.2.1</t>
  </si>
  <si>
    <t>1.3.1</t>
  </si>
  <si>
    <t>2.1.1</t>
  </si>
  <si>
    <t>Költségvetési bevételek összesen (1+2)</t>
  </si>
  <si>
    <t>1.1.2</t>
  </si>
  <si>
    <t>Működési célú költségvetési támogatások és kiegészítő támogatások</t>
  </si>
  <si>
    <t>Készletértékesítés ellenértéke</t>
  </si>
  <si>
    <t>Államháztartáson belüli megelőlegezések visszafizetése</t>
  </si>
  <si>
    <t>adatok Ft-ban</t>
  </si>
  <si>
    <t>9.</t>
  </si>
  <si>
    <t>Államháztartáson belüli megelőlegezések</t>
  </si>
  <si>
    <t>Bevételek mindösszesen (3+8)</t>
  </si>
  <si>
    <t>2.2.1</t>
  </si>
  <si>
    <t>1.2.2</t>
  </si>
  <si>
    <t>Szolgáltatások ellenértéke</t>
  </si>
  <si>
    <t>1.2.3</t>
  </si>
  <si>
    <t>1.2.4</t>
  </si>
  <si>
    <t>1.2.5</t>
  </si>
  <si>
    <t>1.2.6</t>
  </si>
  <si>
    <t>1.4.3.1</t>
  </si>
  <si>
    <t>1.4.3.2</t>
  </si>
  <si>
    <t>Céltartalék</t>
  </si>
  <si>
    <t>Működési bevételek összesen (1.1+…+1.3)</t>
  </si>
  <si>
    <t>Felhalmozási bevételek összesen (2.1+..+2.4)</t>
  </si>
  <si>
    <t>Belföldi finanszírozás bevételei (4+5+6)</t>
  </si>
  <si>
    <t>Finanszírozási bevételek (7)</t>
  </si>
  <si>
    <t>Központi, irányítószervi támogatás</t>
  </si>
  <si>
    <t>Belföldi finanszírozás kiadásai (4+5)</t>
  </si>
  <si>
    <t>Finanszírozási kiadások (6)</t>
  </si>
  <si>
    <t>Kiadások mindösszesen (3+7)</t>
  </si>
  <si>
    <t>Módosított előirányzat</t>
  </si>
  <si>
    <t>G</t>
  </si>
  <si>
    <t>H</t>
  </si>
  <si>
    <t>I</t>
  </si>
  <si>
    <t>J</t>
  </si>
  <si>
    <t>Kamatbevételek és más nyereségjellegű bevételek</t>
  </si>
  <si>
    <t>1.2.7</t>
  </si>
  <si>
    <t>K</t>
  </si>
  <si>
    <t>L</t>
  </si>
  <si>
    <t>Közvetített szolgáltatások</t>
  </si>
  <si>
    <t>1.1.3</t>
  </si>
  <si>
    <t>Teljesítés</t>
  </si>
  <si>
    <t>Általános forgalmi adó visszatérítése</t>
  </si>
  <si>
    <t>A Veszprém Megyei Önkormányzat 2020. évi bevételei és kiadásai címenkénti részletezésben</t>
  </si>
  <si>
    <t>Teljesítés a 
2020. évi módosított előirányzat
 %-ában</t>
  </si>
  <si>
    <t>2.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</si>
</sst>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F_t_-;\-* #,##0.00\ _F_t_-;_-* &quot;-&quot;??\ _F_t_-;_-@_-"/>
    <numFmt numFmtId="172" formatCode="#,##0_ ;\-#,##0\ "/>
    <numFmt numFmtId="178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1" fillId="0" borderId="4" xfId="0" applyFont="1" applyBorder="1" applyAlignment="1">
      <alignment horizontal="center"/>
    </xf>
    <xf numFmtId="0" fontId="1" fillId="0" borderId="0" xfId="0" applyFont="1" applyAlignment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/>
    <xf numFmtId="0" fontId="5" fillId="0" borderId="6" xfId="0" applyNumberFormat="1" applyFont="1" applyFill="1" applyBorder="1" applyAlignment="1">
      <alignment horizontal="left"/>
    </xf>
    <xf numFmtId="0" fontId="6" fillId="0" borderId="0" xfId="0" applyFont="1" applyBorder="1"/>
    <xf numFmtId="0" fontId="7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left"/>
    </xf>
    <xf numFmtId="3" fontId="7" fillId="0" borderId="8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 vertical="top"/>
    </xf>
    <xf numFmtId="3" fontId="8" fillId="0" borderId="8" xfId="0" applyNumberFormat="1" applyFont="1" applyBorder="1" applyAlignment="1">
      <alignment horizontal="right" vertical="top" wrapText="1"/>
    </xf>
    <xf numFmtId="3" fontId="8" fillId="0" borderId="8" xfId="0" applyNumberFormat="1" applyFont="1" applyFill="1" applyBorder="1" applyAlignment="1">
      <alignment horizontal="right"/>
    </xf>
    <xf numFmtId="3" fontId="7" fillId="0" borderId="8" xfId="0" applyNumberFormat="1" applyFont="1" applyBorder="1" applyAlignment="1">
      <alignment horizontal="right" vertical="top" wrapText="1"/>
    </xf>
    <xf numFmtId="3" fontId="7" fillId="0" borderId="8" xfId="0" applyNumberFormat="1" applyFont="1" applyFill="1" applyBorder="1" applyAlignment="1">
      <alignment horizontal="right" vertical="top"/>
    </xf>
    <xf numFmtId="3" fontId="7" fillId="0" borderId="8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 vertical="top"/>
    </xf>
    <xf numFmtId="3" fontId="1" fillId="0" borderId="8" xfId="0" applyNumberFormat="1" applyFont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 applyProtection="1"/>
    <xf numFmtId="3" fontId="6" fillId="0" borderId="8" xfId="1" applyNumberFormat="1" applyFont="1" applyFill="1" applyBorder="1" applyAlignment="1" applyProtection="1"/>
    <xf numFmtId="3" fontId="6" fillId="0" borderId="8" xfId="0" applyNumberFormat="1" applyFont="1" applyBorder="1"/>
    <xf numFmtId="49" fontId="7" fillId="0" borderId="9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49" fontId="7" fillId="0" borderId="9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72" fontId="5" fillId="0" borderId="9" xfId="1" applyNumberFormat="1" applyFont="1" applyFill="1" applyBorder="1" applyAlignment="1" applyProtection="1"/>
    <xf numFmtId="3" fontId="8" fillId="0" borderId="9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9" xfId="0" applyNumberFormat="1" applyFont="1" applyBorder="1" applyAlignment="1">
      <alignment horizontal="right" wrapText="1"/>
    </xf>
    <xf numFmtId="3" fontId="7" fillId="0" borderId="9" xfId="0" applyNumberFormat="1" applyFont="1" applyBorder="1" applyAlignment="1">
      <alignment horizontal="right" vertical="top" wrapText="1"/>
    </xf>
    <xf numFmtId="3" fontId="7" fillId="0" borderId="9" xfId="0" applyNumberFormat="1" applyFont="1" applyFill="1" applyBorder="1" applyAlignment="1">
      <alignment horizontal="right"/>
    </xf>
    <xf numFmtId="3" fontId="7" fillId="0" borderId="9" xfId="0" applyNumberFormat="1" applyFont="1" applyFill="1" applyBorder="1" applyAlignment="1">
      <alignment horizontal="right" vertical="top" wrapText="1"/>
    </xf>
    <xf numFmtId="3" fontId="5" fillId="0" borderId="11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left" vertical="top"/>
    </xf>
    <xf numFmtId="0" fontId="1" fillId="0" borderId="9" xfId="0" applyFont="1" applyBorder="1"/>
    <xf numFmtId="49" fontId="1" fillId="0" borderId="9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7" fillId="0" borderId="9" xfId="0" applyFont="1" applyBorder="1" applyAlignment="1"/>
    <xf numFmtId="0" fontId="7" fillId="0" borderId="9" xfId="0" applyFont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8" fillId="0" borderId="9" xfId="0" applyFont="1" applyFill="1" applyBorder="1" applyAlignment="1"/>
    <xf numFmtId="0" fontId="7" fillId="0" borderId="9" xfId="0" applyFont="1" applyBorder="1" applyAlignment="1">
      <alignment vertical="top" wrapText="1"/>
    </xf>
    <xf numFmtId="0" fontId="7" fillId="0" borderId="9" xfId="0" applyFont="1" applyFill="1" applyBorder="1" applyAlignment="1">
      <alignment vertical="top"/>
    </xf>
    <xf numFmtId="0" fontId="7" fillId="0" borderId="9" xfId="0" applyNumberFormat="1" applyFont="1" applyBorder="1" applyAlignment="1">
      <alignment horizontal="left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9" xfId="0" applyFont="1" applyFill="1" applyBorder="1" applyAlignment="1"/>
    <xf numFmtId="0" fontId="5" fillId="0" borderId="9" xfId="0" applyFont="1" applyFill="1" applyBorder="1" applyAlignment="1">
      <alignment vertical="top"/>
    </xf>
    <xf numFmtId="0" fontId="5" fillId="0" borderId="11" xfId="0" applyFont="1" applyBorder="1" applyAlignment="1"/>
    <xf numFmtId="0" fontId="2" fillId="0" borderId="9" xfId="0" applyFont="1" applyFill="1" applyBorder="1" applyAlignment="1"/>
    <xf numFmtId="0" fontId="1" fillId="0" borderId="9" xfId="0" applyFont="1" applyBorder="1" applyAlignment="1"/>
    <xf numFmtId="0" fontId="1" fillId="0" borderId="12" xfId="0" applyFont="1" applyBorder="1"/>
    <xf numFmtId="0" fontId="2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7" fillId="0" borderId="9" xfId="0" applyNumberFormat="1" applyFont="1" applyBorder="1" applyAlignment="1"/>
    <xf numFmtId="172" fontId="5" fillId="0" borderId="13" xfId="1" applyNumberFormat="1" applyFont="1" applyFill="1" applyBorder="1" applyAlignment="1" applyProtection="1"/>
    <xf numFmtId="3" fontId="7" fillId="0" borderId="11" xfId="0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72" fontId="7" fillId="0" borderId="14" xfId="1" applyNumberFormat="1" applyFont="1" applyFill="1" applyBorder="1" applyAlignment="1" applyProtection="1"/>
    <xf numFmtId="3" fontId="7" fillId="0" borderId="13" xfId="1" applyNumberFormat="1" applyFont="1" applyFill="1" applyBorder="1" applyAlignment="1" applyProtection="1"/>
    <xf numFmtId="178" fontId="5" fillId="0" borderId="9" xfId="1" applyNumberFormat="1" applyFont="1" applyFill="1" applyBorder="1" applyAlignment="1" applyProtection="1"/>
    <xf numFmtId="178" fontId="7" fillId="0" borderId="14" xfId="1" applyNumberFormat="1" applyFont="1" applyFill="1" applyBorder="1" applyAlignment="1" applyProtection="1"/>
    <xf numFmtId="4" fontId="5" fillId="0" borderId="8" xfId="1" applyNumberFormat="1" applyFont="1" applyFill="1" applyBorder="1" applyAlignment="1" applyProtection="1"/>
    <xf numFmtId="4" fontId="6" fillId="0" borderId="8" xfId="0" applyNumberFormat="1" applyFont="1" applyBorder="1"/>
    <xf numFmtId="4" fontId="6" fillId="0" borderId="8" xfId="1" applyNumberFormat="1" applyFont="1" applyFill="1" applyBorder="1" applyAlignment="1" applyProtection="1"/>
    <xf numFmtId="4" fontId="7" fillId="0" borderId="13" xfId="1" applyNumberFormat="1" applyFont="1" applyFill="1" applyBorder="1" applyAlignment="1" applyProtection="1"/>
    <xf numFmtId="4" fontId="7" fillId="0" borderId="8" xfId="0" applyNumberFormat="1" applyFont="1" applyBorder="1" applyAlignment="1">
      <alignment horizontal="right"/>
    </xf>
    <xf numFmtId="4" fontId="7" fillId="0" borderId="8" xfId="0" applyNumberFormat="1" applyFont="1" applyBorder="1" applyAlignment="1">
      <alignment horizontal="right" vertical="top"/>
    </xf>
    <xf numFmtId="4" fontId="8" fillId="0" borderId="8" xfId="0" applyNumberFormat="1" applyFont="1" applyBorder="1" applyAlignment="1">
      <alignment horizontal="right" vertical="top" wrapText="1"/>
    </xf>
    <xf numFmtId="4" fontId="8" fillId="0" borderId="8" xfId="0" applyNumberFormat="1" applyFont="1" applyFill="1" applyBorder="1" applyAlignment="1">
      <alignment horizontal="right"/>
    </xf>
    <xf numFmtId="4" fontId="7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Fill="1" applyBorder="1" applyAlignment="1">
      <alignment horizontal="right" vertical="top"/>
    </xf>
    <xf numFmtId="4" fontId="7" fillId="0" borderId="8" xfId="0" applyNumberFormat="1" applyFont="1" applyFill="1" applyBorder="1" applyAlignment="1">
      <alignment horizontal="right"/>
    </xf>
    <xf numFmtId="4" fontId="5" fillId="0" borderId="8" xfId="0" applyNumberFormat="1" applyFont="1" applyFill="1" applyBorder="1" applyAlignment="1">
      <alignment horizontal="right" vertical="top"/>
    </xf>
    <xf numFmtId="4" fontId="1" fillId="0" borderId="8" xfId="0" applyNumberFormat="1" applyFont="1" applyBorder="1" applyAlignment="1">
      <alignment horizontal="right"/>
    </xf>
    <xf numFmtId="4" fontId="2" fillId="0" borderId="8" xfId="0" applyNumberFormat="1" applyFont="1" applyFill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4" fontId="8" fillId="0" borderId="9" xfId="0" applyNumberFormat="1" applyFont="1" applyFill="1" applyBorder="1" applyAlignment="1">
      <alignment horizontal="right"/>
    </xf>
    <xf numFmtId="4" fontId="8" fillId="0" borderId="9" xfId="0" applyNumberFormat="1" applyFont="1" applyBorder="1" applyAlignment="1">
      <alignment horizontal="right" wrapText="1"/>
    </xf>
    <xf numFmtId="4" fontId="7" fillId="0" borderId="9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 vertical="top" wrapText="1"/>
    </xf>
    <xf numFmtId="4" fontId="7" fillId="0" borderId="11" xfId="0" applyNumberFormat="1" applyFont="1" applyFill="1" applyBorder="1" applyAlignment="1">
      <alignment horizontal="right"/>
    </xf>
    <xf numFmtId="0" fontId="7" fillId="0" borderId="15" xfId="0" applyNumberFormat="1" applyFont="1" applyBorder="1" applyAlignment="1">
      <alignment horizontal="left" vertical="top" wrapText="1"/>
    </xf>
    <xf numFmtId="0" fontId="7" fillId="0" borderId="8" xfId="0" applyNumberFormat="1" applyFont="1" applyBorder="1" applyAlignment="1">
      <alignment horizontal="left"/>
    </xf>
    <xf numFmtId="0" fontId="8" fillId="0" borderId="8" xfId="0" applyNumberFormat="1" applyFont="1" applyBorder="1" applyAlignment="1">
      <alignment horizontal="left"/>
    </xf>
    <xf numFmtId="0" fontId="7" fillId="0" borderId="8" xfId="0" applyFont="1" applyBorder="1"/>
    <xf numFmtId="0" fontId="8" fillId="0" borderId="8" xfId="0" applyFont="1" applyBorder="1"/>
    <xf numFmtId="0" fontId="8" fillId="0" borderId="8" xfId="0" applyNumberFormat="1" applyFont="1" applyFill="1" applyBorder="1" applyAlignment="1">
      <alignment horizontal="left"/>
    </xf>
    <xf numFmtId="0" fontId="8" fillId="0" borderId="8" xfId="0" applyNumberFormat="1" applyFont="1" applyBorder="1" applyAlignment="1">
      <alignment horizontal="left" wrapText="1"/>
    </xf>
    <xf numFmtId="0" fontId="7" fillId="0" borderId="8" xfId="0" applyNumberFormat="1" applyFont="1" applyBorder="1" applyAlignment="1">
      <alignment horizontal="left" vertical="top" wrapText="1"/>
    </xf>
    <xf numFmtId="0" fontId="7" fillId="0" borderId="8" xfId="0" applyNumberFormat="1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NumberFormat="1" applyFont="1" applyFill="1" applyBorder="1" applyAlignment="1">
      <alignment horizontal="left" vertical="top" wrapText="1"/>
    </xf>
    <xf numFmtId="0" fontId="7" fillId="0" borderId="16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zoomScale="85" zoomScaleNormal="85" workbookViewId="0"/>
  </sheetViews>
  <sheetFormatPr defaultColWidth="9.109375" defaultRowHeight="13.2" x14ac:dyDescent="0.25"/>
  <cols>
    <col min="1" max="1" width="10" style="1" customWidth="1"/>
    <col min="2" max="2" width="70" style="1" customWidth="1"/>
    <col min="3" max="6" width="14.109375" style="1" customWidth="1"/>
    <col min="7" max="7" width="2" style="1" customWidth="1"/>
    <col min="8" max="8" width="10" style="1" customWidth="1"/>
    <col min="9" max="9" width="70" style="1" customWidth="1"/>
    <col min="10" max="13" width="14.109375" style="1" customWidth="1"/>
    <col min="14" max="16384" width="9.109375" style="1"/>
  </cols>
  <sheetData>
    <row r="1" spans="1:13" ht="14.4" x14ac:dyDescent="0.3">
      <c r="L1" s="7"/>
      <c r="M1" s="2" t="s">
        <v>113</v>
      </c>
    </row>
    <row r="2" spans="1:13" x14ac:dyDescent="0.25">
      <c r="J2" s="2"/>
      <c r="K2" s="2"/>
    </row>
    <row r="4" spans="1:13" ht="15.6" x14ac:dyDescent="0.3">
      <c r="A4" s="126" t="s">
        <v>111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x14ac:dyDescent="0.25">
      <c r="A5" s="130"/>
      <c r="B5" s="130"/>
      <c r="C5" s="130"/>
      <c r="D5" s="130"/>
      <c r="E5" s="130"/>
      <c r="F5" s="130"/>
      <c r="G5" s="130"/>
      <c r="H5" s="130"/>
      <c r="I5" s="131"/>
      <c r="M5" s="2" t="s">
        <v>76</v>
      </c>
    </row>
    <row r="6" spans="1:13" ht="45.75" customHeight="1" x14ac:dyDescent="0.25">
      <c r="A6" s="124" t="s">
        <v>10</v>
      </c>
      <c r="B6" s="3" t="s">
        <v>12</v>
      </c>
      <c r="C6" s="124" t="s">
        <v>11</v>
      </c>
      <c r="D6" s="124" t="s">
        <v>98</v>
      </c>
      <c r="E6" s="124" t="s">
        <v>109</v>
      </c>
      <c r="F6" s="124" t="s">
        <v>112</v>
      </c>
      <c r="G6" s="79"/>
      <c r="H6" s="124" t="s">
        <v>10</v>
      </c>
      <c r="I6" s="13" t="s">
        <v>12</v>
      </c>
      <c r="J6" s="124" t="s">
        <v>11</v>
      </c>
      <c r="K6" s="124" t="s">
        <v>98</v>
      </c>
      <c r="L6" s="124" t="s">
        <v>109</v>
      </c>
      <c r="M6" s="124" t="s">
        <v>112</v>
      </c>
    </row>
    <row r="7" spans="1:13" ht="34.5" customHeight="1" x14ac:dyDescent="0.25">
      <c r="A7" s="132"/>
      <c r="B7" s="4" t="s">
        <v>13</v>
      </c>
      <c r="C7" s="125"/>
      <c r="D7" s="125"/>
      <c r="E7" s="125"/>
      <c r="F7" s="125"/>
      <c r="G7" s="80"/>
      <c r="H7" s="132"/>
      <c r="I7" s="4" t="s">
        <v>13</v>
      </c>
      <c r="J7" s="125"/>
      <c r="K7" s="125"/>
      <c r="L7" s="125"/>
      <c r="M7" s="125"/>
    </row>
    <row r="8" spans="1:13" x14ac:dyDescent="0.25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/>
      <c r="H8" s="6" t="s">
        <v>99</v>
      </c>
      <c r="I8" s="6" t="s">
        <v>100</v>
      </c>
      <c r="J8" s="8" t="s">
        <v>101</v>
      </c>
      <c r="K8" s="8" t="s">
        <v>102</v>
      </c>
      <c r="L8" s="8" t="s">
        <v>105</v>
      </c>
      <c r="M8" s="8" t="s">
        <v>106</v>
      </c>
    </row>
    <row r="9" spans="1:13" ht="15" customHeight="1" x14ac:dyDescent="0.25">
      <c r="A9" s="127" t="s">
        <v>15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9"/>
    </row>
    <row r="10" spans="1:13" ht="15.6" x14ac:dyDescent="0.3">
      <c r="A10" s="43" t="s">
        <v>1</v>
      </c>
      <c r="B10" s="17" t="s">
        <v>90</v>
      </c>
      <c r="C10" s="55">
        <f>SUM(C23,C15,C11)</f>
        <v>287248878</v>
      </c>
      <c r="D10" s="55">
        <f>SUM(D23,D15,D11)</f>
        <v>333327575</v>
      </c>
      <c r="E10" s="55">
        <f>SUM(E23,E15,E11)</f>
        <v>320609936</v>
      </c>
      <c r="F10" s="104">
        <f>E10/D10*100</f>
        <v>96.184642389697288</v>
      </c>
      <c r="G10" s="55"/>
      <c r="H10" s="41" t="s">
        <v>53</v>
      </c>
      <c r="I10" s="81" t="s">
        <v>65</v>
      </c>
      <c r="J10" s="28">
        <f>SUM(J11:J14)</f>
        <v>184610945</v>
      </c>
      <c r="K10" s="28">
        <f>SUM(K11:K14)</f>
        <v>213428551</v>
      </c>
      <c r="L10" s="28">
        <f>SUM(L11:L14)</f>
        <v>113991988</v>
      </c>
      <c r="M10" s="93">
        <f t="shared" ref="M10:M38" si="0">L10/K10*100</f>
        <v>53.409905781537169</v>
      </c>
    </row>
    <row r="11" spans="1:13" ht="15.6" x14ac:dyDescent="0.3">
      <c r="A11" s="41" t="s">
        <v>27</v>
      </c>
      <c r="B11" s="18" t="s">
        <v>26</v>
      </c>
      <c r="C11" s="52">
        <f>SUM(C12:C14)</f>
        <v>287248878</v>
      </c>
      <c r="D11" s="52">
        <f>SUM(D12:D14)</f>
        <v>328648408</v>
      </c>
      <c r="E11" s="52">
        <f>SUM(E12:E14)</f>
        <v>316165958</v>
      </c>
      <c r="F11" s="105">
        <f t="shared" ref="F11:F38" si="1">E11/D11*100</f>
        <v>96.201883320852716</v>
      </c>
      <c r="G11" s="52"/>
      <c r="H11" s="41" t="s">
        <v>27</v>
      </c>
      <c r="I11" s="65" t="s">
        <v>0</v>
      </c>
      <c r="J11" s="28">
        <v>55352314</v>
      </c>
      <c r="K11" s="28">
        <v>70625457</v>
      </c>
      <c r="L11" s="28">
        <v>56842690</v>
      </c>
      <c r="M11" s="93">
        <f t="shared" si="0"/>
        <v>80.484703978623457</v>
      </c>
    </row>
    <row r="12" spans="1:13" ht="15.6" x14ac:dyDescent="0.3">
      <c r="A12" s="42" t="s">
        <v>67</v>
      </c>
      <c r="B12" s="19" t="s">
        <v>28</v>
      </c>
      <c r="C12" s="51">
        <v>269800000</v>
      </c>
      <c r="D12" s="51">
        <v>269800000</v>
      </c>
      <c r="E12" s="51">
        <v>269800000</v>
      </c>
      <c r="F12" s="106">
        <f t="shared" si="1"/>
        <v>100</v>
      </c>
      <c r="G12" s="51"/>
      <c r="H12" s="41" t="s">
        <v>44</v>
      </c>
      <c r="I12" s="66" t="s">
        <v>14</v>
      </c>
      <c r="J12" s="29">
        <v>11803548</v>
      </c>
      <c r="K12" s="29">
        <v>13323338</v>
      </c>
      <c r="L12" s="29">
        <v>8660928</v>
      </c>
      <c r="M12" s="94">
        <f t="shared" si="0"/>
        <v>65.005691516645456</v>
      </c>
    </row>
    <row r="13" spans="1:13" ht="15.6" x14ac:dyDescent="0.3">
      <c r="A13" s="42" t="s">
        <v>72</v>
      </c>
      <c r="B13" s="19" t="s">
        <v>73</v>
      </c>
      <c r="C13" s="51"/>
      <c r="D13" s="51">
        <v>14500000</v>
      </c>
      <c r="E13" s="51">
        <v>14500000</v>
      </c>
      <c r="F13" s="106">
        <f t="shared" si="1"/>
        <v>100</v>
      </c>
      <c r="G13" s="51"/>
      <c r="H13" s="41" t="s">
        <v>45</v>
      </c>
      <c r="I13" s="66" t="s">
        <v>8</v>
      </c>
      <c r="J13" s="29">
        <v>78250227</v>
      </c>
      <c r="K13" s="29">
        <v>89464687</v>
      </c>
      <c r="L13" s="29">
        <v>27425204</v>
      </c>
      <c r="M13" s="94">
        <f t="shared" si="0"/>
        <v>30.6547811428659</v>
      </c>
    </row>
    <row r="14" spans="1:13" ht="15.6" x14ac:dyDescent="0.3">
      <c r="A14" s="42" t="s">
        <v>108</v>
      </c>
      <c r="B14" s="19" t="s">
        <v>30</v>
      </c>
      <c r="C14" s="51">
        <v>17448878</v>
      </c>
      <c r="D14" s="51">
        <v>44348408</v>
      </c>
      <c r="E14" s="51">
        <v>31865958</v>
      </c>
      <c r="F14" s="106">
        <f t="shared" si="1"/>
        <v>71.853668343630289</v>
      </c>
      <c r="G14" s="51"/>
      <c r="H14" s="41" t="s">
        <v>46</v>
      </c>
      <c r="I14" s="66" t="s">
        <v>19</v>
      </c>
      <c r="J14" s="29">
        <f>SUM(J15:J17)</f>
        <v>39204856</v>
      </c>
      <c r="K14" s="29">
        <f>SUM(K15:K17)</f>
        <v>40015069</v>
      </c>
      <c r="L14" s="29">
        <f>SUM(L15:L17)</f>
        <v>21063166</v>
      </c>
      <c r="M14" s="94">
        <f t="shared" si="0"/>
        <v>52.638084917459473</v>
      </c>
    </row>
    <row r="15" spans="1:13" ht="15.6" x14ac:dyDescent="0.3">
      <c r="A15" s="41" t="s">
        <v>44</v>
      </c>
      <c r="B15" s="20" t="s">
        <v>33</v>
      </c>
      <c r="C15" s="52">
        <f>SUM(C16:C22)</f>
        <v>0</v>
      </c>
      <c r="D15" s="52">
        <f>SUM(D16:D22)</f>
        <v>4679167</v>
      </c>
      <c r="E15" s="52">
        <f>SUM(E16:E22)</f>
        <v>4443978</v>
      </c>
      <c r="F15" s="105">
        <f t="shared" si="1"/>
        <v>94.97369937854323</v>
      </c>
      <c r="G15" s="52"/>
      <c r="H15" s="42" t="s">
        <v>47</v>
      </c>
      <c r="I15" s="67" t="s">
        <v>49</v>
      </c>
      <c r="J15" s="30">
        <v>700000</v>
      </c>
      <c r="K15" s="30">
        <v>20183166</v>
      </c>
      <c r="L15" s="30">
        <v>20183166</v>
      </c>
      <c r="M15" s="95">
        <f t="shared" si="0"/>
        <v>100</v>
      </c>
    </row>
    <row r="16" spans="1:13" ht="15.6" x14ac:dyDescent="0.3">
      <c r="A16" s="42" t="s">
        <v>68</v>
      </c>
      <c r="B16" s="21" t="s">
        <v>74</v>
      </c>
      <c r="C16" s="51"/>
      <c r="D16" s="51"/>
      <c r="E16" s="51"/>
      <c r="F16" s="106">
        <v>0</v>
      </c>
      <c r="G16" s="51"/>
      <c r="H16" s="42" t="s">
        <v>48</v>
      </c>
      <c r="I16" s="67" t="s">
        <v>51</v>
      </c>
      <c r="J16" s="30">
        <v>2000000</v>
      </c>
      <c r="K16" s="30">
        <v>2000000</v>
      </c>
      <c r="L16" s="30">
        <v>880000</v>
      </c>
      <c r="M16" s="95">
        <f t="shared" si="0"/>
        <v>44</v>
      </c>
    </row>
    <row r="17" spans="1:13" ht="15.6" x14ac:dyDescent="0.3">
      <c r="A17" s="42" t="s">
        <v>81</v>
      </c>
      <c r="B17" s="22" t="s">
        <v>82</v>
      </c>
      <c r="C17" s="53"/>
      <c r="D17" s="53">
        <v>1511461</v>
      </c>
      <c r="E17" s="53">
        <v>1276272</v>
      </c>
      <c r="F17" s="107">
        <f t="shared" si="1"/>
        <v>84.439624972129607</v>
      </c>
      <c r="G17" s="53"/>
      <c r="H17" s="42" t="s">
        <v>50</v>
      </c>
      <c r="I17" s="68" t="s">
        <v>52</v>
      </c>
      <c r="J17" s="31">
        <f>SUM(J18:J19)</f>
        <v>36504856</v>
      </c>
      <c r="K17" s="31">
        <f>SUM(K18:K19)</f>
        <v>17831903</v>
      </c>
      <c r="L17" s="31">
        <f>SUM(L18:L19)</f>
        <v>0</v>
      </c>
      <c r="M17" s="96">
        <f t="shared" si="0"/>
        <v>0</v>
      </c>
    </row>
    <row r="18" spans="1:13" ht="15.6" x14ac:dyDescent="0.3">
      <c r="A18" s="42" t="s">
        <v>83</v>
      </c>
      <c r="B18" s="19" t="s">
        <v>107</v>
      </c>
      <c r="C18" s="51"/>
      <c r="D18" s="51"/>
      <c r="E18" s="51"/>
      <c r="F18" s="106">
        <v>0</v>
      </c>
      <c r="G18" s="51"/>
      <c r="H18" s="42" t="s">
        <v>87</v>
      </c>
      <c r="I18" s="68" t="s">
        <v>7</v>
      </c>
      <c r="J18" s="31">
        <v>32504856</v>
      </c>
      <c r="K18" s="31">
        <v>14541141</v>
      </c>
      <c r="L18" s="31"/>
      <c r="M18" s="96">
        <f t="shared" si="0"/>
        <v>0</v>
      </c>
    </row>
    <row r="19" spans="1:13" ht="15.6" x14ac:dyDescent="0.3">
      <c r="A19" s="42" t="s">
        <v>84</v>
      </c>
      <c r="B19" s="22" t="s">
        <v>34</v>
      </c>
      <c r="C19" s="53"/>
      <c r="D19" s="53"/>
      <c r="E19" s="53"/>
      <c r="F19" s="107">
        <v>0</v>
      </c>
      <c r="G19" s="53"/>
      <c r="H19" s="42" t="s">
        <v>88</v>
      </c>
      <c r="I19" s="68" t="s">
        <v>89</v>
      </c>
      <c r="J19" s="31">
        <v>4000000</v>
      </c>
      <c r="K19" s="31">
        <v>3290762</v>
      </c>
      <c r="L19" s="31"/>
      <c r="M19" s="96">
        <f t="shared" si="0"/>
        <v>0</v>
      </c>
    </row>
    <row r="20" spans="1:13" ht="15.6" x14ac:dyDescent="0.3">
      <c r="A20" s="42" t="s">
        <v>85</v>
      </c>
      <c r="B20" s="23" t="s">
        <v>110</v>
      </c>
      <c r="C20" s="54"/>
      <c r="D20" s="54"/>
      <c r="E20" s="54"/>
      <c r="F20" s="108">
        <v>0</v>
      </c>
      <c r="G20" s="54"/>
      <c r="H20" s="41" t="s">
        <v>62</v>
      </c>
      <c r="I20" s="69" t="s">
        <v>64</v>
      </c>
      <c r="J20" s="32">
        <f>SUM(J21:J23)</f>
        <v>1000000</v>
      </c>
      <c r="K20" s="32">
        <f>SUM(K21:K23)</f>
        <v>56477511</v>
      </c>
      <c r="L20" s="32">
        <f>SUM(L21:L23)</f>
        <v>21206030</v>
      </c>
      <c r="M20" s="97">
        <f t="shared" si="0"/>
        <v>37.54774179053323</v>
      </c>
    </row>
    <row r="21" spans="1:13" ht="15.6" x14ac:dyDescent="0.3">
      <c r="A21" s="42" t="s">
        <v>86</v>
      </c>
      <c r="B21" s="23" t="s">
        <v>103</v>
      </c>
      <c r="C21" s="54"/>
      <c r="D21" s="54">
        <v>2</v>
      </c>
      <c r="E21" s="54">
        <v>2</v>
      </c>
      <c r="F21" s="108">
        <f t="shared" si="1"/>
        <v>100</v>
      </c>
      <c r="G21" s="54"/>
      <c r="H21" s="45" t="s">
        <v>29</v>
      </c>
      <c r="I21" s="70" t="s">
        <v>54</v>
      </c>
      <c r="J21" s="33">
        <v>1000000</v>
      </c>
      <c r="K21" s="33">
        <v>54283679</v>
      </c>
      <c r="L21" s="33">
        <v>19012198</v>
      </c>
      <c r="M21" s="98">
        <f t="shared" si="0"/>
        <v>35.02378311536328</v>
      </c>
    </row>
    <row r="22" spans="1:13" ht="15.6" x14ac:dyDescent="0.3">
      <c r="A22" s="42" t="s">
        <v>104</v>
      </c>
      <c r="B22" s="23" t="s">
        <v>35</v>
      </c>
      <c r="C22" s="54"/>
      <c r="D22" s="54">
        <v>3167704</v>
      </c>
      <c r="E22" s="54">
        <v>3167704</v>
      </c>
      <c r="F22" s="108">
        <f t="shared" si="1"/>
        <v>100</v>
      </c>
      <c r="G22" s="54"/>
      <c r="H22" s="45" t="s">
        <v>55</v>
      </c>
      <c r="I22" s="70" t="s">
        <v>9</v>
      </c>
      <c r="J22" s="33"/>
      <c r="K22" s="33"/>
      <c r="L22" s="33"/>
      <c r="M22" s="98">
        <v>0</v>
      </c>
    </row>
    <row r="23" spans="1:13" ht="15.6" x14ac:dyDescent="0.3">
      <c r="A23" s="43" t="s">
        <v>45</v>
      </c>
      <c r="B23" s="17" t="s">
        <v>37</v>
      </c>
      <c r="C23" s="55">
        <f>SUM(C24)</f>
        <v>0</v>
      </c>
      <c r="D23" s="55">
        <f>SUM(D24)</f>
        <v>0</v>
      </c>
      <c r="E23" s="55">
        <f>SUM(E24)</f>
        <v>0</v>
      </c>
      <c r="F23" s="104">
        <v>0</v>
      </c>
      <c r="G23" s="55"/>
      <c r="H23" s="45" t="s">
        <v>56</v>
      </c>
      <c r="I23" s="70" t="s">
        <v>57</v>
      </c>
      <c r="J23" s="33">
        <f>SUM(J24:J25)</f>
        <v>0</v>
      </c>
      <c r="K23" s="33">
        <f>SUM(K24:K25)</f>
        <v>2193832</v>
      </c>
      <c r="L23" s="33">
        <f>SUM(L24:L25)</f>
        <v>2193832</v>
      </c>
      <c r="M23" s="98">
        <f t="shared" si="0"/>
        <v>100</v>
      </c>
    </row>
    <row r="24" spans="1:13" ht="15.6" x14ac:dyDescent="0.3">
      <c r="A24" s="42" t="s">
        <v>69</v>
      </c>
      <c r="B24" s="22" t="s">
        <v>38</v>
      </c>
      <c r="C24" s="53"/>
      <c r="D24" s="53"/>
      <c r="E24" s="53"/>
      <c r="F24" s="107">
        <v>0</v>
      </c>
      <c r="G24" s="53"/>
      <c r="H24" s="42" t="s">
        <v>58</v>
      </c>
      <c r="I24" s="67" t="s">
        <v>59</v>
      </c>
      <c r="J24" s="30"/>
      <c r="K24" s="30">
        <v>2193832</v>
      </c>
      <c r="L24" s="30">
        <v>2193832</v>
      </c>
      <c r="M24" s="95">
        <f t="shared" si="0"/>
        <v>100</v>
      </c>
    </row>
    <row r="25" spans="1:13" ht="15.6" x14ac:dyDescent="0.3">
      <c r="A25" s="41" t="s">
        <v>6</v>
      </c>
      <c r="B25" s="18" t="s">
        <v>91</v>
      </c>
      <c r="C25" s="52">
        <f>SUM(C30,C28,C26)</f>
        <v>98000</v>
      </c>
      <c r="D25" s="52">
        <f>SUM(D30,D28,D26)</f>
        <v>30810556</v>
      </c>
      <c r="E25" s="52">
        <f>SUM(E30,E28,E26)</f>
        <v>30810556</v>
      </c>
      <c r="F25" s="105">
        <f t="shared" si="1"/>
        <v>100</v>
      </c>
      <c r="G25" s="52"/>
      <c r="H25" s="42" t="s">
        <v>60</v>
      </c>
      <c r="I25" s="67" t="s">
        <v>61</v>
      </c>
      <c r="J25" s="30"/>
      <c r="K25" s="30"/>
      <c r="L25" s="30"/>
      <c r="M25" s="95">
        <v>0</v>
      </c>
    </row>
    <row r="26" spans="1:13" ht="15.6" x14ac:dyDescent="0.3">
      <c r="A26" s="41" t="s">
        <v>29</v>
      </c>
      <c r="B26" s="18" t="s">
        <v>31</v>
      </c>
      <c r="C26" s="52">
        <f>SUM(C27)</f>
        <v>0</v>
      </c>
      <c r="D26" s="52">
        <f>SUM(D27)</f>
        <v>30400000</v>
      </c>
      <c r="E26" s="52">
        <f>SUM(E27)</f>
        <v>30400000</v>
      </c>
      <c r="F26" s="105">
        <f t="shared" si="1"/>
        <v>100</v>
      </c>
      <c r="G26" s="52"/>
      <c r="H26" s="45" t="s">
        <v>2</v>
      </c>
      <c r="I26" s="45" t="s">
        <v>63</v>
      </c>
      <c r="J26" s="34">
        <f>SUM(J10,J20)</f>
        <v>185610945</v>
      </c>
      <c r="K26" s="34">
        <f>SUM(K10,K20)</f>
        <v>269906062</v>
      </c>
      <c r="L26" s="34">
        <f>SUM(L10,L20)</f>
        <v>135198018</v>
      </c>
      <c r="M26" s="99">
        <f t="shared" si="0"/>
        <v>50.090767505622011</v>
      </c>
    </row>
    <row r="27" spans="1:13" ht="15.6" x14ac:dyDescent="0.3">
      <c r="A27" s="42" t="s">
        <v>70</v>
      </c>
      <c r="B27" s="19" t="s">
        <v>32</v>
      </c>
      <c r="C27" s="51"/>
      <c r="D27" s="51">
        <v>30400000</v>
      </c>
      <c r="E27" s="51">
        <v>30400000</v>
      </c>
      <c r="F27" s="106">
        <f t="shared" si="1"/>
        <v>100</v>
      </c>
      <c r="G27" s="51"/>
      <c r="H27" s="45" t="s">
        <v>3</v>
      </c>
      <c r="I27" s="71" t="s">
        <v>75</v>
      </c>
      <c r="J27" s="28">
        <v>10792000</v>
      </c>
      <c r="K27" s="28">
        <v>21584000</v>
      </c>
      <c r="L27" s="28">
        <v>10792000</v>
      </c>
      <c r="M27" s="93">
        <f t="shared" si="0"/>
        <v>50</v>
      </c>
    </row>
    <row r="28" spans="1:13" ht="15.6" x14ac:dyDescent="0.3">
      <c r="A28" s="41" t="s">
        <v>55</v>
      </c>
      <c r="B28" s="24" t="s">
        <v>18</v>
      </c>
      <c r="C28" s="56">
        <f>SUM(C29:C29)</f>
        <v>98000</v>
      </c>
      <c r="D28" s="56">
        <f>SUM(D29:D29)</f>
        <v>410556</v>
      </c>
      <c r="E28" s="56">
        <f>SUM(E29:E29)</f>
        <v>410556</v>
      </c>
      <c r="F28" s="109">
        <f t="shared" si="1"/>
        <v>100</v>
      </c>
      <c r="G28" s="56"/>
      <c r="H28" s="45" t="s">
        <v>4</v>
      </c>
      <c r="I28" s="72" t="s">
        <v>94</v>
      </c>
      <c r="J28" s="28">
        <v>244557429</v>
      </c>
      <c r="K28" s="28">
        <v>237766790</v>
      </c>
      <c r="L28" s="28">
        <v>213037059</v>
      </c>
      <c r="M28" s="93">
        <f t="shared" si="0"/>
        <v>89.599165215629981</v>
      </c>
    </row>
    <row r="29" spans="1:13" ht="15.6" x14ac:dyDescent="0.3">
      <c r="A29" s="42" t="s">
        <v>80</v>
      </c>
      <c r="B29" s="23" t="s">
        <v>36</v>
      </c>
      <c r="C29" s="54">
        <v>98000</v>
      </c>
      <c r="D29" s="54">
        <v>410556</v>
      </c>
      <c r="E29" s="54">
        <v>410556</v>
      </c>
      <c r="F29" s="108">
        <f t="shared" si="1"/>
        <v>100</v>
      </c>
      <c r="G29" s="54"/>
      <c r="H29" s="45" t="s">
        <v>5</v>
      </c>
      <c r="I29" s="71" t="s">
        <v>95</v>
      </c>
      <c r="J29" s="34">
        <f>SUM(J27:J28)</f>
        <v>255349429</v>
      </c>
      <c r="K29" s="34">
        <f>SUM(K27:K28)</f>
        <v>259350790</v>
      </c>
      <c r="L29" s="34">
        <f>SUM(L27:L28)</f>
        <v>223829059</v>
      </c>
      <c r="M29" s="99">
        <f t="shared" si="0"/>
        <v>86.303596376166809</v>
      </c>
    </row>
    <row r="30" spans="1:13" ht="15.6" x14ac:dyDescent="0.3">
      <c r="A30" s="41" t="s">
        <v>56</v>
      </c>
      <c r="B30" s="18" t="s">
        <v>39</v>
      </c>
      <c r="C30" s="52">
        <f>SUM(C31:C31)</f>
        <v>0</v>
      </c>
      <c r="D30" s="52">
        <f>SUM(D31:D31)</f>
        <v>0</v>
      </c>
      <c r="E30" s="52">
        <f>SUM(E31:E31)</f>
        <v>0</v>
      </c>
      <c r="F30" s="105">
        <v>0</v>
      </c>
      <c r="G30" s="52"/>
      <c r="H30" s="45" t="s">
        <v>66</v>
      </c>
      <c r="I30" s="73" t="s">
        <v>96</v>
      </c>
      <c r="J30" s="34">
        <f>SUM(J29)</f>
        <v>255349429</v>
      </c>
      <c r="K30" s="34">
        <f>SUM(K29)</f>
        <v>259350790</v>
      </c>
      <c r="L30" s="34">
        <f>SUM(L29)</f>
        <v>223829059</v>
      </c>
      <c r="M30" s="99">
        <f t="shared" si="0"/>
        <v>86.303596376166809</v>
      </c>
    </row>
    <row r="31" spans="1:13" ht="31.2" x14ac:dyDescent="0.3">
      <c r="A31" s="44" t="s">
        <v>58</v>
      </c>
      <c r="B31" s="23" t="s">
        <v>40</v>
      </c>
      <c r="C31" s="54"/>
      <c r="D31" s="54"/>
      <c r="E31" s="54"/>
      <c r="F31" s="108">
        <v>0</v>
      </c>
      <c r="G31" s="54"/>
      <c r="H31" s="45"/>
      <c r="I31" s="73"/>
      <c r="J31" s="34"/>
      <c r="K31" s="34"/>
      <c r="L31" s="34"/>
      <c r="M31" s="99"/>
    </row>
    <row r="32" spans="1:13" ht="15.6" x14ac:dyDescent="0.3">
      <c r="A32" s="45" t="s">
        <v>2</v>
      </c>
      <c r="B32" s="25" t="s">
        <v>71</v>
      </c>
      <c r="C32" s="52">
        <f>SUM(C10,C25)</f>
        <v>287346878</v>
      </c>
      <c r="D32" s="52">
        <f>SUM(D10,D25)</f>
        <v>364138131</v>
      </c>
      <c r="E32" s="52">
        <f>SUM(E10,E25)</f>
        <v>351420492</v>
      </c>
      <c r="F32" s="105">
        <f t="shared" si="1"/>
        <v>96.507468480415753</v>
      </c>
      <c r="G32" s="52"/>
      <c r="H32" s="59"/>
      <c r="I32" s="74"/>
      <c r="J32" s="35"/>
      <c r="K32" s="35"/>
      <c r="L32" s="35"/>
      <c r="M32" s="100"/>
    </row>
    <row r="33" spans="1:13" ht="15.6" x14ac:dyDescent="0.25">
      <c r="A33" s="46">
        <v>4</v>
      </c>
      <c r="B33" s="26" t="s">
        <v>42</v>
      </c>
      <c r="C33" s="57">
        <v>153613496</v>
      </c>
      <c r="D33" s="57">
        <v>154326721</v>
      </c>
      <c r="E33" s="57">
        <v>154326721</v>
      </c>
      <c r="F33" s="110">
        <f t="shared" si="1"/>
        <v>100</v>
      </c>
      <c r="G33" s="57"/>
      <c r="H33" s="60"/>
      <c r="I33" s="60"/>
      <c r="J33" s="36"/>
      <c r="K33" s="36"/>
      <c r="L33" s="36"/>
      <c r="M33" s="101"/>
    </row>
    <row r="34" spans="1:13" ht="15.6" x14ac:dyDescent="0.25">
      <c r="A34" s="46" t="s">
        <v>4</v>
      </c>
      <c r="B34" s="26" t="s">
        <v>78</v>
      </c>
      <c r="C34" s="57"/>
      <c r="D34" s="57">
        <v>10792000</v>
      </c>
      <c r="E34" s="57">
        <v>10792000</v>
      </c>
      <c r="F34" s="110">
        <f t="shared" si="1"/>
        <v>100</v>
      </c>
      <c r="G34" s="57"/>
      <c r="H34" s="61"/>
      <c r="I34" s="76"/>
      <c r="J34" s="37"/>
      <c r="K34" s="37"/>
      <c r="L34" s="37"/>
      <c r="M34" s="102"/>
    </row>
    <row r="35" spans="1:13" ht="15.6" x14ac:dyDescent="0.3">
      <c r="A35" s="41" t="s">
        <v>5</v>
      </c>
      <c r="B35" s="26" t="s">
        <v>43</v>
      </c>
      <c r="C35" s="57"/>
      <c r="D35" s="57"/>
      <c r="E35" s="57"/>
      <c r="F35" s="110">
        <v>0</v>
      </c>
      <c r="G35" s="57"/>
      <c r="H35" s="62"/>
      <c r="I35" s="77"/>
      <c r="J35" s="36"/>
      <c r="K35" s="36"/>
      <c r="L35" s="36"/>
      <c r="M35" s="101"/>
    </row>
    <row r="36" spans="1:13" ht="15.6" x14ac:dyDescent="0.25">
      <c r="A36" s="46" t="s">
        <v>66</v>
      </c>
      <c r="B36" s="26" t="s">
        <v>92</v>
      </c>
      <c r="C36" s="57">
        <f>SUM(C33:C35)</f>
        <v>153613496</v>
      </c>
      <c r="D36" s="57">
        <f>SUM(D33:D35)</f>
        <v>165118721</v>
      </c>
      <c r="E36" s="57">
        <f>SUM(E33:E35)</f>
        <v>165118721</v>
      </c>
      <c r="F36" s="110">
        <f t="shared" si="1"/>
        <v>100</v>
      </c>
      <c r="G36" s="57"/>
      <c r="H36" s="62"/>
      <c r="I36" s="60"/>
      <c r="J36" s="36"/>
      <c r="K36" s="36"/>
      <c r="L36" s="36"/>
      <c r="M36" s="101"/>
    </row>
    <row r="37" spans="1:13" ht="15.6" x14ac:dyDescent="0.3">
      <c r="A37" s="47" t="s">
        <v>41</v>
      </c>
      <c r="B37" s="24" t="s">
        <v>93</v>
      </c>
      <c r="C37" s="56">
        <f>SUM(C36)</f>
        <v>153613496</v>
      </c>
      <c r="D37" s="56">
        <f>SUM(D36)</f>
        <v>165118721</v>
      </c>
      <c r="E37" s="56">
        <f>SUM(E36)</f>
        <v>165118721</v>
      </c>
      <c r="F37" s="109">
        <f t="shared" si="1"/>
        <v>100</v>
      </c>
      <c r="G37" s="56"/>
      <c r="H37" s="63"/>
      <c r="I37" s="78"/>
      <c r="J37" s="36"/>
      <c r="K37" s="36"/>
      <c r="L37" s="36"/>
      <c r="M37" s="101"/>
    </row>
    <row r="38" spans="1:13" s="16" customFormat="1" ht="15.6" x14ac:dyDescent="0.3">
      <c r="A38" s="49" t="s">
        <v>77</v>
      </c>
      <c r="B38" s="27" t="s">
        <v>79</v>
      </c>
      <c r="C38" s="83">
        <f>SUM(C32,C37)</f>
        <v>440960374</v>
      </c>
      <c r="D38" s="83">
        <f>SUM(D32,D37)</f>
        <v>529256852</v>
      </c>
      <c r="E38" s="83">
        <f>SUM(E32,E37)</f>
        <v>516539213</v>
      </c>
      <c r="F38" s="111">
        <f t="shared" si="1"/>
        <v>97.597076173517351</v>
      </c>
      <c r="G38" s="58"/>
      <c r="H38" s="49" t="s">
        <v>41</v>
      </c>
      <c r="I38" s="75" t="s">
        <v>97</v>
      </c>
      <c r="J38" s="84">
        <f>SUM(J29,J26)</f>
        <v>440960374</v>
      </c>
      <c r="K38" s="84">
        <f>SUM(K29,K26)</f>
        <v>529256852</v>
      </c>
      <c r="L38" s="84">
        <f>SUM(L29,L26)</f>
        <v>359027077</v>
      </c>
      <c r="M38" s="103">
        <f t="shared" si="0"/>
        <v>67.836075365539145</v>
      </c>
    </row>
    <row r="39" spans="1:13" ht="12.75" customHeight="1" x14ac:dyDescent="0.25">
      <c r="A39" s="10"/>
      <c r="B39" s="11"/>
    </row>
    <row r="40" spans="1:13" x14ac:dyDescent="0.25">
      <c r="A40" s="12"/>
      <c r="B40" s="12"/>
    </row>
    <row r="41" spans="1:13" x14ac:dyDescent="0.25">
      <c r="A41" s="11"/>
      <c r="B41" s="12"/>
    </row>
    <row r="42" spans="1:13" x14ac:dyDescent="0.25">
      <c r="B42" s="5"/>
    </row>
  </sheetData>
  <mergeCells count="13">
    <mergeCell ref="A9:M9"/>
    <mergeCell ref="J6:J7"/>
    <mergeCell ref="A5:I5"/>
    <mergeCell ref="A6:A7"/>
    <mergeCell ref="C6:C7"/>
    <mergeCell ref="H6:H7"/>
    <mergeCell ref="E6:E7"/>
    <mergeCell ref="F6:F7"/>
    <mergeCell ref="L6:L7"/>
    <mergeCell ref="M6:M7"/>
    <mergeCell ref="A4:M4"/>
    <mergeCell ref="D6:D7"/>
    <mergeCell ref="K6:K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Normal="100" workbookViewId="0"/>
  </sheetViews>
  <sheetFormatPr defaultColWidth="9.109375" defaultRowHeight="13.2" x14ac:dyDescent="0.25"/>
  <cols>
    <col min="1" max="1" width="10" style="1" customWidth="1"/>
    <col min="2" max="2" width="70" style="1" customWidth="1"/>
    <col min="3" max="6" width="14.109375" style="1" customWidth="1"/>
    <col min="7" max="7" width="2" style="1" customWidth="1"/>
    <col min="8" max="8" width="10" style="1" customWidth="1"/>
    <col min="9" max="9" width="70" style="1" customWidth="1"/>
    <col min="10" max="13" width="14.109375" style="1" customWidth="1"/>
    <col min="14" max="16384" width="9.109375" style="1"/>
  </cols>
  <sheetData>
    <row r="1" spans="1:13" ht="14.4" x14ac:dyDescent="0.3">
      <c r="I1" s="9"/>
      <c r="L1" s="7"/>
      <c r="M1" s="2" t="s">
        <v>113</v>
      </c>
    </row>
    <row r="2" spans="1:13" x14ac:dyDescent="0.25">
      <c r="J2" s="2"/>
      <c r="K2" s="2"/>
    </row>
    <row r="4" spans="1:13" ht="15.6" x14ac:dyDescent="0.3">
      <c r="A4" s="126" t="s">
        <v>111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x14ac:dyDescent="0.25">
      <c r="A5" s="130"/>
      <c r="B5" s="130"/>
      <c r="C5" s="130"/>
      <c r="D5" s="130"/>
      <c r="E5" s="130"/>
      <c r="F5" s="130"/>
      <c r="G5" s="130"/>
      <c r="H5" s="130"/>
      <c r="I5" s="131"/>
      <c r="M5" s="2" t="s">
        <v>76</v>
      </c>
    </row>
    <row r="6" spans="1:13" ht="45.75" customHeight="1" x14ac:dyDescent="0.25">
      <c r="A6" s="124" t="s">
        <v>10</v>
      </c>
      <c r="B6" s="3" t="s">
        <v>12</v>
      </c>
      <c r="C6" s="124" t="s">
        <v>11</v>
      </c>
      <c r="D6" s="124" t="s">
        <v>98</v>
      </c>
      <c r="E6" s="124" t="s">
        <v>109</v>
      </c>
      <c r="F6" s="124" t="s">
        <v>112</v>
      </c>
      <c r="G6" s="79"/>
      <c r="H6" s="124" t="s">
        <v>10</v>
      </c>
      <c r="I6" s="13" t="s">
        <v>12</v>
      </c>
      <c r="J6" s="124" t="s">
        <v>11</v>
      </c>
      <c r="K6" s="124" t="s">
        <v>98</v>
      </c>
      <c r="L6" s="124" t="s">
        <v>109</v>
      </c>
      <c r="M6" s="124" t="s">
        <v>112</v>
      </c>
    </row>
    <row r="7" spans="1:13" ht="34.5" customHeight="1" x14ac:dyDescent="0.25">
      <c r="A7" s="132"/>
      <c r="B7" s="4" t="s">
        <v>13</v>
      </c>
      <c r="C7" s="125"/>
      <c r="D7" s="125"/>
      <c r="E7" s="125"/>
      <c r="F7" s="125"/>
      <c r="G7" s="80"/>
      <c r="H7" s="132"/>
      <c r="I7" s="4" t="s">
        <v>13</v>
      </c>
      <c r="J7" s="125"/>
      <c r="K7" s="125"/>
      <c r="L7" s="125"/>
      <c r="M7" s="125"/>
    </row>
    <row r="8" spans="1:13" x14ac:dyDescent="0.25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/>
      <c r="H8" s="6" t="s">
        <v>99</v>
      </c>
      <c r="I8" s="6" t="s">
        <v>100</v>
      </c>
      <c r="J8" s="8" t="s">
        <v>101</v>
      </c>
      <c r="K8" s="8" t="s">
        <v>102</v>
      </c>
      <c r="L8" s="8" t="s">
        <v>105</v>
      </c>
      <c r="M8" s="8" t="s">
        <v>106</v>
      </c>
    </row>
    <row r="9" spans="1:13" ht="15" customHeight="1" x14ac:dyDescent="0.25">
      <c r="A9" s="127" t="s">
        <v>17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9"/>
    </row>
    <row r="10" spans="1:13" ht="15.6" x14ac:dyDescent="0.3">
      <c r="A10" s="43" t="s">
        <v>1</v>
      </c>
      <c r="B10" s="17" t="s">
        <v>90</v>
      </c>
      <c r="C10" s="55">
        <f>SUM(C23,C15,C11)</f>
        <v>6387280</v>
      </c>
      <c r="D10" s="55">
        <f>SUM(D23,D15,D11)</f>
        <v>28155759</v>
      </c>
      <c r="E10" s="55">
        <f>SUM(E23,E15,E11)</f>
        <v>28154846</v>
      </c>
      <c r="F10" s="104">
        <f>E10/D10*100</f>
        <v>99.996757324141043</v>
      </c>
      <c r="G10" s="55"/>
      <c r="H10" s="41" t="s">
        <v>53</v>
      </c>
      <c r="I10" s="81" t="s">
        <v>65</v>
      </c>
      <c r="J10" s="28">
        <f>SUM(J11:J14)</f>
        <v>272221826</v>
      </c>
      <c r="K10" s="28">
        <f>SUM(K11:K14)</f>
        <v>286808704</v>
      </c>
      <c r="L10" s="28">
        <f>SUM(L11:L14)</f>
        <v>222627735</v>
      </c>
      <c r="M10" s="93">
        <f>L10/K10*100</f>
        <v>77.622377527287313</v>
      </c>
    </row>
    <row r="11" spans="1:13" ht="15.6" x14ac:dyDescent="0.3">
      <c r="A11" s="41" t="s">
        <v>27</v>
      </c>
      <c r="B11" s="18" t="s">
        <v>26</v>
      </c>
      <c r="C11" s="52">
        <f>SUM(C12:C14)</f>
        <v>6362080</v>
      </c>
      <c r="D11" s="52">
        <f>SUM(D12:D14)</f>
        <v>27720001</v>
      </c>
      <c r="E11" s="52">
        <f>SUM(E12:E14)</f>
        <v>27720001</v>
      </c>
      <c r="F11" s="105">
        <f t="shared" ref="F11:F38" si="0">E11/D11*100</f>
        <v>100</v>
      </c>
      <c r="G11" s="52"/>
      <c r="H11" s="41" t="s">
        <v>27</v>
      </c>
      <c r="I11" s="65" t="s">
        <v>0</v>
      </c>
      <c r="J11" s="28">
        <v>186565444</v>
      </c>
      <c r="K11" s="28">
        <v>189536468</v>
      </c>
      <c r="L11" s="28">
        <v>145895002</v>
      </c>
      <c r="M11" s="93">
        <f>L11/K11*100</f>
        <v>76.974633715343899</v>
      </c>
    </row>
    <row r="12" spans="1:13" ht="15.6" x14ac:dyDescent="0.3">
      <c r="A12" s="42" t="s">
        <v>67</v>
      </c>
      <c r="B12" s="19" t="s">
        <v>28</v>
      </c>
      <c r="C12" s="51"/>
      <c r="D12" s="51"/>
      <c r="E12" s="51"/>
      <c r="F12" s="106">
        <v>0</v>
      </c>
      <c r="G12" s="51"/>
      <c r="H12" s="41" t="s">
        <v>44</v>
      </c>
      <c r="I12" s="66" t="s">
        <v>14</v>
      </c>
      <c r="J12" s="29">
        <v>36289238</v>
      </c>
      <c r="K12" s="29">
        <v>34963614</v>
      </c>
      <c r="L12" s="29">
        <v>24634033</v>
      </c>
      <c r="M12" s="94">
        <f>L12/K12*100</f>
        <v>70.456197691691713</v>
      </c>
    </row>
    <row r="13" spans="1:13" ht="15.6" x14ac:dyDescent="0.3">
      <c r="A13" s="42" t="s">
        <v>72</v>
      </c>
      <c r="B13" s="19" t="s">
        <v>73</v>
      </c>
      <c r="C13" s="51"/>
      <c r="D13" s="51"/>
      <c r="E13" s="51"/>
      <c r="F13" s="106">
        <v>0</v>
      </c>
      <c r="G13" s="51"/>
      <c r="H13" s="41" t="s">
        <v>45</v>
      </c>
      <c r="I13" s="66" t="s">
        <v>8</v>
      </c>
      <c r="J13" s="29">
        <v>49367144</v>
      </c>
      <c r="K13" s="29">
        <v>62308622</v>
      </c>
      <c r="L13" s="29">
        <v>52098700</v>
      </c>
      <c r="M13" s="94">
        <f>L13/K13*100</f>
        <v>83.613949928149594</v>
      </c>
    </row>
    <row r="14" spans="1:13" ht="15.6" x14ac:dyDescent="0.3">
      <c r="A14" s="42" t="s">
        <v>108</v>
      </c>
      <c r="B14" s="19" t="s">
        <v>30</v>
      </c>
      <c r="C14" s="51">
        <v>6362080</v>
      </c>
      <c r="D14" s="51">
        <v>27720001</v>
      </c>
      <c r="E14" s="51">
        <v>27720001</v>
      </c>
      <c r="F14" s="106">
        <f t="shared" si="0"/>
        <v>100</v>
      </c>
      <c r="G14" s="51"/>
      <c r="H14" s="41" t="s">
        <v>46</v>
      </c>
      <c r="I14" s="66" t="s">
        <v>19</v>
      </c>
      <c r="J14" s="29">
        <f>SUM(J15:J17)</f>
        <v>0</v>
      </c>
      <c r="K14" s="29">
        <f>SUM(K15:K17)</f>
        <v>0</v>
      </c>
      <c r="L14" s="29">
        <f>SUM(L15:L17)</f>
        <v>0</v>
      </c>
      <c r="M14" s="94">
        <v>0</v>
      </c>
    </row>
    <row r="15" spans="1:13" ht="15.6" x14ac:dyDescent="0.3">
      <c r="A15" s="41" t="s">
        <v>44</v>
      </c>
      <c r="B15" s="20" t="s">
        <v>33</v>
      </c>
      <c r="C15" s="52">
        <f>SUM(C16:C22)</f>
        <v>25200</v>
      </c>
      <c r="D15" s="52">
        <f>SUM(D16:D22)</f>
        <v>435758</v>
      </c>
      <c r="E15" s="52">
        <f>SUM(E16:E22)</f>
        <v>434845</v>
      </c>
      <c r="F15" s="105">
        <f t="shared" si="0"/>
        <v>99.790480037084805</v>
      </c>
      <c r="G15" s="52"/>
      <c r="H15" s="42" t="s">
        <v>47</v>
      </c>
      <c r="I15" s="67" t="s">
        <v>49</v>
      </c>
      <c r="J15" s="30"/>
      <c r="K15" s="30"/>
      <c r="L15" s="30"/>
      <c r="M15" s="95">
        <v>0</v>
      </c>
    </row>
    <row r="16" spans="1:13" ht="15.6" x14ac:dyDescent="0.3">
      <c r="A16" s="42" t="s">
        <v>68</v>
      </c>
      <c r="B16" s="21" t="s">
        <v>74</v>
      </c>
      <c r="C16" s="51"/>
      <c r="D16" s="51"/>
      <c r="E16" s="51"/>
      <c r="F16" s="106">
        <v>0</v>
      </c>
      <c r="G16" s="51"/>
      <c r="H16" s="42" t="s">
        <v>48</v>
      </c>
      <c r="I16" s="67" t="s">
        <v>51</v>
      </c>
      <c r="J16" s="30"/>
      <c r="K16" s="30"/>
      <c r="L16" s="30"/>
      <c r="M16" s="95">
        <v>0</v>
      </c>
    </row>
    <row r="17" spans="1:13" ht="15.6" x14ac:dyDescent="0.3">
      <c r="A17" s="42" t="s">
        <v>81</v>
      </c>
      <c r="B17" s="22" t="s">
        <v>82</v>
      </c>
      <c r="C17" s="53"/>
      <c r="D17" s="53"/>
      <c r="E17" s="53"/>
      <c r="F17" s="107">
        <v>0</v>
      </c>
      <c r="G17" s="53"/>
      <c r="H17" s="42" t="s">
        <v>50</v>
      </c>
      <c r="I17" s="68" t="s">
        <v>52</v>
      </c>
      <c r="J17" s="31">
        <f>SUM(J18:J19)</f>
        <v>0</v>
      </c>
      <c r="K17" s="31">
        <f>SUM(K18:K19)</f>
        <v>0</v>
      </c>
      <c r="L17" s="31">
        <f>SUM(L18:L19)</f>
        <v>0</v>
      </c>
      <c r="M17" s="96">
        <v>0</v>
      </c>
    </row>
    <row r="18" spans="1:13" ht="15.6" x14ac:dyDescent="0.3">
      <c r="A18" s="42" t="s">
        <v>83</v>
      </c>
      <c r="B18" s="19" t="s">
        <v>107</v>
      </c>
      <c r="C18" s="51"/>
      <c r="D18" s="51"/>
      <c r="E18" s="51"/>
      <c r="F18" s="106">
        <v>0</v>
      </c>
      <c r="G18" s="51"/>
      <c r="H18" s="42" t="s">
        <v>87</v>
      </c>
      <c r="I18" s="68" t="s">
        <v>7</v>
      </c>
      <c r="J18" s="31"/>
      <c r="K18" s="31"/>
      <c r="L18" s="31"/>
      <c r="M18" s="96">
        <v>0</v>
      </c>
    </row>
    <row r="19" spans="1:13" ht="15.6" x14ac:dyDescent="0.3">
      <c r="A19" s="42" t="s">
        <v>84</v>
      </c>
      <c r="B19" s="22" t="s">
        <v>34</v>
      </c>
      <c r="C19" s="53">
        <v>19842</v>
      </c>
      <c r="D19" s="53">
        <v>22044</v>
      </c>
      <c r="E19" s="53">
        <v>22044</v>
      </c>
      <c r="F19" s="107">
        <f t="shared" si="0"/>
        <v>100</v>
      </c>
      <c r="G19" s="53"/>
      <c r="H19" s="42" t="s">
        <v>88</v>
      </c>
      <c r="I19" s="68" t="s">
        <v>89</v>
      </c>
      <c r="J19" s="31"/>
      <c r="K19" s="31"/>
      <c r="L19" s="31"/>
      <c r="M19" s="96">
        <v>0</v>
      </c>
    </row>
    <row r="20" spans="1:13" ht="15.6" x14ac:dyDescent="0.3">
      <c r="A20" s="42" t="s">
        <v>85</v>
      </c>
      <c r="B20" s="23" t="s">
        <v>110</v>
      </c>
      <c r="C20" s="54">
        <v>5358</v>
      </c>
      <c r="D20" s="54">
        <v>5358</v>
      </c>
      <c r="E20" s="54">
        <v>4445</v>
      </c>
      <c r="F20" s="108">
        <f t="shared" si="0"/>
        <v>82.960059723777519</v>
      </c>
      <c r="G20" s="54"/>
      <c r="H20" s="41" t="s">
        <v>62</v>
      </c>
      <c r="I20" s="69" t="s">
        <v>64</v>
      </c>
      <c r="J20" s="32">
        <f>SUM(J21:J23)</f>
        <v>63054</v>
      </c>
      <c r="K20" s="32">
        <f>SUM(K21:K23)</f>
        <v>482500</v>
      </c>
      <c r="L20" s="32">
        <f>SUM(L21:L23)</f>
        <v>482500</v>
      </c>
      <c r="M20" s="97">
        <f>L20/K20*100</f>
        <v>100</v>
      </c>
    </row>
    <row r="21" spans="1:13" ht="15.6" x14ac:dyDescent="0.3">
      <c r="A21" s="42" t="s">
        <v>86</v>
      </c>
      <c r="B21" s="23" t="s">
        <v>103</v>
      </c>
      <c r="C21" s="54"/>
      <c r="D21" s="54"/>
      <c r="E21" s="54"/>
      <c r="F21" s="108">
        <v>0</v>
      </c>
      <c r="G21" s="54"/>
      <c r="H21" s="45" t="s">
        <v>29</v>
      </c>
      <c r="I21" s="70" t="s">
        <v>54</v>
      </c>
      <c r="J21" s="33">
        <v>63054</v>
      </c>
      <c r="K21" s="33">
        <v>482500</v>
      </c>
      <c r="L21" s="33">
        <v>482500</v>
      </c>
      <c r="M21" s="98">
        <f>L21/K21*100</f>
        <v>100</v>
      </c>
    </row>
    <row r="22" spans="1:13" ht="15.6" x14ac:dyDescent="0.3">
      <c r="A22" s="42" t="s">
        <v>104</v>
      </c>
      <c r="B22" s="23" t="s">
        <v>35</v>
      </c>
      <c r="C22" s="54"/>
      <c r="D22" s="54">
        <v>408356</v>
      </c>
      <c r="E22" s="54">
        <v>408356</v>
      </c>
      <c r="F22" s="108">
        <f t="shared" si="0"/>
        <v>100</v>
      </c>
      <c r="G22" s="54"/>
      <c r="H22" s="45" t="s">
        <v>55</v>
      </c>
      <c r="I22" s="70" t="s">
        <v>9</v>
      </c>
      <c r="J22" s="33"/>
      <c r="K22" s="33"/>
      <c r="L22" s="33"/>
      <c r="M22" s="98">
        <v>0</v>
      </c>
    </row>
    <row r="23" spans="1:13" ht="15.6" x14ac:dyDescent="0.3">
      <c r="A23" s="43" t="s">
        <v>45</v>
      </c>
      <c r="B23" s="17" t="s">
        <v>37</v>
      </c>
      <c r="C23" s="55">
        <f>SUM(C24)</f>
        <v>0</v>
      </c>
      <c r="D23" s="55">
        <f>SUM(D24)</f>
        <v>0</v>
      </c>
      <c r="E23" s="55">
        <f>SUM(E24)</f>
        <v>0</v>
      </c>
      <c r="F23" s="104">
        <v>0</v>
      </c>
      <c r="G23" s="55"/>
      <c r="H23" s="45" t="s">
        <v>56</v>
      </c>
      <c r="I23" s="70" t="s">
        <v>57</v>
      </c>
      <c r="J23" s="33">
        <f>SUM(J24:J25)</f>
        <v>0</v>
      </c>
      <c r="K23" s="33">
        <f>SUM(K24:K25)</f>
        <v>0</v>
      </c>
      <c r="L23" s="33">
        <f>SUM(L24:L25)</f>
        <v>0</v>
      </c>
      <c r="M23" s="98">
        <v>0</v>
      </c>
    </row>
    <row r="24" spans="1:13" ht="15.6" x14ac:dyDescent="0.3">
      <c r="A24" s="42" t="s">
        <v>69</v>
      </c>
      <c r="B24" s="22" t="s">
        <v>38</v>
      </c>
      <c r="C24" s="53"/>
      <c r="D24" s="53"/>
      <c r="E24" s="53"/>
      <c r="F24" s="107">
        <v>0</v>
      </c>
      <c r="G24" s="53"/>
      <c r="H24" s="42" t="s">
        <v>58</v>
      </c>
      <c r="I24" s="67" t="s">
        <v>59</v>
      </c>
      <c r="J24" s="30"/>
      <c r="K24" s="30"/>
      <c r="L24" s="30"/>
      <c r="M24" s="95">
        <v>0</v>
      </c>
    </row>
    <row r="25" spans="1:13" ht="15.6" x14ac:dyDescent="0.3">
      <c r="A25" s="41" t="s">
        <v>6</v>
      </c>
      <c r="B25" s="18" t="s">
        <v>91</v>
      </c>
      <c r="C25" s="52">
        <f>SUM(C30,C28,C26)</f>
        <v>1872920</v>
      </c>
      <c r="D25" s="52">
        <f>SUM(D30,D28,D26)</f>
        <v>1332500</v>
      </c>
      <c r="E25" s="52">
        <f>SUM(E30,E28,E26)</f>
        <v>1332500</v>
      </c>
      <c r="F25" s="105">
        <f t="shared" si="0"/>
        <v>100</v>
      </c>
      <c r="G25" s="52"/>
      <c r="H25" s="42" t="s">
        <v>60</v>
      </c>
      <c r="I25" s="67" t="s">
        <v>61</v>
      </c>
      <c r="J25" s="30"/>
      <c r="K25" s="30"/>
      <c r="L25" s="30"/>
      <c r="M25" s="95">
        <v>0</v>
      </c>
    </row>
    <row r="26" spans="1:13" ht="15.6" x14ac:dyDescent="0.3">
      <c r="A26" s="41" t="s">
        <v>29</v>
      </c>
      <c r="B26" s="18" t="s">
        <v>31</v>
      </c>
      <c r="C26" s="52">
        <f>SUM(C27)</f>
        <v>1872920</v>
      </c>
      <c r="D26" s="52">
        <f>SUM(D27)</f>
        <v>482500</v>
      </c>
      <c r="E26" s="52">
        <f>SUM(E27)</f>
        <v>482500</v>
      </c>
      <c r="F26" s="105">
        <f t="shared" si="0"/>
        <v>100</v>
      </c>
      <c r="G26" s="52"/>
      <c r="H26" s="45" t="s">
        <v>2</v>
      </c>
      <c r="I26" s="45" t="s">
        <v>63</v>
      </c>
      <c r="J26" s="34">
        <f>SUM(J10,J20)</f>
        <v>272284880</v>
      </c>
      <c r="K26" s="34">
        <f>SUM(K10,K20)</f>
        <v>287291204</v>
      </c>
      <c r="L26" s="34">
        <f>SUM(L10,L20)</f>
        <v>223110235</v>
      </c>
      <c r="M26" s="99">
        <f>L26/K26*100</f>
        <v>77.659960309818615</v>
      </c>
    </row>
    <row r="27" spans="1:13" ht="15.6" x14ac:dyDescent="0.3">
      <c r="A27" s="42" t="s">
        <v>70</v>
      </c>
      <c r="B27" s="19" t="s">
        <v>32</v>
      </c>
      <c r="C27" s="51">
        <v>1872920</v>
      </c>
      <c r="D27" s="51">
        <v>482500</v>
      </c>
      <c r="E27" s="51">
        <v>482500</v>
      </c>
      <c r="F27" s="106">
        <f t="shared" si="0"/>
        <v>100</v>
      </c>
      <c r="G27" s="51"/>
      <c r="H27" s="45" t="s">
        <v>3</v>
      </c>
      <c r="I27" s="71" t="s">
        <v>75</v>
      </c>
      <c r="J27" s="28"/>
      <c r="K27" s="28"/>
      <c r="L27" s="28"/>
      <c r="M27" s="93">
        <v>0</v>
      </c>
    </row>
    <row r="28" spans="1:13" ht="15.6" x14ac:dyDescent="0.3">
      <c r="A28" s="41" t="s">
        <v>55</v>
      </c>
      <c r="B28" s="24" t="s">
        <v>18</v>
      </c>
      <c r="C28" s="56">
        <f>SUM(C29:C29)</f>
        <v>0</v>
      </c>
      <c r="D28" s="56">
        <f>SUM(D29:D29)</f>
        <v>850000</v>
      </c>
      <c r="E28" s="56">
        <f>SUM(E29:E29)</f>
        <v>850000</v>
      </c>
      <c r="F28" s="109">
        <f t="shared" si="0"/>
        <v>100</v>
      </c>
      <c r="G28" s="56"/>
      <c r="H28" s="45" t="s">
        <v>4</v>
      </c>
      <c r="I28" s="72" t="s">
        <v>94</v>
      </c>
      <c r="J28" s="28"/>
      <c r="K28" s="28"/>
      <c r="L28" s="28"/>
      <c r="M28" s="93">
        <v>0</v>
      </c>
    </row>
    <row r="29" spans="1:13" ht="15.6" x14ac:dyDescent="0.3">
      <c r="A29" s="42" t="s">
        <v>80</v>
      </c>
      <c r="B29" s="23" t="s">
        <v>36</v>
      </c>
      <c r="C29" s="54"/>
      <c r="D29" s="54">
        <v>850000</v>
      </c>
      <c r="E29" s="54">
        <v>850000</v>
      </c>
      <c r="F29" s="108">
        <f t="shared" si="0"/>
        <v>100</v>
      </c>
      <c r="G29" s="54"/>
      <c r="H29" s="45" t="s">
        <v>5</v>
      </c>
      <c r="I29" s="71" t="s">
        <v>95</v>
      </c>
      <c r="J29" s="34">
        <f>SUM(J27:J28)</f>
        <v>0</v>
      </c>
      <c r="K29" s="34">
        <f>SUM(K27:K28)</f>
        <v>0</v>
      </c>
      <c r="L29" s="34">
        <f>SUM(L27:L28)</f>
        <v>0</v>
      </c>
      <c r="M29" s="99">
        <v>0</v>
      </c>
    </row>
    <row r="30" spans="1:13" ht="15.6" x14ac:dyDescent="0.3">
      <c r="A30" s="41" t="s">
        <v>56</v>
      </c>
      <c r="B30" s="18" t="s">
        <v>39</v>
      </c>
      <c r="C30" s="52">
        <f>SUM(C31:C31)</f>
        <v>0</v>
      </c>
      <c r="D30" s="52">
        <f>SUM(D31:D31)</f>
        <v>0</v>
      </c>
      <c r="E30" s="52">
        <f>SUM(E31:E31)</f>
        <v>0</v>
      </c>
      <c r="F30" s="105">
        <v>0</v>
      </c>
      <c r="G30" s="52"/>
      <c r="H30" s="45" t="s">
        <v>66</v>
      </c>
      <c r="I30" s="73" t="s">
        <v>96</v>
      </c>
      <c r="J30" s="34">
        <f>SUM(J29)</f>
        <v>0</v>
      </c>
      <c r="K30" s="34">
        <f>SUM(K29)</f>
        <v>0</v>
      </c>
      <c r="L30" s="34">
        <f>SUM(L29)</f>
        <v>0</v>
      </c>
      <c r="M30" s="99">
        <v>0</v>
      </c>
    </row>
    <row r="31" spans="1:13" ht="31.2" x14ac:dyDescent="0.3">
      <c r="A31" s="44" t="s">
        <v>58</v>
      </c>
      <c r="B31" s="23" t="s">
        <v>40</v>
      </c>
      <c r="C31" s="54"/>
      <c r="D31" s="54"/>
      <c r="E31" s="54"/>
      <c r="F31" s="108">
        <v>0</v>
      </c>
      <c r="G31" s="54"/>
      <c r="H31" s="45"/>
      <c r="I31" s="73"/>
      <c r="J31" s="34"/>
      <c r="K31" s="34"/>
      <c r="L31" s="34"/>
      <c r="M31" s="99"/>
    </row>
    <row r="32" spans="1:13" ht="15.6" x14ac:dyDescent="0.3">
      <c r="A32" s="45" t="s">
        <v>2</v>
      </c>
      <c r="B32" s="25" t="s">
        <v>71</v>
      </c>
      <c r="C32" s="52">
        <f>SUM(C10,C25)</f>
        <v>8260200</v>
      </c>
      <c r="D32" s="52">
        <f>SUM(D10,D25)</f>
        <v>29488259</v>
      </c>
      <c r="E32" s="52">
        <f>SUM(E10,E25)</f>
        <v>29487346</v>
      </c>
      <c r="F32" s="105">
        <f t="shared" si="0"/>
        <v>99.996903852479051</v>
      </c>
      <c r="G32" s="52"/>
      <c r="H32" s="59"/>
      <c r="I32" s="74"/>
      <c r="J32" s="35"/>
      <c r="K32" s="35"/>
      <c r="L32" s="35"/>
      <c r="M32" s="100"/>
    </row>
    <row r="33" spans="1:13" ht="15.6" x14ac:dyDescent="0.25">
      <c r="A33" s="46">
        <v>4</v>
      </c>
      <c r="B33" s="26" t="s">
        <v>42</v>
      </c>
      <c r="C33" s="57">
        <v>19467251</v>
      </c>
      <c r="D33" s="57">
        <v>20036155</v>
      </c>
      <c r="E33" s="57">
        <v>20036155</v>
      </c>
      <c r="F33" s="110">
        <f t="shared" si="0"/>
        <v>100</v>
      </c>
      <c r="G33" s="57"/>
      <c r="H33" s="60"/>
      <c r="I33" s="60"/>
      <c r="J33" s="36"/>
      <c r="K33" s="36"/>
      <c r="L33" s="36"/>
      <c r="M33" s="101"/>
    </row>
    <row r="34" spans="1:13" ht="15.6" x14ac:dyDescent="0.25">
      <c r="A34" s="46" t="s">
        <v>4</v>
      </c>
      <c r="B34" s="26" t="s">
        <v>78</v>
      </c>
      <c r="C34" s="57"/>
      <c r="D34" s="57"/>
      <c r="E34" s="57"/>
      <c r="F34" s="110">
        <v>0</v>
      </c>
      <c r="G34" s="60"/>
      <c r="H34" s="61"/>
      <c r="I34" s="76"/>
      <c r="J34" s="37"/>
      <c r="K34" s="37"/>
      <c r="L34" s="37"/>
      <c r="M34" s="102"/>
    </row>
    <row r="35" spans="1:13" ht="15.6" x14ac:dyDescent="0.3">
      <c r="A35" s="41" t="s">
        <v>5</v>
      </c>
      <c r="B35" s="26" t="s">
        <v>43</v>
      </c>
      <c r="C35" s="57">
        <v>244557429</v>
      </c>
      <c r="D35" s="57">
        <v>237766790</v>
      </c>
      <c r="E35" s="57">
        <v>213037059</v>
      </c>
      <c r="F35" s="110">
        <f t="shared" si="0"/>
        <v>89.599165215629981</v>
      </c>
      <c r="G35" s="57"/>
      <c r="H35" s="62"/>
      <c r="I35" s="77"/>
      <c r="J35" s="36"/>
      <c r="K35" s="36"/>
      <c r="L35" s="36"/>
      <c r="M35" s="101"/>
    </row>
    <row r="36" spans="1:13" ht="15.6" x14ac:dyDescent="0.25">
      <c r="A36" s="46" t="s">
        <v>66</v>
      </c>
      <c r="B36" s="26" t="s">
        <v>92</v>
      </c>
      <c r="C36" s="57">
        <f>SUM(C33:C35)</f>
        <v>264024680</v>
      </c>
      <c r="D36" s="57">
        <f>SUM(D33:D35)</f>
        <v>257802945</v>
      </c>
      <c r="E36" s="57">
        <f>SUM(E33:E35)</f>
        <v>233073214</v>
      </c>
      <c r="F36" s="110">
        <f t="shared" si="0"/>
        <v>90.407506399897798</v>
      </c>
      <c r="G36" s="57"/>
      <c r="H36" s="62"/>
      <c r="I36" s="60"/>
      <c r="J36" s="36"/>
      <c r="K36" s="36"/>
      <c r="L36" s="36"/>
      <c r="M36" s="101"/>
    </row>
    <row r="37" spans="1:13" ht="15.6" x14ac:dyDescent="0.3">
      <c r="A37" s="47" t="s">
        <v>41</v>
      </c>
      <c r="B37" s="24" t="s">
        <v>93</v>
      </c>
      <c r="C37" s="56">
        <f>SUM(C36)</f>
        <v>264024680</v>
      </c>
      <c r="D37" s="56">
        <f>SUM(D36)</f>
        <v>257802945</v>
      </c>
      <c r="E37" s="56">
        <f>SUM(E36)</f>
        <v>233073214</v>
      </c>
      <c r="F37" s="109">
        <f t="shared" si="0"/>
        <v>90.407506399897798</v>
      </c>
      <c r="G37" s="56"/>
      <c r="H37" s="63"/>
      <c r="I37" s="78"/>
      <c r="J37" s="36"/>
      <c r="K37" s="36"/>
      <c r="L37" s="36"/>
      <c r="M37" s="101"/>
    </row>
    <row r="38" spans="1:13" s="16" customFormat="1" ht="15.6" x14ac:dyDescent="0.3">
      <c r="A38" s="49" t="s">
        <v>77</v>
      </c>
      <c r="B38" s="27" t="s">
        <v>79</v>
      </c>
      <c r="C38" s="83">
        <f>SUM(C32,C37)</f>
        <v>272284880</v>
      </c>
      <c r="D38" s="83">
        <f>SUM(D32,D37)</f>
        <v>287291204</v>
      </c>
      <c r="E38" s="83">
        <f>SUM(E32,E37)</f>
        <v>262560560</v>
      </c>
      <c r="F38" s="111">
        <f t="shared" si="0"/>
        <v>91.391785179750926</v>
      </c>
      <c r="G38" s="58"/>
      <c r="H38" s="49" t="s">
        <v>41</v>
      </c>
      <c r="I38" s="75" t="s">
        <v>97</v>
      </c>
      <c r="J38" s="84">
        <f>SUM(J29,J26)</f>
        <v>272284880</v>
      </c>
      <c r="K38" s="84">
        <f>SUM(K29,K26)</f>
        <v>287291204</v>
      </c>
      <c r="L38" s="84">
        <f>SUM(L29,L26)</f>
        <v>223110235</v>
      </c>
      <c r="M38" s="103">
        <f>L38/K38*100</f>
        <v>77.659960309818615</v>
      </c>
    </row>
    <row r="39" spans="1:13" ht="12.75" customHeight="1" x14ac:dyDescent="0.25">
      <c r="A39" s="10"/>
      <c r="B39" s="11"/>
    </row>
    <row r="40" spans="1:13" x14ac:dyDescent="0.25">
      <c r="A40" s="12"/>
      <c r="B40" s="12"/>
    </row>
    <row r="41" spans="1:13" x14ac:dyDescent="0.25">
      <c r="A41" s="11"/>
      <c r="B41" s="12"/>
    </row>
    <row r="42" spans="1:13" x14ac:dyDescent="0.25">
      <c r="B42" s="5"/>
    </row>
  </sheetData>
  <mergeCells count="13">
    <mergeCell ref="A9:M9"/>
    <mergeCell ref="J6:J7"/>
    <mergeCell ref="A5:I5"/>
    <mergeCell ref="A6:A7"/>
    <mergeCell ref="C6:C7"/>
    <mergeCell ref="H6:H7"/>
    <mergeCell ref="E6:E7"/>
    <mergeCell ref="F6:F7"/>
    <mergeCell ref="L6:L7"/>
    <mergeCell ref="M6:M7"/>
    <mergeCell ref="A4:M4"/>
    <mergeCell ref="D6:D7"/>
    <mergeCell ref="K6:K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5" zoomScaleNormal="85" zoomScalePageLayoutView="85" workbookViewId="0"/>
  </sheetViews>
  <sheetFormatPr defaultColWidth="9.109375" defaultRowHeight="13.2" x14ac:dyDescent="0.25"/>
  <cols>
    <col min="1" max="1" width="10" style="1" customWidth="1"/>
    <col min="2" max="2" width="70" style="1" customWidth="1"/>
    <col min="3" max="6" width="14.109375" style="1" customWidth="1"/>
    <col min="7" max="7" width="2" style="1" customWidth="1"/>
    <col min="8" max="8" width="10" style="1" customWidth="1"/>
    <col min="9" max="9" width="70" style="1" customWidth="1"/>
    <col min="10" max="13" width="14.109375" style="1" customWidth="1"/>
    <col min="14" max="16384" width="9.109375" style="1"/>
  </cols>
  <sheetData>
    <row r="1" spans="1:13" ht="14.4" x14ac:dyDescent="0.3">
      <c r="L1" s="7"/>
      <c r="M1" s="2" t="s">
        <v>113</v>
      </c>
    </row>
    <row r="2" spans="1:13" x14ac:dyDescent="0.25">
      <c r="J2" s="2"/>
      <c r="K2" s="2"/>
    </row>
    <row r="4" spans="1:13" ht="15.6" x14ac:dyDescent="0.3">
      <c r="A4" s="126" t="s">
        <v>111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x14ac:dyDescent="0.25">
      <c r="A5" s="130"/>
      <c r="B5" s="130"/>
      <c r="C5" s="130"/>
      <c r="D5" s="130"/>
      <c r="E5" s="130"/>
      <c r="F5" s="130"/>
      <c r="G5" s="130"/>
      <c r="H5" s="130"/>
      <c r="I5" s="131"/>
      <c r="M5" s="2" t="s">
        <v>76</v>
      </c>
    </row>
    <row r="6" spans="1:13" ht="45.75" customHeight="1" x14ac:dyDescent="0.25">
      <c r="A6" s="124" t="s">
        <v>10</v>
      </c>
      <c r="B6" s="3" t="s">
        <v>12</v>
      </c>
      <c r="C6" s="124" t="s">
        <v>11</v>
      </c>
      <c r="D6" s="124" t="s">
        <v>98</v>
      </c>
      <c r="E6" s="124" t="s">
        <v>109</v>
      </c>
      <c r="F6" s="124" t="s">
        <v>112</v>
      </c>
      <c r="G6" s="79"/>
      <c r="H6" s="124" t="s">
        <v>10</v>
      </c>
      <c r="I6" s="13" t="s">
        <v>12</v>
      </c>
      <c r="J6" s="124" t="s">
        <v>11</v>
      </c>
      <c r="K6" s="124" t="s">
        <v>98</v>
      </c>
      <c r="L6" s="124" t="s">
        <v>109</v>
      </c>
      <c r="M6" s="124" t="s">
        <v>112</v>
      </c>
    </row>
    <row r="7" spans="1:13" ht="34.5" customHeight="1" x14ac:dyDescent="0.25">
      <c r="A7" s="132"/>
      <c r="B7" s="4" t="s">
        <v>13</v>
      </c>
      <c r="C7" s="125"/>
      <c r="D7" s="125"/>
      <c r="E7" s="125"/>
      <c r="F7" s="125"/>
      <c r="G7" s="80"/>
      <c r="H7" s="132"/>
      <c r="I7" s="4" t="s">
        <v>13</v>
      </c>
      <c r="J7" s="125"/>
      <c r="K7" s="125"/>
      <c r="L7" s="125"/>
      <c r="M7" s="125"/>
    </row>
    <row r="8" spans="1:13" x14ac:dyDescent="0.25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/>
      <c r="H8" s="6" t="s">
        <v>99</v>
      </c>
      <c r="I8" s="6" t="s">
        <v>100</v>
      </c>
      <c r="J8" s="8" t="s">
        <v>101</v>
      </c>
      <c r="K8" s="8" t="s">
        <v>102</v>
      </c>
      <c r="L8" s="8" t="s">
        <v>105</v>
      </c>
      <c r="M8" s="8" t="s">
        <v>106</v>
      </c>
    </row>
    <row r="9" spans="1:13" ht="15" customHeight="1" x14ac:dyDescent="0.25">
      <c r="A9" s="127" t="s">
        <v>16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9"/>
    </row>
    <row r="10" spans="1:13" ht="15.6" x14ac:dyDescent="0.3">
      <c r="A10" s="43" t="s">
        <v>1</v>
      </c>
      <c r="B10" s="112" t="s">
        <v>90</v>
      </c>
      <c r="C10" s="50">
        <f>SUM(Önkormányzat!C10,Hivatal!C10)</f>
        <v>293636158</v>
      </c>
      <c r="D10" s="50">
        <f>SUM(Önkormányzat!D10,Hivatal!D10)</f>
        <v>361483334</v>
      </c>
      <c r="E10" s="50">
        <f>SUM(Önkormányzat!E10,Hivatal!E10)</f>
        <v>348764782</v>
      </c>
      <c r="F10" s="87">
        <f>E10/D10*100</f>
        <v>96.481566146006614</v>
      </c>
      <c r="G10" s="50"/>
      <c r="H10" s="41" t="s">
        <v>53</v>
      </c>
      <c r="I10" s="81" t="s">
        <v>65</v>
      </c>
      <c r="J10" s="38">
        <f>SUM(Önkormányzat!J10,Hivatal!J10)</f>
        <v>456832771</v>
      </c>
      <c r="K10" s="38">
        <f>SUM(Önkormányzat!K10,Hivatal!K10)</f>
        <v>500237255</v>
      </c>
      <c r="L10" s="38">
        <f>SUM(Önkormányzat!L10,Hivatal!L10)</f>
        <v>336619723</v>
      </c>
      <c r="M10" s="89">
        <f t="shared" ref="M10:M21" si="0">L10/K10*100</f>
        <v>67.292013866500213</v>
      </c>
    </row>
    <row r="11" spans="1:13" ht="15.6" x14ac:dyDescent="0.3">
      <c r="A11" s="41" t="s">
        <v>27</v>
      </c>
      <c r="B11" s="113" t="s">
        <v>26</v>
      </c>
      <c r="C11" s="50">
        <f>SUM(Önkormányzat!C11,Hivatal!C11)</f>
        <v>293610958</v>
      </c>
      <c r="D11" s="50">
        <f>SUM(Önkormányzat!D11,Hivatal!D11)</f>
        <v>356368409</v>
      </c>
      <c r="E11" s="50">
        <f>SUM(Önkormányzat!E11,Hivatal!E11)</f>
        <v>343885959</v>
      </c>
      <c r="F11" s="87">
        <f t="shared" ref="F11:F38" si="1">E11/D11*100</f>
        <v>96.497318593691617</v>
      </c>
      <c r="G11" s="50"/>
      <c r="H11" s="41" t="s">
        <v>27</v>
      </c>
      <c r="I11" s="65" t="s">
        <v>0</v>
      </c>
      <c r="J11" s="38">
        <f>SUM(Önkormányzat!J11,Hivatal!J11)</f>
        <v>241917758</v>
      </c>
      <c r="K11" s="38">
        <f>SUM(Önkormányzat!K11,Hivatal!K11)</f>
        <v>260161925</v>
      </c>
      <c r="L11" s="38">
        <f>SUM(Önkormányzat!L11,Hivatal!L11)</f>
        <v>202737692</v>
      </c>
      <c r="M11" s="89">
        <f t="shared" si="0"/>
        <v>77.927503034888758</v>
      </c>
    </row>
    <row r="12" spans="1:13" ht="15.6" x14ac:dyDescent="0.3">
      <c r="A12" s="42" t="s">
        <v>67</v>
      </c>
      <c r="B12" s="114" t="s">
        <v>28</v>
      </c>
      <c r="C12" s="50">
        <f>SUM(Önkormányzat!C12,Hivatal!C12)</f>
        <v>269800000</v>
      </c>
      <c r="D12" s="50">
        <f>SUM(Önkormányzat!D12,Hivatal!D12)</f>
        <v>269800000</v>
      </c>
      <c r="E12" s="50">
        <f>SUM(Önkormányzat!E12,Hivatal!E12)</f>
        <v>269800000</v>
      </c>
      <c r="F12" s="87">
        <f t="shared" si="1"/>
        <v>100</v>
      </c>
      <c r="G12" s="50"/>
      <c r="H12" s="41" t="s">
        <v>44</v>
      </c>
      <c r="I12" s="66" t="s">
        <v>14</v>
      </c>
      <c r="J12" s="38">
        <f>SUM(Önkormányzat!J12,Hivatal!J12)</f>
        <v>48092786</v>
      </c>
      <c r="K12" s="38">
        <f>SUM(Önkormányzat!K12,Hivatal!K12)</f>
        <v>48286952</v>
      </c>
      <c r="L12" s="38">
        <f>SUM(Önkormányzat!L12,Hivatal!L12)</f>
        <v>33294961</v>
      </c>
      <c r="M12" s="89">
        <f t="shared" si="0"/>
        <v>68.952293779073074</v>
      </c>
    </row>
    <row r="13" spans="1:13" ht="15.6" x14ac:dyDescent="0.3">
      <c r="A13" s="42" t="s">
        <v>72</v>
      </c>
      <c r="B13" s="114" t="s">
        <v>73</v>
      </c>
      <c r="C13" s="50">
        <f>SUM(Önkormányzat!C13,Hivatal!C13)</f>
        <v>0</v>
      </c>
      <c r="D13" s="50">
        <f>SUM(Önkormányzat!D13,Hivatal!D13)</f>
        <v>14500000</v>
      </c>
      <c r="E13" s="50">
        <f>SUM(Önkormányzat!E13,Hivatal!E13)</f>
        <v>14500000</v>
      </c>
      <c r="F13" s="87">
        <f t="shared" si="1"/>
        <v>100</v>
      </c>
      <c r="G13" s="50"/>
      <c r="H13" s="41" t="s">
        <v>45</v>
      </c>
      <c r="I13" s="66" t="s">
        <v>8</v>
      </c>
      <c r="J13" s="38">
        <f>SUM(Önkormányzat!J13,Hivatal!J13)</f>
        <v>127617371</v>
      </c>
      <c r="K13" s="38">
        <f>SUM(Önkormányzat!K13,Hivatal!K13)</f>
        <v>151773309</v>
      </c>
      <c r="L13" s="38">
        <f>SUM(Önkormányzat!L13,Hivatal!L13)</f>
        <v>79523904</v>
      </c>
      <c r="M13" s="89">
        <f t="shared" si="0"/>
        <v>52.396501416464467</v>
      </c>
    </row>
    <row r="14" spans="1:13" ht="15.6" x14ac:dyDescent="0.3">
      <c r="A14" s="42" t="s">
        <v>108</v>
      </c>
      <c r="B14" s="114" t="s">
        <v>30</v>
      </c>
      <c r="C14" s="50">
        <f>SUM(Önkormányzat!C14,Hivatal!C14)</f>
        <v>23810958</v>
      </c>
      <c r="D14" s="50">
        <f>SUM(Önkormányzat!D14,Hivatal!D14)</f>
        <v>72068409</v>
      </c>
      <c r="E14" s="50">
        <f>SUM(Önkormányzat!E14,Hivatal!E14)</f>
        <v>59585959</v>
      </c>
      <c r="F14" s="87">
        <f t="shared" si="1"/>
        <v>82.679720319620202</v>
      </c>
      <c r="G14" s="50"/>
      <c r="H14" s="41" t="s">
        <v>46</v>
      </c>
      <c r="I14" s="66" t="s">
        <v>19</v>
      </c>
      <c r="J14" s="38">
        <f>SUM(Önkormányzat!J14,Hivatal!J14)</f>
        <v>39204856</v>
      </c>
      <c r="K14" s="38">
        <f>SUM(Önkormányzat!K14,Hivatal!K14)</f>
        <v>40015069</v>
      </c>
      <c r="L14" s="38">
        <f>SUM(Önkormányzat!L14,Hivatal!L14)</f>
        <v>21063166</v>
      </c>
      <c r="M14" s="89">
        <f t="shared" si="0"/>
        <v>52.638084917459473</v>
      </c>
    </row>
    <row r="15" spans="1:13" ht="15.6" x14ac:dyDescent="0.3">
      <c r="A15" s="41" t="s">
        <v>44</v>
      </c>
      <c r="B15" s="115" t="s">
        <v>33</v>
      </c>
      <c r="C15" s="50">
        <f>SUM(Önkormányzat!C15,Hivatal!C15)</f>
        <v>25200</v>
      </c>
      <c r="D15" s="50">
        <f>SUM(Önkormányzat!D15,Hivatal!D15)</f>
        <v>5114925</v>
      </c>
      <c r="E15" s="50">
        <f>SUM(Önkormányzat!E15,Hivatal!E15)</f>
        <v>4878823</v>
      </c>
      <c r="F15" s="87">
        <f t="shared" si="1"/>
        <v>95.384057439747409</v>
      </c>
      <c r="G15" s="50"/>
      <c r="H15" s="42" t="s">
        <v>47</v>
      </c>
      <c r="I15" s="67" t="s">
        <v>49</v>
      </c>
      <c r="J15" s="38">
        <f>SUM(Önkormányzat!J15,Hivatal!J15)</f>
        <v>700000</v>
      </c>
      <c r="K15" s="38">
        <f>SUM(Önkormányzat!K15,Hivatal!K15)</f>
        <v>20183166</v>
      </c>
      <c r="L15" s="38">
        <f>SUM(Önkormányzat!L15,Hivatal!L15)</f>
        <v>20183166</v>
      </c>
      <c r="M15" s="89">
        <f t="shared" si="0"/>
        <v>100</v>
      </c>
    </row>
    <row r="16" spans="1:13" ht="15.6" x14ac:dyDescent="0.3">
      <c r="A16" s="42" t="s">
        <v>68</v>
      </c>
      <c r="B16" s="116" t="s">
        <v>74</v>
      </c>
      <c r="C16" s="50">
        <f>SUM(Önkormányzat!C16,Hivatal!C16)</f>
        <v>0</v>
      </c>
      <c r="D16" s="50">
        <f>SUM(Önkormányzat!D16,Hivatal!D16)</f>
        <v>0</v>
      </c>
      <c r="E16" s="50">
        <f>SUM(Önkormányzat!E16,Hivatal!E16)</f>
        <v>0</v>
      </c>
      <c r="F16" s="87">
        <v>0</v>
      </c>
      <c r="G16" s="50"/>
      <c r="H16" s="42" t="s">
        <v>48</v>
      </c>
      <c r="I16" s="67" t="s">
        <v>51</v>
      </c>
      <c r="J16" s="38">
        <f>SUM(Önkormányzat!J16,Hivatal!J16)</f>
        <v>2000000</v>
      </c>
      <c r="K16" s="38">
        <f>SUM(Önkormányzat!K16,Hivatal!K16)</f>
        <v>2000000</v>
      </c>
      <c r="L16" s="38">
        <f>SUM(Önkormányzat!L16,Hivatal!L16)</f>
        <v>880000</v>
      </c>
      <c r="M16" s="89">
        <f t="shared" si="0"/>
        <v>44</v>
      </c>
    </row>
    <row r="17" spans="1:13" ht="15.6" x14ac:dyDescent="0.3">
      <c r="A17" s="42" t="s">
        <v>81</v>
      </c>
      <c r="B17" s="117" t="s">
        <v>82</v>
      </c>
      <c r="C17" s="50">
        <f>SUM(Önkormányzat!C17,Hivatal!C17)</f>
        <v>0</v>
      </c>
      <c r="D17" s="50">
        <f>SUM(Önkormányzat!D17,Hivatal!D17)</f>
        <v>1511461</v>
      </c>
      <c r="E17" s="50">
        <f>SUM(Önkormányzat!E17,Hivatal!E17)</f>
        <v>1276272</v>
      </c>
      <c r="F17" s="87">
        <f t="shared" si="1"/>
        <v>84.439624972129607</v>
      </c>
      <c r="G17" s="50"/>
      <c r="H17" s="42" t="s">
        <v>50</v>
      </c>
      <c r="I17" s="68" t="s">
        <v>52</v>
      </c>
      <c r="J17" s="38">
        <f>SUM(Önkormányzat!J17,Hivatal!J17)</f>
        <v>36504856</v>
      </c>
      <c r="K17" s="38">
        <f>SUM(Önkormányzat!K17,Hivatal!K17)</f>
        <v>17831903</v>
      </c>
      <c r="L17" s="38">
        <f>SUM(Önkormányzat!L17,Hivatal!L17)</f>
        <v>0</v>
      </c>
      <c r="M17" s="89">
        <f t="shared" si="0"/>
        <v>0</v>
      </c>
    </row>
    <row r="18" spans="1:13" ht="15.6" x14ac:dyDescent="0.3">
      <c r="A18" s="42" t="s">
        <v>83</v>
      </c>
      <c r="B18" s="114" t="s">
        <v>107</v>
      </c>
      <c r="C18" s="50">
        <f>SUM(Önkormányzat!C18,Hivatal!C18)</f>
        <v>0</v>
      </c>
      <c r="D18" s="50">
        <f>SUM(Önkormányzat!D18,Hivatal!D18)</f>
        <v>0</v>
      </c>
      <c r="E18" s="50">
        <f>SUM(Önkormányzat!E18,Hivatal!E18)</f>
        <v>0</v>
      </c>
      <c r="F18" s="87">
        <v>0</v>
      </c>
      <c r="G18" s="50"/>
      <c r="H18" s="42" t="s">
        <v>87</v>
      </c>
      <c r="I18" s="68" t="s">
        <v>7</v>
      </c>
      <c r="J18" s="38">
        <f>SUM(Önkormányzat!J18,Hivatal!J18)</f>
        <v>32504856</v>
      </c>
      <c r="K18" s="38">
        <f>SUM(Önkormányzat!K18,Hivatal!K18)</f>
        <v>14541141</v>
      </c>
      <c r="L18" s="38">
        <f>SUM(Önkormányzat!L18,Hivatal!L18)</f>
        <v>0</v>
      </c>
      <c r="M18" s="89">
        <f t="shared" si="0"/>
        <v>0</v>
      </c>
    </row>
    <row r="19" spans="1:13" ht="15.6" x14ac:dyDescent="0.3">
      <c r="A19" s="42" t="s">
        <v>84</v>
      </c>
      <c r="B19" s="117" t="s">
        <v>34</v>
      </c>
      <c r="C19" s="50">
        <f>SUM(Önkormányzat!C19,Hivatal!C19)</f>
        <v>19842</v>
      </c>
      <c r="D19" s="50">
        <f>SUM(Önkormányzat!D19,Hivatal!D19)</f>
        <v>22044</v>
      </c>
      <c r="E19" s="50">
        <f>SUM(Önkormányzat!E19,Hivatal!E19)</f>
        <v>22044</v>
      </c>
      <c r="F19" s="87">
        <v>0</v>
      </c>
      <c r="G19" s="50"/>
      <c r="H19" s="42" t="s">
        <v>88</v>
      </c>
      <c r="I19" s="68" t="s">
        <v>89</v>
      </c>
      <c r="J19" s="38">
        <f>SUM(Önkormányzat!J19,Hivatal!J19)</f>
        <v>4000000</v>
      </c>
      <c r="K19" s="38">
        <f>SUM(Önkormányzat!K19,Hivatal!K19)</f>
        <v>3290762</v>
      </c>
      <c r="L19" s="38">
        <f>SUM(Önkormányzat!L19,Hivatal!L19)</f>
        <v>0</v>
      </c>
      <c r="M19" s="89">
        <f t="shared" si="0"/>
        <v>0</v>
      </c>
    </row>
    <row r="20" spans="1:13" ht="15.6" x14ac:dyDescent="0.3">
      <c r="A20" s="42" t="s">
        <v>85</v>
      </c>
      <c r="B20" s="118" t="s">
        <v>110</v>
      </c>
      <c r="C20" s="50">
        <f>SUM(Önkormányzat!C20,Hivatal!C20)</f>
        <v>5358</v>
      </c>
      <c r="D20" s="50">
        <f>SUM(Önkormányzat!D20,Hivatal!D20)</f>
        <v>5358</v>
      </c>
      <c r="E20" s="50">
        <f>SUM(Önkormányzat!E20,Hivatal!E20)</f>
        <v>4445</v>
      </c>
      <c r="F20" s="87">
        <f t="shared" si="1"/>
        <v>82.960059723777519</v>
      </c>
      <c r="G20" s="50"/>
      <c r="H20" s="41" t="s">
        <v>62</v>
      </c>
      <c r="I20" s="69" t="s">
        <v>64</v>
      </c>
      <c r="J20" s="38">
        <f>SUM(Önkormányzat!J20,Hivatal!J20)</f>
        <v>1063054</v>
      </c>
      <c r="K20" s="38">
        <f>SUM(Önkormányzat!K20,Hivatal!K20)</f>
        <v>56960011</v>
      </c>
      <c r="L20" s="38">
        <f>SUM(Önkormányzat!L20,Hivatal!L20)</f>
        <v>21688530</v>
      </c>
      <c r="M20" s="89">
        <f t="shared" si="0"/>
        <v>38.076765820849296</v>
      </c>
    </row>
    <row r="21" spans="1:13" ht="15.6" x14ac:dyDescent="0.3">
      <c r="A21" s="42" t="s">
        <v>86</v>
      </c>
      <c r="B21" s="118" t="s">
        <v>103</v>
      </c>
      <c r="C21" s="50">
        <f>SUM(Önkormányzat!C21,Hivatal!C21)</f>
        <v>0</v>
      </c>
      <c r="D21" s="50">
        <f>SUM(Önkormányzat!D21,Hivatal!D21)</f>
        <v>2</v>
      </c>
      <c r="E21" s="50">
        <f>SUM(Önkormányzat!E21,Hivatal!E21)</f>
        <v>2</v>
      </c>
      <c r="F21" s="87">
        <f t="shared" si="1"/>
        <v>100</v>
      </c>
      <c r="G21" s="50"/>
      <c r="H21" s="45" t="s">
        <v>29</v>
      </c>
      <c r="I21" s="70" t="s">
        <v>54</v>
      </c>
      <c r="J21" s="38">
        <f>SUM(Önkormányzat!J21,Hivatal!J21)</f>
        <v>1063054</v>
      </c>
      <c r="K21" s="38">
        <f>SUM(Önkormányzat!K21,Hivatal!K21)</f>
        <v>54766179</v>
      </c>
      <c r="L21" s="38">
        <f>SUM(Önkormányzat!L21,Hivatal!L21)</f>
        <v>19494698</v>
      </c>
      <c r="M21" s="89">
        <f t="shared" si="0"/>
        <v>35.596235406527086</v>
      </c>
    </row>
    <row r="22" spans="1:13" ht="15.6" x14ac:dyDescent="0.3">
      <c r="A22" s="42" t="s">
        <v>104</v>
      </c>
      <c r="B22" s="118" t="s">
        <v>35</v>
      </c>
      <c r="C22" s="50">
        <f>SUM(Önkormányzat!C22,Hivatal!C22)</f>
        <v>0</v>
      </c>
      <c r="D22" s="50">
        <f>SUM(Önkormányzat!D22,Hivatal!D22)</f>
        <v>3576060</v>
      </c>
      <c r="E22" s="50">
        <f>SUM(Önkormányzat!E22,Hivatal!E22)</f>
        <v>3576060</v>
      </c>
      <c r="F22" s="87">
        <f t="shared" si="1"/>
        <v>100</v>
      </c>
      <c r="G22" s="50"/>
      <c r="H22" s="45" t="s">
        <v>55</v>
      </c>
      <c r="I22" s="70" t="s">
        <v>9</v>
      </c>
      <c r="J22" s="38">
        <f>SUM(Önkormányzat!J22,Hivatal!J22)</f>
        <v>0</v>
      </c>
      <c r="K22" s="38">
        <f>SUM(Önkormányzat!K22,Hivatal!K22)</f>
        <v>0</v>
      </c>
      <c r="L22" s="38">
        <f>SUM(Önkormányzat!L22,Hivatal!L22)</f>
        <v>0</v>
      </c>
      <c r="M22" s="89">
        <v>0</v>
      </c>
    </row>
    <row r="23" spans="1:13" ht="15.6" x14ac:dyDescent="0.3">
      <c r="A23" s="43" t="s">
        <v>45</v>
      </c>
      <c r="B23" s="119" t="s">
        <v>37</v>
      </c>
      <c r="C23" s="50">
        <f>SUM(Önkormányzat!C23,Hivatal!C23)</f>
        <v>0</v>
      </c>
      <c r="D23" s="50">
        <f>SUM(Önkormányzat!D23,Hivatal!D23)</f>
        <v>0</v>
      </c>
      <c r="E23" s="50">
        <f>SUM(Önkormányzat!E23,Hivatal!E23)</f>
        <v>0</v>
      </c>
      <c r="F23" s="87">
        <v>0</v>
      </c>
      <c r="G23" s="50"/>
      <c r="H23" s="45" t="s">
        <v>56</v>
      </c>
      <c r="I23" s="70" t="s">
        <v>57</v>
      </c>
      <c r="J23" s="38">
        <f>SUM(Önkormányzat!J23,Hivatal!J23)</f>
        <v>0</v>
      </c>
      <c r="K23" s="38">
        <f>SUM(Önkormányzat!K23,Hivatal!K23)</f>
        <v>2193832</v>
      </c>
      <c r="L23" s="38">
        <f>SUM(Önkormányzat!L23,Hivatal!L23)</f>
        <v>2193832</v>
      </c>
      <c r="M23" s="89">
        <v>0</v>
      </c>
    </row>
    <row r="24" spans="1:13" ht="15.6" x14ac:dyDescent="0.3">
      <c r="A24" s="42" t="s">
        <v>69</v>
      </c>
      <c r="B24" s="117" t="s">
        <v>38</v>
      </c>
      <c r="C24" s="50">
        <f>SUM(Önkormányzat!C24,Hivatal!C24)</f>
        <v>0</v>
      </c>
      <c r="D24" s="50">
        <f>SUM(Önkormányzat!D24,Hivatal!D24)</f>
        <v>0</v>
      </c>
      <c r="E24" s="50">
        <f>SUM(Önkormányzat!E24,Hivatal!E24)</f>
        <v>0</v>
      </c>
      <c r="F24" s="87">
        <v>0</v>
      </c>
      <c r="G24" s="50"/>
      <c r="H24" s="42" t="s">
        <v>58</v>
      </c>
      <c r="I24" s="67" t="s">
        <v>59</v>
      </c>
      <c r="J24" s="38">
        <f>SUM(Önkormányzat!J24,Hivatal!J24)</f>
        <v>0</v>
      </c>
      <c r="K24" s="38">
        <f>SUM(Önkormányzat!K24,Hivatal!K24)</f>
        <v>2193832</v>
      </c>
      <c r="L24" s="38">
        <f>SUM(Önkormányzat!L24,Hivatal!L24)</f>
        <v>2193832</v>
      </c>
      <c r="M24" s="89">
        <v>0</v>
      </c>
    </row>
    <row r="25" spans="1:13" ht="15.6" x14ac:dyDescent="0.3">
      <c r="A25" s="41" t="s">
        <v>6</v>
      </c>
      <c r="B25" s="113" t="s">
        <v>91</v>
      </c>
      <c r="C25" s="50">
        <f>SUM(Önkormányzat!C25,Hivatal!C25)</f>
        <v>1970920</v>
      </c>
      <c r="D25" s="50">
        <f>SUM(Önkormányzat!D25,Hivatal!D25)</f>
        <v>32143056</v>
      </c>
      <c r="E25" s="50">
        <f>SUM(Önkormányzat!E25,Hivatal!E25)</f>
        <v>32143056</v>
      </c>
      <c r="F25" s="87">
        <f t="shared" si="1"/>
        <v>100</v>
      </c>
      <c r="G25" s="50"/>
      <c r="H25" s="42" t="s">
        <v>60</v>
      </c>
      <c r="I25" s="67" t="s">
        <v>61</v>
      </c>
      <c r="J25" s="38">
        <f>SUM(Önkormányzat!J25,Hivatal!J25)</f>
        <v>0</v>
      </c>
      <c r="K25" s="38">
        <f>SUM(Önkormányzat!K25,Hivatal!K25)</f>
        <v>0</v>
      </c>
      <c r="L25" s="38">
        <f>SUM(Önkormányzat!L25,Hivatal!L25)</f>
        <v>0</v>
      </c>
      <c r="M25" s="89">
        <v>0</v>
      </c>
    </row>
    <row r="26" spans="1:13" ht="15.6" x14ac:dyDescent="0.3">
      <c r="A26" s="41" t="s">
        <v>29</v>
      </c>
      <c r="B26" s="113" t="s">
        <v>31</v>
      </c>
      <c r="C26" s="50">
        <f>SUM(Önkormányzat!C26,Hivatal!C26)</f>
        <v>1872920</v>
      </c>
      <c r="D26" s="50">
        <f>SUM(Önkormányzat!D26,Hivatal!D26)</f>
        <v>30882500</v>
      </c>
      <c r="E26" s="50">
        <f>SUM(Önkormányzat!E26,Hivatal!E26)</f>
        <v>30882500</v>
      </c>
      <c r="F26" s="87">
        <f t="shared" si="1"/>
        <v>100</v>
      </c>
      <c r="G26" s="50"/>
      <c r="H26" s="45" t="s">
        <v>2</v>
      </c>
      <c r="I26" s="45" t="s">
        <v>63</v>
      </c>
      <c r="J26" s="38">
        <f>SUM(Önkormányzat!J26,Hivatal!J26)</f>
        <v>457895825</v>
      </c>
      <c r="K26" s="38">
        <f>SUM(Önkormányzat!K26,Hivatal!K26)</f>
        <v>557197266</v>
      </c>
      <c r="L26" s="38">
        <f>SUM(Önkormányzat!L26,Hivatal!L26)</f>
        <v>358308253</v>
      </c>
      <c r="M26" s="89">
        <f>L26/K26*100</f>
        <v>64.305457844798539</v>
      </c>
    </row>
    <row r="27" spans="1:13" ht="15.6" x14ac:dyDescent="0.3">
      <c r="A27" s="42" t="s">
        <v>70</v>
      </c>
      <c r="B27" s="114" t="s">
        <v>32</v>
      </c>
      <c r="C27" s="50">
        <f>SUM(Önkormányzat!C27,Hivatal!C27)</f>
        <v>1872920</v>
      </c>
      <c r="D27" s="50">
        <f>SUM(Önkormányzat!D27,Hivatal!D27)</f>
        <v>30882500</v>
      </c>
      <c r="E27" s="50">
        <f>SUM(Önkormányzat!E27,Hivatal!E27)</f>
        <v>30882500</v>
      </c>
      <c r="F27" s="87">
        <f t="shared" si="1"/>
        <v>100</v>
      </c>
      <c r="G27" s="50"/>
      <c r="H27" s="45" t="s">
        <v>3</v>
      </c>
      <c r="I27" s="71" t="s">
        <v>75</v>
      </c>
      <c r="J27" s="38">
        <f>SUM(Önkormányzat!J27,Hivatal!J27)</f>
        <v>10792000</v>
      </c>
      <c r="K27" s="38">
        <f>SUM(Önkormányzat!K27,Hivatal!K27)</f>
        <v>21584000</v>
      </c>
      <c r="L27" s="38">
        <f>SUM(Önkormányzat!L27,Hivatal!L27)</f>
        <v>10792000</v>
      </c>
      <c r="M27" s="89">
        <f>L27/K27*100</f>
        <v>50</v>
      </c>
    </row>
    <row r="28" spans="1:13" ht="15.6" x14ac:dyDescent="0.3">
      <c r="A28" s="41" t="s">
        <v>55</v>
      </c>
      <c r="B28" s="120" t="s">
        <v>18</v>
      </c>
      <c r="C28" s="50">
        <f>SUM(Önkormányzat!C28,Hivatal!C28)</f>
        <v>98000</v>
      </c>
      <c r="D28" s="50">
        <f>SUM(Önkormányzat!D28,Hivatal!D28)</f>
        <v>1260556</v>
      </c>
      <c r="E28" s="50">
        <f>SUM(Önkormányzat!E28,Hivatal!E28)</f>
        <v>1260556</v>
      </c>
      <c r="F28" s="87">
        <f t="shared" si="1"/>
        <v>100</v>
      </c>
      <c r="G28" s="50"/>
      <c r="H28" s="45" t="s">
        <v>4</v>
      </c>
      <c r="I28" s="72" t="s">
        <v>94</v>
      </c>
      <c r="J28" s="38">
        <f>SUM(Önkormányzat!J28,Hivatal!J28)</f>
        <v>244557429</v>
      </c>
      <c r="K28" s="38">
        <f>SUM(Önkormányzat!K28,Hivatal!K28)</f>
        <v>237766790</v>
      </c>
      <c r="L28" s="38">
        <f>SUM(Önkormányzat!L28,Hivatal!L28)</f>
        <v>213037059</v>
      </c>
      <c r="M28" s="89">
        <f>L28/K28*100</f>
        <v>89.599165215629981</v>
      </c>
    </row>
    <row r="29" spans="1:13" ht="15.6" x14ac:dyDescent="0.3">
      <c r="A29" s="42" t="s">
        <v>80</v>
      </c>
      <c r="B29" s="118" t="s">
        <v>36</v>
      </c>
      <c r="C29" s="50">
        <f>SUM(Önkormányzat!C29,Hivatal!C29)</f>
        <v>98000</v>
      </c>
      <c r="D29" s="50">
        <f>SUM(Önkormányzat!D29,Hivatal!D29)</f>
        <v>1260556</v>
      </c>
      <c r="E29" s="50">
        <f>SUM(Önkormányzat!E29,Hivatal!E29)</f>
        <v>1260556</v>
      </c>
      <c r="F29" s="87">
        <f t="shared" si="1"/>
        <v>100</v>
      </c>
      <c r="G29" s="50"/>
      <c r="H29" s="45" t="s">
        <v>5</v>
      </c>
      <c r="I29" s="71" t="s">
        <v>95</v>
      </c>
      <c r="J29" s="38">
        <f>SUM(Önkormányzat!J29,Hivatal!J29)</f>
        <v>255349429</v>
      </c>
      <c r="K29" s="38">
        <f>SUM(Önkormányzat!K29,Hivatal!K29)</f>
        <v>259350790</v>
      </c>
      <c r="L29" s="38">
        <f>SUM(Önkormányzat!L29,Hivatal!L29)</f>
        <v>223829059</v>
      </c>
      <c r="M29" s="89">
        <f>L29/K29*100</f>
        <v>86.303596376166809</v>
      </c>
    </row>
    <row r="30" spans="1:13" ht="15.6" x14ac:dyDescent="0.3">
      <c r="A30" s="41" t="s">
        <v>56</v>
      </c>
      <c r="B30" s="113" t="s">
        <v>39</v>
      </c>
      <c r="C30" s="50">
        <f>SUM(Önkormányzat!C30,Hivatal!C30)</f>
        <v>0</v>
      </c>
      <c r="D30" s="50">
        <f>SUM(Önkormányzat!D30,Hivatal!D30)</f>
        <v>0</v>
      </c>
      <c r="E30" s="50">
        <f>SUM(Önkormányzat!E30,Hivatal!E30)</f>
        <v>0</v>
      </c>
      <c r="F30" s="87">
        <v>0</v>
      </c>
      <c r="G30" s="50"/>
      <c r="H30" s="45" t="s">
        <v>66</v>
      </c>
      <c r="I30" s="73" t="s">
        <v>96</v>
      </c>
      <c r="J30" s="38">
        <f>SUM(Önkormányzat!J30,Hivatal!J30)</f>
        <v>255349429</v>
      </c>
      <c r="K30" s="38">
        <f>SUM(Önkormányzat!K30,Hivatal!K30)</f>
        <v>259350790</v>
      </c>
      <c r="L30" s="38">
        <f>SUM(Önkormányzat!L30,Hivatal!L30)</f>
        <v>223829059</v>
      </c>
      <c r="M30" s="89">
        <f>L30/K30*100</f>
        <v>86.303596376166809</v>
      </c>
    </row>
    <row r="31" spans="1:13" ht="31.2" x14ac:dyDescent="0.3">
      <c r="A31" s="44" t="s">
        <v>58</v>
      </c>
      <c r="B31" s="118" t="s">
        <v>40</v>
      </c>
      <c r="C31" s="50">
        <f>SUM(Önkormányzat!C31,Hivatal!C31)</f>
        <v>0</v>
      </c>
      <c r="D31" s="50">
        <f>SUM(Önkormányzat!D31,Hivatal!D31)</f>
        <v>0</v>
      </c>
      <c r="E31" s="50">
        <f>SUM(Önkormányzat!E31,Hivatal!E31)</f>
        <v>0</v>
      </c>
      <c r="F31" s="87">
        <v>0</v>
      </c>
      <c r="G31" s="50"/>
      <c r="H31" s="45"/>
      <c r="I31" s="73"/>
      <c r="J31" s="38"/>
      <c r="K31" s="38"/>
      <c r="L31" s="38"/>
      <c r="M31" s="89"/>
    </row>
    <row r="32" spans="1:13" ht="15.6" x14ac:dyDescent="0.3">
      <c r="A32" s="45" t="s">
        <v>2</v>
      </c>
      <c r="B32" s="121" t="s">
        <v>71</v>
      </c>
      <c r="C32" s="50">
        <f>SUM(Önkormányzat!C32,Hivatal!C32)</f>
        <v>295607078</v>
      </c>
      <c r="D32" s="50">
        <f>SUM(Önkormányzat!D32,Hivatal!D32)</f>
        <v>393626390</v>
      </c>
      <c r="E32" s="50">
        <f>SUM(Önkormányzat!E32,Hivatal!E32)</f>
        <v>380907838</v>
      </c>
      <c r="F32" s="87">
        <f t="shared" si="1"/>
        <v>96.76887720866479</v>
      </c>
      <c r="G32" s="50"/>
      <c r="H32" s="59"/>
      <c r="I32" s="74"/>
      <c r="J32" s="38"/>
      <c r="K32" s="38"/>
      <c r="L32" s="38"/>
      <c r="M32" s="89"/>
    </row>
    <row r="33" spans="1:13" ht="15.6" x14ac:dyDescent="0.25">
      <c r="A33" s="46">
        <v>4</v>
      </c>
      <c r="B33" s="122" t="s">
        <v>42</v>
      </c>
      <c r="C33" s="50">
        <f>SUM(Önkormányzat!C33,Hivatal!C33)</f>
        <v>173080747</v>
      </c>
      <c r="D33" s="50">
        <f>SUM(Önkormányzat!D33,Hivatal!D33)</f>
        <v>174362876</v>
      </c>
      <c r="E33" s="50">
        <f>SUM(Önkormányzat!E33,Hivatal!E33)</f>
        <v>174362876</v>
      </c>
      <c r="F33" s="87">
        <f t="shared" si="1"/>
        <v>100</v>
      </c>
      <c r="G33" s="50"/>
      <c r="H33" s="60"/>
      <c r="I33" s="60"/>
      <c r="J33" s="40"/>
      <c r="K33" s="40"/>
      <c r="L33" s="40"/>
      <c r="M33" s="90"/>
    </row>
    <row r="34" spans="1:13" ht="15.6" x14ac:dyDescent="0.25">
      <c r="A34" s="46" t="s">
        <v>4</v>
      </c>
      <c r="B34" s="122" t="s">
        <v>78</v>
      </c>
      <c r="C34" s="50">
        <f>SUM(Önkormányzat!C34,Hivatal!C34)</f>
        <v>0</v>
      </c>
      <c r="D34" s="50">
        <f>SUM(Önkormányzat!D34,Hivatal!D34)</f>
        <v>10792000</v>
      </c>
      <c r="E34" s="50">
        <f>SUM(Önkormányzat!E34,Hivatal!E34)</f>
        <v>10792000</v>
      </c>
      <c r="F34" s="87">
        <f t="shared" si="1"/>
        <v>100</v>
      </c>
      <c r="G34" s="50"/>
      <c r="H34" s="61"/>
      <c r="I34" s="76"/>
      <c r="J34" s="39"/>
      <c r="K34" s="39"/>
      <c r="L34" s="39"/>
      <c r="M34" s="91"/>
    </row>
    <row r="35" spans="1:13" ht="15.6" x14ac:dyDescent="0.3">
      <c r="A35" s="41" t="s">
        <v>5</v>
      </c>
      <c r="B35" s="122" t="s">
        <v>43</v>
      </c>
      <c r="C35" s="50">
        <f>SUM(Önkormányzat!C35,Hivatal!C35)</f>
        <v>244557429</v>
      </c>
      <c r="D35" s="50">
        <f>SUM(Önkormányzat!D35,Hivatal!D35)</f>
        <v>237766790</v>
      </c>
      <c r="E35" s="50">
        <f>SUM(Önkormányzat!E35,Hivatal!E35)</f>
        <v>213037059</v>
      </c>
      <c r="F35" s="87">
        <f t="shared" si="1"/>
        <v>89.599165215629981</v>
      </c>
      <c r="G35" s="50"/>
      <c r="H35" s="62"/>
      <c r="I35" s="77"/>
      <c r="J35" s="39"/>
      <c r="K35" s="39"/>
      <c r="L35" s="39"/>
      <c r="M35" s="91"/>
    </row>
    <row r="36" spans="1:13" ht="15.6" x14ac:dyDescent="0.25">
      <c r="A36" s="46" t="s">
        <v>66</v>
      </c>
      <c r="B36" s="122" t="s">
        <v>92</v>
      </c>
      <c r="C36" s="50">
        <f>SUM(Önkormányzat!C36,Hivatal!C36)</f>
        <v>417638176</v>
      </c>
      <c r="D36" s="50">
        <f>SUM(Önkormányzat!D36,Hivatal!D36)</f>
        <v>422921666</v>
      </c>
      <c r="E36" s="50">
        <f>SUM(Önkormányzat!E36,Hivatal!E36)</f>
        <v>398191935</v>
      </c>
      <c r="F36" s="87">
        <f t="shared" si="1"/>
        <v>94.152645043254893</v>
      </c>
      <c r="G36" s="50"/>
      <c r="H36" s="62"/>
      <c r="I36" s="60"/>
      <c r="J36" s="39"/>
      <c r="K36" s="39"/>
      <c r="L36" s="39"/>
      <c r="M36" s="91"/>
    </row>
    <row r="37" spans="1:13" ht="15.6" x14ac:dyDescent="0.3">
      <c r="A37" s="47" t="s">
        <v>41</v>
      </c>
      <c r="B37" s="123" t="s">
        <v>93</v>
      </c>
      <c r="C37" s="50">
        <f>SUM(Önkormányzat!C37,Hivatal!C37)</f>
        <v>417638176</v>
      </c>
      <c r="D37" s="50">
        <f>SUM(Önkormányzat!D37,Hivatal!D37)</f>
        <v>422921666</v>
      </c>
      <c r="E37" s="50">
        <f>SUM(Önkormányzat!E37,Hivatal!E37)</f>
        <v>398191935</v>
      </c>
      <c r="F37" s="87">
        <f t="shared" si="1"/>
        <v>94.152645043254893</v>
      </c>
      <c r="G37" s="50"/>
      <c r="H37" s="64"/>
      <c r="I37" s="60"/>
      <c r="J37" s="39"/>
      <c r="K37" s="39"/>
      <c r="L37" s="39"/>
      <c r="M37" s="91"/>
    </row>
    <row r="38" spans="1:13" s="16" customFormat="1" ht="15.6" x14ac:dyDescent="0.3">
      <c r="A38" s="48" t="s">
        <v>77</v>
      </c>
      <c r="B38" s="15" t="s">
        <v>79</v>
      </c>
      <c r="C38" s="85">
        <f>SUM(Önkormányzat!C38,Hivatal!C38)</f>
        <v>713245254</v>
      </c>
      <c r="D38" s="85">
        <f>SUM(Önkormányzat!D38,Hivatal!D38)</f>
        <v>816548056</v>
      </c>
      <c r="E38" s="85">
        <f>SUM(Önkormányzat!E38,Hivatal!E38)</f>
        <v>779099773</v>
      </c>
      <c r="F38" s="88">
        <f t="shared" si="1"/>
        <v>95.41382987506617</v>
      </c>
      <c r="G38" s="82"/>
      <c r="H38" s="49" t="s">
        <v>41</v>
      </c>
      <c r="I38" s="75" t="s">
        <v>97</v>
      </c>
      <c r="J38" s="86">
        <f>SUM(Önkormányzat!J38,Hivatal!J38)</f>
        <v>713245254</v>
      </c>
      <c r="K38" s="86">
        <f>SUM(Önkormányzat!K38,Hivatal!K38)</f>
        <v>816548056</v>
      </c>
      <c r="L38" s="86">
        <f>SUM(Önkormányzat!L38,Hivatal!L38)</f>
        <v>582137312</v>
      </c>
      <c r="M38" s="92">
        <f>L38/K38*100</f>
        <v>71.292474181090938</v>
      </c>
    </row>
    <row r="39" spans="1:13" ht="12.75" customHeight="1" x14ac:dyDescent="0.25">
      <c r="A39" s="10"/>
      <c r="B39" s="11"/>
    </row>
    <row r="40" spans="1:13" x14ac:dyDescent="0.25">
      <c r="A40" s="11"/>
      <c r="B40" s="14"/>
    </row>
    <row r="41" spans="1:13" x14ac:dyDescent="0.25">
      <c r="A41" s="11"/>
      <c r="B41" s="14"/>
    </row>
    <row r="42" spans="1:13" x14ac:dyDescent="0.25">
      <c r="A42" s="11"/>
      <c r="B42" s="14"/>
    </row>
  </sheetData>
  <mergeCells count="13">
    <mergeCell ref="A9:M9"/>
    <mergeCell ref="J6:J7"/>
    <mergeCell ref="A5:I5"/>
    <mergeCell ref="A6:A7"/>
    <mergeCell ref="C6:C7"/>
    <mergeCell ref="H6:H7"/>
    <mergeCell ref="E6:E7"/>
    <mergeCell ref="F6:F7"/>
    <mergeCell ref="L6:L7"/>
    <mergeCell ref="M6:M7"/>
    <mergeCell ref="A4:M4"/>
    <mergeCell ref="D6:D7"/>
    <mergeCell ref="K6:K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Önkormányzat</vt:lpstr>
      <vt:lpstr>Hivatal</vt:lpstr>
      <vt:lpstr>Mindösszesen</vt:lpstr>
      <vt:lpstr>Munka1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bfarkas</dc:creator>
  <cp:lastModifiedBy>Farkas Barbara</cp:lastModifiedBy>
  <cp:lastPrinted>2020-06-12T08:06:31Z</cp:lastPrinted>
  <dcterms:created xsi:type="dcterms:W3CDTF">2011-12-22T14:16:41Z</dcterms:created>
  <dcterms:modified xsi:type="dcterms:W3CDTF">2021-05-27T10:43:41Z</dcterms:modified>
</cp:coreProperties>
</file>