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ntes\Előterjesztés\Pusztamiske\2021\kv\"/>
    </mc:Choice>
  </mc:AlternateContent>
  <xr:revisionPtr revIDLastSave="0" documentId="13_ncr:1_{1AD4AF1D-6166-412E-BBAE-C989533BE8F3}" xr6:coauthVersionLast="46" xr6:coauthVersionMax="46" xr10:uidLastSave="{00000000-0000-0000-0000-000000000000}"/>
  <bookViews>
    <workbookView xWindow="-120" yWindow="-120" windowWidth="29040" windowHeight="15840" tabRatio="480" xr2:uid="{00000000-000D-0000-FFFF-FFFF00000000}"/>
  </bookViews>
  <sheets>
    <sheet name="1.bevétel" sheetId="1" r:id="rId1"/>
    <sheet name="2.kiadás" sheetId="4" r:id="rId2"/>
    <sheet name="3. KÖT_ÖNV" sheetId="33" r:id="rId3"/>
    <sheet name="4.kvmérleg " sheetId="26" r:id="rId4"/>
    <sheet name="5.eifelh" sheetId="11" r:id="rId5"/>
  </sheets>
  <definedNames>
    <definedName name="melléklet3as" localSheetId="3">'4.kvmérleg '!$B$9</definedName>
    <definedName name="melléklet4es" localSheetId="3">'4.kvmérleg '!$A$58</definedName>
  </definedNames>
  <calcPr calcId="181029"/>
</workbook>
</file>

<file path=xl/calcChain.xml><?xml version="1.0" encoding="utf-8"?>
<calcChain xmlns="http://schemas.openxmlformats.org/spreadsheetml/2006/main">
  <c r="G62" i="26" l="1"/>
  <c r="G53" i="26"/>
  <c r="G57" i="26"/>
  <c r="G46" i="26"/>
  <c r="G49" i="26"/>
  <c r="G26" i="26"/>
  <c r="G19" i="26"/>
  <c r="G14" i="26"/>
  <c r="G28" i="26"/>
  <c r="G168" i="4"/>
  <c r="G169" i="4"/>
  <c r="G120" i="4"/>
  <c r="G129" i="4"/>
  <c r="G134" i="4"/>
  <c r="G151" i="4"/>
  <c r="G156" i="4"/>
  <c r="G62" i="4"/>
  <c r="G70" i="4"/>
  <c r="G77" i="4"/>
  <c r="G89" i="4"/>
  <c r="G103" i="4"/>
  <c r="G21" i="4"/>
  <c r="G30" i="4"/>
  <c r="G42" i="4"/>
  <c r="G48" i="4"/>
  <c r="H110" i="1"/>
  <c r="G110" i="1"/>
  <c r="F110" i="1"/>
  <c r="G111" i="1"/>
  <c r="G89" i="1"/>
  <c r="G71" i="1"/>
  <c r="G82" i="1"/>
  <c r="G45" i="1"/>
  <c r="G41" i="1"/>
  <c r="G34" i="1"/>
  <c r="G24" i="1"/>
  <c r="G18" i="1"/>
  <c r="B27" i="11"/>
  <c r="H89" i="1"/>
  <c r="F89" i="1"/>
  <c r="F41" i="1"/>
  <c r="H41" i="1"/>
  <c r="H50" i="1"/>
  <c r="H45" i="1"/>
  <c r="F45" i="1"/>
  <c r="H151" i="4"/>
  <c r="F151" i="4"/>
  <c r="F120" i="4"/>
  <c r="H120" i="4"/>
  <c r="F21" i="4"/>
  <c r="F157" i="4"/>
  <c r="F169" i="4"/>
  <c r="H21" i="4"/>
  <c r="F46" i="26"/>
  <c r="F49" i="26"/>
  <c r="F53" i="26"/>
  <c r="F57" i="26"/>
  <c r="F64" i="26"/>
  <c r="F62" i="26"/>
  <c r="F14" i="26"/>
  <c r="F19" i="26"/>
  <c r="F26" i="26"/>
  <c r="H129" i="4"/>
  <c r="H134" i="4"/>
  <c r="H156" i="4"/>
  <c r="H168" i="4"/>
  <c r="H70" i="4"/>
  <c r="H77" i="4"/>
  <c r="H89" i="4"/>
  <c r="H103" i="4"/>
  <c r="H30" i="4"/>
  <c r="H42" i="4"/>
  <c r="H48" i="4"/>
  <c r="H62" i="4"/>
  <c r="H24" i="1"/>
  <c r="H18" i="1"/>
  <c r="H71" i="1"/>
  <c r="H82" i="1"/>
  <c r="H111" i="1"/>
  <c r="H34" i="1"/>
  <c r="C25" i="33"/>
  <c r="C29" i="33"/>
  <c r="F29" i="33"/>
  <c r="F71" i="1"/>
  <c r="B26" i="11"/>
  <c r="F77" i="4"/>
  <c r="D77" i="33"/>
  <c r="F111" i="1"/>
  <c r="C53" i="26"/>
  <c r="B13" i="11"/>
  <c r="B14" i="11"/>
  <c r="F62" i="4"/>
  <c r="C33" i="33"/>
  <c r="F129" i="4"/>
  <c r="F89" i="4"/>
  <c r="F70" i="4"/>
  <c r="F48" i="4"/>
  <c r="F42" i="4"/>
  <c r="F30" i="4"/>
  <c r="F103" i="4"/>
  <c r="E53" i="26"/>
  <c r="E57" i="26"/>
  <c r="E64" i="26"/>
  <c r="D53" i="26"/>
  <c r="F156" i="4"/>
  <c r="F55" i="33"/>
  <c r="F54" i="33"/>
  <c r="F53" i="33"/>
  <c r="F52" i="33"/>
  <c r="F51" i="33"/>
  <c r="F50" i="33"/>
  <c r="F102" i="33"/>
  <c r="C132" i="33"/>
  <c r="F132" i="33"/>
  <c r="C97" i="33"/>
  <c r="F97" i="33"/>
  <c r="C81" i="33"/>
  <c r="C82" i="33"/>
  <c r="F82" i="33"/>
  <c r="F92" i="33"/>
  <c r="C91" i="33"/>
  <c r="F91" i="33"/>
  <c r="C87" i="33"/>
  <c r="F87" i="33"/>
  <c r="C36" i="33"/>
  <c r="C41" i="33"/>
  <c r="F41" i="33"/>
  <c r="C18" i="33"/>
  <c r="F18" i="33"/>
  <c r="F11" i="33"/>
  <c r="D133" i="33"/>
  <c r="F131" i="33"/>
  <c r="F130" i="33"/>
  <c r="C127" i="33"/>
  <c r="F127" i="33"/>
  <c r="F126" i="33"/>
  <c r="F125" i="33"/>
  <c r="F124" i="33"/>
  <c r="F123" i="33"/>
  <c r="F121" i="33"/>
  <c r="D116" i="33"/>
  <c r="C116" i="33"/>
  <c r="F115" i="33"/>
  <c r="F114" i="33"/>
  <c r="F113" i="33"/>
  <c r="F112" i="33"/>
  <c r="F110" i="33"/>
  <c r="F109" i="33"/>
  <c r="F108" i="33"/>
  <c r="F107" i="33"/>
  <c r="D105" i="33"/>
  <c r="D128" i="33"/>
  <c r="D134" i="33"/>
  <c r="F104" i="33"/>
  <c r="F103" i="33"/>
  <c r="F101" i="33"/>
  <c r="F100" i="33"/>
  <c r="F99" i="33"/>
  <c r="F98" i="33"/>
  <c r="F96" i="33"/>
  <c r="F94" i="33"/>
  <c r="F93" i="33"/>
  <c r="F90" i="33"/>
  <c r="F89" i="33"/>
  <c r="F88" i="33"/>
  <c r="F86" i="33"/>
  <c r="F85" i="33"/>
  <c r="F80" i="33"/>
  <c r="F79" i="33"/>
  <c r="D76" i="33"/>
  <c r="C76" i="33"/>
  <c r="F75" i="33"/>
  <c r="F74" i="33"/>
  <c r="F73" i="33"/>
  <c r="D72" i="33"/>
  <c r="C72" i="33"/>
  <c r="F72" i="33"/>
  <c r="F71" i="33"/>
  <c r="D70" i="33"/>
  <c r="C70" i="33"/>
  <c r="F70" i="33"/>
  <c r="F69" i="33"/>
  <c r="C68" i="33"/>
  <c r="F68" i="33"/>
  <c r="F67" i="33"/>
  <c r="F66" i="33"/>
  <c r="F65" i="33"/>
  <c r="F64" i="33"/>
  <c r="F63" i="33"/>
  <c r="F58" i="33"/>
  <c r="F57" i="33"/>
  <c r="F56" i="33"/>
  <c r="F49" i="33"/>
  <c r="F48" i="33"/>
  <c r="F47" i="33"/>
  <c r="F46" i="33"/>
  <c r="F45" i="33"/>
  <c r="F44" i="33"/>
  <c r="F43" i="33"/>
  <c r="F42" i="33"/>
  <c r="D41" i="33"/>
  <c r="D83" i="33"/>
  <c r="F40" i="33"/>
  <c r="F39" i="33"/>
  <c r="F38" i="33"/>
  <c r="F37" i="33"/>
  <c r="F35" i="33"/>
  <c r="F34" i="33"/>
  <c r="F33" i="33"/>
  <c r="F32" i="33"/>
  <c r="F31" i="33"/>
  <c r="F30" i="33"/>
  <c r="F28" i="33"/>
  <c r="F27" i="33"/>
  <c r="F26" i="33"/>
  <c r="F24" i="33"/>
  <c r="F22" i="33"/>
  <c r="F21" i="33"/>
  <c r="F20" i="33"/>
  <c r="F19" i="33"/>
  <c r="F16" i="33"/>
  <c r="F15" i="33"/>
  <c r="F14" i="33"/>
  <c r="F13" i="33"/>
  <c r="F12" i="33"/>
  <c r="C55" i="26"/>
  <c r="D55" i="26"/>
  <c r="F134" i="4"/>
  <c r="D46" i="26"/>
  <c r="D49" i="26"/>
  <c r="J62" i="26"/>
  <c r="H62" i="26"/>
  <c r="I62" i="26"/>
  <c r="F168" i="4"/>
  <c r="F34" i="1"/>
  <c r="F50" i="1"/>
  <c r="F24" i="1"/>
  <c r="F18" i="1"/>
  <c r="F82" i="1"/>
  <c r="B29" i="11"/>
  <c r="B30" i="11"/>
  <c r="E46" i="26"/>
  <c r="E49" i="26"/>
  <c r="E66" i="26"/>
  <c r="D14" i="26"/>
  <c r="D28" i="26"/>
  <c r="D19" i="26"/>
  <c r="D26" i="26"/>
  <c r="J26" i="26"/>
  <c r="E26" i="26"/>
  <c r="H26" i="26"/>
  <c r="I26" i="26"/>
  <c r="C26" i="26"/>
  <c r="B21" i="11"/>
  <c r="B22" i="11"/>
  <c r="B19" i="11"/>
  <c r="H46" i="26"/>
  <c r="H49" i="26"/>
  <c r="H66" i="26"/>
  <c r="I46" i="26"/>
  <c r="I49" i="26"/>
  <c r="I66" i="26"/>
  <c r="J46" i="26"/>
  <c r="J49" i="26"/>
  <c r="C46" i="26"/>
  <c r="C49" i="26"/>
  <c r="J14" i="26"/>
  <c r="J19" i="26"/>
  <c r="I14" i="26"/>
  <c r="I19" i="26"/>
  <c r="H14" i="26"/>
  <c r="H19" i="26"/>
  <c r="E14" i="26"/>
  <c r="E19" i="26"/>
  <c r="E28" i="26"/>
  <c r="C14" i="26"/>
  <c r="C19" i="26"/>
  <c r="E30" i="11"/>
  <c r="F30" i="11"/>
  <c r="G30" i="11"/>
  <c r="H30" i="11"/>
  <c r="I30" i="11"/>
  <c r="J30" i="11"/>
  <c r="K30" i="11"/>
  <c r="L30" i="11"/>
  <c r="M30" i="11"/>
  <c r="N30" i="11"/>
  <c r="D30" i="11"/>
  <c r="C30" i="11"/>
  <c r="B23" i="11"/>
  <c r="B24" i="11"/>
  <c r="B25" i="11"/>
  <c r="N20" i="11"/>
  <c r="E20" i="11"/>
  <c r="F20" i="11"/>
  <c r="G20" i="11"/>
  <c r="H20" i="11"/>
  <c r="I20" i="11"/>
  <c r="J20" i="11"/>
  <c r="K20" i="11"/>
  <c r="L20" i="11"/>
  <c r="M20" i="11"/>
  <c r="D20" i="11"/>
  <c r="C20" i="11"/>
  <c r="B15" i="11"/>
  <c r="B12" i="11"/>
  <c r="D62" i="26"/>
  <c r="E62" i="26"/>
  <c r="C62" i="26"/>
  <c r="F78" i="33"/>
  <c r="C17" i="33"/>
  <c r="C23" i="33"/>
  <c r="C111" i="33"/>
  <c r="F111" i="33"/>
  <c r="F106" i="33"/>
  <c r="F84" i="33"/>
  <c r="F129" i="33"/>
  <c r="F76" i="33"/>
  <c r="F81" i="33"/>
  <c r="F36" i="33"/>
  <c r="H157" i="4"/>
  <c r="H169" i="4"/>
  <c r="B20" i="11"/>
  <c r="C105" i="33"/>
  <c r="F105" i="33"/>
  <c r="C95" i="33"/>
  <c r="F95" i="33"/>
  <c r="F116" i="33"/>
  <c r="F25" i="33"/>
  <c r="F17" i="33"/>
  <c r="C77" i="33"/>
  <c r="F23" i="33"/>
  <c r="C83" i="33"/>
  <c r="F83" i="33"/>
  <c r="F77" i="33"/>
  <c r="C128" i="33"/>
  <c r="F128" i="33"/>
  <c r="G65" i="26"/>
  <c r="G64" i="26"/>
  <c r="G66" i="26"/>
  <c r="G63" i="26"/>
  <c r="C57" i="26"/>
  <c r="C64" i="26"/>
  <c r="C28" i="26"/>
  <c r="J28" i="26"/>
  <c r="J63" i="26"/>
  <c r="D57" i="26"/>
  <c r="D65" i="26"/>
  <c r="I28" i="26"/>
  <c r="I63" i="26"/>
  <c r="D66" i="26"/>
  <c r="F28" i="26"/>
  <c r="C66" i="26"/>
  <c r="F66" i="26"/>
  <c r="H28" i="26"/>
  <c r="H65" i="26"/>
  <c r="J66" i="26"/>
  <c r="E63" i="26"/>
  <c r="E65" i="26"/>
  <c r="D64" i="26"/>
  <c r="F65" i="26"/>
  <c r="F63" i="26"/>
  <c r="C63" i="26"/>
  <c r="C65" i="26"/>
  <c r="I65" i="26"/>
  <c r="D63" i="26"/>
  <c r="C133" i="33"/>
  <c r="G157" i="4"/>
  <c r="H100" i="1"/>
  <c r="F100" i="1"/>
  <c r="F112" i="1"/>
  <c r="H112" i="1"/>
  <c r="G50" i="1"/>
  <c r="G100" i="1"/>
  <c r="G112" i="1"/>
  <c r="J65" i="26"/>
  <c r="H63" i="26"/>
  <c r="C134" i="33"/>
  <c r="F134" i="33"/>
  <c r="F133" i="33"/>
</calcChain>
</file>

<file path=xl/sharedStrings.xml><?xml version="1.0" encoding="utf-8"?>
<sst xmlns="http://schemas.openxmlformats.org/spreadsheetml/2006/main" count="957" uniqueCount="426">
  <si>
    <t>BEVÉTEL MEGNEVEZÉSE</t>
  </si>
  <si>
    <t>1.</t>
  </si>
  <si>
    <t xml:space="preserve"> </t>
  </si>
  <si>
    <t>-</t>
  </si>
  <si>
    <t>2.</t>
  </si>
  <si>
    <t>3.</t>
  </si>
  <si>
    <t>4.</t>
  </si>
  <si>
    <t>1. melléklet</t>
  </si>
  <si>
    <t>5.</t>
  </si>
  <si>
    <t>Kamatbevételek</t>
  </si>
  <si>
    <t>6.</t>
  </si>
  <si>
    <t>BEVÉTELEK ÖSSZESEN:</t>
  </si>
  <si>
    <t>KIADÁS MEGNEVEZÉSE</t>
  </si>
  <si>
    <t>2. melléklet</t>
  </si>
  <si>
    <t>Személyi juttatások</t>
  </si>
  <si>
    <t>7.</t>
  </si>
  <si>
    <t>8.</t>
  </si>
  <si>
    <t>1 fő</t>
  </si>
  <si>
    <t>9.</t>
  </si>
  <si>
    <t>10.</t>
  </si>
  <si>
    <t>11.</t>
  </si>
  <si>
    <t>12.</t>
  </si>
  <si>
    <t>13.</t>
  </si>
  <si>
    <t>14.</t>
  </si>
  <si>
    <t>KIADÁSOK ÖSSZESEN:</t>
  </si>
  <si>
    <t>15.</t>
  </si>
  <si>
    <t>16.</t>
  </si>
  <si>
    <t>17.</t>
  </si>
  <si>
    <t>18.</t>
  </si>
  <si>
    <t>Pusztamiske Község Önkormányzata</t>
  </si>
  <si>
    <t>B E V É T E L E K</t>
  </si>
  <si>
    <t>Cím-</t>
  </si>
  <si>
    <t>Alcím-</t>
  </si>
  <si>
    <t>Kiemelt</t>
  </si>
  <si>
    <t>szám</t>
  </si>
  <si>
    <t>ei. szám</t>
  </si>
  <si>
    <t>K I A D Á S O K</t>
  </si>
  <si>
    <t>Cím-szám</t>
  </si>
  <si>
    <t>Al-cím szám</t>
  </si>
  <si>
    <t>Előir. csop.</t>
  </si>
  <si>
    <t>Kie-melt előir.</t>
  </si>
  <si>
    <t>Működési költségvetés</t>
  </si>
  <si>
    <t>Sor-</t>
  </si>
  <si>
    <t>M E G N E V E Z É S</t>
  </si>
  <si>
    <t>Működési célú bevételek:</t>
  </si>
  <si>
    <t>Működési célú bevételek összesen:</t>
  </si>
  <si>
    <t>Működési célú kiadások:</t>
  </si>
  <si>
    <t>Működési célú kiadások összesen:</t>
  </si>
  <si>
    <t>Felhalmozási célú kiadások:</t>
  </si>
  <si>
    <t>Felhalmozási célú kiadások összesen:</t>
  </si>
  <si>
    <t>BEVÉTELEK MINDÖSSZESEN:</t>
  </si>
  <si>
    <t>KIADÁSOK MINDÖSSZESEN:</t>
  </si>
  <si>
    <t>Megnevezés</t>
  </si>
  <si>
    <t>Előir. összesen</t>
  </si>
  <si>
    <t>I. hó</t>
  </si>
  <si>
    <t>II. hó</t>
  </si>
  <si>
    <t>III. hó</t>
  </si>
  <si>
    <t>IV. hó</t>
  </si>
  <si>
    <t>V. hó</t>
  </si>
  <si>
    <t>VI. hó</t>
  </si>
  <si>
    <t>VII. hó</t>
  </si>
  <si>
    <t>VIII. hó</t>
  </si>
  <si>
    <t>IX. hó</t>
  </si>
  <si>
    <t>X. hó</t>
  </si>
  <si>
    <t>XI. hó</t>
  </si>
  <si>
    <t>XII. hó</t>
  </si>
  <si>
    <t>Falugondnoki, tanyagondnoki szolgáltatás összesen:</t>
  </si>
  <si>
    <t>Tárgyévi költségvetési bevételek összesen:</t>
  </si>
  <si>
    <t>Költségvetési hiány belső finanszírozása:</t>
  </si>
  <si>
    <t>Tárgyévi költségvetési kiadások összesen:</t>
  </si>
  <si>
    <t>Tárgyévi költségvetési hiány:</t>
  </si>
  <si>
    <t>Működési és felhalmozási célú bevételek és kiadások</t>
  </si>
  <si>
    <t>5. melléklet</t>
  </si>
  <si>
    <t>Közhatalmi bevételek</t>
  </si>
  <si>
    <t>Felhalmozási célú bevételek:</t>
  </si>
  <si>
    <t>Felhalmozási célú bevételek összesen:</t>
  </si>
  <si>
    <t>Dologi kiadások</t>
  </si>
  <si>
    <t>Munkaadókat terhelő járulékok és szoc. hozzájárulási adó</t>
  </si>
  <si>
    <t>Munkaadót terhelő járulékok és szociális hozzájárulási adó</t>
  </si>
  <si>
    <t>tény</t>
  </si>
  <si>
    <t>várható</t>
  </si>
  <si>
    <t>Előir.</t>
  </si>
  <si>
    <t>csop.</t>
  </si>
  <si>
    <t>Ellátottak pénzbeli juttatásai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</si>
  <si>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</si>
  <si>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</si>
  <si>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</si>
  <si>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</si>
  <si>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</si>
  <si>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</si>
  <si>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</si>
  <si>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</si>
  <si>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</si>
  <si>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</si>
  <si>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</si>
  <si>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</si>
  <si>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</si>
  <si>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</si>
  <si>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irányszám</t>
  </si>
  <si>
    <t xml:space="preserve"> 1. Működési célú tám. áh. belülről</t>
  </si>
  <si>
    <t xml:space="preserve"> 2. Felhalmozási célú tám. áh. belülről</t>
  </si>
  <si>
    <t xml:space="preserve"> 3. Közhatalmi bevételek</t>
  </si>
  <si>
    <t xml:space="preserve"> 4. Működési bevételek</t>
  </si>
  <si>
    <t xml:space="preserve"> 5. Felhalmozási bevételek</t>
  </si>
  <si>
    <t xml:space="preserve"> 6. Működési célú átvett pénzeszközök</t>
  </si>
  <si>
    <t xml:space="preserve"> 7. Felhalmozási célú átvett pénzeszközök</t>
  </si>
  <si>
    <t xml:space="preserve"> 8. Finanszírozási bevételek</t>
  </si>
  <si>
    <t xml:space="preserve"> 9. BEVÉTELEK ÖSSZESEN:</t>
  </si>
  <si>
    <t xml:space="preserve"> 10. Személyi juttatások</t>
  </si>
  <si>
    <t xml:space="preserve"> 11. M.a. terh.járulékok és szoc.hjár adó</t>
  </si>
  <si>
    <t xml:space="preserve"> 12. Dologi kiadások</t>
  </si>
  <si>
    <t xml:space="preserve"> 13. Ellátottak pénzbeli juttatásai</t>
  </si>
  <si>
    <t xml:space="preserve"> 14. Egyéb működési célú kiadások</t>
  </si>
  <si>
    <t xml:space="preserve"> 15. Beruházások</t>
  </si>
  <si>
    <t xml:space="preserve"> 16. Felújítások</t>
  </si>
  <si>
    <t xml:space="preserve"> 17. Egyéb felhalmozási célú kiadások</t>
  </si>
  <si>
    <t xml:space="preserve"> 18. Finanszírozási kiadások</t>
  </si>
  <si>
    <t xml:space="preserve"> 19. KIADÁSOK ÖSSZESEN:</t>
  </si>
  <si>
    <t>Egyéb működési bevételek</t>
  </si>
  <si>
    <t>Előző év költségvetési maradványának igénybevétele</t>
  </si>
  <si>
    <t>Gépjárműadók</t>
  </si>
  <si>
    <t>Ellátási díjak</t>
  </si>
  <si>
    <t>Működési célú támogatások áh. belülről</t>
  </si>
  <si>
    <t>Működési bevételek</t>
  </si>
  <si>
    <t>Finanszírozási bevételek</t>
  </si>
  <si>
    <t>Önkormányzatok működési támogatásai</t>
  </si>
  <si>
    <t>Egyéb működési célú támogatások bevételei áh. belülről</t>
  </si>
  <si>
    <t>Értékesítési és forgalmi adók</t>
  </si>
  <si>
    <t>Egyéb közhatalmi bevételek</t>
  </si>
  <si>
    <t>Kiszámlázott általános forgalmi adó</t>
  </si>
  <si>
    <t>Felhalmozási célú önkormányzati támogatások</t>
  </si>
  <si>
    <t>Egyéb felhalmozási célú támogatások bevételei áh. belülről</t>
  </si>
  <si>
    <t>Felhalmozási célú támogatások áh. belülről</t>
  </si>
  <si>
    <t>Egyéb működési célú kiadások</t>
  </si>
  <si>
    <t>Egyéb működési célú támogatások áh. belülre</t>
  </si>
  <si>
    <t>Egyéb működési célú támogatások áh. kívülre</t>
  </si>
  <si>
    <t>5/a</t>
  </si>
  <si>
    <t>5/b</t>
  </si>
  <si>
    <t>5/c</t>
  </si>
  <si>
    <t>1/a</t>
  </si>
  <si>
    <t>1/b</t>
  </si>
  <si>
    <t>2/a</t>
  </si>
  <si>
    <t>2/b</t>
  </si>
  <si>
    <t>3/a</t>
  </si>
  <si>
    <t>3/b</t>
  </si>
  <si>
    <t>3/c</t>
  </si>
  <si>
    <t>3/d</t>
  </si>
  <si>
    <t>3/e</t>
  </si>
  <si>
    <t>Beruházások</t>
  </si>
  <si>
    <t>Felújítások</t>
  </si>
  <si>
    <t>Egyéb felhalmozási célú kiadások</t>
  </si>
  <si>
    <r>
      <t xml:space="preserve">Önkormányzatok és önk. hivatalok jogalkotó és általános igazgatási tev. </t>
    </r>
    <r>
      <rPr>
        <sz val="12"/>
        <rFont val="Times New Roman"/>
        <family val="1"/>
        <charset val="238"/>
      </rPr>
      <t>011130</t>
    </r>
  </si>
  <si>
    <r>
      <t xml:space="preserve">Köztemető-fenntartás és -működtetés </t>
    </r>
    <r>
      <rPr>
        <sz val="12"/>
        <rFont val="Times New Roman"/>
        <family val="1"/>
        <charset val="238"/>
      </rPr>
      <t>013320</t>
    </r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</si>
  <si>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</si>
  <si>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>Hosszabb időtartamú közfoglalkoztatás összesen:</t>
  </si>
  <si>
    <r>
      <t xml:space="preserve">Közfoglalkoztatási mintaprogram </t>
    </r>
    <r>
      <rPr>
        <sz val="12"/>
        <rFont val="Times New Roman"/>
        <family val="1"/>
        <charset val="238"/>
      </rPr>
      <t>041237</t>
    </r>
  </si>
  <si>
    <t>Közfoglalkoztatási mintaprogram összesen:</t>
  </si>
  <si>
    <t>Önkormányzatok és önk. hivatalok jogalkotó és általános igazgatási tev. összesen:</t>
  </si>
  <si>
    <t>Felhalmozási költségvetés</t>
  </si>
  <si>
    <t>Egyéb szociális pénzbeli és természetbeni ellátások, támogatások összesen:</t>
  </si>
  <si>
    <t>a) általános tartalék</t>
  </si>
  <si>
    <t xml:space="preserve"> b) gépjárműadók</t>
  </si>
  <si>
    <t xml:space="preserve"> a) értékesítési és forgalmi adók - iparűzési adó</t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</si>
  <si>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</si>
  <si>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t>Működési célú támogatások államháztartáson belülről</t>
  </si>
  <si>
    <t xml:space="preserve"> a) Önkormányzatok működési támogatásai</t>
  </si>
  <si>
    <t xml:space="preserve"> aa) Helyi önkormányzatok működésének általános támogatása</t>
  </si>
  <si>
    <t xml:space="preserve">      település-üzemeltetéshez kapcsolódó feladatellátás tám.</t>
  </si>
  <si>
    <t xml:space="preserve">      egyéb önkormányzati feladatok támogatása</t>
  </si>
  <si>
    <t xml:space="preserve">     egyes szociális és gyermekjóléti feladatok tám.</t>
  </si>
  <si>
    <t xml:space="preserve">      könyvtári, közművelődési és múzeumi feladatok tám.</t>
  </si>
  <si>
    <t>Önkormányzatok elszám. a központi költségvetéssel összesen:</t>
  </si>
  <si>
    <t xml:space="preserve"> a) Egyéb működési célú tám. bevételei államházt. belülről</t>
  </si>
  <si>
    <t xml:space="preserve"> aa) Munkaügyi Központ tám.</t>
  </si>
  <si>
    <t xml:space="preserve"> a) ellátási díjak - térítési díj</t>
  </si>
  <si>
    <t xml:space="preserve"> b) kiszámlázott ÁFA</t>
  </si>
  <si>
    <t>Belföldi finanszírozás bevételei</t>
  </si>
  <si>
    <t>Maradvány igénybevétele</t>
  </si>
  <si>
    <t>Tervezett átlagos állományi létszám</t>
  </si>
  <si>
    <t>Átlagos állományi létszám</t>
  </si>
  <si>
    <t>Államháztartáson belüli megelőlegezések visszafizetése</t>
  </si>
  <si>
    <t>Tárgyévi finanszírozási kiadások összesen:</t>
  </si>
  <si>
    <t xml:space="preserve">      lakott külterülettel kapcsolatos feladatok tám.</t>
  </si>
  <si>
    <t>Közművelődési feladatok összesen:</t>
  </si>
  <si>
    <t>Finanszírozási kiadások</t>
  </si>
  <si>
    <t>Belföldi finanszírozás kiadásai</t>
  </si>
  <si>
    <t>3/f</t>
  </si>
  <si>
    <t>Szolgáltatások ellenértéke</t>
  </si>
  <si>
    <t>Közvetített szolgáltatások ellenértéke</t>
  </si>
  <si>
    <r>
      <t xml:space="preserve">Civil szervezetek működési támogatása </t>
    </r>
    <r>
      <rPr>
        <sz val="12"/>
        <rFont val="Times New Roman"/>
        <family val="1"/>
        <charset val="238"/>
      </rPr>
      <t>084031</t>
    </r>
  </si>
  <si>
    <t xml:space="preserve">     települési önk.szociális feladatainak egyéb támogatása</t>
  </si>
  <si>
    <t xml:space="preserve"> ab) települési önk.szoc.,gyermekjóléti és gyermekétk.felad.tám.</t>
  </si>
  <si>
    <t xml:space="preserve"> ac) települési önkormányzatok kulturális feladatainak támogatása</t>
  </si>
  <si>
    <t>forintban</t>
  </si>
  <si>
    <t>Felhalmozási bevételek</t>
  </si>
  <si>
    <t xml:space="preserve"> c) egyéb közhatalmi bevételek - mezőőri járulék</t>
  </si>
  <si>
    <t>a) céltartalék</t>
  </si>
  <si>
    <t>Az önk. vagyonnal való gazdálkodással kapcsolatos feladatok össz.:</t>
  </si>
  <si>
    <r>
      <t xml:space="preserve">Közutak, hidak, alagutak üzemeltetése, fenntartása </t>
    </r>
    <r>
      <rPr>
        <sz val="12"/>
        <rFont val="Times New Roman"/>
        <family val="1"/>
        <charset val="238"/>
      </rPr>
      <t>045160</t>
    </r>
  </si>
  <si>
    <t>Város-, községgazdálkodási egyéb szolgáltatások összesen:</t>
  </si>
  <si>
    <t>Könyvtári állomány gyarapítása, nyilvántartása összesen:</t>
  </si>
  <si>
    <t>Az önk. vagyonnal való gazdálk. kapcsolatos feladatok össz.:</t>
  </si>
  <si>
    <t>Önk. funkcióra nem sorolható bevételei államházt. kívülről összesen:</t>
  </si>
  <si>
    <t>2020. évi</t>
  </si>
  <si>
    <t xml:space="preserve"> a) közvetített szolgáltatások</t>
  </si>
  <si>
    <t xml:space="preserve"> b) kiszámlátott ÁFA</t>
  </si>
  <si>
    <t xml:space="preserve"> c) kamatbevételek</t>
  </si>
  <si>
    <t>Támogatási célú finanszírozási műveletek összesen:</t>
  </si>
  <si>
    <t>Közutak, hidak, alagutak üzemeltetése, fenntartása összesen:</t>
  </si>
  <si>
    <t>Civil szervezetek működési támogatása összesen:</t>
  </si>
  <si>
    <t>Egyéb felhalmozási célú átvett pénzeszközök</t>
  </si>
  <si>
    <t>Felhalmozási célú átvett pénzeszközök</t>
  </si>
  <si>
    <t>2021. évi</t>
  </si>
  <si>
    <r>
      <t>4. melléklet</t>
    </r>
    <r>
      <rPr>
        <b/>
        <sz val="12"/>
        <rFont val="Times New Roman"/>
        <family val="1"/>
        <charset val="238"/>
      </rPr>
      <t xml:space="preserve">       </t>
    </r>
  </si>
  <si>
    <t xml:space="preserve">      polgármesteri illetmény tám.</t>
  </si>
  <si>
    <t>7 fő</t>
  </si>
  <si>
    <t>3. melléklet</t>
  </si>
  <si>
    <t>Kötelező</t>
  </si>
  <si>
    <t>Önként vállalt</t>
  </si>
  <si>
    <t>Összesen</t>
  </si>
  <si>
    <t>Sor-
szám</t>
  </si>
  <si>
    <t>Rovat megnevezése</t>
  </si>
  <si>
    <t>Helyi önkormányzatok működésének általános támogatása (B111)</t>
  </si>
  <si>
    <t>Települési önkormányzatok szociális, gyermekjóléti  és gyermekétkeztetési feladatainak támogatása (B113)</t>
  </si>
  <si>
    <t>Települési önkormányzatok kulturális feladatainak támogatása (B114)</t>
  </si>
  <si>
    <t>Elszámolásból származó bevételek (B116)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</si>
  <si>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</si>
  <si>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</si>
  <si>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</si>
  <si>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</si>
  <si>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</si>
  <si>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</si>
  <si>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Termékek és szolgáltatások adói  (B35)</t>
  </si>
  <si>
    <t>Egyéb közhatalmi bevételek (B36)</t>
  </si>
  <si>
    <t>Közhatalmi bevételek (B3)</t>
  </si>
  <si>
    <t>Áru- és készletértékesítés ellenértéke (B401)</t>
  </si>
  <si>
    <t>ebből: alkalmazottak térítési díj (B40211)</t>
  </si>
  <si>
    <t>ebből: egyéb szolgáltatás (40214)</t>
  </si>
  <si>
    <t>Közvetített szolgáltatások ellenértéke  (B403)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</si>
  <si>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</si>
  <si>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</si>
  <si>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</si>
  <si>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Más egyéb pénzügyi műveletek bevételei (B4092)</t>
  </si>
  <si>
    <t>ebből: valuta és deviza eszközök realizált árfolyamnyeresége (B4092)</t>
  </si>
  <si>
    <t>Működési bevételek (B4)</t>
  </si>
  <si>
    <t>Ingatlanok értékesítése (B52)</t>
  </si>
  <si>
    <t>Felhalmozási bevételek (B5)</t>
  </si>
  <si>
    <t>Egyéb működési célú átvett pénzeszközök (65)</t>
  </si>
  <si>
    <t>Működési célú átvett pénzeszközök (B6)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</si>
  <si>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</si>
  <si>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</si>
  <si>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</si>
  <si>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</si>
  <si>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</si>
  <si>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</si>
  <si>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</si>
  <si>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</si>
  <si>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</si>
  <si>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</si>
  <si>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</si>
  <si>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</si>
  <si>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</si>
  <si>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Intézményi ellátottak pénzbeli juttatásai (K47)</t>
  </si>
  <si>
    <t>ebből: oktatásban résztvevők pénzbeli juttatásai (K471)</t>
  </si>
  <si>
    <t>Egyéb nem intézményi ellátások (K48)</t>
  </si>
  <si>
    <t>Ellátottak pénzbeli juttatásai (K4)</t>
  </si>
  <si>
    <t>Egyéb működési célú támogatások államháztartáson belülre (K506)</t>
  </si>
  <si>
    <t>Egyéb működési célú kiadások (K5)</t>
  </si>
  <si>
    <t>Beruházások (K6)</t>
  </si>
  <si>
    <t>Felújítások (K7)</t>
  </si>
  <si>
    <t>Egyéb felhalmozási célú kiadások államháztartáson belülre (K84)</t>
  </si>
  <si>
    <t>Egyéb felhalmozási célú támogatások államháztartáson kívülre (K89)</t>
  </si>
  <si>
    <t>ebből: egyházi jogi személyek (K89)</t>
  </si>
  <si>
    <t>ebből: nonprofit gazdasági társaságok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</si>
  <si>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</si>
  <si>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</si>
  <si>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</si>
  <si>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</si>
  <si>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</si>
  <si>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</si>
  <si>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Kötelező, önként vállalt és államigazgatási feladatok</t>
  </si>
  <si>
    <t>Állam-igazgatási</t>
  </si>
  <si>
    <t>Magánszemélyek jövedelemadói</t>
  </si>
  <si>
    <t>2/d</t>
  </si>
  <si>
    <t>Települési önkormányzatok egyes köznevelési feladatainak tám. (B112)</t>
  </si>
  <si>
    <t>Működési célú költségvetési támogatások és kiegészítő támogatások (B115)</t>
  </si>
  <si>
    <t>ebből: egyéb fejezeti kezelésű előirányzatok (B1632)</t>
  </si>
  <si>
    <t>Egyéb felhalmozási célú támogatások bevételei államháztartáson belülről (B25)</t>
  </si>
  <si>
    <t>ebből: önkormányzat és kv-i szerveik (B166)</t>
  </si>
  <si>
    <t>ebből: elkülönített állami pénzal. fc. (B255)</t>
  </si>
  <si>
    <t>Jövedelemadók (B31)</t>
  </si>
  <si>
    <t>Értékesítési és forgalmi adók (B351)</t>
  </si>
  <si>
    <t>ebből: iparűzési adó (B3517)</t>
  </si>
  <si>
    <t>Gépjárműadó (B3542)</t>
  </si>
  <si>
    <t>Egyéb áruhasználati és szolgáltatási adók (B355)</t>
  </si>
  <si>
    <t>ebből: mezőőri járulék</t>
  </si>
  <si>
    <t>Szolgáltatások (B402)</t>
  </si>
  <si>
    <t>ebből: bérleti díj bevétel (B4021)</t>
  </si>
  <si>
    <t>Ellátási díjak (B405)</t>
  </si>
  <si>
    <t>ebből: egyéb önk-i vagyon bérbeadásából (404134)</t>
  </si>
  <si>
    <t>ebből egyéb önkorm. vagyon haszonbérbeadásából (B404135)</t>
  </si>
  <si>
    <t>ebből: egyéb önk. tulajdonosi bevétel (B404139)</t>
  </si>
  <si>
    <t>Kiszámlázott általános forgalmi adó (B406)</t>
  </si>
  <si>
    <t>Általános forgalmi adó visszatérítése (B407)</t>
  </si>
  <si>
    <t>Egyéb kapott (járó) kamatok és kamatjellegű bevételek áhk. (B4082)</t>
  </si>
  <si>
    <t>Biztosító által fizetett kártérítés (B410)</t>
  </si>
  <si>
    <t>Egyéb működési bevételek (B411)</t>
  </si>
  <si>
    <t>ebből: települési támogatás [Szoctv. 45. §] (K4817)</t>
  </si>
  <si>
    <t>ebből: egyéb, az önk. rendeletében megállapított juttatások (K4815)</t>
  </si>
  <si>
    <t>ebből: egyéb pénzbeli és természetbeni gyermekvédelmi tám. (K4210)</t>
  </si>
  <si>
    <t>ebből: köztemetés [Szoctv. 48. §] (K4816)</t>
  </si>
  <si>
    <t>Elvonások és befizetések  (K502)</t>
  </si>
  <si>
    <t>ebből: egyéb fejezeti kezelésű előirányzatok (K50632)</t>
  </si>
  <si>
    <t>ebből: elkülönített állami pénzalap (K5065)</t>
  </si>
  <si>
    <t>ebből: önkormányzatok és költségv-i szerveik K5066)</t>
  </si>
  <si>
    <t>ebből: társulások és költségvetési szerveik (K5067)</t>
  </si>
  <si>
    <t>Tartalékok (K513)</t>
  </si>
  <si>
    <t>Immateriális javak beszerzése, létesítése (K61)</t>
  </si>
  <si>
    <t>Ingatlanok beszerzése, létesítése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</si>
  <si>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</si>
  <si>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</si>
  <si>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</si>
  <si>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Ingatlanok felújítása (K71)</t>
  </si>
  <si>
    <t>Felújítási célú előzetesen felszámított általános forgalmi adó (K74)</t>
  </si>
  <si>
    <t>Informatikai eszköz felújítása (K72)</t>
  </si>
  <si>
    <t>Egyéb tárgyi eszközök felújítása  (K73)</t>
  </si>
  <si>
    <t>ebből: önkormányzati többségi tulajdonú nem pénzügyi vállalkozások (K89)</t>
  </si>
  <si>
    <t>Belföldi értékpapírok kiadásai (K912)</t>
  </si>
  <si>
    <t>Központi, irányító szervi támogatás (B816)</t>
  </si>
  <si>
    <t>ebből: non-profit szervezetek (K5125)</t>
  </si>
  <si>
    <t>ebből: szabálysértési pénz- és helyszíni bírság és a közlekedési szabályszegések után kiszabott közigazgatási bírság helyi önkormányzatot megillető része</t>
  </si>
  <si>
    <t>ebből: egyéb települési adók</t>
  </si>
  <si>
    <t>ebből: államháztartáson belül (B4031)</t>
  </si>
  <si>
    <t>ebből: államháztartáson kívül (B4032)</t>
  </si>
  <si>
    <t>ebből: elkülönített állami pénzalapok (B165)</t>
  </si>
  <si>
    <t>Egyéb működési célú támogatások államháztartáson kívülre (K512)</t>
  </si>
  <si>
    <t>Lakástámogatás (K87)</t>
  </si>
  <si>
    <t>ebből: központi kezelésű előirányzatok (B162)</t>
  </si>
  <si>
    <t>2022. évi</t>
  </si>
  <si>
    <t>2018.</t>
  </si>
  <si>
    <t>2/c</t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</si>
  <si>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</si>
  <si>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Felhalmozási célú támogatások államháztartáson belülről</t>
  </si>
  <si>
    <t xml:space="preserve"> a) Egyéb felhalmozási célú tám. bevételei államházt. belülről</t>
  </si>
  <si>
    <t>Szociális étkeztetés szociális konyhán összesen:</t>
  </si>
  <si>
    <t xml:space="preserve"> a) szolgáltatások ellenértéke - földbér, bérleti díj</t>
  </si>
  <si>
    <t>c) Somló-környéki Többcélú Kistérségi Társulás           300 000</t>
  </si>
  <si>
    <t>4 fő</t>
  </si>
  <si>
    <t>Zöldterület-kezelés összesen:</t>
  </si>
  <si>
    <t>a) civil szervezetel támogatása</t>
  </si>
  <si>
    <t>14 fő</t>
  </si>
  <si>
    <t>Finanszírozási bevételek összesen:</t>
  </si>
  <si>
    <t>2023. évi</t>
  </si>
  <si>
    <t>Pusztamiske Község Önkormányzata 2020. évi költségvetéséről szóló</t>
  </si>
  <si>
    <t>2020. évi előirányzat</t>
  </si>
  <si>
    <t>2020. évi előirányzat felhasználási terv</t>
  </si>
  <si>
    <t>2019.</t>
  </si>
  <si>
    <t>5/d</t>
  </si>
  <si>
    <t>Általános tartalék</t>
  </si>
  <si>
    <t>Céltartalék</t>
  </si>
  <si>
    <t>Államháztartáson belüli megelőlegezések</t>
  </si>
  <si>
    <t>Közfoglalkoztatotti járulék megelőlegezés</t>
  </si>
  <si>
    <t xml:space="preserve">     rászoruló gyermekek szünidei étkeztetésének tám.</t>
  </si>
  <si>
    <t>a) Kolontár Község Önk. - mezőőri járulék,hozzájár. 1 450 000</t>
  </si>
  <si>
    <t>b) Devecseri Kp. Háziorvosi Ügyeletet Fenntartó Társ. 850 000</t>
  </si>
  <si>
    <t>a) szennyvízcsatorna hálózat tervkészítés</t>
  </si>
  <si>
    <t>Szennyvíz gyűjtése, tisztítása, elhelyezése összesen:</t>
  </si>
  <si>
    <t>b) utánfutó                                                                 305 000</t>
  </si>
  <si>
    <t>a) településrendezési terv                                        1 650 000</t>
  </si>
  <si>
    <t>a) kapálógép                                                             305 000</t>
  </si>
  <si>
    <t>b) fűnyíró                                                                 155 000</t>
  </si>
  <si>
    <t>a) 10 db sörpad szett</t>
  </si>
  <si>
    <t>Működési bevételek és működési kiadások egyenlege:</t>
  </si>
  <si>
    <t>Felhalmozási bevételek és felhalmozási kiadások egyenlege:</t>
  </si>
  <si>
    <t>2/2020. (II.20.) önkormányzati rendelethez</t>
  </si>
  <si>
    <t>Pusztamiske Község Önkormányzata 2020. évi költségvetéséről szóló 2/2020. (II.20.) önkormányzati rendelethez</t>
  </si>
  <si>
    <r>
      <rPr>
        <b/>
        <sz val="12"/>
        <rFont val="Times New Roman"/>
        <family val="1"/>
        <charset val="238"/>
      </rPr>
      <t>Közutak, hidak, alagutak üzemeltetése, fenntartása</t>
    </r>
    <r>
      <rPr>
        <sz val="12"/>
        <rFont val="Times New Roman"/>
        <family val="1"/>
        <charset val="238"/>
      </rPr>
      <t xml:space="preserve"> 045160</t>
    </r>
  </si>
  <si>
    <t xml:space="preserve"> aa) árokásó pályázati tám.</t>
  </si>
  <si>
    <t>19.</t>
  </si>
  <si>
    <t>a) elvonások és befizetések - téli rezsicsökkentés</t>
  </si>
  <si>
    <t>a) gyalogátkelőhely                                              1 525 000</t>
  </si>
  <si>
    <t>b) árokásó                                                            2 476 500</t>
  </si>
  <si>
    <t>Elvonások és befizetések</t>
  </si>
  <si>
    <t>5/e</t>
  </si>
  <si>
    <t>eredeti</t>
  </si>
  <si>
    <t>módosítás</t>
  </si>
  <si>
    <r>
      <t xml:space="preserve">terv </t>
    </r>
    <r>
      <rPr>
        <sz val="8"/>
        <rFont val="Times New Roman"/>
        <family val="1"/>
        <charset val="238"/>
      </rPr>
      <t>eredeti</t>
    </r>
  </si>
  <si>
    <r>
      <t xml:space="preserve">terv  </t>
    </r>
    <r>
      <rPr>
        <sz val="8"/>
        <rFont val="Times New Roman"/>
        <family val="1"/>
        <charset val="238"/>
      </rPr>
      <t>módosítás</t>
    </r>
  </si>
  <si>
    <t>d) BURSA ösztöndíj                                                       100 000</t>
  </si>
  <si>
    <t>a) Faluház felújítása</t>
  </si>
  <si>
    <t>c) sövényvágó                                                          120 000</t>
  </si>
  <si>
    <t>c) orvosi eszköz tároló szekrény                                  80 000</t>
  </si>
  <si>
    <t>d) sarokcsiszoló                                                          10 000</t>
  </si>
  <si>
    <t>a) berendezések</t>
  </si>
  <si>
    <t xml:space="preserve">      minimálbér tám.</t>
  </si>
  <si>
    <t xml:space="preserve">     minimálbér tám.</t>
  </si>
  <si>
    <t xml:space="preserve">     szociális ágazati pótlék tám</t>
  </si>
  <si>
    <t xml:space="preserve">      szociális célú tüzelőanyag vásárlás támogatása</t>
  </si>
  <si>
    <t xml:space="preserve">      2019. évi pótlólagos állami tám.</t>
  </si>
  <si>
    <t xml:space="preserve"> ad) működési célú költségvetési tám. és kiegészítő támogatások</t>
  </si>
  <si>
    <t xml:space="preserve"> ae) elszámolásból származó bevételek</t>
  </si>
  <si>
    <t xml:space="preserve"> aa) Magyar Falu Program támogatás</t>
  </si>
  <si>
    <t xml:space="preserve"> aa) nyári diákmunka program tám.</t>
  </si>
  <si>
    <t>a) utánfutó                                                               620 000</t>
  </si>
  <si>
    <t>b) eszközbeszerzések                                                224 285</t>
  </si>
  <si>
    <t>ebből: fejezeti kezelésű ei. EU-s programokra és azok hazai társf.(B2531)</t>
  </si>
  <si>
    <t>ebből: egyéb fejezeti kezelésű előirányzattól (B2532)</t>
  </si>
  <si>
    <t>5 fő</t>
  </si>
  <si>
    <t>15 fő</t>
  </si>
  <si>
    <t>módosított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</si>
  <si>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</si>
  <si>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t>2021. évi állami támogatás megelőlegezés</t>
  </si>
  <si>
    <r>
      <t xml:space="preserve">Önkormányzatok funkcióra nem sorolható bevételei államháztartáson kívülről </t>
    </r>
    <r>
      <rPr>
        <sz val="12"/>
        <rFont val="Times New Roman"/>
        <family val="1"/>
        <charset val="238"/>
      </rPr>
      <t>900020</t>
    </r>
  </si>
  <si>
    <r>
      <t xml:space="preserve">Közművelődés - közösségi és társadalmi részvétel fejl. </t>
    </r>
    <r>
      <rPr>
        <sz val="12"/>
        <rFont val="Times New Roman"/>
        <family val="1"/>
        <charset val="238"/>
      </rPr>
      <t>082091</t>
    </r>
  </si>
  <si>
    <r>
      <t xml:space="preserve">Településfejlesztési projektek és támogatásuk </t>
    </r>
    <r>
      <rPr>
        <sz val="12"/>
        <rFont val="Times New Roman"/>
        <family val="1"/>
        <charset val="238"/>
      </rPr>
      <t>062020</t>
    </r>
  </si>
  <si>
    <r>
      <t xml:space="preserve">Támogatási célú finanszírozási műveletek </t>
    </r>
    <r>
      <rPr>
        <sz val="12"/>
        <rFont val="Times New Roman"/>
        <family val="1"/>
        <charset val="238"/>
      </rPr>
      <t>018030</t>
    </r>
  </si>
  <si>
    <r>
      <t xml:space="preserve">Szennyvíz gyűjtése, tisztítása, elhelyezése </t>
    </r>
    <r>
      <rPr>
        <sz val="12"/>
        <rFont val="Times New Roman"/>
        <family val="1"/>
        <charset val="238"/>
      </rPr>
      <t>052020</t>
    </r>
  </si>
  <si>
    <r>
      <t xml:space="preserve">Közvilágítás </t>
    </r>
    <r>
      <rPr>
        <sz val="12"/>
        <rFont val="Times New Roman"/>
        <family val="1"/>
        <charset val="238"/>
      </rPr>
      <t>064010</t>
    </r>
  </si>
  <si>
    <r>
      <t xml:space="preserve">Zöldterület-kezelés </t>
    </r>
    <r>
      <rPr>
        <sz val="12"/>
        <rFont val="Times New Roman"/>
        <family val="1"/>
        <charset val="238"/>
      </rPr>
      <t>066010</t>
    </r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</si>
  <si>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</si>
  <si>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r>
      <t xml:space="preserve">Könyvtári állomány gyarapítása, nyilvántartása </t>
    </r>
    <r>
      <rPr>
        <sz val="12"/>
        <rFont val="Times New Roman"/>
        <family val="1"/>
        <charset val="238"/>
      </rPr>
      <t>082042</t>
    </r>
  </si>
  <si>
    <r>
      <t xml:space="preserve">Közművelődés - közösségi és társadalmi részvétel fejlesztése </t>
    </r>
    <r>
      <rPr>
        <sz val="12"/>
        <rFont val="Times New Roman"/>
        <family val="1"/>
        <charset val="238"/>
      </rPr>
      <t>082091</t>
    </r>
  </si>
  <si>
    <r>
      <t xml:space="preserve">Intézményen kívüli gyermekétkeztetés </t>
    </r>
    <r>
      <rPr>
        <sz val="12"/>
        <rFont val="Times New Roman"/>
        <family val="1"/>
        <charset val="238"/>
      </rPr>
      <t>104037</t>
    </r>
  </si>
  <si>
    <r>
      <t xml:space="preserve">Falugondnoki, tanyagondnoki szolgáltatás </t>
    </r>
    <r>
      <rPr>
        <sz val="12"/>
        <rFont val="Times New Roman"/>
        <family val="1"/>
        <charset val="238"/>
      </rPr>
      <t>107055</t>
    </r>
  </si>
  <si>
    <r>
      <t xml:space="preserve">Egyéb szociális pénzbeli és természetbeni ellátások, támogatások </t>
    </r>
    <r>
      <rPr>
        <sz val="12"/>
        <rFont val="Times New Roman"/>
        <family val="1"/>
        <charset val="238"/>
      </rPr>
      <t>107060</t>
    </r>
  </si>
  <si>
    <r>
      <t xml:space="preserve">terv  </t>
    </r>
    <r>
      <rPr>
        <sz val="8"/>
        <rFont val="Times New Roman"/>
        <family val="1"/>
        <charset val="238"/>
      </rPr>
      <t>módosított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</si>
</sst>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00"/>
  </numFmts>
  <fonts count="25" x14ac:knownFonts="1">
    <font>
      <sz val="10"/>
      <name val="Arial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8"/>
      <name val="Times New Roman"/>
      <family val="1"/>
      <charset val="238"/>
    </font>
    <font>
      <i/>
      <sz val="10"/>
      <name val="Arial"/>
      <family val="2"/>
      <charset val="238"/>
    </font>
    <font>
      <i/>
      <u/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i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7" fillId="0" borderId="0" applyFont="0" applyFill="0" applyBorder="0" applyAlignment="0" applyProtection="0"/>
    <xf numFmtId="0" fontId="15" fillId="0" borderId="0"/>
    <xf numFmtId="0" fontId="17" fillId="0" borderId="0"/>
    <xf numFmtId="0" fontId="24" fillId="0" borderId="0"/>
    <xf numFmtId="0" fontId="18" fillId="0" borderId="0"/>
  </cellStyleXfs>
  <cellXfs count="4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4" fillId="0" borderId="2" xfId="0" applyFon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2" fillId="0" borderId="3" xfId="0" applyFont="1" applyBorder="1"/>
    <xf numFmtId="0" fontId="7" fillId="0" borderId="0" xfId="0" applyFont="1" applyAlignment="1">
      <alignment vertical="center"/>
    </xf>
    <xf numFmtId="0" fontId="4" fillId="0" borderId="4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/>
    <xf numFmtId="0" fontId="3" fillId="0" borderId="10" xfId="0" applyFont="1" applyBorder="1" applyAlignment="1"/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3" fillId="0" borderId="1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0" fontId="4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justify" wrapText="1"/>
    </xf>
    <xf numFmtId="0" fontId="0" fillId="0" borderId="0" xfId="0" applyAlignment="1"/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3" fontId="3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3" fontId="4" fillId="0" borderId="1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justify" wrapText="1"/>
    </xf>
    <xf numFmtId="3" fontId="11" fillId="0" borderId="10" xfId="0" applyNumberFormat="1" applyFont="1" applyBorder="1" applyAlignment="1">
      <alignment horizontal="right" wrapText="1"/>
    </xf>
    <xf numFmtId="0" fontId="0" fillId="0" borderId="16" xfId="0" applyBorder="1"/>
    <xf numFmtId="0" fontId="4" fillId="0" borderId="16" xfId="0" applyFont="1" applyBorder="1" applyAlignment="1">
      <alignment horizontal="justify"/>
    </xf>
    <xf numFmtId="0" fontId="10" fillId="0" borderId="17" xfId="0" applyFont="1" applyBorder="1" applyAlignment="1">
      <alignment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0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0" fontId="10" fillId="0" borderId="20" xfId="0" applyFont="1" applyBorder="1" applyAlignment="1">
      <alignment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top" wrapText="1"/>
    </xf>
    <xf numFmtId="3" fontId="10" fillId="0" borderId="4" xfId="0" applyNumberFormat="1" applyFont="1" applyBorder="1" applyAlignment="1">
      <alignment horizontal="right" vertical="center" wrapText="1"/>
    </xf>
    <xf numFmtId="3" fontId="10" fillId="0" borderId="21" xfId="0" applyNumberFormat="1" applyFont="1" applyBorder="1" applyAlignment="1">
      <alignment horizontal="right" vertical="center" wrapText="1"/>
    </xf>
    <xf numFmtId="0" fontId="10" fillId="0" borderId="22" xfId="0" applyFont="1" applyBorder="1" applyAlignment="1">
      <alignment vertical="center" wrapText="1"/>
    </xf>
    <xf numFmtId="3" fontId="11" fillId="0" borderId="23" xfId="0" applyNumberFormat="1" applyFont="1" applyBorder="1" applyAlignment="1">
      <alignment horizontal="right" vertical="center" wrapText="1"/>
    </xf>
    <xf numFmtId="3" fontId="10" fillId="0" borderId="23" xfId="0" applyNumberFormat="1" applyFont="1" applyBorder="1" applyAlignment="1">
      <alignment horizontal="right" vertical="center" wrapText="1"/>
    </xf>
    <xf numFmtId="3" fontId="10" fillId="0" borderId="24" xfId="0" applyNumberFormat="1" applyFont="1" applyBorder="1" applyAlignment="1">
      <alignment horizontal="right" vertical="center" wrapText="1"/>
    </xf>
    <xf numFmtId="0" fontId="11" fillId="0" borderId="25" xfId="0" applyFont="1" applyBorder="1" applyAlignment="1">
      <alignment vertical="center" wrapText="1"/>
    </xf>
    <xf numFmtId="3" fontId="11" fillId="0" borderId="26" xfId="0" applyNumberFormat="1" applyFont="1" applyBorder="1" applyAlignment="1">
      <alignment horizontal="right" vertical="center" wrapText="1"/>
    </xf>
    <xf numFmtId="3" fontId="11" fillId="0" borderId="27" xfId="0" applyNumberFormat="1" applyFont="1" applyBorder="1" applyAlignment="1">
      <alignment horizontal="right" vertical="center" wrapText="1"/>
    </xf>
    <xf numFmtId="3" fontId="11" fillId="0" borderId="28" xfId="0" applyNumberFormat="1" applyFont="1" applyBorder="1" applyAlignment="1">
      <alignment horizontal="right" vertical="center" wrapText="1"/>
    </xf>
    <xf numFmtId="0" fontId="10" fillId="0" borderId="29" xfId="0" applyFont="1" applyBorder="1" applyAlignment="1">
      <alignment wrapText="1"/>
    </xf>
    <xf numFmtId="3" fontId="10" fillId="0" borderId="30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vertical="center" wrapText="1"/>
    </xf>
    <xf numFmtId="3" fontId="10" fillId="0" borderId="31" xfId="0" applyNumberFormat="1" applyFont="1" applyBorder="1" applyAlignment="1">
      <alignment horizontal="right" vertical="center" wrapText="1"/>
    </xf>
    <xf numFmtId="0" fontId="11" fillId="0" borderId="32" xfId="0" applyFont="1" applyBorder="1" applyAlignment="1">
      <alignment vertical="center" wrapText="1"/>
    </xf>
    <xf numFmtId="3" fontId="11" fillId="0" borderId="3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3" fontId="3" fillId="0" borderId="0" xfId="0" applyNumberFormat="1" applyFont="1"/>
    <xf numFmtId="3" fontId="6" fillId="0" borderId="0" xfId="0" applyNumberFormat="1" applyFont="1"/>
    <xf numFmtId="0" fontId="3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3" fillId="0" borderId="0" xfId="0" applyFont="1" applyAlignment="1"/>
    <xf numFmtId="0" fontId="3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/>
    <xf numFmtId="0" fontId="3" fillId="0" borderId="12" xfId="0" applyFont="1" applyBorder="1" applyAlignment="1">
      <alignment horizontal="center" wrapText="1"/>
    </xf>
    <xf numFmtId="3" fontId="14" fillId="0" borderId="0" xfId="0" applyNumberFormat="1" applyFont="1"/>
    <xf numFmtId="0" fontId="3" fillId="0" borderId="0" xfId="0" applyFont="1" applyBorder="1" applyAlignment="1">
      <alignment horizontal="center" vertical="top" wrapText="1"/>
    </xf>
    <xf numFmtId="3" fontId="4" fillId="0" borderId="34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35" xfId="0" applyNumberFormat="1" applyFont="1" applyBorder="1" applyAlignment="1">
      <alignment horizontal="right" wrapText="1"/>
    </xf>
    <xf numFmtId="3" fontId="4" fillId="0" borderId="36" xfId="0" applyNumberFormat="1" applyFont="1" applyBorder="1" applyAlignment="1">
      <alignment horizontal="right" vertical="center" wrapText="1"/>
    </xf>
    <xf numFmtId="3" fontId="4" fillId="0" borderId="37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3" fontId="3" fillId="0" borderId="38" xfId="0" applyNumberFormat="1" applyFont="1" applyBorder="1" applyAlignment="1">
      <alignment horizontal="right" vertical="center" wrapText="1"/>
    </xf>
    <xf numFmtId="0" fontId="1" fillId="0" borderId="0" xfId="0" applyFont="1" applyAlignment="1"/>
    <xf numFmtId="0" fontId="3" fillId="0" borderId="1" xfId="0" applyFont="1" applyBorder="1" applyAlignment="1"/>
    <xf numFmtId="0" fontId="3" fillId="0" borderId="8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15" fillId="0" borderId="0" xfId="0" applyFont="1" applyAlignment="1"/>
    <xf numFmtId="0" fontId="3" fillId="0" borderId="2" xfId="0" applyFont="1" applyBorder="1" applyAlignment="1">
      <alignment horizontal="justify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3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3" fontId="3" fillId="0" borderId="38" xfId="0" applyNumberFormat="1" applyFont="1" applyBorder="1" applyAlignment="1">
      <alignment horizontal="right" wrapText="1"/>
    </xf>
    <xf numFmtId="0" fontId="4" fillId="0" borderId="0" xfId="0" applyFont="1"/>
    <xf numFmtId="0" fontId="3" fillId="0" borderId="14" xfId="0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top"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/>
    <xf numFmtId="0" fontId="10" fillId="0" borderId="4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0" xfId="0" applyFont="1" applyAlignment="1">
      <alignment horizontal="center"/>
    </xf>
    <xf numFmtId="3" fontId="3" fillId="0" borderId="51" xfId="0" applyNumberFormat="1" applyFont="1" applyBorder="1" applyAlignment="1">
      <alignment horizontal="right" wrapText="1"/>
    </xf>
    <xf numFmtId="3" fontId="4" fillId="0" borderId="52" xfId="0" applyNumberFormat="1" applyFont="1" applyBorder="1" applyAlignment="1">
      <alignment horizontal="right" wrapText="1"/>
    </xf>
    <xf numFmtId="0" fontId="3" fillId="0" borderId="53" xfId="0" applyFont="1" applyBorder="1" applyAlignment="1">
      <alignment wrapText="1"/>
    </xf>
    <xf numFmtId="0" fontId="3" fillId="0" borderId="53" xfId="0" applyFont="1" applyBorder="1" applyAlignment="1">
      <alignment horizontal="justify" wrapText="1"/>
    </xf>
    <xf numFmtId="0" fontId="3" fillId="0" borderId="10" xfId="0" applyFont="1" applyBorder="1" applyAlignment="1">
      <alignment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54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54" xfId="0" applyNumberFormat="1" applyFont="1" applyBorder="1" applyAlignment="1">
      <alignment horizontal="right" vertical="center" wrapText="1"/>
    </xf>
    <xf numFmtId="3" fontId="3" fillId="0" borderId="53" xfId="0" applyNumberFormat="1" applyFont="1" applyBorder="1" applyAlignment="1">
      <alignment horizontal="right" wrapText="1"/>
    </xf>
    <xf numFmtId="3" fontId="3" fillId="0" borderId="5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vertical="center" wrapText="1"/>
    </xf>
    <xf numFmtId="0" fontId="4" fillId="0" borderId="56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57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3" fontId="12" fillId="0" borderId="36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1" fillId="0" borderId="0" xfId="0" applyFont="1"/>
    <xf numFmtId="0" fontId="15" fillId="0" borderId="0" xfId="0" applyFont="1"/>
    <xf numFmtId="0" fontId="4" fillId="0" borderId="4" xfId="0" applyFont="1" applyBorder="1" applyAlignment="1"/>
    <xf numFmtId="0" fontId="4" fillId="0" borderId="4" xfId="0" applyFont="1" applyBorder="1"/>
    <xf numFmtId="0" fontId="4" fillId="0" borderId="1" xfId="0" applyFont="1" applyBorder="1" applyAlignment="1"/>
    <xf numFmtId="3" fontId="3" fillId="0" borderId="10" xfId="0" applyNumberFormat="1" applyFont="1" applyBorder="1" applyAlignment="1">
      <alignment horizontal="right" wrapText="1"/>
    </xf>
    <xf numFmtId="3" fontId="3" fillId="0" borderId="5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justify" wrapText="1"/>
    </xf>
    <xf numFmtId="3" fontId="10" fillId="0" borderId="21" xfId="0" applyNumberFormat="1" applyFont="1" applyBorder="1" applyAlignment="1">
      <alignment horizontal="right" wrapText="1"/>
    </xf>
    <xf numFmtId="0" fontId="15" fillId="0" borderId="0" xfId="2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2" applyFont="1" applyFill="1" applyAlignment="1">
      <alignment horizontal="center"/>
    </xf>
    <xf numFmtId="0" fontId="15" fillId="2" borderId="0" xfId="2" applyFill="1" applyAlignment="1">
      <alignment horizontal="center"/>
    </xf>
    <xf numFmtId="0" fontId="15" fillId="2" borderId="0" xfId="2" applyFill="1"/>
    <xf numFmtId="0" fontId="18" fillId="2" borderId="0" xfId="5" applyFill="1"/>
    <xf numFmtId="3" fontId="18" fillId="2" borderId="0" xfId="5" applyNumberFormat="1" applyFill="1"/>
    <xf numFmtId="0" fontId="10" fillId="2" borderId="3" xfId="5" applyFont="1" applyFill="1" applyBorder="1"/>
    <xf numFmtId="0" fontId="11" fillId="2" borderId="3" xfId="5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0" xfId="2" applyFont="1" applyFill="1"/>
    <xf numFmtId="0" fontId="10" fillId="2" borderId="58" xfId="5" applyFont="1" applyFill="1" applyBorder="1"/>
    <xf numFmtId="0" fontId="11" fillId="2" borderId="10" xfId="5" applyFont="1" applyFill="1" applyBorder="1"/>
    <xf numFmtId="165" fontId="19" fillId="2" borderId="59" xfId="5" applyNumberFormat="1" applyFont="1" applyFill="1" applyBorder="1" applyAlignment="1">
      <alignment horizontal="center" vertical="center" wrapText="1"/>
    </xf>
    <xf numFmtId="0" fontId="19" fillId="2" borderId="23" xfId="5" applyFont="1" applyFill="1" applyBorder="1" applyAlignment="1">
      <alignment horizontal="center" vertical="center"/>
    </xf>
    <xf numFmtId="3" fontId="11" fillId="2" borderId="23" xfId="5" applyNumberFormat="1" applyFont="1" applyFill="1" applyBorder="1" applyAlignment="1">
      <alignment horizontal="center" vertical="top" wrapText="1"/>
    </xf>
    <xf numFmtId="3" fontId="11" fillId="2" borderId="60" xfId="5" applyNumberFormat="1" applyFont="1" applyFill="1" applyBorder="1" applyAlignment="1">
      <alignment horizontal="center" vertical="top" wrapText="1"/>
    </xf>
    <xf numFmtId="0" fontId="10" fillId="2" borderId="61" xfId="5" applyFont="1" applyFill="1" applyBorder="1" applyAlignment="1">
      <alignment horizontal="center" vertical="top" wrapText="1"/>
    </xf>
    <xf numFmtId="0" fontId="10" fillId="2" borderId="57" xfId="5" applyFont="1" applyFill="1" applyBorder="1" applyAlignment="1">
      <alignment horizontal="left" vertical="top" wrapText="1"/>
    </xf>
    <xf numFmtId="3" fontId="11" fillId="2" borderId="38" xfId="5" applyNumberFormat="1" applyFont="1" applyFill="1" applyBorder="1" applyAlignment="1">
      <alignment horizontal="right" vertical="top" wrapText="1"/>
    </xf>
    <xf numFmtId="0" fontId="10" fillId="2" borderId="62" xfId="5" applyFont="1" applyFill="1" applyBorder="1" applyAlignment="1">
      <alignment horizontal="center" vertical="top" wrapText="1"/>
    </xf>
    <xf numFmtId="0" fontId="10" fillId="2" borderId="63" xfId="5" applyFont="1" applyFill="1" applyBorder="1" applyAlignment="1">
      <alignment horizontal="left" vertical="top" wrapText="1"/>
    </xf>
    <xf numFmtId="3" fontId="11" fillId="2" borderId="35" xfId="5" applyNumberFormat="1" applyFont="1" applyFill="1" applyBorder="1" applyAlignment="1">
      <alignment horizontal="right" vertical="top" wrapText="1"/>
    </xf>
    <xf numFmtId="3" fontId="11" fillId="2" borderId="1" xfId="5" applyNumberFormat="1" applyFont="1" applyFill="1" applyBorder="1" applyAlignment="1">
      <alignment horizontal="right" vertical="top" wrapText="1"/>
    </xf>
    <xf numFmtId="3" fontId="11" fillId="2" borderId="5" xfId="5" applyNumberFormat="1" applyFont="1" applyFill="1" applyBorder="1" applyAlignment="1">
      <alignment horizontal="right" vertical="top" wrapText="1"/>
    </xf>
    <xf numFmtId="0" fontId="10" fillId="2" borderId="64" xfId="5" applyFont="1" applyFill="1" applyBorder="1" applyAlignment="1">
      <alignment horizontal="center" vertical="top" wrapText="1"/>
    </xf>
    <xf numFmtId="0" fontId="10" fillId="2" borderId="56" xfId="5" applyFont="1" applyFill="1" applyBorder="1" applyAlignment="1">
      <alignment horizontal="left" vertical="top" wrapText="1"/>
    </xf>
    <xf numFmtId="0" fontId="10" fillId="2" borderId="65" xfId="5" applyFont="1" applyFill="1" applyBorder="1" applyAlignment="1">
      <alignment horizontal="center" vertical="top" wrapText="1"/>
    </xf>
    <xf numFmtId="0" fontId="11" fillId="2" borderId="66" xfId="5" applyFont="1" applyFill="1" applyBorder="1" applyAlignment="1">
      <alignment horizontal="left" vertical="top" wrapText="1"/>
    </xf>
    <xf numFmtId="3" fontId="11" fillId="2" borderId="15" xfId="5" applyNumberFormat="1" applyFont="1" applyFill="1" applyBorder="1" applyAlignment="1">
      <alignment horizontal="right" vertical="top" wrapText="1"/>
    </xf>
    <xf numFmtId="3" fontId="11" fillId="2" borderId="36" xfId="5" applyNumberFormat="1" applyFont="1" applyFill="1" applyBorder="1" applyAlignment="1">
      <alignment horizontal="right" vertical="top" wrapText="1"/>
    </xf>
    <xf numFmtId="0" fontId="10" fillId="2" borderId="58" xfId="5" applyFont="1" applyFill="1" applyBorder="1" applyAlignment="1">
      <alignment horizontal="center" vertical="top" wrapText="1"/>
    </xf>
    <xf numFmtId="0" fontId="10" fillId="2" borderId="59" xfId="5" applyFont="1" applyFill="1" applyBorder="1" applyAlignment="1">
      <alignment horizontal="center" vertical="top" wrapText="1"/>
    </xf>
    <xf numFmtId="0" fontId="10" fillId="2" borderId="9" xfId="5" applyFont="1" applyFill="1" applyBorder="1" applyAlignment="1">
      <alignment horizontal="left" vertical="top" wrapText="1"/>
    </xf>
    <xf numFmtId="0" fontId="10" fillId="2" borderId="12" xfId="5" applyFont="1" applyFill="1" applyBorder="1" applyAlignment="1">
      <alignment horizontal="center" vertical="top" wrapText="1"/>
    </xf>
    <xf numFmtId="0" fontId="10" fillId="2" borderId="67" xfId="5" applyFont="1" applyFill="1" applyBorder="1" applyAlignment="1">
      <alignment horizontal="left" vertical="top" wrapText="1"/>
    </xf>
    <xf numFmtId="3" fontId="11" fillId="2" borderId="60" xfId="5" applyNumberFormat="1" applyFont="1" applyFill="1" applyBorder="1" applyAlignment="1">
      <alignment horizontal="right" vertical="top" wrapText="1"/>
    </xf>
    <xf numFmtId="0" fontId="10" fillId="2" borderId="57" xfId="4" applyFont="1" applyFill="1" applyBorder="1" applyAlignment="1">
      <alignment horizontal="left" vertical="center" wrapText="1"/>
    </xf>
    <xf numFmtId="3" fontId="11" fillId="2" borderId="6" xfId="5" applyNumberFormat="1" applyFont="1" applyFill="1" applyBorder="1" applyAlignment="1">
      <alignment horizontal="right" vertical="top" wrapText="1"/>
    </xf>
    <xf numFmtId="0" fontId="10" fillId="2" borderId="9" xfId="4" applyFont="1" applyFill="1" applyBorder="1" applyAlignment="1">
      <alignment horizontal="left" vertical="center" wrapText="1"/>
    </xf>
    <xf numFmtId="0" fontId="19" fillId="2" borderId="66" xfId="4" applyFont="1" applyFill="1" applyBorder="1" applyAlignment="1">
      <alignment horizontal="left" vertical="center" wrapText="1"/>
    </xf>
    <xf numFmtId="0" fontId="10" fillId="2" borderId="8" xfId="5" applyFont="1" applyFill="1" applyBorder="1" applyAlignment="1">
      <alignment horizontal="center" vertical="top" wrapText="1"/>
    </xf>
    <xf numFmtId="3" fontId="11" fillId="2" borderId="68" xfId="5" applyNumberFormat="1" applyFont="1" applyFill="1" applyBorder="1" applyAlignment="1">
      <alignment horizontal="right" vertical="top" wrapText="1"/>
    </xf>
    <xf numFmtId="0" fontId="11" fillId="2" borderId="40" xfId="5" applyFont="1" applyFill="1" applyBorder="1" applyAlignment="1">
      <alignment horizontal="left" vertical="top" wrapText="1"/>
    </xf>
    <xf numFmtId="0" fontId="11" fillId="2" borderId="15" xfId="5" applyFont="1" applyFill="1" applyBorder="1"/>
    <xf numFmtId="3" fontId="11" fillId="2" borderId="11" xfId="5" applyNumberFormat="1" applyFont="1" applyFill="1" applyBorder="1" applyAlignment="1">
      <alignment horizontal="right" vertical="top" wrapText="1"/>
    </xf>
    <xf numFmtId="3" fontId="11" fillId="2" borderId="13" xfId="5" applyNumberFormat="1" applyFont="1" applyFill="1" applyBorder="1" applyAlignment="1">
      <alignment horizontal="right" vertical="top" wrapText="1"/>
    </xf>
    <xf numFmtId="3" fontId="10" fillId="2" borderId="10" xfId="5" applyNumberFormat="1" applyFont="1" applyFill="1" applyBorder="1" applyAlignment="1">
      <alignment horizontal="right" vertical="top" wrapText="1"/>
    </xf>
    <xf numFmtId="3" fontId="10" fillId="2" borderId="4" xfId="5" applyNumberFormat="1" applyFont="1" applyFill="1" applyBorder="1" applyAlignment="1">
      <alignment horizontal="right" vertical="top" wrapText="1"/>
    </xf>
    <xf numFmtId="3" fontId="10" fillId="2" borderId="1" xfId="5" applyNumberFormat="1" applyFont="1" applyFill="1" applyBorder="1" applyAlignment="1">
      <alignment horizontal="right" vertical="top" wrapText="1"/>
    </xf>
    <xf numFmtId="3" fontId="10" fillId="2" borderId="53" xfId="5" applyNumberFormat="1" applyFont="1" applyFill="1" applyBorder="1" applyAlignment="1">
      <alignment horizontal="right" vertical="top" wrapText="1"/>
    </xf>
    <xf numFmtId="3" fontId="10" fillId="2" borderId="23" xfId="5" applyNumberFormat="1" applyFont="1" applyFill="1" applyBorder="1" applyAlignment="1">
      <alignment horizontal="right" vertical="top" wrapText="1"/>
    </xf>
    <xf numFmtId="3" fontId="10" fillId="2" borderId="69" xfId="5" applyNumberFormat="1" applyFont="1" applyFill="1" applyBorder="1" applyAlignment="1">
      <alignment horizontal="right" vertical="top" wrapText="1"/>
    </xf>
    <xf numFmtId="0" fontId="10" fillId="2" borderId="70" xfId="5" applyFont="1" applyFill="1" applyBorder="1" applyAlignment="1">
      <alignment horizontal="center" vertical="top" wrapText="1"/>
    </xf>
    <xf numFmtId="0" fontId="11" fillId="2" borderId="15" xfId="5" applyFont="1" applyFill="1" applyBorder="1" applyAlignment="1">
      <alignment horizontal="left" vertical="top" wrapText="1"/>
    </xf>
    <xf numFmtId="0" fontId="11" fillId="2" borderId="0" xfId="2" applyFont="1" applyFill="1"/>
    <xf numFmtId="0" fontId="10" fillId="2" borderId="62" xfId="5" applyFont="1" applyFill="1" applyBorder="1" applyAlignment="1">
      <alignment horizontal="center" wrapText="1"/>
    </xf>
    <xf numFmtId="0" fontId="10" fillId="2" borderId="63" xfId="5" applyFont="1" applyFill="1" applyBorder="1" applyAlignment="1">
      <alignment horizontal="left" wrapText="1"/>
    </xf>
    <xf numFmtId="3" fontId="10" fillId="2" borderId="4" xfId="5" applyNumberFormat="1" applyFont="1" applyFill="1" applyBorder="1" applyAlignment="1">
      <alignment horizontal="right" wrapText="1"/>
    </xf>
    <xf numFmtId="3" fontId="11" fillId="2" borderId="35" xfId="5" applyNumberFormat="1" applyFont="1" applyFill="1" applyBorder="1" applyAlignment="1">
      <alignment horizontal="right" wrapText="1"/>
    </xf>
    <xf numFmtId="0" fontId="10" fillId="2" borderId="0" xfId="2" applyFont="1" applyFill="1" applyAlignment="1"/>
    <xf numFmtId="0" fontId="11" fillId="2" borderId="0" xfId="2" applyFont="1" applyFill="1" applyAlignment="1"/>
    <xf numFmtId="0" fontId="10" fillId="2" borderId="58" xfId="5" applyFont="1" applyFill="1" applyBorder="1" applyAlignment="1">
      <alignment horizontal="center" wrapText="1"/>
    </xf>
    <xf numFmtId="0" fontId="10" fillId="2" borderId="71" xfId="5" applyFont="1" applyFill="1" applyBorder="1" applyAlignment="1">
      <alignment horizontal="left" wrapText="1"/>
    </xf>
    <xf numFmtId="3" fontId="10" fillId="2" borderId="69" xfId="5" applyNumberFormat="1" applyFont="1" applyFill="1" applyBorder="1" applyAlignment="1">
      <alignment horizontal="right" wrapText="1"/>
    </xf>
    <xf numFmtId="3" fontId="11" fillId="2" borderId="68" xfId="5" applyNumberFormat="1" applyFont="1" applyFill="1" applyBorder="1" applyAlignment="1">
      <alignment horizontal="right" wrapText="1"/>
    </xf>
    <xf numFmtId="0" fontId="11" fillId="2" borderId="65" xfId="5" applyFont="1" applyFill="1" applyBorder="1" applyAlignment="1">
      <alignment horizontal="center" wrapText="1"/>
    </xf>
    <xf numFmtId="0" fontId="11" fillId="2" borderId="15" xfId="5" applyFont="1" applyFill="1" applyBorder="1" applyAlignment="1">
      <alignment horizontal="left" wrapText="1"/>
    </xf>
    <xf numFmtId="3" fontId="11" fillId="2" borderId="15" xfId="5" applyNumberFormat="1" applyFont="1" applyFill="1" applyBorder="1" applyAlignment="1">
      <alignment horizontal="right" wrapText="1"/>
    </xf>
    <xf numFmtId="3" fontId="11" fillId="2" borderId="36" xfId="5" applyNumberFormat="1" applyFont="1" applyFill="1" applyBorder="1" applyAlignment="1">
      <alignment horizontal="right" wrapText="1"/>
    </xf>
    <xf numFmtId="0" fontId="11" fillId="2" borderId="65" xfId="5" applyFont="1" applyFill="1" applyBorder="1" applyAlignment="1">
      <alignment horizontal="center" vertical="top" wrapText="1"/>
    </xf>
    <xf numFmtId="3" fontId="10" fillId="2" borderId="10" xfId="5" applyNumberFormat="1" applyFont="1" applyFill="1" applyBorder="1" applyAlignment="1">
      <alignment horizontal="right" wrapText="1"/>
    </xf>
    <xf numFmtId="3" fontId="11" fillId="2" borderId="38" xfId="5" applyNumberFormat="1" applyFont="1" applyFill="1" applyBorder="1" applyAlignment="1">
      <alignment horizontal="right" wrapText="1"/>
    </xf>
    <xf numFmtId="0" fontId="10" fillId="2" borderId="57" xfId="5" applyFont="1" applyFill="1" applyBorder="1" applyAlignment="1">
      <alignment horizontal="left" vertical="center" wrapText="1"/>
    </xf>
    <xf numFmtId="3" fontId="12" fillId="0" borderId="15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3" fillId="0" borderId="7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3" fontId="3" fillId="0" borderId="72" xfId="0" applyNumberFormat="1" applyFont="1" applyBorder="1" applyAlignment="1">
      <alignment horizontal="right" wrapText="1"/>
    </xf>
    <xf numFmtId="3" fontId="4" fillId="0" borderId="74" xfId="0" applyNumberFormat="1" applyFont="1" applyBorder="1" applyAlignment="1">
      <alignment horizontal="right" vertical="center" wrapText="1"/>
    </xf>
    <xf numFmtId="3" fontId="3" fillId="0" borderId="75" xfId="0" applyNumberFormat="1" applyFont="1" applyBorder="1" applyAlignment="1">
      <alignment horizontal="right" wrapText="1"/>
    </xf>
    <xf numFmtId="3" fontId="4" fillId="0" borderId="72" xfId="0" applyNumberFormat="1" applyFont="1" applyBorder="1" applyAlignment="1">
      <alignment horizontal="right" wrapText="1"/>
    </xf>
    <xf numFmtId="3" fontId="3" fillId="0" borderId="3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vertical="center" wrapText="1"/>
    </xf>
    <xf numFmtId="3" fontId="3" fillId="0" borderId="72" xfId="0" applyNumberFormat="1" applyFont="1" applyBorder="1" applyAlignment="1">
      <alignment horizontal="right" vertical="center" wrapText="1"/>
    </xf>
    <xf numFmtId="0" fontId="3" fillId="0" borderId="76" xfId="0" applyFont="1" applyBorder="1" applyAlignment="1">
      <alignment horizontal="center" vertical="center" wrapText="1"/>
    </xf>
    <xf numFmtId="3" fontId="3" fillId="0" borderId="77" xfId="0" applyNumberFormat="1" applyFont="1" applyBorder="1" applyAlignment="1">
      <alignment horizontal="right" vertical="center" wrapText="1"/>
    </xf>
    <xf numFmtId="3" fontId="4" fillId="0" borderId="77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12" fillId="0" borderId="78" xfId="0" applyNumberFormat="1" applyFont="1" applyBorder="1" applyAlignment="1">
      <alignment horizontal="right" vertical="center"/>
    </xf>
    <xf numFmtId="3" fontId="9" fillId="0" borderId="78" xfId="0" applyNumberFormat="1" applyFont="1" applyBorder="1" applyAlignment="1">
      <alignment horizontal="right" vertical="center"/>
    </xf>
    <xf numFmtId="3" fontId="12" fillId="0" borderId="72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/>
    </xf>
    <xf numFmtId="3" fontId="4" fillId="0" borderId="77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 wrapText="1"/>
    </xf>
    <xf numFmtId="3" fontId="4" fillId="0" borderId="7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4" fillId="0" borderId="75" xfId="0" applyNumberFormat="1" applyFont="1" applyBorder="1" applyAlignment="1">
      <alignment horizontal="right" wrapText="1"/>
    </xf>
    <xf numFmtId="3" fontId="4" fillId="0" borderId="53" xfId="0" applyNumberFormat="1" applyFont="1" applyBorder="1" applyAlignment="1">
      <alignment horizontal="right" wrapText="1"/>
    </xf>
    <xf numFmtId="3" fontId="4" fillId="0" borderId="75" xfId="0" applyNumberFormat="1" applyFont="1" applyBorder="1" applyAlignment="1">
      <alignment horizontal="right" vertical="center" wrapText="1"/>
    </xf>
    <xf numFmtId="3" fontId="4" fillId="0" borderId="53" xfId="0" applyNumberFormat="1" applyFont="1" applyBorder="1" applyAlignment="1">
      <alignment horizontal="right" vertical="center" wrapText="1"/>
    </xf>
    <xf numFmtId="3" fontId="12" fillId="0" borderId="79" xfId="0" applyNumberFormat="1" applyFont="1" applyBorder="1" applyAlignment="1">
      <alignment horizontal="right" vertical="center" wrapText="1"/>
    </xf>
    <xf numFmtId="3" fontId="12" fillId="0" borderId="78" xfId="0" applyNumberFormat="1" applyFont="1" applyBorder="1" applyAlignment="1">
      <alignment horizontal="right" vertical="center" wrapText="1"/>
    </xf>
    <xf numFmtId="3" fontId="12" fillId="0" borderId="34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7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wrapText="1"/>
    </xf>
    <xf numFmtId="3" fontId="6" fillId="0" borderId="72" xfId="0" applyNumberFormat="1" applyFont="1" applyBorder="1" applyAlignment="1">
      <alignment horizontal="right" wrapText="1"/>
    </xf>
    <xf numFmtId="0" fontId="3" fillId="0" borderId="2" xfId="0" applyFont="1" applyBorder="1"/>
    <xf numFmtId="0" fontId="4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3" xfId="0" applyFont="1" applyBorder="1"/>
    <xf numFmtId="3" fontId="4" fillId="0" borderId="11" xfId="0" applyNumberFormat="1" applyFont="1" applyBorder="1" applyAlignment="1">
      <alignment horizontal="right" vertical="center" wrapText="1"/>
    </xf>
    <xf numFmtId="3" fontId="4" fillId="0" borderId="76" xfId="0" applyNumberFormat="1" applyFont="1" applyBorder="1" applyAlignment="1">
      <alignment horizontal="right" vertical="center" wrapText="1"/>
    </xf>
    <xf numFmtId="0" fontId="4" fillId="0" borderId="53" xfId="0" applyFont="1" applyBorder="1" applyAlignment="1">
      <alignment wrapText="1"/>
    </xf>
    <xf numFmtId="0" fontId="3" fillId="0" borderId="0" xfId="0" applyFont="1" applyAlignment="1"/>
    <xf numFmtId="0" fontId="22" fillId="0" borderId="2" xfId="0" applyFont="1" applyBorder="1" applyAlignment="1">
      <alignment vertical="center" wrapText="1"/>
    </xf>
    <xf numFmtId="3" fontId="12" fillId="0" borderId="1" xfId="0" applyNumberFormat="1" applyFont="1" applyBorder="1" applyAlignment="1">
      <alignment horizontal="right" vertical="center"/>
    </xf>
    <xf numFmtId="3" fontId="12" fillId="0" borderId="72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72" xfId="0" applyNumberFormat="1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72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3" fillId="0" borderId="9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top" wrapText="1"/>
    </xf>
    <xf numFmtId="3" fontId="4" fillId="0" borderId="23" xfId="0" applyNumberFormat="1" applyFont="1" applyBorder="1" applyAlignment="1">
      <alignment horizontal="right" vertical="center" wrapText="1"/>
    </xf>
    <xf numFmtId="3" fontId="4" fillId="0" borderId="85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justify" vertical="top" wrapText="1"/>
    </xf>
    <xf numFmtId="0" fontId="4" fillId="0" borderId="10" xfId="0" applyFont="1" applyBorder="1" applyAlignment="1"/>
    <xf numFmtId="0" fontId="4" fillId="0" borderId="53" xfId="0" applyFont="1" applyBorder="1" applyAlignment="1"/>
    <xf numFmtId="0" fontId="4" fillId="0" borderId="23" xfId="0" applyFont="1" applyBorder="1" applyAlignment="1"/>
    <xf numFmtId="3" fontId="4" fillId="0" borderId="23" xfId="0" applyNumberFormat="1" applyFont="1" applyBorder="1" applyAlignment="1">
      <alignment horizontal="right" wrapText="1"/>
    </xf>
    <xf numFmtId="3" fontId="4" fillId="0" borderId="85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56" xfId="0" applyFont="1" applyBorder="1"/>
    <xf numFmtId="0" fontId="4" fillId="0" borderId="12" xfId="0" applyFont="1" applyBorder="1" applyAlignment="1">
      <alignment horizontal="center" wrapText="1"/>
    </xf>
    <xf numFmtId="0" fontId="4" fillId="0" borderId="7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3" xfId="0" applyFont="1" applyBorder="1" applyAlignment="1">
      <alignment wrapText="1"/>
    </xf>
    <xf numFmtId="0" fontId="7" fillId="0" borderId="0" xfId="0" applyFont="1" applyAlignment="1"/>
    <xf numFmtId="0" fontId="9" fillId="0" borderId="7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3" fontId="12" fillId="0" borderId="72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3" fontId="23" fillId="0" borderId="0" xfId="0" applyNumberFormat="1" applyFont="1"/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2" fillId="0" borderId="80" xfId="0" applyFont="1" applyBorder="1" applyAlignment="1">
      <alignment horizontal="left" vertical="center" wrapText="1"/>
    </xf>
    <xf numFmtId="0" fontId="12" fillId="0" borderId="81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wrapText="1"/>
    </xf>
    <xf numFmtId="0" fontId="3" fillId="0" borderId="41" xfId="0" applyFont="1" applyBorder="1" applyAlignment="1">
      <alignment horizontal="left" wrapText="1"/>
    </xf>
    <xf numFmtId="0" fontId="3" fillId="0" borderId="52" xfId="0" applyFont="1" applyBorder="1" applyAlignment="1">
      <alignment horizontal="left" wrapText="1"/>
    </xf>
    <xf numFmtId="0" fontId="9" fillId="0" borderId="80" xfId="0" applyFont="1" applyBorder="1" applyAlignment="1">
      <alignment horizontal="left" vertical="center" wrapText="1"/>
    </xf>
    <xf numFmtId="0" fontId="9" fillId="0" borderId="81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2" fillId="0" borderId="80" xfId="0" applyFont="1" applyBorder="1" applyAlignment="1">
      <alignment horizontal="left" vertical="center"/>
    </xf>
    <xf numFmtId="0" fontId="12" fillId="0" borderId="8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2" fillId="0" borderId="8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1" fillId="2" borderId="71" xfId="5" applyFont="1" applyFill="1" applyBorder="1" applyAlignment="1">
      <alignment horizontal="center"/>
    </xf>
    <xf numFmtId="0" fontId="11" fillId="2" borderId="83" xfId="5" applyFont="1" applyFill="1" applyBorder="1" applyAlignment="1">
      <alignment horizontal="center"/>
    </xf>
    <xf numFmtId="0" fontId="11" fillId="2" borderId="84" xfId="5" applyFont="1" applyFill="1" applyBorder="1" applyAlignment="1">
      <alignment horizontal="center"/>
    </xf>
    <xf numFmtId="0" fontId="10" fillId="2" borderId="0" xfId="5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80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80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8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0" fontId="12" fillId="0" borderId="45" xfId="0" applyFont="1" applyBorder="1" applyAlignment="1">
      <alignment horizontal="left" vertical="center"/>
    </xf>
    <xf numFmtId="0" fontId="12" fillId="0" borderId="0" xfId="0" applyFont="1" applyAlignment="1">
      <alignment vertical="center"/>
    </xf>
  </cellXfs>
  <cellStyles count="6">
    <cellStyle name="Ezres 3" xfId="1" xr:uid="{00000000-0005-0000-0000-000000000000}"/>
    <cellStyle name="Normál" xfId="0" builtinId="0"/>
    <cellStyle name="Normál 2" xfId="2" xr:uid="{00000000-0005-0000-0000-000002000000}"/>
    <cellStyle name="Normál 3 2" xfId="3" xr:uid="{00000000-0005-0000-0000-000003000000}"/>
    <cellStyle name="Normál 5 3 2 2" xfId="4" xr:uid="{00000000-0005-0000-0000-000004000000}"/>
    <cellStyle name="Normá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zoomScaleNormal="100" zoomScaleSheetLayoutView="75" workbookViewId="0">
      <selection sqref="A1:H1"/>
    </sheetView>
  </sheetViews>
  <sheetFormatPr defaultRowHeight="12.75" x14ac:dyDescent="0.2"/>
  <cols>
    <col min="1" max="1" width="5.28515625" customWidth="1"/>
    <col min="2" max="2" width="5.5703125" customWidth="1"/>
    <col min="3" max="3" width="5.42578125" customWidth="1"/>
    <col min="4" max="4" width="6.7109375" customWidth="1"/>
    <col min="5" max="5" width="64.42578125" customWidth="1"/>
    <col min="6" max="6" width="11.85546875" customWidth="1"/>
    <col min="7" max="7" width="11.42578125" customWidth="1"/>
    <col min="8" max="8" width="12.140625" customWidth="1"/>
  </cols>
  <sheetData>
    <row r="1" spans="1:9" ht="15.75" x14ac:dyDescent="0.25">
      <c r="A1" s="361"/>
      <c r="B1" s="361"/>
      <c r="C1" s="361"/>
      <c r="D1" s="361"/>
      <c r="E1" s="361"/>
      <c r="F1" s="361"/>
      <c r="G1" s="361"/>
      <c r="H1" s="361"/>
      <c r="I1" s="136"/>
    </row>
    <row r="2" spans="1:9" s="3" customFormat="1" ht="21" customHeight="1" x14ac:dyDescent="0.25">
      <c r="E2" s="366" t="s">
        <v>7</v>
      </c>
      <c r="F2" s="366"/>
      <c r="G2" s="366"/>
      <c r="H2" s="366"/>
    </row>
    <row r="3" spans="1:9" s="3" customFormat="1" ht="21" customHeight="1" x14ac:dyDescent="0.25">
      <c r="E3" s="310"/>
      <c r="F3" s="310"/>
      <c r="G3" s="310"/>
      <c r="H3" s="310"/>
    </row>
    <row r="4" spans="1:9" s="46" customFormat="1" ht="15.75" x14ac:dyDescent="0.25">
      <c r="A4" s="361" t="s">
        <v>353</v>
      </c>
      <c r="B4" s="361"/>
      <c r="C4" s="361"/>
      <c r="D4" s="361"/>
      <c r="E4" s="361"/>
      <c r="F4" s="361"/>
      <c r="G4" s="361"/>
      <c r="H4" s="361"/>
    </row>
    <row r="5" spans="1:9" s="46" customFormat="1" ht="15.75" x14ac:dyDescent="0.25">
      <c r="A5" s="361" t="s">
        <v>374</v>
      </c>
      <c r="B5" s="361"/>
      <c r="C5" s="361"/>
      <c r="D5" s="361"/>
      <c r="E5" s="361"/>
      <c r="F5" s="361"/>
      <c r="G5" s="361"/>
      <c r="H5" s="361"/>
    </row>
    <row r="6" spans="1:9" s="3" customFormat="1" ht="29.25" customHeight="1" x14ac:dyDescent="0.25">
      <c r="A6" s="367" t="s">
        <v>30</v>
      </c>
      <c r="B6" s="367"/>
      <c r="C6" s="367"/>
      <c r="D6" s="367"/>
      <c r="E6" s="367"/>
      <c r="F6" s="367"/>
      <c r="G6" s="367"/>
      <c r="H6" s="367"/>
    </row>
    <row r="7" spans="1:9" s="3" customFormat="1" ht="25.5" customHeight="1" thickBot="1" x14ac:dyDescent="0.3">
      <c r="A7" s="11"/>
      <c r="B7" s="11"/>
      <c r="C7" s="11"/>
      <c r="D7" s="11"/>
      <c r="E7" s="11"/>
      <c r="F7" s="365" t="s">
        <v>193</v>
      </c>
      <c r="G7" s="365"/>
      <c r="H7" s="365"/>
    </row>
    <row r="8" spans="1:9" s="3" customFormat="1" ht="15" customHeight="1" x14ac:dyDescent="0.2">
      <c r="A8" s="125" t="s">
        <v>84</v>
      </c>
      <c r="B8" s="126" t="s">
        <v>85</v>
      </c>
      <c r="C8" s="126" t="s">
        <v>86</v>
      </c>
      <c r="D8" s="127" t="s">
        <v>87</v>
      </c>
      <c r="E8" s="128" t="s">
        <v>88</v>
      </c>
      <c r="F8" s="126" t="s">
        <v>89</v>
      </c>
      <c r="G8" s="126" t="s">
        <v>90</v>
      </c>
      <c r="H8" s="129" t="s">
        <v>91</v>
      </c>
    </row>
    <row r="9" spans="1:9" s="3" customFormat="1" ht="15.75" customHeight="1" x14ac:dyDescent="0.2">
      <c r="A9" s="100" t="s">
        <v>31</v>
      </c>
      <c r="B9" s="101" t="s">
        <v>32</v>
      </c>
      <c r="C9" s="124" t="s">
        <v>81</v>
      </c>
      <c r="D9" s="124" t="s">
        <v>33</v>
      </c>
      <c r="E9" s="93" t="s">
        <v>0</v>
      </c>
      <c r="F9" s="362" t="s">
        <v>354</v>
      </c>
      <c r="G9" s="363"/>
      <c r="H9" s="364"/>
    </row>
    <row r="10" spans="1:9" s="3" customFormat="1" ht="15" customHeight="1" thickBot="1" x14ac:dyDescent="0.25">
      <c r="A10" s="47" t="s">
        <v>34</v>
      </c>
      <c r="B10" s="48" t="s">
        <v>34</v>
      </c>
      <c r="C10" s="49" t="s">
        <v>82</v>
      </c>
      <c r="D10" s="49" t="s">
        <v>35</v>
      </c>
      <c r="E10" s="50"/>
      <c r="F10" s="272" t="s">
        <v>384</v>
      </c>
      <c r="G10" s="272" t="s">
        <v>409</v>
      </c>
      <c r="H10" s="44" t="s">
        <v>385</v>
      </c>
    </row>
    <row r="11" spans="1:9" s="5" customFormat="1" ht="20.100000000000001" customHeight="1" x14ac:dyDescent="0.25">
      <c r="A11" s="23" t="s">
        <v>1</v>
      </c>
      <c r="B11" s="24"/>
      <c r="C11" s="24"/>
      <c r="D11" s="24"/>
      <c r="E11" s="10" t="s">
        <v>29</v>
      </c>
      <c r="F11" s="277" t="s">
        <v>2</v>
      </c>
      <c r="G11" s="277" t="s">
        <v>2</v>
      </c>
      <c r="H11" s="273" t="s">
        <v>2</v>
      </c>
    </row>
    <row r="12" spans="1:9" s="5" customFormat="1" ht="30.75" customHeight="1" x14ac:dyDescent="0.25">
      <c r="A12" s="25"/>
      <c r="B12" s="30" t="s">
        <v>1</v>
      </c>
      <c r="C12" s="24"/>
      <c r="D12" s="24"/>
      <c r="E12" s="6" t="s">
        <v>151</v>
      </c>
      <c r="F12" s="17"/>
      <c r="G12" s="17"/>
      <c r="H12" s="273"/>
    </row>
    <row r="13" spans="1:9" s="5" customFormat="1" ht="17.100000000000001" customHeight="1" x14ac:dyDescent="0.25">
      <c r="A13" s="25"/>
      <c r="B13" s="24"/>
      <c r="C13" s="24" t="s">
        <v>1</v>
      </c>
      <c r="D13" s="24"/>
      <c r="E13" s="40" t="s">
        <v>41</v>
      </c>
      <c r="F13" s="17"/>
      <c r="G13" s="17"/>
      <c r="H13" s="273"/>
    </row>
    <row r="14" spans="1:9" s="5" customFormat="1" ht="15.75" customHeight="1" x14ac:dyDescent="0.25">
      <c r="A14" s="25"/>
      <c r="B14" s="24"/>
      <c r="C14" s="24"/>
      <c r="D14" s="112" t="s">
        <v>6</v>
      </c>
      <c r="E14" s="40" t="s">
        <v>123</v>
      </c>
      <c r="F14" s="17"/>
      <c r="G14" s="17"/>
      <c r="H14" s="273"/>
    </row>
    <row r="15" spans="1:9" s="5" customFormat="1" ht="15" customHeight="1" x14ac:dyDescent="0.25">
      <c r="A15" s="25"/>
      <c r="B15" s="24"/>
      <c r="C15" s="24"/>
      <c r="D15" s="112"/>
      <c r="E15" s="40" t="s">
        <v>204</v>
      </c>
      <c r="F15" s="17">
        <v>120000</v>
      </c>
      <c r="G15" s="17">
        <v>120000</v>
      </c>
      <c r="H15" s="273">
        <v>120000</v>
      </c>
    </row>
    <row r="16" spans="1:9" s="5" customFormat="1" ht="15" customHeight="1" x14ac:dyDescent="0.25">
      <c r="A16" s="25"/>
      <c r="B16" s="24"/>
      <c r="C16" s="24"/>
      <c r="D16" s="112"/>
      <c r="E16" s="40" t="s">
        <v>205</v>
      </c>
      <c r="F16" s="17">
        <v>20000</v>
      </c>
      <c r="G16" s="17">
        <v>20000</v>
      </c>
      <c r="H16" s="273">
        <v>20000</v>
      </c>
    </row>
    <row r="17" spans="1:8" s="5" customFormat="1" ht="15" customHeight="1" x14ac:dyDescent="0.25">
      <c r="A17" s="25"/>
      <c r="B17" s="24"/>
      <c r="C17" s="24"/>
      <c r="D17" s="112"/>
      <c r="E17" s="40" t="s">
        <v>206</v>
      </c>
      <c r="F17" s="17">
        <v>100</v>
      </c>
      <c r="G17" s="17">
        <v>100</v>
      </c>
      <c r="H17" s="273">
        <v>100</v>
      </c>
    </row>
    <row r="18" spans="1:8" s="12" customFormat="1" ht="32.1" customHeight="1" x14ac:dyDescent="0.2">
      <c r="A18" s="27"/>
      <c r="B18" s="28"/>
      <c r="C18" s="28"/>
      <c r="D18" s="28"/>
      <c r="E18" s="13" t="s">
        <v>157</v>
      </c>
      <c r="F18" s="278">
        <f>SUM(F15:F17)</f>
        <v>140100</v>
      </c>
      <c r="G18" s="278">
        <f>SUM(G15:G17)</f>
        <v>140100</v>
      </c>
      <c r="H18" s="274">
        <f>SUM(H15:H17)</f>
        <v>140100</v>
      </c>
    </row>
    <row r="19" spans="1:8" s="5" customFormat="1" ht="30.75" customHeight="1" x14ac:dyDescent="0.25">
      <c r="A19" s="25"/>
      <c r="B19" s="30" t="s">
        <v>4</v>
      </c>
      <c r="C19" s="24"/>
      <c r="D19" s="24"/>
      <c r="E19" s="165" t="s">
        <v>153</v>
      </c>
      <c r="F19" s="162"/>
      <c r="G19" s="162"/>
      <c r="H19" s="275"/>
    </row>
    <row r="20" spans="1:8" s="5" customFormat="1" ht="17.100000000000001" customHeight="1" x14ac:dyDescent="0.25">
      <c r="A20" s="25"/>
      <c r="B20" s="24"/>
      <c r="C20" s="24" t="s">
        <v>1</v>
      </c>
      <c r="D20" s="24"/>
      <c r="E20" s="40" t="s">
        <v>41</v>
      </c>
      <c r="F20" s="14"/>
      <c r="G20" s="14"/>
      <c r="H20" s="276"/>
    </row>
    <row r="21" spans="1:8" s="5" customFormat="1" ht="15.75" customHeight="1" x14ac:dyDescent="0.25">
      <c r="A21" s="25"/>
      <c r="B21" s="24"/>
      <c r="C21" s="24"/>
      <c r="D21" s="112" t="s">
        <v>6</v>
      </c>
      <c r="E21" s="40" t="s">
        <v>123</v>
      </c>
      <c r="F21" s="17"/>
      <c r="G21" s="17"/>
      <c r="H21" s="273"/>
    </row>
    <row r="22" spans="1:8" s="5" customFormat="1" ht="15" customHeight="1" x14ac:dyDescent="0.25">
      <c r="A22" s="25"/>
      <c r="B22" s="24"/>
      <c r="C22" s="24"/>
      <c r="D22" s="112"/>
      <c r="E22" s="40" t="s">
        <v>345</v>
      </c>
      <c r="F22" s="17">
        <v>400000</v>
      </c>
      <c r="G22" s="17">
        <v>400000</v>
      </c>
      <c r="H22" s="273">
        <v>400000</v>
      </c>
    </row>
    <row r="23" spans="1:8" s="5" customFormat="1" ht="15.75" customHeight="1" x14ac:dyDescent="0.25">
      <c r="A23" s="25"/>
      <c r="B23" s="24"/>
      <c r="C23" s="24"/>
      <c r="D23" s="112"/>
      <c r="E23" s="40" t="s">
        <v>175</v>
      </c>
      <c r="F23" s="17">
        <v>30000</v>
      </c>
      <c r="G23" s="17">
        <v>30000</v>
      </c>
      <c r="H23" s="273">
        <v>30000</v>
      </c>
    </row>
    <row r="24" spans="1:8" s="12" customFormat="1" ht="17.100000000000001" customHeight="1" x14ac:dyDescent="0.2">
      <c r="A24" s="27"/>
      <c r="B24" s="28"/>
      <c r="C24" s="28"/>
      <c r="D24" s="28"/>
      <c r="E24" s="13" t="s">
        <v>197</v>
      </c>
      <c r="F24" s="278">
        <f>SUM(F22:F23)</f>
        <v>430000</v>
      </c>
      <c r="G24" s="278">
        <f>SUM(G22:G23)</f>
        <v>430000</v>
      </c>
      <c r="H24" s="274">
        <f>SUM(H22:H23)</f>
        <v>430000</v>
      </c>
    </row>
    <row r="25" spans="1:8" s="5" customFormat="1" ht="18.95" customHeight="1" x14ac:dyDescent="0.25">
      <c r="A25" s="25"/>
      <c r="B25" s="30" t="s">
        <v>5</v>
      </c>
      <c r="C25" s="24"/>
      <c r="D25" s="112"/>
      <c r="E25" s="6" t="s">
        <v>163</v>
      </c>
      <c r="F25" s="17"/>
      <c r="G25" s="17"/>
      <c r="H25" s="273"/>
    </row>
    <row r="26" spans="1:8" s="5" customFormat="1" ht="17.100000000000001" customHeight="1" x14ac:dyDescent="0.25">
      <c r="A26" s="25"/>
      <c r="B26" s="24"/>
      <c r="C26" s="24" t="s">
        <v>1</v>
      </c>
      <c r="D26" s="24"/>
      <c r="E26" s="40" t="s">
        <v>41</v>
      </c>
      <c r="F26" s="14"/>
      <c r="G26" s="14"/>
      <c r="H26" s="276"/>
    </row>
    <row r="27" spans="1:8" s="5" customFormat="1" ht="17.100000000000001" customHeight="1" x14ac:dyDescent="0.25">
      <c r="A27" s="25"/>
      <c r="B27" s="24"/>
      <c r="C27" s="24"/>
      <c r="D27" s="112" t="s">
        <v>1</v>
      </c>
      <c r="E27" s="40" t="s">
        <v>164</v>
      </c>
      <c r="F27" s="14"/>
      <c r="G27" s="14"/>
      <c r="H27" s="276"/>
    </row>
    <row r="28" spans="1:8" s="5" customFormat="1" ht="17.100000000000001" customHeight="1" x14ac:dyDescent="0.25">
      <c r="A28" s="25"/>
      <c r="B28" s="24"/>
      <c r="C28" s="24"/>
      <c r="D28" s="112"/>
      <c r="E28" s="40" t="s">
        <v>165</v>
      </c>
      <c r="F28" s="14"/>
      <c r="G28" s="14"/>
      <c r="H28" s="276"/>
    </row>
    <row r="29" spans="1:8" s="5" customFormat="1" ht="15" customHeight="1" x14ac:dyDescent="0.25">
      <c r="A29" s="25"/>
      <c r="B29" s="24"/>
      <c r="C29" s="24"/>
      <c r="D29" s="112"/>
      <c r="E29" s="40" t="s">
        <v>166</v>
      </c>
      <c r="F29" s="17"/>
      <c r="G29" s="17"/>
      <c r="H29" s="273"/>
    </row>
    <row r="30" spans="1:8" s="7" customFormat="1" ht="15" customHeight="1" x14ac:dyDescent="0.25">
      <c r="A30" s="26"/>
      <c r="B30" s="4"/>
      <c r="C30" s="4"/>
      <c r="D30" s="32"/>
      <c r="E30" s="21" t="s">
        <v>167</v>
      </c>
      <c r="F30" s="122">
        <v>3949097</v>
      </c>
      <c r="G30" s="122">
        <v>3949097</v>
      </c>
      <c r="H30" s="279">
        <v>3949097</v>
      </c>
    </row>
    <row r="31" spans="1:8" s="7" customFormat="1" ht="15" customHeight="1" x14ac:dyDescent="0.25">
      <c r="A31" s="26"/>
      <c r="B31" s="4"/>
      <c r="C31" s="4"/>
      <c r="D31" s="4"/>
      <c r="E31" s="1" t="s">
        <v>168</v>
      </c>
      <c r="F31" s="122">
        <v>3932523</v>
      </c>
      <c r="G31" s="122">
        <v>3932523</v>
      </c>
      <c r="H31" s="279">
        <v>3932523</v>
      </c>
    </row>
    <row r="32" spans="1:8" s="7" customFormat="1" ht="15" customHeight="1" x14ac:dyDescent="0.25">
      <c r="A32" s="26"/>
      <c r="B32" s="4"/>
      <c r="C32" s="4"/>
      <c r="D32" s="113"/>
      <c r="E32" s="1" t="s">
        <v>182</v>
      </c>
      <c r="F32" s="122">
        <v>63750</v>
      </c>
      <c r="G32" s="122">
        <v>63750</v>
      </c>
      <c r="H32" s="279">
        <v>63750</v>
      </c>
    </row>
    <row r="33" spans="1:8" s="7" customFormat="1" ht="15" customHeight="1" x14ac:dyDescent="0.25">
      <c r="A33" s="26"/>
      <c r="B33" s="4"/>
      <c r="C33" s="4"/>
      <c r="D33" s="113"/>
      <c r="E33" s="1" t="s">
        <v>214</v>
      </c>
      <c r="F33" s="312">
        <v>1908900</v>
      </c>
      <c r="G33" s="312">
        <v>1908900</v>
      </c>
      <c r="H33" s="313">
        <v>1908900</v>
      </c>
    </row>
    <row r="34" spans="1:8" s="7" customFormat="1" ht="15" customHeight="1" x14ac:dyDescent="0.2">
      <c r="A34" s="26"/>
      <c r="B34" s="4"/>
      <c r="C34" s="4"/>
      <c r="D34" s="113"/>
      <c r="E34" s="314"/>
      <c r="F34" s="122">
        <f>SUM(F30:F33)</f>
        <v>9854270</v>
      </c>
      <c r="G34" s="122">
        <f>SUM(G30:G33)</f>
        <v>9854270</v>
      </c>
      <c r="H34" s="279">
        <f>SUM(H30:H33)</f>
        <v>9854270</v>
      </c>
    </row>
    <row r="35" spans="1:8" s="5" customFormat="1" ht="17.100000000000001" customHeight="1" x14ac:dyDescent="0.25">
      <c r="A35" s="25"/>
      <c r="B35" s="24"/>
      <c r="C35" s="24"/>
      <c r="D35" s="24"/>
      <c r="E35" s="40" t="s">
        <v>191</v>
      </c>
      <c r="F35" s="17"/>
      <c r="G35" s="17"/>
      <c r="H35" s="273"/>
    </row>
    <row r="36" spans="1:8" s="5" customFormat="1" ht="15" customHeight="1" x14ac:dyDescent="0.25">
      <c r="A36" s="25"/>
      <c r="B36" s="24"/>
      <c r="C36" s="4"/>
      <c r="D36" s="113"/>
      <c r="E36" s="1" t="s">
        <v>190</v>
      </c>
      <c r="F36" s="122">
        <v>7629000</v>
      </c>
      <c r="G36" s="122">
        <v>7629000</v>
      </c>
      <c r="H36" s="279">
        <v>7629000</v>
      </c>
    </row>
    <row r="37" spans="1:8" s="5" customFormat="1" ht="15" customHeight="1" x14ac:dyDescent="0.25">
      <c r="A37" s="25"/>
      <c r="B37" s="24"/>
      <c r="C37" s="4"/>
      <c r="D37" s="113"/>
      <c r="E37" s="1" t="s">
        <v>169</v>
      </c>
      <c r="F37" s="122">
        <v>4772880</v>
      </c>
      <c r="G37" s="122">
        <v>4772880</v>
      </c>
      <c r="H37" s="279">
        <v>4772880</v>
      </c>
    </row>
    <row r="38" spans="1:8" s="5" customFormat="1" ht="15" customHeight="1" x14ac:dyDescent="0.25">
      <c r="A38" s="25"/>
      <c r="B38" s="24"/>
      <c r="C38" s="4"/>
      <c r="D38" s="113"/>
      <c r="E38" s="1" t="s">
        <v>362</v>
      </c>
      <c r="F38" s="122">
        <v>304604</v>
      </c>
      <c r="G38" s="122">
        <v>572352</v>
      </c>
      <c r="H38" s="279">
        <v>572352</v>
      </c>
    </row>
    <row r="39" spans="1:8" s="5" customFormat="1" ht="15" customHeight="1" x14ac:dyDescent="0.25">
      <c r="A39" s="25"/>
      <c r="B39" s="24"/>
      <c r="C39" s="24"/>
      <c r="D39" s="112"/>
      <c r="E39" s="8" t="s">
        <v>396</v>
      </c>
      <c r="F39" s="17" t="s">
        <v>3</v>
      </c>
      <c r="G39" s="17">
        <v>399736</v>
      </c>
      <c r="H39" s="273">
        <v>399736</v>
      </c>
    </row>
    <row r="40" spans="1:8" s="5" customFormat="1" ht="15" customHeight="1" x14ac:dyDescent="0.25">
      <c r="A40" s="25"/>
      <c r="B40" s="24"/>
      <c r="C40" s="24"/>
      <c r="D40" s="112"/>
      <c r="E40" s="8" t="s">
        <v>395</v>
      </c>
      <c r="F40" s="315" t="s">
        <v>3</v>
      </c>
      <c r="G40" s="315">
        <v>237000</v>
      </c>
      <c r="H40" s="316">
        <v>237000</v>
      </c>
    </row>
    <row r="41" spans="1:8" s="3" customFormat="1" ht="15" customHeight="1" x14ac:dyDescent="0.25">
      <c r="A41" s="100"/>
      <c r="B41" s="101"/>
      <c r="C41" s="4"/>
      <c r="D41" s="113"/>
      <c r="E41" s="317"/>
      <c r="F41" s="122">
        <f>SUM(F36:F40)</f>
        <v>12706484</v>
      </c>
      <c r="G41" s="122">
        <f>SUM(G36:G40)</f>
        <v>13610968</v>
      </c>
      <c r="H41" s="279">
        <f>SUM(H36:H40)</f>
        <v>13610968</v>
      </c>
    </row>
    <row r="42" spans="1:8" s="5" customFormat="1" ht="15" customHeight="1" x14ac:dyDescent="0.25">
      <c r="A42" s="25"/>
      <c r="B42" s="24"/>
      <c r="C42" s="24"/>
      <c r="D42" s="112"/>
      <c r="E42" s="40" t="s">
        <v>192</v>
      </c>
      <c r="F42" s="17"/>
      <c r="G42" s="17"/>
      <c r="H42" s="273"/>
    </row>
    <row r="43" spans="1:8" s="5" customFormat="1" ht="15" customHeight="1" x14ac:dyDescent="0.25">
      <c r="A43" s="25"/>
      <c r="B43" s="24"/>
      <c r="C43" s="24"/>
      <c r="D43" s="112"/>
      <c r="E43" s="40" t="s">
        <v>170</v>
      </c>
      <c r="F43" s="17">
        <v>1800000</v>
      </c>
      <c r="G43" s="17">
        <v>1800000</v>
      </c>
      <c r="H43" s="273">
        <v>1800000</v>
      </c>
    </row>
    <row r="44" spans="1:8" s="5" customFormat="1" ht="15" customHeight="1" x14ac:dyDescent="0.25">
      <c r="A44" s="25"/>
      <c r="B44" s="24"/>
      <c r="C44" s="24"/>
      <c r="D44" s="112"/>
      <c r="E44" s="8" t="s">
        <v>394</v>
      </c>
      <c r="F44" s="315" t="s">
        <v>3</v>
      </c>
      <c r="G44" s="315">
        <v>200000</v>
      </c>
      <c r="H44" s="316">
        <v>200000</v>
      </c>
    </row>
    <row r="45" spans="1:8" s="5" customFormat="1" ht="15" customHeight="1" x14ac:dyDescent="0.25">
      <c r="A45" s="25"/>
      <c r="B45" s="4"/>
      <c r="C45" s="4"/>
      <c r="D45" s="113"/>
      <c r="E45" s="8"/>
      <c r="F45" s="122">
        <f>SUM(F43:F44)</f>
        <v>1800000</v>
      </c>
      <c r="G45" s="122">
        <f>SUM(G43:G44)</f>
        <v>2000000</v>
      </c>
      <c r="H45" s="279">
        <f>SUM(H43:H44)</f>
        <v>2000000</v>
      </c>
    </row>
    <row r="46" spans="1:8" s="5" customFormat="1" ht="15" customHeight="1" x14ac:dyDescent="0.25">
      <c r="A46" s="25"/>
      <c r="B46" s="4"/>
      <c r="C46" s="4"/>
      <c r="D46" s="113"/>
      <c r="E46" s="8" t="s">
        <v>399</v>
      </c>
      <c r="F46" s="122"/>
      <c r="G46" s="122"/>
      <c r="H46" s="279"/>
    </row>
    <row r="47" spans="1:8" s="5" customFormat="1" ht="15" customHeight="1" x14ac:dyDescent="0.25">
      <c r="A47" s="25"/>
      <c r="B47" s="4"/>
      <c r="C47" s="4"/>
      <c r="D47" s="113"/>
      <c r="E47" s="8" t="s">
        <v>397</v>
      </c>
      <c r="F47" s="122" t="s">
        <v>3</v>
      </c>
      <c r="G47" s="122">
        <v>1524000</v>
      </c>
      <c r="H47" s="279">
        <v>1524000</v>
      </c>
    </row>
    <row r="48" spans="1:8" s="5" customFormat="1" ht="15" customHeight="1" x14ac:dyDescent="0.25">
      <c r="A48" s="25"/>
      <c r="B48" s="4"/>
      <c r="C48" s="4"/>
      <c r="D48" s="113"/>
      <c r="E48" s="8" t="s">
        <v>400</v>
      </c>
      <c r="F48" s="122"/>
      <c r="G48" s="122"/>
      <c r="H48" s="279"/>
    </row>
    <row r="49" spans="1:8" s="5" customFormat="1" ht="15" customHeight="1" x14ac:dyDescent="0.25">
      <c r="A49" s="25"/>
      <c r="B49" s="4"/>
      <c r="C49" s="4"/>
      <c r="D49" s="113"/>
      <c r="E49" s="8" t="s">
        <v>398</v>
      </c>
      <c r="F49" s="122" t="s">
        <v>3</v>
      </c>
      <c r="G49" s="122">
        <v>117549</v>
      </c>
      <c r="H49" s="279">
        <v>117549</v>
      </c>
    </row>
    <row r="50" spans="1:8" s="5" customFormat="1" ht="17.100000000000001" customHeight="1" x14ac:dyDescent="0.25">
      <c r="A50" s="25"/>
      <c r="B50" s="4"/>
      <c r="C50" s="4"/>
      <c r="D50" s="4"/>
      <c r="E50" s="318" t="s">
        <v>171</v>
      </c>
      <c r="F50" s="278">
        <f>SUM(F34,F41,F45,F47,F49)</f>
        <v>24360754</v>
      </c>
      <c r="G50" s="278">
        <f>SUM(G34,G41,G45,G47,G49)</f>
        <v>27106787</v>
      </c>
      <c r="H50" s="274">
        <f>SUM(H34,H41,H45,H47,H49)</f>
        <v>27106787</v>
      </c>
    </row>
    <row r="51" spans="1:8" s="5" customFormat="1" ht="18.95" customHeight="1" x14ac:dyDescent="0.25">
      <c r="A51" s="25"/>
      <c r="B51" s="30" t="s">
        <v>6</v>
      </c>
      <c r="C51" s="30"/>
      <c r="D51" s="24"/>
      <c r="E51" s="31" t="s">
        <v>410</v>
      </c>
      <c r="F51" s="17"/>
      <c r="G51" s="162"/>
      <c r="H51" s="273"/>
    </row>
    <row r="52" spans="1:8" s="5" customFormat="1" ht="17.100000000000001" customHeight="1" x14ac:dyDescent="0.25">
      <c r="A52" s="25"/>
      <c r="B52" s="24"/>
      <c r="C52" s="24" t="s">
        <v>1</v>
      </c>
      <c r="D52" s="24"/>
      <c r="E52" s="40" t="s">
        <v>41</v>
      </c>
      <c r="F52" s="14"/>
      <c r="G52" s="14"/>
      <c r="H52" s="276"/>
    </row>
    <row r="53" spans="1:8" s="5" customFormat="1" ht="17.100000000000001" customHeight="1" x14ac:dyDescent="0.25">
      <c r="A53" s="25"/>
      <c r="B53" s="24"/>
      <c r="C53" s="24"/>
      <c r="D53" s="112" t="s">
        <v>1</v>
      </c>
      <c r="E53" s="40" t="s">
        <v>164</v>
      </c>
      <c r="F53" s="14"/>
      <c r="G53" s="14"/>
      <c r="H53" s="276"/>
    </row>
    <row r="54" spans="1:8" s="5" customFormat="1" ht="17.100000000000001" customHeight="1" x14ac:dyDescent="0.25">
      <c r="A54" s="25"/>
      <c r="B54" s="24"/>
      <c r="C54" s="24"/>
      <c r="D54" s="112"/>
      <c r="E54" s="40" t="s">
        <v>172</v>
      </c>
      <c r="F54" s="14"/>
      <c r="G54" s="14"/>
      <c r="H54" s="276"/>
    </row>
    <row r="55" spans="1:8" s="5" customFormat="1" ht="15" customHeight="1" thickBot="1" x14ac:dyDescent="0.3">
      <c r="A55" s="103"/>
      <c r="B55" s="319"/>
      <c r="C55" s="99"/>
      <c r="D55" s="320"/>
      <c r="E55" s="321" t="s">
        <v>173</v>
      </c>
      <c r="F55" s="322">
        <v>3900000</v>
      </c>
      <c r="G55" s="322">
        <v>4400000</v>
      </c>
      <c r="H55" s="323">
        <v>4400000</v>
      </c>
    </row>
    <row r="56" spans="1:8" s="5" customFormat="1" ht="17.25" customHeight="1" x14ac:dyDescent="0.25">
      <c r="A56" s="170"/>
      <c r="B56" s="171"/>
      <c r="C56" s="171"/>
      <c r="D56" s="171"/>
      <c r="E56" s="181"/>
      <c r="F56" s="54"/>
      <c r="G56" s="54"/>
    </row>
    <row r="57" spans="1:8" s="3" customFormat="1" ht="15" customHeight="1" x14ac:dyDescent="0.2">
      <c r="A57" s="377">
        <v>2</v>
      </c>
      <c r="B57" s="377"/>
      <c r="C57" s="377"/>
      <c r="D57" s="377"/>
      <c r="E57" s="377"/>
      <c r="F57" s="377"/>
      <c r="G57" s="309"/>
    </row>
    <row r="58" spans="1:8" s="3" customFormat="1" ht="18" customHeight="1" thickBot="1" x14ac:dyDescent="0.3">
      <c r="A58" s="11"/>
      <c r="B58" s="11"/>
      <c r="C58" s="11"/>
      <c r="D58" s="11"/>
      <c r="E58" s="11"/>
      <c r="F58" s="365" t="s">
        <v>193</v>
      </c>
      <c r="G58" s="365"/>
      <c r="H58" s="365"/>
    </row>
    <row r="59" spans="1:8" s="3" customFormat="1" ht="15" customHeight="1" x14ac:dyDescent="0.2">
      <c r="A59" s="125" t="s">
        <v>84</v>
      </c>
      <c r="B59" s="126" t="s">
        <v>85</v>
      </c>
      <c r="C59" s="126" t="s">
        <v>86</v>
      </c>
      <c r="D59" s="127" t="s">
        <v>87</v>
      </c>
      <c r="E59" s="128" t="s">
        <v>88</v>
      </c>
      <c r="F59" s="126" t="s">
        <v>89</v>
      </c>
      <c r="G59" s="126" t="s">
        <v>90</v>
      </c>
      <c r="H59" s="129" t="s">
        <v>91</v>
      </c>
    </row>
    <row r="60" spans="1:8" s="3" customFormat="1" ht="15.75" customHeight="1" x14ac:dyDescent="0.2">
      <c r="A60" s="100" t="s">
        <v>31</v>
      </c>
      <c r="B60" s="101" t="s">
        <v>32</v>
      </c>
      <c r="C60" s="124" t="s">
        <v>81</v>
      </c>
      <c r="D60" s="124" t="s">
        <v>33</v>
      </c>
      <c r="E60" s="93" t="s">
        <v>0</v>
      </c>
      <c r="F60" s="362" t="s">
        <v>354</v>
      </c>
      <c r="G60" s="363"/>
      <c r="H60" s="364"/>
    </row>
    <row r="61" spans="1:8" s="3" customFormat="1" ht="15" customHeight="1" thickBot="1" x14ac:dyDescent="0.25">
      <c r="A61" s="47" t="s">
        <v>34</v>
      </c>
      <c r="B61" s="48" t="s">
        <v>34</v>
      </c>
      <c r="C61" s="49" t="s">
        <v>82</v>
      </c>
      <c r="D61" s="49" t="s">
        <v>35</v>
      </c>
      <c r="E61" s="50"/>
      <c r="F61" s="272" t="s">
        <v>384</v>
      </c>
      <c r="G61" s="272" t="s">
        <v>409</v>
      </c>
      <c r="H61" s="44" t="s">
        <v>385</v>
      </c>
    </row>
    <row r="62" spans="1:8" s="5" customFormat="1" ht="21" customHeight="1" x14ac:dyDescent="0.25">
      <c r="A62" s="25"/>
      <c r="B62" s="30" t="s">
        <v>8</v>
      </c>
      <c r="C62" s="30"/>
      <c r="D62" s="24"/>
      <c r="E62" s="31" t="s">
        <v>155</v>
      </c>
      <c r="F62" s="162"/>
      <c r="G62" s="162"/>
      <c r="H62" s="275"/>
    </row>
    <row r="63" spans="1:8" s="5" customFormat="1" ht="17.100000000000001" customHeight="1" x14ac:dyDescent="0.25">
      <c r="A63" s="25"/>
      <c r="B63" s="24"/>
      <c r="C63" s="24" t="s">
        <v>1</v>
      </c>
      <c r="D63" s="24"/>
      <c r="E63" s="40" t="s">
        <v>41</v>
      </c>
      <c r="F63" s="14"/>
      <c r="G63" s="14"/>
      <c r="H63" s="276"/>
    </row>
    <row r="64" spans="1:8" s="5" customFormat="1" ht="17.100000000000001" customHeight="1" x14ac:dyDescent="0.25">
      <c r="A64" s="25"/>
      <c r="B64" s="24"/>
      <c r="C64" s="24"/>
      <c r="D64" s="112" t="s">
        <v>1</v>
      </c>
      <c r="E64" s="40" t="s">
        <v>164</v>
      </c>
      <c r="F64" s="14"/>
      <c r="G64" s="14"/>
      <c r="H64" s="276"/>
    </row>
    <row r="65" spans="1:8" s="5" customFormat="1" ht="17.100000000000001" customHeight="1" x14ac:dyDescent="0.25">
      <c r="A65" s="25"/>
      <c r="B65" s="24"/>
      <c r="C65" s="24"/>
      <c r="D65" s="112"/>
      <c r="E65" s="40" t="s">
        <v>172</v>
      </c>
      <c r="F65" s="14"/>
      <c r="G65" s="14"/>
      <c r="H65" s="276"/>
    </row>
    <row r="66" spans="1:8" s="5" customFormat="1" ht="15" customHeight="1" x14ac:dyDescent="0.25">
      <c r="A66" s="25"/>
      <c r="B66" s="24"/>
      <c r="C66" s="4"/>
      <c r="D66" s="113"/>
      <c r="E66" s="21" t="s">
        <v>173</v>
      </c>
      <c r="F66" s="122">
        <v>8620000</v>
      </c>
      <c r="G66" s="122">
        <v>8620000</v>
      </c>
      <c r="H66" s="279">
        <v>8620000</v>
      </c>
    </row>
    <row r="67" spans="1:8" s="5" customFormat="1" ht="17.100000000000001" customHeight="1" x14ac:dyDescent="0.25">
      <c r="A67" s="25"/>
      <c r="B67" s="24"/>
      <c r="C67" s="24" t="s">
        <v>4</v>
      </c>
      <c r="D67" s="24"/>
      <c r="E67" s="40" t="s">
        <v>158</v>
      </c>
      <c r="F67" s="14"/>
      <c r="G67" s="14"/>
      <c r="H67" s="276"/>
    </row>
    <row r="68" spans="1:8" s="5" customFormat="1" ht="17.100000000000001" customHeight="1" x14ac:dyDescent="0.25">
      <c r="A68" s="25"/>
      <c r="B68" s="24"/>
      <c r="C68" s="24"/>
      <c r="D68" s="112" t="s">
        <v>10</v>
      </c>
      <c r="E68" s="40" t="s">
        <v>342</v>
      </c>
      <c r="F68" s="14"/>
      <c r="G68" s="14"/>
      <c r="H68" s="276"/>
    </row>
    <row r="69" spans="1:8" s="5" customFormat="1" ht="17.100000000000001" customHeight="1" x14ac:dyDescent="0.25">
      <c r="A69" s="25"/>
      <c r="B69" s="24"/>
      <c r="C69" s="24"/>
      <c r="D69" s="112"/>
      <c r="E69" s="40" t="s">
        <v>343</v>
      </c>
      <c r="F69" s="14"/>
      <c r="G69" s="14"/>
      <c r="H69" s="276"/>
    </row>
    <row r="70" spans="1:8" s="5" customFormat="1" ht="15" customHeight="1" x14ac:dyDescent="0.25">
      <c r="A70" s="25"/>
      <c r="B70" s="24"/>
      <c r="C70" s="4"/>
      <c r="D70" s="113"/>
      <c r="E70" s="167" t="s">
        <v>173</v>
      </c>
      <c r="F70" s="160">
        <v>425000</v>
      </c>
      <c r="G70" s="160">
        <v>425000</v>
      </c>
      <c r="H70" s="281">
        <v>425000</v>
      </c>
    </row>
    <row r="71" spans="1:8" s="5" customFormat="1" ht="15" customHeight="1" x14ac:dyDescent="0.25">
      <c r="A71" s="25"/>
      <c r="B71" s="24"/>
      <c r="C71" s="4"/>
      <c r="D71" s="113"/>
      <c r="E71" s="187" t="s">
        <v>156</v>
      </c>
      <c r="F71" s="278">
        <f>SUM(F66,F70)</f>
        <v>9045000</v>
      </c>
      <c r="G71" s="278">
        <f>SUM(G66,G70)</f>
        <v>9045000</v>
      </c>
      <c r="H71" s="274">
        <f>SUM(H66,H70)</f>
        <v>9045000</v>
      </c>
    </row>
    <row r="72" spans="1:8" s="5" customFormat="1" ht="18.75" customHeight="1" x14ac:dyDescent="0.25">
      <c r="A72" s="25"/>
      <c r="B72" s="24" t="s">
        <v>10</v>
      </c>
      <c r="C72" s="4"/>
      <c r="D72" s="113"/>
      <c r="E72" s="21" t="s">
        <v>376</v>
      </c>
      <c r="F72" s="122"/>
      <c r="G72" s="122"/>
      <c r="H72" s="279"/>
    </row>
    <row r="73" spans="1:8" s="5" customFormat="1" ht="17.100000000000001" customHeight="1" x14ac:dyDescent="0.25">
      <c r="A73" s="25"/>
      <c r="B73" s="24"/>
      <c r="C73" s="24" t="s">
        <v>4</v>
      </c>
      <c r="D73" s="24"/>
      <c r="E73" s="40" t="s">
        <v>158</v>
      </c>
      <c r="F73" s="14"/>
      <c r="G73" s="14"/>
      <c r="H73" s="276"/>
    </row>
    <row r="74" spans="1:8" s="5" customFormat="1" ht="17.100000000000001" customHeight="1" x14ac:dyDescent="0.25">
      <c r="A74" s="25"/>
      <c r="B74" s="24"/>
      <c r="C74" s="24"/>
      <c r="D74" s="112" t="s">
        <v>10</v>
      </c>
      <c r="E74" s="40" t="s">
        <v>342</v>
      </c>
      <c r="F74" s="14"/>
      <c r="G74" s="14"/>
      <c r="H74" s="276"/>
    </row>
    <row r="75" spans="1:8" s="5" customFormat="1" ht="17.100000000000001" customHeight="1" x14ac:dyDescent="0.25">
      <c r="A75" s="25"/>
      <c r="B75" s="24"/>
      <c r="C75" s="24"/>
      <c r="D75" s="112"/>
      <c r="E75" s="40" t="s">
        <v>343</v>
      </c>
      <c r="F75" s="14"/>
      <c r="G75" s="14"/>
      <c r="H75" s="276"/>
    </row>
    <row r="76" spans="1:8" s="5" customFormat="1" ht="15" customHeight="1" x14ac:dyDescent="0.25">
      <c r="A76" s="25"/>
      <c r="B76" s="24"/>
      <c r="C76" s="4"/>
      <c r="D76" s="113"/>
      <c r="E76" s="167" t="s">
        <v>377</v>
      </c>
      <c r="F76" s="283">
        <v>2352675</v>
      </c>
      <c r="G76" s="283">
        <v>2352675</v>
      </c>
      <c r="H76" s="282">
        <v>2352675</v>
      </c>
    </row>
    <row r="77" spans="1:8" s="5" customFormat="1" ht="18.75" customHeight="1" x14ac:dyDescent="0.25">
      <c r="A77" s="25"/>
      <c r="B77" s="24" t="s">
        <v>15</v>
      </c>
      <c r="C77" s="9"/>
      <c r="D77" s="24"/>
      <c r="E77" s="34" t="s">
        <v>341</v>
      </c>
      <c r="F77" s="17"/>
      <c r="G77" s="17"/>
      <c r="H77" s="273"/>
    </row>
    <row r="78" spans="1:8" s="5" customFormat="1" ht="17.100000000000001" customHeight="1" x14ac:dyDescent="0.25">
      <c r="A78" s="25"/>
      <c r="B78" s="24"/>
      <c r="C78" s="24" t="s">
        <v>1</v>
      </c>
      <c r="D78" s="24"/>
      <c r="E78" s="40" t="s">
        <v>41</v>
      </c>
      <c r="F78" s="14"/>
      <c r="G78" s="14"/>
      <c r="H78" s="276"/>
    </row>
    <row r="79" spans="1:8" s="5" customFormat="1" ht="15.75" customHeight="1" x14ac:dyDescent="0.25">
      <c r="A79" s="25"/>
      <c r="B79" s="24"/>
      <c r="C79" s="24"/>
      <c r="D79" s="112" t="s">
        <v>6</v>
      </c>
      <c r="E79" s="40" t="s">
        <v>123</v>
      </c>
      <c r="F79" s="17"/>
      <c r="G79" s="17"/>
      <c r="H79" s="273"/>
    </row>
    <row r="80" spans="1:8" s="5" customFormat="1" ht="15" customHeight="1" x14ac:dyDescent="0.25">
      <c r="A80" s="25"/>
      <c r="B80" s="24"/>
      <c r="C80" s="24"/>
      <c r="D80" s="112"/>
      <c r="E80" s="40" t="s">
        <v>174</v>
      </c>
      <c r="F80" s="17">
        <v>960000</v>
      </c>
      <c r="G80" s="17">
        <v>960000</v>
      </c>
      <c r="H80" s="273">
        <v>960000</v>
      </c>
    </row>
    <row r="81" spans="1:8" s="5" customFormat="1" ht="15" customHeight="1" x14ac:dyDescent="0.25">
      <c r="A81" s="25"/>
      <c r="B81" s="24"/>
      <c r="C81" s="24"/>
      <c r="D81" s="112"/>
      <c r="E81" s="40" t="s">
        <v>175</v>
      </c>
      <c r="F81" s="17">
        <v>260000</v>
      </c>
      <c r="G81" s="17">
        <v>260000</v>
      </c>
      <c r="H81" s="273">
        <v>260000</v>
      </c>
    </row>
    <row r="82" spans="1:8" s="12" customFormat="1" ht="17.100000000000001" customHeight="1" x14ac:dyDescent="0.2">
      <c r="A82" s="27"/>
      <c r="B82" s="28"/>
      <c r="C82" s="28"/>
      <c r="D82" s="28"/>
      <c r="E82" s="13" t="s">
        <v>344</v>
      </c>
      <c r="F82" s="278">
        <f>SUM(F80:F81)</f>
        <v>1220000</v>
      </c>
      <c r="G82" s="278">
        <f>SUM(G80:G81)</f>
        <v>1220000</v>
      </c>
      <c r="H82" s="274">
        <f>SUM(H80:H81)</f>
        <v>1220000</v>
      </c>
    </row>
    <row r="83" spans="1:8" s="5" customFormat="1" ht="33" customHeight="1" x14ac:dyDescent="0.25">
      <c r="A83" s="25"/>
      <c r="B83" s="30" t="s">
        <v>16</v>
      </c>
      <c r="C83" s="9"/>
      <c r="D83" s="24"/>
      <c r="E83" s="166" t="s">
        <v>412</v>
      </c>
      <c r="F83" s="17"/>
      <c r="G83" s="17"/>
      <c r="H83" s="273"/>
    </row>
    <row r="84" spans="1:8" s="5" customFormat="1" ht="17.100000000000001" customHeight="1" x14ac:dyDescent="0.25">
      <c r="A84" s="25"/>
      <c r="B84" s="24"/>
      <c r="C84" s="24" t="s">
        <v>1</v>
      </c>
      <c r="D84" s="24"/>
      <c r="E84" s="40" t="s">
        <v>41</v>
      </c>
      <c r="F84" s="17"/>
      <c r="G84" s="17"/>
      <c r="H84" s="273"/>
    </row>
    <row r="85" spans="1:8" s="5" customFormat="1" ht="15.75" customHeight="1" x14ac:dyDescent="0.25">
      <c r="A85" s="25"/>
      <c r="B85" s="24"/>
      <c r="C85" s="24"/>
      <c r="D85" s="112" t="s">
        <v>5</v>
      </c>
      <c r="E85" s="40" t="s">
        <v>73</v>
      </c>
      <c r="F85" s="17"/>
      <c r="G85" s="17"/>
      <c r="H85" s="273"/>
    </row>
    <row r="86" spans="1:8" s="5" customFormat="1" ht="15.75" customHeight="1" x14ac:dyDescent="0.25">
      <c r="A86" s="25"/>
      <c r="B86" s="24"/>
      <c r="C86" s="24"/>
      <c r="D86" s="112"/>
      <c r="E86" s="40" t="s">
        <v>162</v>
      </c>
      <c r="F86" s="17">
        <v>10000000</v>
      </c>
      <c r="G86" s="17">
        <v>20000000</v>
      </c>
      <c r="H86" s="273">
        <v>20000000</v>
      </c>
    </row>
    <row r="87" spans="1:8" s="5" customFormat="1" ht="15.75" customHeight="1" x14ac:dyDescent="0.25">
      <c r="A87" s="25"/>
      <c r="B87" s="24"/>
      <c r="C87" s="24"/>
      <c r="D87" s="112"/>
      <c r="E87" s="40" t="s">
        <v>161</v>
      </c>
      <c r="F87" s="17">
        <v>500000</v>
      </c>
      <c r="G87" s="17" t="s">
        <v>3</v>
      </c>
      <c r="H87" s="273" t="s">
        <v>3</v>
      </c>
    </row>
    <row r="88" spans="1:8" s="5" customFormat="1" ht="15.75" customHeight="1" x14ac:dyDescent="0.25">
      <c r="A88" s="25"/>
      <c r="B88" s="24"/>
      <c r="C88" s="24"/>
      <c r="D88" s="112"/>
      <c r="E88" s="40" t="s">
        <v>195</v>
      </c>
      <c r="F88" s="17">
        <v>1300000</v>
      </c>
      <c r="G88" s="17">
        <v>1300000</v>
      </c>
      <c r="H88" s="273">
        <v>1300000</v>
      </c>
    </row>
    <row r="89" spans="1:8" s="12" customFormat="1" ht="17.100000000000001" customHeight="1" x14ac:dyDescent="0.2">
      <c r="A89" s="27"/>
      <c r="B89" s="28"/>
      <c r="C89" s="28"/>
      <c r="D89" s="28"/>
      <c r="E89" s="13" t="s">
        <v>202</v>
      </c>
      <c r="F89" s="278">
        <f>SUM(F86:F88)</f>
        <v>11800000</v>
      </c>
      <c r="G89" s="278">
        <f>SUM(G86:G88)</f>
        <v>21300000</v>
      </c>
      <c r="H89" s="274">
        <f>SUM(H86:H88)</f>
        <v>21300000</v>
      </c>
    </row>
    <row r="90" spans="1:8" s="325" customFormat="1" ht="18.75" customHeight="1" x14ac:dyDescent="0.25">
      <c r="A90" s="25"/>
      <c r="B90" s="30" t="s">
        <v>18</v>
      </c>
      <c r="C90" s="24"/>
      <c r="D90" s="24"/>
      <c r="E90" s="324" t="s">
        <v>413</v>
      </c>
      <c r="F90" s="17"/>
      <c r="G90" s="17"/>
      <c r="H90" s="273"/>
    </row>
    <row r="91" spans="1:8" s="325" customFormat="1" ht="17.100000000000001" customHeight="1" x14ac:dyDescent="0.25">
      <c r="A91" s="25"/>
      <c r="B91" s="24"/>
      <c r="C91" s="24" t="s">
        <v>1</v>
      </c>
      <c r="D91" s="24"/>
      <c r="E91" s="40" t="s">
        <v>41</v>
      </c>
      <c r="F91" s="17"/>
      <c r="G91" s="17"/>
      <c r="H91" s="273"/>
    </row>
    <row r="92" spans="1:8" s="325" customFormat="1" ht="15.75" customHeight="1" x14ac:dyDescent="0.25">
      <c r="A92" s="25"/>
      <c r="B92" s="24"/>
      <c r="C92" s="24"/>
      <c r="D92" s="112" t="s">
        <v>1</v>
      </c>
      <c r="E92" s="40" t="s">
        <v>164</v>
      </c>
      <c r="F92" s="14"/>
      <c r="G92" s="14"/>
      <c r="H92" s="273"/>
    </row>
    <row r="93" spans="1:8" s="325" customFormat="1" ht="15.75" customHeight="1" x14ac:dyDescent="0.25">
      <c r="A93" s="25"/>
      <c r="B93" s="24"/>
      <c r="C93" s="24"/>
      <c r="D93" s="112"/>
      <c r="E93" s="40" t="s">
        <v>172</v>
      </c>
      <c r="F93" s="14"/>
      <c r="G93" s="14"/>
      <c r="H93" s="273"/>
    </row>
    <row r="94" spans="1:8" s="325" customFormat="1" ht="15.75" customHeight="1" x14ac:dyDescent="0.25">
      <c r="A94" s="25"/>
      <c r="B94" s="24"/>
      <c r="C94" s="24"/>
      <c r="D94" s="112"/>
      <c r="E94" s="40" t="s">
        <v>402</v>
      </c>
      <c r="F94" s="291" t="s">
        <v>3</v>
      </c>
      <c r="G94" s="291">
        <v>837000</v>
      </c>
      <c r="H94" s="290">
        <v>837000</v>
      </c>
    </row>
    <row r="95" spans="1:8" s="5" customFormat="1" ht="18.75" customHeight="1" x14ac:dyDescent="0.25">
      <c r="A95" s="25"/>
      <c r="B95" s="30" t="s">
        <v>19</v>
      </c>
      <c r="C95" s="9"/>
      <c r="D95" s="24"/>
      <c r="E95" s="324" t="s">
        <v>414</v>
      </c>
      <c r="F95" s="17"/>
      <c r="G95" s="17"/>
      <c r="H95" s="273"/>
    </row>
    <row r="96" spans="1:8" s="5" customFormat="1" ht="17.100000000000001" customHeight="1" x14ac:dyDescent="0.25">
      <c r="A96" s="25"/>
      <c r="B96" s="24"/>
      <c r="C96" s="24" t="s">
        <v>4</v>
      </c>
      <c r="D96" s="24"/>
      <c r="E96" s="40" t="s">
        <v>158</v>
      </c>
      <c r="F96" s="17"/>
      <c r="G96" s="17"/>
      <c r="H96" s="273"/>
    </row>
    <row r="97" spans="1:8" s="5" customFormat="1" ht="15.75" customHeight="1" x14ac:dyDescent="0.25">
      <c r="A97" s="25"/>
      <c r="B97" s="24"/>
      <c r="C97" s="24"/>
      <c r="D97" s="112" t="s">
        <v>10</v>
      </c>
      <c r="E97" s="40" t="s">
        <v>342</v>
      </c>
      <c r="F97" s="17"/>
      <c r="G97" s="17"/>
      <c r="H97" s="273"/>
    </row>
    <row r="98" spans="1:8" s="5" customFormat="1" ht="15.75" customHeight="1" x14ac:dyDescent="0.25">
      <c r="A98" s="25"/>
      <c r="B98" s="24"/>
      <c r="C98" s="24"/>
      <c r="D98" s="112"/>
      <c r="E98" s="40" t="s">
        <v>343</v>
      </c>
      <c r="F98" s="17"/>
      <c r="G98" s="17"/>
      <c r="H98" s="273"/>
    </row>
    <row r="99" spans="1:8" s="5" customFormat="1" ht="15.75" customHeight="1" thickBot="1" x14ac:dyDescent="0.3">
      <c r="A99" s="25"/>
      <c r="B99" s="24"/>
      <c r="C99" s="24"/>
      <c r="D99" s="112"/>
      <c r="E99" s="8" t="s">
        <v>401</v>
      </c>
      <c r="F99" s="14" t="s">
        <v>3</v>
      </c>
      <c r="G99" s="14">
        <v>6999999</v>
      </c>
      <c r="H99" s="276">
        <v>6999999</v>
      </c>
    </row>
    <row r="100" spans="1:8" s="97" customFormat="1" ht="20.100000000000001" customHeight="1" thickBot="1" x14ac:dyDescent="0.25">
      <c r="A100" s="368" t="s">
        <v>67</v>
      </c>
      <c r="B100" s="369"/>
      <c r="C100" s="369"/>
      <c r="D100" s="369"/>
      <c r="E100" s="370"/>
      <c r="F100" s="287">
        <f>SUM(F18,F24,F50,F55,F71,F76,F82,F89,F94,F99)</f>
        <v>53248529</v>
      </c>
      <c r="G100" s="287">
        <f>SUM(G18,G24,G50,G55,G71,G76,G82,G89,G94,G99)</f>
        <v>73831561</v>
      </c>
      <c r="H100" s="284">
        <f>SUM(H18,H24,H50,H55,H71,H76,H82,H89,H94,H99)</f>
        <v>73831561</v>
      </c>
    </row>
    <row r="101" spans="1:8" s="97" customFormat="1" ht="20.100000000000001" customHeight="1" thickBot="1" x14ac:dyDescent="0.25">
      <c r="A101" s="374" t="s">
        <v>70</v>
      </c>
      <c r="B101" s="375"/>
      <c r="C101" s="375"/>
      <c r="D101" s="375"/>
      <c r="E101" s="376"/>
      <c r="F101" s="288">
        <v>22959664</v>
      </c>
      <c r="G101" s="288">
        <v>22959664</v>
      </c>
      <c r="H101" s="285">
        <v>22959664</v>
      </c>
    </row>
    <row r="102" spans="1:8" s="98" customFormat="1" ht="20.100000000000001" customHeight="1" x14ac:dyDescent="0.25">
      <c r="A102" s="371" t="s">
        <v>68</v>
      </c>
      <c r="B102" s="372"/>
      <c r="C102" s="372"/>
      <c r="D102" s="372"/>
      <c r="E102" s="373"/>
      <c r="F102" s="289"/>
      <c r="G102" s="289"/>
      <c r="H102" s="286"/>
    </row>
    <row r="103" spans="1:8" s="97" customFormat="1" ht="18.75" customHeight="1" x14ac:dyDescent="0.2">
      <c r="A103" s="301" t="s">
        <v>4</v>
      </c>
      <c r="B103" s="303"/>
      <c r="C103" s="303"/>
      <c r="D103" s="303"/>
      <c r="E103" s="326" t="s">
        <v>124</v>
      </c>
      <c r="F103" s="327"/>
      <c r="G103" s="327"/>
      <c r="H103" s="328"/>
    </row>
    <row r="104" spans="1:8" s="97" customFormat="1" ht="14.25" customHeight="1" x14ac:dyDescent="0.2">
      <c r="A104" s="301"/>
      <c r="B104" s="302" t="s">
        <v>1</v>
      </c>
      <c r="C104" s="302"/>
      <c r="D104" s="302"/>
      <c r="E104" s="304" t="s">
        <v>176</v>
      </c>
      <c r="F104" s="327"/>
      <c r="G104" s="327"/>
      <c r="H104" s="328"/>
    </row>
    <row r="105" spans="1:8" s="97" customFormat="1" ht="15.75" customHeight="1" x14ac:dyDescent="0.2">
      <c r="A105" s="301"/>
      <c r="B105" s="302"/>
      <c r="C105" s="302" t="s">
        <v>1</v>
      </c>
      <c r="D105" s="302"/>
      <c r="E105" s="304" t="s">
        <v>177</v>
      </c>
      <c r="F105" s="329"/>
      <c r="G105" s="329"/>
      <c r="H105" s="330"/>
    </row>
    <row r="106" spans="1:8" s="97" customFormat="1" ht="18.75" customHeight="1" x14ac:dyDescent="0.2">
      <c r="A106" s="301"/>
      <c r="B106" s="303"/>
      <c r="C106" s="303"/>
      <c r="D106" s="302" t="s">
        <v>1</v>
      </c>
      <c r="E106" s="304" t="s">
        <v>119</v>
      </c>
      <c r="F106" s="329">
        <v>22959664</v>
      </c>
      <c r="G106" s="329">
        <v>22959664</v>
      </c>
      <c r="H106" s="330">
        <v>22959664</v>
      </c>
    </row>
    <row r="107" spans="1:8" s="97" customFormat="1" ht="15.75" customHeight="1" x14ac:dyDescent="0.2">
      <c r="A107" s="301"/>
      <c r="B107" s="302"/>
      <c r="C107" s="302" t="s">
        <v>4</v>
      </c>
      <c r="D107" s="302"/>
      <c r="E107" s="304" t="s">
        <v>360</v>
      </c>
      <c r="F107" s="329"/>
      <c r="G107" s="329"/>
      <c r="H107" s="330"/>
    </row>
    <row r="108" spans="1:8" s="97" customFormat="1" ht="15.75" customHeight="1" x14ac:dyDescent="0.2">
      <c r="A108" s="301"/>
      <c r="B108" s="302"/>
      <c r="C108" s="302"/>
      <c r="D108" s="302" t="s">
        <v>1</v>
      </c>
      <c r="E108" s="304" t="s">
        <v>361</v>
      </c>
      <c r="F108" s="329">
        <v>3200000</v>
      </c>
      <c r="G108" s="329">
        <v>3200000</v>
      </c>
      <c r="H108" s="330">
        <v>3385652</v>
      </c>
    </row>
    <row r="109" spans="1:8" s="97" customFormat="1" ht="15.75" customHeight="1" x14ac:dyDescent="0.2">
      <c r="A109" s="301"/>
      <c r="B109" s="302"/>
      <c r="C109" s="302"/>
      <c r="D109" s="302" t="s">
        <v>4</v>
      </c>
      <c r="E109" s="304" t="s">
        <v>411</v>
      </c>
      <c r="F109" s="331" t="s">
        <v>3</v>
      </c>
      <c r="G109" s="331" t="s">
        <v>3</v>
      </c>
      <c r="H109" s="332">
        <v>850956</v>
      </c>
    </row>
    <row r="110" spans="1:8" s="97" customFormat="1" ht="15" customHeight="1" thickBot="1" x14ac:dyDescent="0.25">
      <c r="A110" s="333"/>
      <c r="B110" s="305"/>
      <c r="C110" s="305"/>
      <c r="D110" s="305"/>
      <c r="E110" s="334"/>
      <c r="F110" s="329">
        <f>SUM(F108:F109)</f>
        <v>3200000</v>
      </c>
      <c r="G110" s="329">
        <f>SUM(G108:G109)</f>
        <v>3200000</v>
      </c>
      <c r="H110" s="330">
        <f>SUM(H108:H109)</f>
        <v>4236608</v>
      </c>
    </row>
    <row r="111" spans="1:8" s="97" customFormat="1" ht="20.100000000000001" customHeight="1" thickBot="1" x14ac:dyDescent="0.25">
      <c r="A111" s="368" t="s">
        <v>351</v>
      </c>
      <c r="B111" s="369"/>
      <c r="C111" s="369"/>
      <c r="D111" s="369"/>
      <c r="E111" s="370"/>
      <c r="F111" s="287">
        <f>SUM(F106,F110)</f>
        <v>26159664</v>
      </c>
      <c r="G111" s="287">
        <f>SUM(G106,G110)</f>
        <v>26159664</v>
      </c>
      <c r="H111" s="284">
        <f>SUM(H106,H110)</f>
        <v>27196272</v>
      </c>
    </row>
    <row r="112" spans="1:8" s="400" customFormat="1" ht="20.100000000000001" customHeight="1" thickBot="1" x14ac:dyDescent="0.25">
      <c r="A112" s="378" t="s">
        <v>11</v>
      </c>
      <c r="B112" s="379"/>
      <c r="C112" s="379"/>
      <c r="D112" s="379"/>
      <c r="E112" s="399"/>
      <c r="F112" s="287">
        <f>SUM(F100,F111)</f>
        <v>79408193</v>
      </c>
      <c r="G112" s="287">
        <f>SUM(G100,G111)</f>
        <v>99991225</v>
      </c>
      <c r="H112" s="284">
        <f>SUM(H100,H111)</f>
        <v>101027833</v>
      </c>
    </row>
  </sheetData>
  <mergeCells count="15">
    <mergeCell ref="A112:E112"/>
    <mergeCell ref="A100:E100"/>
    <mergeCell ref="A102:E102"/>
    <mergeCell ref="A101:E101"/>
    <mergeCell ref="A57:F57"/>
    <mergeCell ref="A111:E111"/>
    <mergeCell ref="A4:H4"/>
    <mergeCell ref="A5:H5"/>
    <mergeCell ref="A1:H1"/>
    <mergeCell ref="F9:H9"/>
    <mergeCell ref="F60:H60"/>
    <mergeCell ref="F7:H7"/>
    <mergeCell ref="F58:H58"/>
    <mergeCell ref="E2:H2"/>
    <mergeCell ref="A6:H6"/>
  </mergeCells>
  <phoneticPr fontId="8" type="noConversion"/>
  <pageMargins left="0.31496062992125984" right="0.31496062992125984" top="0.59055118110236227" bottom="0.56000000000000005" header="0.39370078740157483" footer="0.19685039370078741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1"/>
  <sheetViews>
    <sheetView zoomScaleNormal="100" workbookViewId="0">
      <selection sqref="A1:H1"/>
    </sheetView>
  </sheetViews>
  <sheetFormatPr defaultRowHeight="12.75" x14ac:dyDescent="0.2"/>
  <cols>
    <col min="1" max="1" width="4.7109375" customWidth="1"/>
    <col min="2" max="2" width="4.42578125" customWidth="1"/>
    <col min="3" max="4" width="4.7109375" customWidth="1"/>
    <col min="5" max="5" width="56.7109375" customWidth="1"/>
    <col min="6" max="6" width="12.28515625" customWidth="1"/>
    <col min="7" max="7" width="11.7109375" customWidth="1"/>
    <col min="8" max="8" width="12.28515625" customWidth="1"/>
  </cols>
  <sheetData>
    <row r="1" spans="1:9" ht="33.75" customHeight="1" x14ac:dyDescent="0.25">
      <c r="A1" s="361"/>
      <c r="B1" s="361"/>
      <c r="C1" s="361"/>
      <c r="D1" s="361"/>
      <c r="E1" s="361"/>
      <c r="F1" s="361"/>
      <c r="G1" s="361"/>
      <c r="H1" s="361"/>
      <c r="I1" s="136"/>
    </row>
    <row r="2" spans="1:9" s="3" customFormat="1" ht="26.25" customHeight="1" x14ac:dyDescent="0.25">
      <c r="F2" s="366" t="s">
        <v>13</v>
      </c>
      <c r="G2" s="366"/>
      <c r="H2" s="366"/>
    </row>
    <row r="3" spans="1:9" s="46" customFormat="1" ht="15.75" x14ac:dyDescent="0.25">
      <c r="A3" s="361" t="s">
        <v>353</v>
      </c>
      <c r="B3" s="361"/>
      <c r="C3" s="361"/>
      <c r="D3" s="361"/>
      <c r="E3" s="361"/>
      <c r="F3" s="361"/>
      <c r="G3" s="361"/>
      <c r="H3" s="361"/>
    </row>
    <row r="4" spans="1:9" s="46" customFormat="1" ht="15.75" x14ac:dyDescent="0.25">
      <c r="A4" s="361" t="s">
        <v>374</v>
      </c>
      <c r="B4" s="361"/>
      <c r="C4" s="361"/>
      <c r="D4" s="361"/>
      <c r="E4" s="361"/>
      <c r="F4" s="361"/>
      <c r="G4" s="361"/>
      <c r="H4" s="361"/>
    </row>
    <row r="5" spans="1:9" s="3" customFormat="1" ht="24" customHeight="1" x14ac:dyDescent="0.25">
      <c r="A5" s="367" t="s">
        <v>36</v>
      </c>
      <c r="B5" s="367"/>
      <c r="C5" s="367"/>
      <c r="D5" s="367"/>
      <c r="E5" s="367"/>
      <c r="F5" s="367"/>
      <c r="G5" s="367"/>
      <c r="H5" s="367"/>
    </row>
    <row r="6" spans="1:9" s="3" customFormat="1" ht="21.75" customHeight="1" thickBot="1" x14ac:dyDescent="0.3">
      <c r="A6" s="11"/>
      <c r="B6" s="11"/>
      <c r="C6" s="11"/>
      <c r="D6" s="11"/>
      <c r="E6" s="11"/>
      <c r="F6" s="365" t="s">
        <v>193</v>
      </c>
      <c r="G6" s="365"/>
      <c r="H6" s="365"/>
    </row>
    <row r="7" spans="1:9" s="3" customFormat="1" ht="15" customHeight="1" x14ac:dyDescent="0.2">
      <c r="A7" s="125" t="s">
        <v>84</v>
      </c>
      <c r="B7" s="127" t="s">
        <v>85</v>
      </c>
      <c r="C7" s="127" t="s">
        <v>86</v>
      </c>
      <c r="D7" s="127" t="s">
        <v>87</v>
      </c>
      <c r="E7" s="127" t="s">
        <v>88</v>
      </c>
      <c r="F7" s="126" t="s">
        <v>89</v>
      </c>
      <c r="G7" s="126" t="s">
        <v>90</v>
      </c>
      <c r="H7" s="129" t="s">
        <v>91</v>
      </c>
    </row>
    <row r="8" spans="1:9" s="3" customFormat="1" ht="15" customHeight="1" x14ac:dyDescent="0.2">
      <c r="A8" s="380" t="s">
        <v>37</v>
      </c>
      <c r="B8" s="382" t="s">
        <v>38</v>
      </c>
      <c r="C8" s="382" t="s">
        <v>39</v>
      </c>
      <c r="D8" s="382" t="s">
        <v>40</v>
      </c>
      <c r="E8" s="130" t="s">
        <v>12</v>
      </c>
      <c r="F8" s="362" t="s">
        <v>354</v>
      </c>
      <c r="G8" s="363"/>
      <c r="H8" s="364"/>
    </row>
    <row r="9" spans="1:9" s="3" customFormat="1" ht="15" customHeight="1" x14ac:dyDescent="0.2">
      <c r="A9" s="380"/>
      <c r="B9" s="382"/>
      <c r="C9" s="382"/>
      <c r="D9" s="382"/>
      <c r="E9" s="52"/>
      <c r="F9" s="4" t="s">
        <v>384</v>
      </c>
      <c r="G9" s="4" t="s">
        <v>409</v>
      </c>
      <c r="H9" s="271" t="s">
        <v>385</v>
      </c>
    </row>
    <row r="10" spans="1:9" s="3" customFormat="1" ht="8.1" customHeight="1" thickBot="1" x14ac:dyDescent="0.25">
      <c r="A10" s="381"/>
      <c r="B10" s="383"/>
      <c r="C10" s="383"/>
      <c r="D10" s="383"/>
      <c r="E10" s="50"/>
      <c r="F10" s="99"/>
      <c r="G10" s="99"/>
      <c r="H10" s="280"/>
    </row>
    <row r="11" spans="1:9" s="5" customFormat="1" ht="18" customHeight="1" x14ac:dyDescent="0.25">
      <c r="A11" s="23" t="s">
        <v>1</v>
      </c>
      <c r="B11" s="24"/>
      <c r="C11" s="24"/>
      <c r="D11" s="24"/>
      <c r="E11" s="10" t="s">
        <v>29</v>
      </c>
      <c r="F11" s="14" t="s">
        <v>2</v>
      </c>
      <c r="G11" s="14" t="s">
        <v>2</v>
      </c>
      <c r="H11" s="276" t="s">
        <v>2</v>
      </c>
    </row>
    <row r="12" spans="1:9" s="5" customFormat="1" ht="30.75" customHeight="1" x14ac:dyDescent="0.25">
      <c r="A12" s="25"/>
      <c r="B12" s="30" t="s">
        <v>1</v>
      </c>
      <c r="C12" s="24"/>
      <c r="D12" s="24"/>
      <c r="E12" s="6" t="s">
        <v>151</v>
      </c>
      <c r="F12" s="14"/>
      <c r="G12" s="14"/>
      <c r="H12" s="276"/>
    </row>
    <row r="13" spans="1:9" s="5" customFormat="1" ht="17.100000000000001" customHeight="1" x14ac:dyDescent="0.25">
      <c r="A13" s="25"/>
      <c r="B13" s="24"/>
      <c r="C13" s="24" t="s">
        <v>1</v>
      </c>
      <c r="D13" s="24"/>
      <c r="E13" s="40" t="s">
        <v>41</v>
      </c>
      <c r="F13" s="14"/>
      <c r="G13" s="14"/>
      <c r="H13" s="276"/>
    </row>
    <row r="14" spans="1:9" s="5" customFormat="1" ht="17.100000000000001" customHeight="1" x14ac:dyDescent="0.25">
      <c r="A14" s="25"/>
      <c r="B14" s="24"/>
      <c r="C14" s="36"/>
      <c r="D14" s="36" t="s">
        <v>1</v>
      </c>
      <c r="E14" s="37" t="s">
        <v>14</v>
      </c>
      <c r="F14" s="17">
        <v>6100000</v>
      </c>
      <c r="G14" s="17">
        <v>6130000</v>
      </c>
      <c r="H14" s="273">
        <v>6130000</v>
      </c>
    </row>
    <row r="15" spans="1:9" s="7" customFormat="1" ht="15" customHeight="1" x14ac:dyDescent="0.2">
      <c r="A15" s="26"/>
      <c r="B15" s="4"/>
      <c r="C15" s="32"/>
      <c r="D15" s="32" t="s">
        <v>4</v>
      </c>
      <c r="E15" s="33" t="s">
        <v>77</v>
      </c>
      <c r="F15" s="122">
        <v>1095000</v>
      </c>
      <c r="G15" s="122">
        <v>1065000</v>
      </c>
      <c r="H15" s="279">
        <v>1065000</v>
      </c>
    </row>
    <row r="16" spans="1:9" s="7" customFormat="1" ht="15" customHeight="1" x14ac:dyDescent="0.2">
      <c r="A16" s="26"/>
      <c r="B16" s="4"/>
      <c r="C16" s="32"/>
      <c r="D16" s="32" t="s">
        <v>5</v>
      </c>
      <c r="E16" s="33" t="s">
        <v>76</v>
      </c>
      <c r="F16" s="122">
        <v>2135000</v>
      </c>
      <c r="G16" s="122">
        <v>2135000</v>
      </c>
      <c r="H16" s="279">
        <v>2135000</v>
      </c>
    </row>
    <row r="17" spans="1:11" s="7" customFormat="1" ht="17.100000000000001" customHeight="1" x14ac:dyDescent="0.2">
      <c r="A17" s="26"/>
      <c r="B17" s="4"/>
      <c r="C17" s="32" t="s">
        <v>4</v>
      </c>
      <c r="D17" s="32"/>
      <c r="E17" s="33" t="s">
        <v>158</v>
      </c>
      <c r="F17" s="122"/>
      <c r="G17" s="122"/>
      <c r="H17" s="279"/>
    </row>
    <row r="18" spans="1:11" s="7" customFormat="1" ht="17.100000000000001" customHeight="1" x14ac:dyDescent="0.2">
      <c r="A18" s="26"/>
      <c r="B18" s="4"/>
      <c r="C18" s="32"/>
      <c r="D18" s="32" t="s">
        <v>15</v>
      </c>
      <c r="E18" s="33" t="s">
        <v>149</v>
      </c>
      <c r="F18" s="122"/>
      <c r="G18" s="122"/>
      <c r="H18" s="279"/>
    </row>
    <row r="19" spans="1:11" s="7" customFormat="1" ht="15" customHeight="1" x14ac:dyDescent="0.2">
      <c r="A19" s="26"/>
      <c r="B19" s="4"/>
      <c r="C19" s="32"/>
      <c r="D19" s="32"/>
      <c r="E19" s="33" t="s">
        <v>389</v>
      </c>
      <c r="F19" s="122" t="s">
        <v>3</v>
      </c>
      <c r="G19" s="122">
        <v>6999999</v>
      </c>
      <c r="H19" s="279">
        <v>6999999</v>
      </c>
    </row>
    <row r="20" spans="1:11" s="7" customFormat="1" ht="15" customHeight="1" x14ac:dyDescent="0.2">
      <c r="A20" s="26"/>
      <c r="B20" s="4"/>
      <c r="C20" s="4"/>
      <c r="D20" s="4" t="s">
        <v>18</v>
      </c>
      <c r="E20" s="33" t="s">
        <v>178</v>
      </c>
      <c r="F20" s="160" t="s">
        <v>17</v>
      </c>
      <c r="G20" s="160" t="s">
        <v>17</v>
      </c>
      <c r="H20" s="279" t="s">
        <v>17</v>
      </c>
    </row>
    <row r="21" spans="1:11" s="12" customFormat="1" ht="32.1" customHeight="1" x14ac:dyDescent="0.2">
      <c r="A21" s="27"/>
      <c r="B21" s="28"/>
      <c r="C21" s="28"/>
      <c r="D21" s="28"/>
      <c r="E21" s="13" t="s">
        <v>157</v>
      </c>
      <c r="F21" s="278">
        <f>SUM(F14:F19)</f>
        <v>9330000</v>
      </c>
      <c r="G21" s="278">
        <f>SUM(G14:G19)</f>
        <v>16329999</v>
      </c>
      <c r="H21" s="274">
        <f>SUM(H14:H19)</f>
        <v>16329999</v>
      </c>
    </row>
    <row r="22" spans="1:11" s="5" customFormat="1" ht="18" customHeight="1" x14ac:dyDescent="0.25">
      <c r="A22" s="25"/>
      <c r="B22" s="24" t="s">
        <v>4</v>
      </c>
      <c r="C22" s="24"/>
      <c r="D22" s="24"/>
      <c r="E22" s="34" t="s">
        <v>152</v>
      </c>
      <c r="F22" s="17"/>
      <c r="G22" s="17"/>
      <c r="H22" s="273"/>
    </row>
    <row r="23" spans="1:11" s="5" customFormat="1" ht="17.100000000000001" customHeight="1" x14ac:dyDescent="0.25">
      <c r="A23" s="25"/>
      <c r="B23" s="24"/>
      <c r="C23" s="24" t="s">
        <v>1</v>
      </c>
      <c r="D23" s="24"/>
      <c r="E23" s="40" t="s">
        <v>41</v>
      </c>
      <c r="F23" s="14"/>
      <c r="G23" s="14"/>
      <c r="H23" s="276"/>
    </row>
    <row r="24" spans="1:11" s="5" customFormat="1" ht="15" customHeight="1" x14ac:dyDescent="0.25">
      <c r="A24" s="25"/>
      <c r="B24" s="24"/>
      <c r="C24" s="24"/>
      <c r="D24" s="24" t="s">
        <v>5</v>
      </c>
      <c r="E24" s="117" t="s">
        <v>76</v>
      </c>
      <c r="F24" s="14">
        <v>280000</v>
      </c>
      <c r="G24" s="14">
        <v>280000</v>
      </c>
      <c r="H24" s="276">
        <v>280000</v>
      </c>
      <c r="I24" s="2"/>
      <c r="K24" s="2"/>
    </row>
    <row r="25" spans="1:11" s="5" customFormat="1" ht="30.75" customHeight="1" x14ac:dyDescent="0.25">
      <c r="A25" s="25"/>
      <c r="B25" s="30" t="s">
        <v>5</v>
      </c>
      <c r="C25" s="24"/>
      <c r="D25" s="24"/>
      <c r="E25" s="165" t="s">
        <v>153</v>
      </c>
      <c r="F25" s="162"/>
      <c r="G25" s="162"/>
      <c r="H25" s="275"/>
    </row>
    <row r="26" spans="1:11" s="5" customFormat="1" ht="17.100000000000001" customHeight="1" x14ac:dyDescent="0.25">
      <c r="A26" s="25"/>
      <c r="B26" s="24"/>
      <c r="C26" s="24" t="s">
        <v>1</v>
      </c>
      <c r="D26" s="24"/>
      <c r="E26" s="40" t="s">
        <v>41</v>
      </c>
      <c r="F26" s="14"/>
      <c r="G26" s="14"/>
      <c r="H26" s="276"/>
    </row>
    <row r="27" spans="1:11" s="5" customFormat="1" ht="17.100000000000001" customHeight="1" x14ac:dyDescent="0.25">
      <c r="A27" s="25"/>
      <c r="B27" s="24"/>
      <c r="C27" s="24"/>
      <c r="D27" s="24" t="s">
        <v>5</v>
      </c>
      <c r="E27" s="117" t="s">
        <v>76</v>
      </c>
      <c r="F27" s="17">
        <v>530000</v>
      </c>
      <c r="G27" s="17">
        <v>530000</v>
      </c>
      <c r="H27" s="273">
        <v>530000</v>
      </c>
    </row>
    <row r="28" spans="1:11" s="5" customFormat="1" ht="17.100000000000001" customHeight="1" x14ac:dyDescent="0.25">
      <c r="A28" s="25"/>
      <c r="B28" s="24"/>
      <c r="C28" s="24"/>
      <c r="D28" s="24" t="s">
        <v>8</v>
      </c>
      <c r="E28" s="22" t="s">
        <v>133</v>
      </c>
      <c r="F28" s="17"/>
      <c r="G28" s="17"/>
      <c r="H28" s="273"/>
    </row>
    <row r="29" spans="1:11" s="5" customFormat="1" ht="15" customHeight="1" x14ac:dyDescent="0.25">
      <c r="A29" s="25"/>
      <c r="B29" s="24"/>
      <c r="C29" s="24"/>
      <c r="D29" s="24"/>
      <c r="E29" s="22" t="s">
        <v>196</v>
      </c>
      <c r="F29" s="17">
        <v>270472</v>
      </c>
      <c r="G29" s="17">
        <v>270472</v>
      </c>
      <c r="H29" s="273">
        <v>270472</v>
      </c>
    </row>
    <row r="30" spans="1:11" s="12" customFormat="1" ht="17.100000000000001" customHeight="1" x14ac:dyDescent="0.2">
      <c r="A30" s="27"/>
      <c r="B30" s="28"/>
      <c r="C30" s="28"/>
      <c r="D30" s="28"/>
      <c r="E30" s="13" t="s">
        <v>201</v>
      </c>
      <c r="F30" s="278">
        <f>SUM(F27:F29)</f>
        <v>800472</v>
      </c>
      <c r="G30" s="278">
        <f>SUM(G27:G29)</f>
        <v>800472</v>
      </c>
      <c r="H30" s="274">
        <f>SUM(H27:H29)</f>
        <v>800472</v>
      </c>
    </row>
    <row r="31" spans="1:11" s="5" customFormat="1" ht="33.75" customHeight="1" x14ac:dyDescent="0.25">
      <c r="A31" s="25"/>
      <c r="B31" s="30" t="s">
        <v>6</v>
      </c>
      <c r="C31" s="9"/>
      <c r="D31" s="24"/>
      <c r="E31" s="166" t="s">
        <v>163</v>
      </c>
      <c r="F31" s="162"/>
      <c r="G31" s="162"/>
      <c r="H31" s="273"/>
    </row>
    <row r="32" spans="1:11" s="5" customFormat="1" ht="17.100000000000001" customHeight="1" x14ac:dyDescent="0.25">
      <c r="A32" s="25"/>
      <c r="B32" s="24"/>
      <c r="C32" s="24" t="s">
        <v>1</v>
      </c>
      <c r="D32" s="24"/>
      <c r="E32" s="40" t="s">
        <v>41</v>
      </c>
      <c r="F32" s="14"/>
      <c r="G32" s="14"/>
      <c r="H32" s="276"/>
    </row>
    <row r="33" spans="1:8" s="5" customFormat="1" ht="17.100000000000001" customHeight="1" x14ac:dyDescent="0.25">
      <c r="A33" s="25"/>
      <c r="B33" s="24"/>
      <c r="C33" s="24"/>
      <c r="D33" s="24" t="s">
        <v>8</v>
      </c>
      <c r="E33" s="22" t="s">
        <v>133</v>
      </c>
      <c r="F33" s="14"/>
      <c r="G33" s="14"/>
      <c r="H33" s="276"/>
    </row>
    <row r="34" spans="1:8" s="5" customFormat="1" ht="17.100000000000001" customHeight="1" x14ac:dyDescent="0.25">
      <c r="A34" s="25"/>
      <c r="B34" s="24"/>
      <c r="C34" s="24"/>
      <c r="D34" s="24"/>
      <c r="E34" s="38" t="s">
        <v>379</v>
      </c>
      <c r="F34" s="291">
        <v>24000</v>
      </c>
      <c r="G34" s="291">
        <v>24000</v>
      </c>
      <c r="H34" s="290">
        <v>24000</v>
      </c>
    </row>
    <row r="35" spans="1:8" s="5" customFormat="1" ht="18.95" customHeight="1" x14ac:dyDescent="0.25">
      <c r="A35" s="25"/>
      <c r="B35" s="24" t="s">
        <v>8</v>
      </c>
      <c r="C35" s="9"/>
      <c r="D35" s="24"/>
      <c r="E35" s="34" t="s">
        <v>415</v>
      </c>
      <c r="F35" s="17"/>
      <c r="G35" s="17"/>
      <c r="H35" s="273"/>
    </row>
    <row r="36" spans="1:8" s="5" customFormat="1" ht="17.100000000000001" customHeight="1" x14ac:dyDescent="0.25">
      <c r="A36" s="25"/>
      <c r="B36" s="24"/>
      <c r="C36" s="24" t="s">
        <v>1</v>
      </c>
      <c r="D36" s="24"/>
      <c r="E36" s="40" t="s">
        <v>41</v>
      </c>
      <c r="F36" s="14"/>
      <c r="G36" s="14"/>
      <c r="H36" s="276"/>
    </row>
    <row r="37" spans="1:8" s="5" customFormat="1" ht="17.100000000000001" customHeight="1" x14ac:dyDescent="0.25">
      <c r="A37" s="25"/>
      <c r="B37" s="24"/>
      <c r="C37" s="24"/>
      <c r="D37" s="24" t="s">
        <v>8</v>
      </c>
      <c r="E37" s="22" t="s">
        <v>133</v>
      </c>
      <c r="F37" s="14"/>
      <c r="G37" s="14"/>
      <c r="H37" s="276"/>
    </row>
    <row r="38" spans="1:8" s="5" customFormat="1" ht="17.100000000000001" customHeight="1" x14ac:dyDescent="0.25">
      <c r="A38" s="25"/>
      <c r="B38" s="24"/>
      <c r="C38" s="24"/>
      <c r="D38" s="24"/>
      <c r="E38" s="22" t="s">
        <v>363</v>
      </c>
      <c r="F38" s="17"/>
      <c r="G38" s="17"/>
      <c r="H38" s="273"/>
    </row>
    <row r="39" spans="1:8" s="5" customFormat="1" ht="15" customHeight="1" x14ac:dyDescent="0.25">
      <c r="A39" s="25"/>
      <c r="B39" s="24"/>
      <c r="C39" s="9"/>
      <c r="D39" s="24"/>
      <c r="E39" s="335" t="s">
        <v>364</v>
      </c>
      <c r="F39" s="17"/>
      <c r="G39" s="17"/>
      <c r="H39" s="273"/>
    </row>
    <row r="40" spans="1:8" s="5" customFormat="1" ht="15" customHeight="1" x14ac:dyDescent="0.25">
      <c r="A40" s="25"/>
      <c r="B40" s="24"/>
      <c r="C40" s="9"/>
      <c r="D40" s="24"/>
      <c r="E40" s="335" t="s">
        <v>346</v>
      </c>
      <c r="F40" s="17"/>
      <c r="G40" s="17"/>
      <c r="H40" s="273"/>
    </row>
    <row r="41" spans="1:8" s="5" customFormat="1" ht="15" customHeight="1" x14ac:dyDescent="0.25">
      <c r="A41" s="25"/>
      <c r="B41" s="24"/>
      <c r="C41" s="9"/>
      <c r="D41" s="24"/>
      <c r="E41" s="33" t="s">
        <v>388</v>
      </c>
      <c r="F41" s="122">
        <v>2600000</v>
      </c>
      <c r="G41" s="122">
        <v>2700000</v>
      </c>
      <c r="H41" s="279">
        <v>2700000</v>
      </c>
    </row>
    <row r="42" spans="1:8" s="12" customFormat="1" ht="17.100000000000001" customHeight="1" x14ac:dyDescent="0.2">
      <c r="A42" s="27"/>
      <c r="B42" s="28"/>
      <c r="C42" s="28"/>
      <c r="D42" s="28"/>
      <c r="E42" s="13" t="s">
        <v>207</v>
      </c>
      <c r="F42" s="278">
        <f>SUM(F38:F41)</f>
        <v>2600000</v>
      </c>
      <c r="G42" s="278">
        <f>SUM(G38:G41)</f>
        <v>2700000</v>
      </c>
      <c r="H42" s="274">
        <f>SUM(H38:H41)</f>
        <v>2700000</v>
      </c>
    </row>
    <row r="43" spans="1:8" s="5" customFormat="1" ht="18" customHeight="1" x14ac:dyDescent="0.25">
      <c r="A43" s="25"/>
      <c r="B43" s="30" t="s">
        <v>10</v>
      </c>
      <c r="C43" s="30"/>
      <c r="D43" s="24"/>
      <c r="E43" s="31" t="s">
        <v>410</v>
      </c>
      <c r="F43" s="162"/>
      <c r="G43" s="162"/>
      <c r="H43" s="275"/>
    </row>
    <row r="44" spans="1:8" s="5" customFormat="1" ht="17.100000000000001" customHeight="1" x14ac:dyDescent="0.25">
      <c r="A44" s="25"/>
      <c r="B44" s="24"/>
      <c r="C44" s="24" t="s">
        <v>1</v>
      </c>
      <c r="D44" s="24"/>
      <c r="E44" s="40" t="s">
        <v>41</v>
      </c>
      <c r="F44" s="14"/>
      <c r="G44" s="14"/>
      <c r="H44" s="276"/>
    </row>
    <row r="45" spans="1:8" s="5" customFormat="1" ht="17.100000000000001" customHeight="1" x14ac:dyDescent="0.25">
      <c r="A45" s="25"/>
      <c r="B45" s="24"/>
      <c r="C45" s="36"/>
      <c r="D45" s="36" t="s">
        <v>1</v>
      </c>
      <c r="E45" s="37" t="s">
        <v>14</v>
      </c>
      <c r="F45" s="17">
        <v>4015000</v>
      </c>
      <c r="G45" s="17">
        <v>4415000</v>
      </c>
      <c r="H45" s="273">
        <v>4415000</v>
      </c>
    </row>
    <row r="46" spans="1:8" s="7" customFormat="1" ht="15" customHeight="1" x14ac:dyDescent="0.2">
      <c r="A46" s="26"/>
      <c r="B46" s="4"/>
      <c r="C46" s="32"/>
      <c r="D46" s="32" t="s">
        <v>4</v>
      </c>
      <c r="E46" s="33" t="s">
        <v>77</v>
      </c>
      <c r="F46" s="122">
        <v>380000</v>
      </c>
      <c r="G46" s="122">
        <v>480000</v>
      </c>
      <c r="H46" s="279">
        <v>480000</v>
      </c>
    </row>
    <row r="47" spans="1:8" s="7" customFormat="1" ht="15" customHeight="1" x14ac:dyDescent="0.2">
      <c r="A47" s="26"/>
      <c r="B47" s="4"/>
      <c r="C47" s="32"/>
      <c r="D47" s="32" t="s">
        <v>18</v>
      </c>
      <c r="E47" s="33" t="s">
        <v>178</v>
      </c>
      <c r="F47" s="122" t="s">
        <v>347</v>
      </c>
      <c r="G47" s="122" t="s">
        <v>407</v>
      </c>
      <c r="H47" s="279" t="s">
        <v>407</v>
      </c>
    </row>
    <row r="48" spans="1:8" s="12" customFormat="1" ht="17.100000000000001" customHeight="1" thickBot="1" x14ac:dyDescent="0.25">
      <c r="A48" s="336"/>
      <c r="B48" s="337"/>
      <c r="C48" s="337"/>
      <c r="D48" s="337"/>
      <c r="E48" s="338" t="s">
        <v>154</v>
      </c>
      <c r="F48" s="339">
        <f>SUM(F45:F46)</f>
        <v>4395000</v>
      </c>
      <c r="G48" s="339">
        <f>SUM(G45:G46)</f>
        <v>4895000</v>
      </c>
      <c r="H48" s="340">
        <f>SUM(H45:H46)</f>
        <v>4895000</v>
      </c>
    </row>
    <row r="49" spans="1:8" s="97" customFormat="1" ht="29.25" customHeight="1" x14ac:dyDescent="0.2">
      <c r="A49" s="307"/>
      <c r="B49" s="307"/>
      <c r="C49" s="307"/>
      <c r="D49" s="307"/>
      <c r="E49" s="306"/>
      <c r="F49" s="308"/>
      <c r="G49" s="308"/>
      <c r="H49" s="308"/>
    </row>
    <row r="50" spans="1:8" s="7" customFormat="1" ht="20.25" customHeight="1" x14ac:dyDescent="0.2">
      <c r="A50" s="171"/>
      <c r="B50" s="171"/>
      <c r="C50" s="171"/>
      <c r="D50" s="171"/>
      <c r="E50" s="171">
        <v>2</v>
      </c>
      <c r="F50" s="173"/>
      <c r="G50" s="173"/>
    </row>
    <row r="51" spans="1:8" s="3" customFormat="1" ht="15" customHeight="1" thickBot="1" x14ac:dyDescent="0.3">
      <c r="A51" s="11"/>
      <c r="B51" s="11"/>
      <c r="C51" s="11"/>
      <c r="D51" s="11"/>
      <c r="E51" s="11"/>
      <c r="F51" s="365" t="s">
        <v>193</v>
      </c>
      <c r="G51" s="365"/>
      <c r="H51" s="365"/>
    </row>
    <row r="52" spans="1:8" s="3" customFormat="1" ht="15" customHeight="1" x14ac:dyDescent="0.2">
      <c r="A52" s="125" t="s">
        <v>84</v>
      </c>
      <c r="B52" s="127" t="s">
        <v>85</v>
      </c>
      <c r="C52" s="127" t="s">
        <v>86</v>
      </c>
      <c r="D52" s="127" t="s">
        <v>87</v>
      </c>
      <c r="E52" s="127" t="s">
        <v>88</v>
      </c>
      <c r="F52" s="126" t="s">
        <v>89</v>
      </c>
      <c r="G52" s="126" t="s">
        <v>90</v>
      </c>
      <c r="H52" s="129" t="s">
        <v>91</v>
      </c>
    </row>
    <row r="53" spans="1:8" s="3" customFormat="1" ht="15" customHeight="1" x14ac:dyDescent="0.2">
      <c r="A53" s="380" t="s">
        <v>37</v>
      </c>
      <c r="B53" s="382" t="s">
        <v>38</v>
      </c>
      <c r="C53" s="382" t="s">
        <v>39</v>
      </c>
      <c r="D53" s="382" t="s">
        <v>40</v>
      </c>
      <c r="E53" s="130" t="s">
        <v>12</v>
      </c>
      <c r="F53" s="362" t="s">
        <v>354</v>
      </c>
      <c r="G53" s="363"/>
      <c r="H53" s="364"/>
    </row>
    <row r="54" spans="1:8" s="3" customFormat="1" ht="15" customHeight="1" x14ac:dyDescent="0.2">
      <c r="A54" s="380"/>
      <c r="B54" s="382"/>
      <c r="C54" s="382"/>
      <c r="D54" s="382"/>
      <c r="E54" s="52"/>
      <c r="F54" s="4" t="s">
        <v>384</v>
      </c>
      <c r="G54" s="4" t="s">
        <v>409</v>
      </c>
      <c r="H54" s="271" t="s">
        <v>385</v>
      </c>
    </row>
    <row r="55" spans="1:8" s="3" customFormat="1" ht="8.1" customHeight="1" thickBot="1" x14ac:dyDescent="0.25">
      <c r="A55" s="381"/>
      <c r="B55" s="383"/>
      <c r="C55" s="383"/>
      <c r="D55" s="383"/>
      <c r="E55" s="50"/>
      <c r="F55" s="99"/>
      <c r="G55" s="99"/>
      <c r="H55" s="280"/>
    </row>
    <row r="56" spans="1:8" s="5" customFormat="1" ht="18" customHeight="1" x14ac:dyDescent="0.25">
      <c r="A56" s="25"/>
      <c r="B56" s="30" t="s">
        <v>15</v>
      </c>
      <c r="C56" s="30"/>
      <c r="D56" s="24"/>
      <c r="E56" s="31" t="s">
        <v>155</v>
      </c>
      <c r="F56" s="162"/>
      <c r="G56" s="162"/>
      <c r="H56" s="275"/>
    </row>
    <row r="57" spans="1:8" s="5" customFormat="1" ht="17.100000000000001" customHeight="1" x14ac:dyDescent="0.25">
      <c r="A57" s="25"/>
      <c r="B57" s="24"/>
      <c r="C57" s="24" t="s">
        <v>1</v>
      </c>
      <c r="D57" s="24"/>
      <c r="E57" s="40" t="s">
        <v>41</v>
      </c>
      <c r="F57" s="14"/>
      <c r="G57" s="14"/>
      <c r="H57" s="276"/>
    </row>
    <row r="58" spans="1:8" s="5" customFormat="1" ht="17.100000000000001" customHeight="1" x14ac:dyDescent="0.25">
      <c r="A58" s="25"/>
      <c r="B58" s="24"/>
      <c r="C58" s="36"/>
      <c r="D58" s="36" t="s">
        <v>1</v>
      </c>
      <c r="E58" s="37" t="s">
        <v>14</v>
      </c>
      <c r="F58" s="17">
        <v>7095000</v>
      </c>
      <c r="G58" s="17">
        <v>7095000</v>
      </c>
      <c r="H58" s="273">
        <v>7095000</v>
      </c>
    </row>
    <row r="59" spans="1:8" s="7" customFormat="1" ht="15" customHeight="1" x14ac:dyDescent="0.2">
      <c r="A59" s="26"/>
      <c r="B59" s="4"/>
      <c r="C59" s="32"/>
      <c r="D59" s="32" t="s">
        <v>4</v>
      </c>
      <c r="E59" s="33" t="s">
        <v>77</v>
      </c>
      <c r="F59" s="122">
        <v>670000</v>
      </c>
      <c r="G59" s="122">
        <v>670000</v>
      </c>
      <c r="H59" s="279">
        <v>670000</v>
      </c>
    </row>
    <row r="60" spans="1:8" s="7" customFormat="1" ht="16.5" customHeight="1" x14ac:dyDescent="0.2">
      <c r="A60" s="26"/>
      <c r="B60" s="4"/>
      <c r="C60" s="32"/>
      <c r="D60" s="32" t="s">
        <v>5</v>
      </c>
      <c r="E60" s="33" t="s">
        <v>76</v>
      </c>
      <c r="F60" s="122">
        <v>1750624</v>
      </c>
      <c r="G60" s="122">
        <v>1750624</v>
      </c>
      <c r="H60" s="279">
        <v>1750624</v>
      </c>
    </row>
    <row r="61" spans="1:8" s="7" customFormat="1" ht="15.75" customHeight="1" x14ac:dyDescent="0.25">
      <c r="A61" s="26"/>
      <c r="B61" s="4"/>
      <c r="C61" s="32"/>
      <c r="D61" s="36" t="s">
        <v>18</v>
      </c>
      <c r="E61" s="37" t="s">
        <v>178</v>
      </c>
      <c r="F61" s="17" t="s">
        <v>215</v>
      </c>
      <c r="G61" s="17" t="s">
        <v>215</v>
      </c>
      <c r="H61" s="273" t="s">
        <v>215</v>
      </c>
    </row>
    <row r="62" spans="1:8" s="12" customFormat="1" ht="17.100000000000001" customHeight="1" x14ac:dyDescent="0.2">
      <c r="A62" s="27"/>
      <c r="B62" s="28"/>
      <c r="C62" s="28"/>
      <c r="D62" s="28"/>
      <c r="E62" s="13" t="s">
        <v>156</v>
      </c>
      <c r="F62" s="297">
        <f>SUM(F58:F60)</f>
        <v>9515624</v>
      </c>
      <c r="G62" s="297">
        <f>SUM(G58:G60)</f>
        <v>9515624</v>
      </c>
      <c r="H62" s="296">
        <f>SUM(H58:H60)</f>
        <v>9515624</v>
      </c>
    </row>
    <row r="63" spans="1:8" s="5" customFormat="1" ht="20.25" customHeight="1" x14ac:dyDescent="0.25">
      <c r="A63" s="25"/>
      <c r="B63" s="24" t="s">
        <v>16</v>
      </c>
      <c r="C63" s="24"/>
      <c r="D63" s="24"/>
      <c r="E63" s="188" t="s">
        <v>198</v>
      </c>
      <c r="F63" s="162"/>
      <c r="G63" s="162"/>
      <c r="H63" s="275"/>
    </row>
    <row r="64" spans="1:8" s="5" customFormat="1" ht="17.100000000000001" customHeight="1" x14ac:dyDescent="0.25">
      <c r="A64" s="25"/>
      <c r="B64" s="24"/>
      <c r="C64" s="24" t="s">
        <v>1</v>
      </c>
      <c r="D64" s="24"/>
      <c r="E64" s="40" t="s">
        <v>41</v>
      </c>
      <c r="F64" s="14"/>
      <c r="G64" s="14"/>
      <c r="H64" s="276"/>
    </row>
    <row r="65" spans="1:11" s="5" customFormat="1" ht="17.100000000000001" customHeight="1" x14ac:dyDescent="0.25">
      <c r="A65" s="25"/>
      <c r="B65" s="24"/>
      <c r="C65" s="24"/>
      <c r="D65" s="24" t="s">
        <v>5</v>
      </c>
      <c r="E65" s="117" t="s">
        <v>76</v>
      </c>
      <c r="F65" s="17">
        <v>880000</v>
      </c>
      <c r="G65" s="17">
        <v>880000</v>
      </c>
      <c r="H65" s="273">
        <v>880000</v>
      </c>
    </row>
    <row r="66" spans="1:11" s="7" customFormat="1" ht="17.100000000000001" customHeight="1" x14ac:dyDescent="0.2">
      <c r="A66" s="26"/>
      <c r="B66" s="4"/>
      <c r="C66" s="32" t="s">
        <v>4</v>
      </c>
      <c r="D66" s="32"/>
      <c r="E66" s="33" t="s">
        <v>158</v>
      </c>
      <c r="F66" s="122"/>
      <c r="G66" s="122"/>
      <c r="H66" s="279"/>
    </row>
    <row r="67" spans="1:11" s="7" customFormat="1" ht="15" customHeight="1" x14ac:dyDescent="0.2">
      <c r="A67" s="26"/>
      <c r="B67" s="4"/>
      <c r="C67" s="32"/>
      <c r="D67" s="32" t="s">
        <v>10</v>
      </c>
      <c r="E67" s="33" t="s">
        <v>148</v>
      </c>
      <c r="F67" s="122"/>
      <c r="G67" s="122"/>
      <c r="H67" s="279"/>
    </row>
    <row r="68" spans="1:11" s="7" customFormat="1" ht="15" customHeight="1" x14ac:dyDescent="0.2">
      <c r="A68" s="26"/>
      <c r="B68" s="4"/>
      <c r="C68" s="32"/>
      <c r="D68" s="32"/>
      <c r="E68" s="33" t="s">
        <v>380</v>
      </c>
      <c r="F68" s="122"/>
      <c r="G68" s="122"/>
      <c r="H68" s="279"/>
    </row>
    <row r="69" spans="1:11" s="7" customFormat="1" ht="15" customHeight="1" x14ac:dyDescent="0.2">
      <c r="A69" s="26"/>
      <c r="B69" s="4"/>
      <c r="C69" s="32"/>
      <c r="D69" s="32"/>
      <c r="E69" s="33" t="s">
        <v>381</v>
      </c>
      <c r="F69" s="122">
        <v>4001500</v>
      </c>
      <c r="G69" s="122">
        <v>4001500</v>
      </c>
      <c r="H69" s="279">
        <v>4001500</v>
      </c>
    </row>
    <row r="70" spans="1:11" s="5" customFormat="1" ht="17.100000000000001" customHeight="1" x14ac:dyDescent="0.25">
      <c r="A70" s="25"/>
      <c r="B70" s="24"/>
      <c r="C70" s="24"/>
      <c r="D70" s="24"/>
      <c r="E70" s="186" t="s">
        <v>208</v>
      </c>
      <c r="F70" s="293">
        <f>SUM(F65:F69)</f>
        <v>4881500</v>
      </c>
      <c r="G70" s="293">
        <f>SUM(G65:G69)</f>
        <v>4881500</v>
      </c>
      <c r="H70" s="292">
        <f>SUM(H65:H69)</f>
        <v>4881500</v>
      </c>
      <c r="I70" s="2"/>
      <c r="K70" s="2"/>
    </row>
    <row r="71" spans="1:11" s="5" customFormat="1" ht="18.95" customHeight="1" x14ac:dyDescent="0.25">
      <c r="A71" s="25"/>
      <c r="B71" s="24" t="s">
        <v>18</v>
      </c>
      <c r="C71" s="341"/>
      <c r="D71" s="24"/>
      <c r="E71" s="188" t="s">
        <v>416</v>
      </c>
      <c r="F71" s="17"/>
      <c r="G71" s="17"/>
      <c r="H71" s="273"/>
    </row>
    <row r="72" spans="1:11" s="5" customFormat="1" ht="17.100000000000001" customHeight="1" x14ac:dyDescent="0.25">
      <c r="A72" s="25"/>
      <c r="B72" s="24"/>
      <c r="C72" s="24" t="s">
        <v>1</v>
      </c>
      <c r="D72" s="24"/>
      <c r="E72" s="40" t="s">
        <v>41</v>
      </c>
      <c r="F72" s="14"/>
      <c r="G72" s="14"/>
      <c r="H72" s="276"/>
    </row>
    <row r="73" spans="1:11" s="5" customFormat="1" ht="17.100000000000001" customHeight="1" x14ac:dyDescent="0.25">
      <c r="A73" s="25"/>
      <c r="B73" s="24"/>
      <c r="C73" s="24"/>
      <c r="D73" s="24" t="s">
        <v>5</v>
      </c>
      <c r="E73" s="40" t="s">
        <v>76</v>
      </c>
      <c r="F73" s="17">
        <v>700000</v>
      </c>
      <c r="G73" s="17">
        <v>700000</v>
      </c>
      <c r="H73" s="273">
        <v>700000</v>
      </c>
    </row>
    <row r="74" spans="1:11" s="7" customFormat="1" ht="17.100000000000001" customHeight="1" x14ac:dyDescent="0.2">
      <c r="A74" s="26"/>
      <c r="B74" s="4"/>
      <c r="C74" s="32" t="s">
        <v>4</v>
      </c>
      <c r="D74" s="32"/>
      <c r="E74" s="33" t="s">
        <v>158</v>
      </c>
      <c r="F74" s="122"/>
      <c r="G74" s="122"/>
      <c r="H74" s="279"/>
    </row>
    <row r="75" spans="1:11" s="7" customFormat="1" ht="17.100000000000001" customHeight="1" x14ac:dyDescent="0.2">
      <c r="A75" s="26"/>
      <c r="B75" s="4"/>
      <c r="C75" s="32"/>
      <c r="D75" s="32" t="s">
        <v>10</v>
      </c>
      <c r="E75" s="33" t="s">
        <v>148</v>
      </c>
      <c r="F75" s="122"/>
      <c r="G75" s="122"/>
      <c r="H75" s="279"/>
    </row>
    <row r="76" spans="1:11" s="7" customFormat="1" ht="15" customHeight="1" x14ac:dyDescent="0.2">
      <c r="A76" s="26"/>
      <c r="B76" s="4"/>
      <c r="C76" s="32"/>
      <c r="D76" s="32"/>
      <c r="E76" s="342" t="s">
        <v>365</v>
      </c>
      <c r="F76" s="160">
        <v>5335000</v>
      </c>
      <c r="G76" s="160">
        <v>5855000</v>
      </c>
      <c r="H76" s="281">
        <v>5855000</v>
      </c>
    </row>
    <row r="77" spans="1:11" s="5" customFormat="1" ht="17.100000000000001" customHeight="1" x14ac:dyDescent="0.25">
      <c r="A77" s="25"/>
      <c r="B77" s="24"/>
      <c r="C77" s="24"/>
      <c r="D77" s="24"/>
      <c r="E77" s="343" t="s">
        <v>366</v>
      </c>
      <c r="F77" s="291">
        <f>SUM(F73:F76)</f>
        <v>6035000</v>
      </c>
      <c r="G77" s="291">
        <f>SUM(G73:G76)</f>
        <v>6555000</v>
      </c>
      <c r="H77" s="290">
        <f>SUM(H73:H76)</f>
        <v>6555000</v>
      </c>
    </row>
    <row r="78" spans="1:11" s="5" customFormat="1" ht="18.95" customHeight="1" x14ac:dyDescent="0.25">
      <c r="A78" s="25"/>
      <c r="B78" s="24" t="s">
        <v>19</v>
      </c>
      <c r="C78" s="9"/>
      <c r="D78" s="24"/>
      <c r="E78" s="34" t="s">
        <v>417</v>
      </c>
      <c r="F78" s="17"/>
      <c r="G78" s="17"/>
      <c r="H78" s="273"/>
    </row>
    <row r="79" spans="1:11" s="5" customFormat="1" ht="17.100000000000001" customHeight="1" x14ac:dyDescent="0.25">
      <c r="A79" s="25"/>
      <c r="B79" s="24"/>
      <c r="C79" s="24" t="s">
        <v>1</v>
      </c>
      <c r="D79" s="24"/>
      <c r="E79" s="40" t="s">
        <v>41</v>
      </c>
      <c r="F79" s="17"/>
      <c r="G79" s="17"/>
      <c r="H79" s="273"/>
    </row>
    <row r="80" spans="1:11" s="5" customFormat="1" ht="17.100000000000001" customHeight="1" x14ac:dyDescent="0.25">
      <c r="A80" s="25"/>
      <c r="B80" s="24"/>
      <c r="C80" s="24"/>
      <c r="D80" s="24" t="s">
        <v>5</v>
      </c>
      <c r="E80" s="117" t="s">
        <v>76</v>
      </c>
      <c r="F80" s="291">
        <v>1015000</v>
      </c>
      <c r="G80" s="291">
        <v>1215000</v>
      </c>
      <c r="H80" s="290">
        <v>1215000</v>
      </c>
    </row>
    <row r="81" spans="1:11" s="5" customFormat="1" ht="18.75" customHeight="1" x14ac:dyDescent="0.25">
      <c r="A81" s="25"/>
      <c r="B81" s="24" t="s">
        <v>20</v>
      </c>
      <c r="C81" s="9"/>
      <c r="D81" s="24"/>
      <c r="E81" s="344" t="s">
        <v>418</v>
      </c>
      <c r="F81" s="17"/>
      <c r="G81" s="17"/>
      <c r="H81" s="273"/>
    </row>
    <row r="82" spans="1:11" s="5" customFormat="1" ht="18.75" customHeight="1" x14ac:dyDescent="0.25">
      <c r="A82" s="25"/>
      <c r="B82" s="24"/>
      <c r="C82" s="24" t="s">
        <v>1</v>
      </c>
      <c r="D82" s="24"/>
      <c r="E82" s="40" t="s">
        <v>41</v>
      </c>
      <c r="F82" s="17"/>
      <c r="G82" s="17"/>
      <c r="H82" s="273"/>
    </row>
    <row r="83" spans="1:11" s="5" customFormat="1" ht="18.75" customHeight="1" x14ac:dyDescent="0.25">
      <c r="A83" s="25"/>
      <c r="B83" s="24"/>
      <c r="C83" s="24"/>
      <c r="D83" s="24" t="s">
        <v>5</v>
      </c>
      <c r="E83" s="117" t="s">
        <v>76</v>
      </c>
      <c r="F83" s="17">
        <v>405000</v>
      </c>
      <c r="G83" s="17">
        <v>405000</v>
      </c>
      <c r="H83" s="273">
        <v>405000</v>
      </c>
    </row>
    <row r="84" spans="1:11" s="7" customFormat="1" ht="17.100000000000001" customHeight="1" x14ac:dyDescent="0.2">
      <c r="A84" s="26"/>
      <c r="B84" s="4"/>
      <c r="C84" s="32" t="s">
        <v>4</v>
      </c>
      <c r="D84" s="32"/>
      <c r="E84" s="33" t="s">
        <v>158</v>
      </c>
      <c r="F84" s="122"/>
      <c r="G84" s="122"/>
      <c r="H84" s="279"/>
    </row>
    <row r="85" spans="1:11" s="7" customFormat="1" ht="17.100000000000001" customHeight="1" x14ac:dyDescent="0.2">
      <c r="A85" s="26"/>
      <c r="B85" s="4"/>
      <c r="C85" s="32"/>
      <c r="D85" s="32" t="s">
        <v>10</v>
      </c>
      <c r="E85" s="33" t="s">
        <v>148</v>
      </c>
      <c r="F85" s="122"/>
      <c r="G85" s="122"/>
      <c r="H85" s="279"/>
    </row>
    <row r="86" spans="1:11" s="7" customFormat="1" ht="17.100000000000001" customHeight="1" x14ac:dyDescent="0.2">
      <c r="A86" s="26"/>
      <c r="B86" s="4"/>
      <c r="C86" s="32"/>
      <c r="D86" s="32"/>
      <c r="E86" s="33" t="s">
        <v>369</v>
      </c>
      <c r="F86" s="122"/>
      <c r="G86" s="122"/>
      <c r="H86" s="279"/>
    </row>
    <row r="87" spans="1:11" s="7" customFormat="1" ht="17.100000000000001" customHeight="1" x14ac:dyDescent="0.2">
      <c r="A87" s="26"/>
      <c r="B87" s="4"/>
      <c r="C87" s="32"/>
      <c r="D87" s="32"/>
      <c r="E87" s="33" t="s">
        <v>370</v>
      </c>
      <c r="F87" s="122"/>
      <c r="G87" s="122"/>
      <c r="H87" s="279"/>
    </row>
    <row r="88" spans="1:11" s="7" customFormat="1" ht="15" customHeight="1" x14ac:dyDescent="0.2">
      <c r="A88" s="26"/>
      <c r="B88" s="4"/>
      <c r="C88" s="32"/>
      <c r="D88" s="32"/>
      <c r="E88" s="33" t="s">
        <v>390</v>
      </c>
      <c r="F88" s="122">
        <v>460000</v>
      </c>
      <c r="G88" s="122">
        <v>580000</v>
      </c>
      <c r="H88" s="279">
        <v>580000</v>
      </c>
    </row>
    <row r="89" spans="1:11" s="5" customFormat="1" ht="17.100000000000001" customHeight="1" x14ac:dyDescent="0.25">
      <c r="A89" s="25"/>
      <c r="B89" s="24"/>
      <c r="C89" s="24"/>
      <c r="D89" s="24"/>
      <c r="E89" s="186" t="s">
        <v>348</v>
      </c>
      <c r="F89" s="293">
        <f>SUM(F83:F88)</f>
        <v>865000</v>
      </c>
      <c r="G89" s="293">
        <f>SUM(G83:G88)</f>
        <v>985000</v>
      </c>
      <c r="H89" s="292">
        <f>SUM(H83:H88)</f>
        <v>985000</v>
      </c>
      <c r="I89" s="2"/>
      <c r="K89" s="2"/>
    </row>
    <row r="90" spans="1:11" s="5" customFormat="1" ht="18.75" customHeight="1" x14ac:dyDescent="0.25">
      <c r="A90" s="25"/>
      <c r="B90" s="24" t="s">
        <v>21</v>
      </c>
      <c r="C90" s="9"/>
      <c r="D90" s="24"/>
      <c r="E90" s="34" t="s">
        <v>419</v>
      </c>
      <c r="F90" s="17"/>
      <c r="G90" s="17"/>
      <c r="H90" s="273"/>
    </row>
    <row r="91" spans="1:11" s="5" customFormat="1" ht="17.100000000000001" customHeight="1" x14ac:dyDescent="0.25">
      <c r="A91" s="25"/>
      <c r="B91" s="24"/>
      <c r="C91" s="24" t="s">
        <v>1</v>
      </c>
      <c r="D91" s="24"/>
      <c r="E91" s="40" t="s">
        <v>41</v>
      </c>
      <c r="F91" s="17"/>
      <c r="G91" s="17"/>
      <c r="H91" s="273"/>
    </row>
    <row r="92" spans="1:11" s="5" customFormat="1" ht="17.100000000000001" customHeight="1" x14ac:dyDescent="0.25">
      <c r="A92" s="25"/>
      <c r="B92" s="24"/>
      <c r="C92" s="36"/>
      <c r="D92" s="36" t="s">
        <v>1</v>
      </c>
      <c r="E92" s="37" t="s">
        <v>14</v>
      </c>
      <c r="F92" s="17">
        <v>360000</v>
      </c>
      <c r="G92" s="17">
        <v>360000</v>
      </c>
      <c r="H92" s="273">
        <v>360000</v>
      </c>
    </row>
    <row r="93" spans="1:11" s="7" customFormat="1" ht="15" customHeight="1" x14ac:dyDescent="0.2">
      <c r="A93" s="26"/>
      <c r="B93" s="4"/>
      <c r="C93" s="32"/>
      <c r="D93" s="32" t="s">
        <v>4</v>
      </c>
      <c r="E93" s="33" t="s">
        <v>77</v>
      </c>
      <c r="F93" s="122">
        <v>60000</v>
      </c>
      <c r="G93" s="122">
        <v>60000</v>
      </c>
      <c r="H93" s="279">
        <v>60000</v>
      </c>
    </row>
    <row r="94" spans="1:11" s="5" customFormat="1" ht="17.100000000000001" customHeight="1" x14ac:dyDescent="0.25">
      <c r="A94" s="25"/>
      <c r="B94" s="24"/>
      <c r="C94" s="24"/>
      <c r="D94" s="24" t="s">
        <v>5</v>
      </c>
      <c r="E94" s="22" t="s">
        <v>76</v>
      </c>
      <c r="F94" s="17">
        <v>1655000</v>
      </c>
      <c r="G94" s="17">
        <v>1655000</v>
      </c>
      <c r="H94" s="273">
        <v>1655000</v>
      </c>
    </row>
    <row r="95" spans="1:11" s="5" customFormat="1" ht="17.100000000000001" customHeight="1" x14ac:dyDescent="0.25">
      <c r="A95" s="25"/>
      <c r="B95" s="24"/>
      <c r="C95" s="24"/>
      <c r="D95" s="24" t="s">
        <v>8</v>
      </c>
      <c r="E95" s="22" t="s">
        <v>133</v>
      </c>
      <c r="F95" s="17"/>
      <c r="G95" s="17"/>
      <c r="H95" s="273"/>
    </row>
    <row r="96" spans="1:11" s="5" customFormat="1" ht="17.100000000000001" customHeight="1" x14ac:dyDescent="0.25">
      <c r="A96" s="25"/>
      <c r="B96" s="24"/>
      <c r="C96" s="24"/>
      <c r="D96" s="24"/>
      <c r="E96" s="22" t="s">
        <v>160</v>
      </c>
      <c r="F96" s="17">
        <v>7487167</v>
      </c>
      <c r="G96" s="17">
        <v>15957167</v>
      </c>
      <c r="H96" s="273">
        <v>15957167</v>
      </c>
    </row>
    <row r="97" spans="1:8" s="7" customFormat="1" ht="17.100000000000001" customHeight="1" x14ac:dyDescent="0.2">
      <c r="A97" s="26"/>
      <c r="B97" s="4"/>
      <c r="C97" s="32" t="s">
        <v>4</v>
      </c>
      <c r="D97" s="32"/>
      <c r="E97" s="33" t="s">
        <v>158</v>
      </c>
      <c r="F97" s="122"/>
      <c r="G97" s="122"/>
      <c r="H97" s="279"/>
    </row>
    <row r="98" spans="1:8" s="7" customFormat="1" ht="15" customHeight="1" x14ac:dyDescent="0.2">
      <c r="A98" s="26"/>
      <c r="B98" s="4"/>
      <c r="C98" s="32"/>
      <c r="D98" s="32" t="s">
        <v>10</v>
      </c>
      <c r="E98" s="33" t="s">
        <v>148</v>
      </c>
      <c r="F98" s="122"/>
      <c r="G98" s="122"/>
      <c r="H98" s="279"/>
    </row>
    <row r="99" spans="1:8" s="7" customFormat="1" ht="15" customHeight="1" x14ac:dyDescent="0.2">
      <c r="A99" s="26"/>
      <c r="B99" s="4"/>
      <c r="C99" s="32"/>
      <c r="D99" s="32"/>
      <c r="E99" s="33" t="s">
        <v>368</v>
      </c>
      <c r="F99" s="122"/>
      <c r="G99" s="122"/>
      <c r="H99" s="279"/>
    </row>
    <row r="100" spans="1:8" s="7" customFormat="1" ht="15" customHeight="1" x14ac:dyDescent="0.2">
      <c r="A100" s="26"/>
      <c r="B100" s="4"/>
      <c r="C100" s="32"/>
      <c r="D100" s="32"/>
      <c r="E100" s="33" t="s">
        <v>367</v>
      </c>
      <c r="F100" s="122"/>
      <c r="G100" s="122"/>
      <c r="H100" s="279"/>
    </row>
    <row r="101" spans="1:8" s="7" customFormat="1" ht="15" customHeight="1" x14ac:dyDescent="0.2">
      <c r="A101" s="26"/>
      <c r="B101" s="4"/>
      <c r="C101" s="32"/>
      <c r="D101" s="32"/>
      <c r="E101" s="33" t="s">
        <v>391</v>
      </c>
      <c r="F101" s="122"/>
      <c r="G101" s="122"/>
      <c r="H101" s="279"/>
    </row>
    <row r="102" spans="1:8" s="7" customFormat="1" ht="15" customHeight="1" x14ac:dyDescent="0.2">
      <c r="A102" s="26"/>
      <c r="B102" s="4"/>
      <c r="C102" s="32"/>
      <c r="D102" s="32"/>
      <c r="E102" s="33" t="s">
        <v>392</v>
      </c>
      <c r="F102" s="122">
        <v>1955000</v>
      </c>
      <c r="G102" s="122">
        <v>2045000</v>
      </c>
      <c r="H102" s="279">
        <v>2045000</v>
      </c>
    </row>
    <row r="103" spans="1:8" s="5" customFormat="1" ht="17.100000000000001" customHeight="1" thickBot="1" x14ac:dyDescent="0.3">
      <c r="A103" s="103"/>
      <c r="B103" s="319"/>
      <c r="C103" s="319"/>
      <c r="D103" s="319"/>
      <c r="E103" s="345" t="s">
        <v>199</v>
      </c>
      <c r="F103" s="346">
        <f>SUM(F92:F102)</f>
        <v>11517167</v>
      </c>
      <c r="G103" s="346">
        <f>SUM(G92:G102)</f>
        <v>20077167</v>
      </c>
      <c r="H103" s="347">
        <f>SUM(H92:H102)</f>
        <v>20077167</v>
      </c>
    </row>
    <row r="104" spans="1:8" s="5" customFormat="1" ht="20.25" customHeight="1" x14ac:dyDescent="0.25">
      <c r="A104" s="170"/>
      <c r="B104" s="170"/>
      <c r="C104" s="170"/>
      <c r="D104" s="170"/>
      <c r="E104" s="348"/>
      <c r="F104" s="311"/>
      <c r="G104" s="311"/>
      <c r="H104" s="311"/>
    </row>
    <row r="105" spans="1:8" s="12" customFormat="1" ht="15.75" customHeight="1" x14ac:dyDescent="0.25">
      <c r="A105" s="53"/>
      <c r="B105" s="53"/>
      <c r="C105" s="53"/>
      <c r="D105" s="53"/>
      <c r="E105" s="51">
        <v>3</v>
      </c>
      <c r="F105" s="54"/>
      <c r="G105" s="54"/>
    </row>
    <row r="106" spans="1:8" s="3" customFormat="1" ht="15" customHeight="1" thickBot="1" x14ac:dyDescent="0.3">
      <c r="A106" s="11"/>
      <c r="B106" s="11"/>
      <c r="C106" s="11"/>
      <c r="D106" s="11"/>
      <c r="E106" s="11"/>
      <c r="F106" s="365" t="s">
        <v>193</v>
      </c>
      <c r="G106" s="365"/>
      <c r="H106" s="365"/>
    </row>
    <row r="107" spans="1:8" s="3" customFormat="1" ht="15" customHeight="1" x14ac:dyDescent="0.2">
      <c r="A107" s="125" t="s">
        <v>84</v>
      </c>
      <c r="B107" s="127" t="s">
        <v>85</v>
      </c>
      <c r="C107" s="127" t="s">
        <v>86</v>
      </c>
      <c r="D107" s="127" t="s">
        <v>87</v>
      </c>
      <c r="E107" s="127" t="s">
        <v>88</v>
      </c>
      <c r="F107" s="126" t="s">
        <v>89</v>
      </c>
      <c r="G107" s="126" t="s">
        <v>90</v>
      </c>
      <c r="H107" s="129" t="s">
        <v>91</v>
      </c>
    </row>
    <row r="108" spans="1:8" s="3" customFormat="1" ht="15" customHeight="1" x14ac:dyDescent="0.2">
      <c r="A108" s="380" t="s">
        <v>37</v>
      </c>
      <c r="B108" s="382" t="s">
        <v>38</v>
      </c>
      <c r="C108" s="382" t="s">
        <v>39</v>
      </c>
      <c r="D108" s="382" t="s">
        <v>40</v>
      </c>
      <c r="E108" s="130" t="s">
        <v>12</v>
      </c>
      <c r="F108" s="362" t="s">
        <v>354</v>
      </c>
      <c r="G108" s="363"/>
      <c r="H108" s="364"/>
    </row>
    <row r="109" spans="1:8" s="3" customFormat="1" ht="15" customHeight="1" x14ac:dyDescent="0.2">
      <c r="A109" s="380"/>
      <c r="B109" s="382"/>
      <c r="C109" s="382"/>
      <c r="D109" s="382"/>
      <c r="E109" s="52"/>
      <c r="F109" s="4" t="s">
        <v>384</v>
      </c>
      <c r="G109" s="4" t="s">
        <v>409</v>
      </c>
      <c r="H109" s="271" t="s">
        <v>385</v>
      </c>
    </row>
    <row r="110" spans="1:8" s="3" customFormat="1" ht="8.1" customHeight="1" thickBot="1" x14ac:dyDescent="0.25">
      <c r="A110" s="381"/>
      <c r="B110" s="383"/>
      <c r="C110" s="383"/>
      <c r="D110" s="383"/>
      <c r="E110" s="50"/>
      <c r="F110" s="99"/>
      <c r="G110" s="99"/>
      <c r="H110" s="280"/>
    </row>
    <row r="111" spans="1:8" s="5" customFormat="1" ht="18.95" customHeight="1" x14ac:dyDescent="0.25">
      <c r="A111" s="25"/>
      <c r="B111" s="24" t="s">
        <v>22</v>
      </c>
      <c r="C111" s="9"/>
      <c r="D111" s="24"/>
      <c r="E111" s="34" t="s">
        <v>420</v>
      </c>
      <c r="F111" s="162"/>
      <c r="G111" s="162"/>
      <c r="H111" s="273"/>
    </row>
    <row r="112" spans="1:8" s="5" customFormat="1" ht="17.100000000000001" customHeight="1" x14ac:dyDescent="0.25">
      <c r="A112" s="25"/>
      <c r="B112" s="24"/>
      <c r="C112" s="24" t="s">
        <v>1</v>
      </c>
      <c r="D112" s="24"/>
      <c r="E112" s="40" t="s">
        <v>41</v>
      </c>
      <c r="F112" s="14"/>
      <c r="G112" s="14"/>
      <c r="H112" s="276"/>
    </row>
    <row r="113" spans="1:8" s="5" customFormat="1" ht="17.100000000000001" customHeight="1" x14ac:dyDescent="0.25">
      <c r="A113" s="25"/>
      <c r="B113" s="24"/>
      <c r="C113" s="24"/>
      <c r="D113" s="24" t="s">
        <v>1</v>
      </c>
      <c r="E113" s="37" t="s">
        <v>14</v>
      </c>
      <c r="F113" s="17">
        <v>2665000</v>
      </c>
      <c r="G113" s="17">
        <v>2690000</v>
      </c>
      <c r="H113" s="273">
        <v>2690000</v>
      </c>
    </row>
    <row r="114" spans="1:8" s="7" customFormat="1" ht="15" customHeight="1" x14ac:dyDescent="0.2">
      <c r="A114" s="26"/>
      <c r="B114" s="4"/>
      <c r="C114" s="4"/>
      <c r="D114" s="4" t="s">
        <v>4</v>
      </c>
      <c r="E114" s="33" t="s">
        <v>77</v>
      </c>
      <c r="F114" s="122">
        <v>480000</v>
      </c>
      <c r="G114" s="122">
        <v>455000</v>
      </c>
      <c r="H114" s="279">
        <v>455000</v>
      </c>
    </row>
    <row r="115" spans="1:8" s="7" customFormat="1" ht="15" customHeight="1" x14ac:dyDescent="0.2">
      <c r="A115" s="26"/>
      <c r="B115" s="4"/>
      <c r="C115" s="4"/>
      <c r="D115" s="4" t="s">
        <v>5</v>
      </c>
      <c r="E115" s="33" t="s">
        <v>76</v>
      </c>
      <c r="F115" s="122">
        <v>480000</v>
      </c>
      <c r="G115" s="122">
        <v>480000</v>
      </c>
      <c r="H115" s="279">
        <v>480000</v>
      </c>
    </row>
    <row r="116" spans="1:8" s="7" customFormat="1" ht="17.100000000000001" customHeight="1" x14ac:dyDescent="0.2">
      <c r="A116" s="26"/>
      <c r="B116" s="4"/>
      <c r="C116" s="32" t="s">
        <v>4</v>
      </c>
      <c r="D116" s="32"/>
      <c r="E116" s="33" t="s">
        <v>158</v>
      </c>
      <c r="F116" s="122"/>
      <c r="G116" s="122"/>
      <c r="H116" s="279"/>
    </row>
    <row r="117" spans="1:8" s="7" customFormat="1" ht="15" customHeight="1" x14ac:dyDescent="0.2">
      <c r="A117" s="26"/>
      <c r="B117" s="4"/>
      <c r="C117" s="32"/>
      <c r="D117" s="32" t="s">
        <v>10</v>
      </c>
      <c r="E117" s="33" t="s">
        <v>148</v>
      </c>
      <c r="F117" s="122"/>
      <c r="G117" s="122"/>
      <c r="H117" s="279"/>
    </row>
    <row r="118" spans="1:8" s="7" customFormat="1" ht="15" customHeight="1" x14ac:dyDescent="0.2">
      <c r="A118" s="26"/>
      <c r="B118" s="4"/>
      <c r="C118" s="32"/>
      <c r="D118" s="32"/>
      <c r="E118" s="33" t="s">
        <v>393</v>
      </c>
      <c r="F118" s="122" t="s">
        <v>3</v>
      </c>
      <c r="G118" s="122">
        <v>450000</v>
      </c>
      <c r="H118" s="279">
        <v>450000</v>
      </c>
    </row>
    <row r="119" spans="1:8" s="7" customFormat="1" ht="15" customHeight="1" x14ac:dyDescent="0.2">
      <c r="A119" s="26"/>
      <c r="B119" s="4"/>
      <c r="C119" s="4"/>
      <c r="D119" s="4" t="s">
        <v>18</v>
      </c>
      <c r="E119" s="33" t="s">
        <v>178</v>
      </c>
      <c r="F119" s="122" t="s">
        <v>17</v>
      </c>
      <c r="G119" s="122" t="s">
        <v>17</v>
      </c>
      <c r="H119" s="279" t="s">
        <v>17</v>
      </c>
    </row>
    <row r="120" spans="1:8" s="12" customFormat="1" ht="16.5" customHeight="1" x14ac:dyDescent="0.25">
      <c r="A120" s="27"/>
      <c r="B120" s="28"/>
      <c r="C120" s="28"/>
      <c r="D120" s="28"/>
      <c r="E120" s="349" t="s">
        <v>200</v>
      </c>
      <c r="F120" s="278">
        <f>SUM(F113:F118)</f>
        <v>3625000</v>
      </c>
      <c r="G120" s="278">
        <f>SUM(G113:G118)</f>
        <v>4075000</v>
      </c>
      <c r="H120" s="274">
        <f>SUM(H113:H118)</f>
        <v>4075000</v>
      </c>
    </row>
    <row r="121" spans="1:8" s="5" customFormat="1" ht="34.5" customHeight="1" x14ac:dyDescent="0.25">
      <c r="A121" s="25"/>
      <c r="B121" s="30" t="s">
        <v>23</v>
      </c>
      <c r="C121" s="9"/>
      <c r="D121" s="24"/>
      <c r="E121" s="324" t="s">
        <v>421</v>
      </c>
      <c r="F121" s="17"/>
      <c r="G121" s="17"/>
      <c r="H121" s="273"/>
    </row>
    <row r="122" spans="1:8" s="5" customFormat="1" ht="17.100000000000001" customHeight="1" x14ac:dyDescent="0.25">
      <c r="A122" s="25"/>
      <c r="B122" s="24"/>
      <c r="C122" s="24" t="s">
        <v>1</v>
      </c>
      <c r="D122" s="24"/>
      <c r="E122" s="40" t="s">
        <v>41</v>
      </c>
      <c r="F122" s="14"/>
      <c r="G122" s="14"/>
      <c r="H122" s="276"/>
    </row>
    <row r="123" spans="1:8" s="5" customFormat="1" ht="17.100000000000001" customHeight="1" x14ac:dyDescent="0.25">
      <c r="A123" s="25"/>
      <c r="B123" s="24"/>
      <c r="C123" s="24"/>
      <c r="D123" s="24" t="s">
        <v>1</v>
      </c>
      <c r="E123" s="37" t="s">
        <v>14</v>
      </c>
      <c r="F123" s="17">
        <v>50000</v>
      </c>
      <c r="G123" s="17">
        <v>774500</v>
      </c>
      <c r="H123" s="273">
        <v>774500</v>
      </c>
    </row>
    <row r="124" spans="1:8" s="7" customFormat="1" ht="15" customHeight="1" x14ac:dyDescent="0.2">
      <c r="A124" s="26"/>
      <c r="B124" s="4"/>
      <c r="C124" s="4"/>
      <c r="D124" s="4" t="s">
        <v>4</v>
      </c>
      <c r="E124" s="33" t="s">
        <v>77</v>
      </c>
      <c r="F124" s="122">
        <v>10000</v>
      </c>
      <c r="G124" s="122">
        <v>122500</v>
      </c>
      <c r="H124" s="279">
        <v>122500</v>
      </c>
    </row>
    <row r="125" spans="1:8" s="5" customFormat="1" ht="17.100000000000001" customHeight="1" x14ac:dyDescent="0.25">
      <c r="A125" s="25"/>
      <c r="B125" s="24"/>
      <c r="C125" s="24"/>
      <c r="D125" s="24" t="s">
        <v>5</v>
      </c>
      <c r="E125" s="37" t="s">
        <v>76</v>
      </c>
      <c r="F125" s="17">
        <v>3880000</v>
      </c>
      <c r="G125" s="17">
        <v>3430000</v>
      </c>
      <c r="H125" s="273">
        <v>3430000</v>
      </c>
    </row>
    <row r="126" spans="1:8" s="5" customFormat="1" ht="19.5" customHeight="1" x14ac:dyDescent="0.25">
      <c r="A126" s="25"/>
      <c r="B126" s="24"/>
      <c r="C126" s="36" t="s">
        <v>4</v>
      </c>
      <c r="D126" s="36"/>
      <c r="E126" s="37" t="s">
        <v>158</v>
      </c>
      <c r="F126" s="17"/>
      <c r="G126" s="17"/>
      <c r="H126" s="273"/>
    </row>
    <row r="127" spans="1:8" s="5" customFormat="1" ht="17.100000000000001" customHeight="1" x14ac:dyDescent="0.25">
      <c r="A127" s="25"/>
      <c r="B127" s="24"/>
      <c r="C127" s="36"/>
      <c r="D127" s="36" t="s">
        <v>10</v>
      </c>
      <c r="E127" s="37" t="s">
        <v>148</v>
      </c>
      <c r="F127" s="17"/>
      <c r="G127" s="17"/>
      <c r="H127" s="273"/>
    </row>
    <row r="128" spans="1:8" s="5" customFormat="1" ht="16.5" customHeight="1" x14ac:dyDescent="0.25">
      <c r="A128" s="25"/>
      <c r="B128" s="24"/>
      <c r="C128" s="36"/>
      <c r="D128" s="36"/>
      <c r="E128" s="37" t="s">
        <v>371</v>
      </c>
      <c r="F128" s="17">
        <v>650000</v>
      </c>
      <c r="G128" s="17">
        <v>650000</v>
      </c>
      <c r="H128" s="273">
        <v>650000</v>
      </c>
    </row>
    <row r="129" spans="1:8" s="12" customFormat="1" ht="17.100000000000001" customHeight="1" x14ac:dyDescent="0.25">
      <c r="A129" s="27"/>
      <c r="B129" s="28"/>
      <c r="C129" s="28"/>
      <c r="D129" s="28"/>
      <c r="E129" s="187" t="s">
        <v>183</v>
      </c>
      <c r="F129" s="278">
        <f>SUM(F123:F128)</f>
        <v>4590000</v>
      </c>
      <c r="G129" s="278">
        <f>SUM(G123:G128)</f>
        <v>4977000</v>
      </c>
      <c r="H129" s="274">
        <f>SUM(H123:H128)</f>
        <v>4977000</v>
      </c>
    </row>
    <row r="130" spans="1:8" s="5" customFormat="1" ht="18.95" customHeight="1" x14ac:dyDescent="0.25">
      <c r="A130" s="25"/>
      <c r="B130" s="24" t="s">
        <v>25</v>
      </c>
      <c r="C130" s="24"/>
      <c r="D130" s="24"/>
      <c r="E130" s="188" t="s">
        <v>189</v>
      </c>
      <c r="F130" s="17"/>
      <c r="G130" s="17"/>
      <c r="H130" s="273"/>
    </row>
    <row r="131" spans="1:8" s="5" customFormat="1" ht="17.100000000000001" customHeight="1" x14ac:dyDescent="0.25">
      <c r="A131" s="25"/>
      <c r="B131" s="24"/>
      <c r="C131" s="24" t="s">
        <v>1</v>
      </c>
      <c r="D131" s="24"/>
      <c r="E131" s="40" t="s">
        <v>41</v>
      </c>
      <c r="F131" s="14"/>
      <c r="G131" s="14"/>
      <c r="H131" s="276"/>
    </row>
    <row r="132" spans="1:8" s="5" customFormat="1" ht="17.100000000000001" customHeight="1" x14ac:dyDescent="0.25">
      <c r="A132" s="25"/>
      <c r="B132" s="24"/>
      <c r="C132" s="24"/>
      <c r="D132" s="24" t="s">
        <v>8</v>
      </c>
      <c r="E132" s="22" t="s">
        <v>133</v>
      </c>
      <c r="F132" s="14"/>
      <c r="G132" s="14"/>
      <c r="H132" s="276"/>
    </row>
    <row r="133" spans="1:8" s="5" customFormat="1" ht="17.100000000000001" customHeight="1" x14ac:dyDescent="0.25">
      <c r="A133" s="25"/>
      <c r="B133" s="24"/>
      <c r="C133" s="24"/>
      <c r="D133" s="24"/>
      <c r="E133" s="22" t="s">
        <v>349</v>
      </c>
      <c r="F133" s="17">
        <v>530000</v>
      </c>
      <c r="G133" s="17">
        <v>530000</v>
      </c>
      <c r="H133" s="273">
        <v>530000</v>
      </c>
    </row>
    <row r="134" spans="1:8" s="5" customFormat="1" ht="15.75" customHeight="1" x14ac:dyDescent="0.25">
      <c r="A134" s="25"/>
      <c r="B134" s="24"/>
      <c r="C134" s="24"/>
      <c r="D134" s="24"/>
      <c r="E134" s="39" t="s">
        <v>209</v>
      </c>
      <c r="F134" s="295">
        <f>SUM(F133:F133)</f>
        <v>530000</v>
      </c>
      <c r="G134" s="295">
        <f>SUM(G133:G133)</f>
        <v>530000</v>
      </c>
      <c r="H134" s="294">
        <f>SUM(H133:H133)</f>
        <v>530000</v>
      </c>
    </row>
    <row r="135" spans="1:8" s="5" customFormat="1" ht="18.95" customHeight="1" x14ac:dyDescent="0.25">
      <c r="A135" s="25"/>
      <c r="B135" s="24" t="s">
        <v>26</v>
      </c>
      <c r="C135" s="9"/>
      <c r="D135" s="24"/>
      <c r="E135" s="34" t="s">
        <v>422</v>
      </c>
      <c r="F135" s="162"/>
      <c r="G135" s="162"/>
      <c r="H135" s="275"/>
    </row>
    <row r="136" spans="1:8" s="5" customFormat="1" ht="17.100000000000001" customHeight="1" x14ac:dyDescent="0.25">
      <c r="A136" s="25"/>
      <c r="B136" s="24"/>
      <c r="C136" s="24" t="s">
        <v>1</v>
      </c>
      <c r="D136" s="24"/>
      <c r="E136" s="40" t="s">
        <v>41</v>
      </c>
      <c r="F136" s="14"/>
      <c r="G136" s="14"/>
      <c r="H136" s="276"/>
    </row>
    <row r="137" spans="1:8" s="5" customFormat="1" ht="15" customHeight="1" x14ac:dyDescent="0.25">
      <c r="A137" s="25"/>
      <c r="B137" s="24"/>
      <c r="C137" s="24"/>
      <c r="D137" s="24" t="s">
        <v>5</v>
      </c>
      <c r="E137" s="38" t="s">
        <v>76</v>
      </c>
      <c r="F137" s="291">
        <v>350000</v>
      </c>
      <c r="G137" s="291">
        <v>717748</v>
      </c>
      <c r="H137" s="290">
        <v>717748</v>
      </c>
    </row>
    <row r="138" spans="1:8" s="5" customFormat="1" ht="18.95" customHeight="1" x14ac:dyDescent="0.25">
      <c r="A138" s="25"/>
      <c r="B138" s="24" t="s">
        <v>27</v>
      </c>
      <c r="C138" s="9"/>
      <c r="D138" s="24"/>
      <c r="E138" s="34" t="s">
        <v>341</v>
      </c>
      <c r="F138" s="17"/>
      <c r="G138" s="17"/>
      <c r="H138" s="273"/>
    </row>
    <row r="139" spans="1:8" s="5" customFormat="1" ht="17.100000000000001" customHeight="1" x14ac:dyDescent="0.25">
      <c r="A139" s="25"/>
      <c r="B139" s="24"/>
      <c r="C139" s="24" t="s">
        <v>1</v>
      </c>
      <c r="D139" s="24"/>
      <c r="E139" s="40" t="s">
        <v>41</v>
      </c>
      <c r="F139" s="14"/>
      <c r="G139" s="14"/>
      <c r="H139" s="276"/>
    </row>
    <row r="140" spans="1:8" s="5" customFormat="1" ht="17.100000000000001" customHeight="1" x14ac:dyDescent="0.25">
      <c r="A140" s="25"/>
      <c r="B140" s="24"/>
      <c r="C140" s="24"/>
      <c r="D140" s="24" t="s">
        <v>5</v>
      </c>
      <c r="E140" s="35" t="s">
        <v>76</v>
      </c>
      <c r="F140" s="291">
        <v>2030000</v>
      </c>
      <c r="G140" s="291">
        <v>2030000</v>
      </c>
      <c r="H140" s="290">
        <v>2030000</v>
      </c>
    </row>
    <row r="141" spans="1:8" s="5" customFormat="1" ht="18.95" customHeight="1" x14ac:dyDescent="0.25">
      <c r="A141" s="25"/>
      <c r="B141" s="24" t="s">
        <v>28</v>
      </c>
      <c r="C141" s="9"/>
      <c r="D141" s="24"/>
      <c r="E141" s="34" t="s">
        <v>423</v>
      </c>
      <c r="F141" s="17"/>
      <c r="G141" s="17"/>
      <c r="H141" s="273"/>
    </row>
    <row r="142" spans="1:8" s="5" customFormat="1" ht="17.100000000000001" customHeight="1" x14ac:dyDescent="0.25">
      <c r="A142" s="25"/>
      <c r="B142" s="24"/>
      <c r="C142" s="24" t="s">
        <v>1</v>
      </c>
      <c r="D142" s="24"/>
      <c r="E142" s="40" t="s">
        <v>41</v>
      </c>
      <c r="F142" s="14"/>
      <c r="G142" s="14"/>
      <c r="H142" s="276"/>
    </row>
    <row r="143" spans="1:8" s="5" customFormat="1" ht="17.100000000000001" customHeight="1" x14ac:dyDescent="0.25">
      <c r="A143" s="25"/>
      <c r="B143" s="24"/>
      <c r="C143" s="24"/>
      <c r="D143" s="24" t="s">
        <v>1</v>
      </c>
      <c r="E143" s="37" t="s">
        <v>14</v>
      </c>
      <c r="F143" s="17">
        <v>2460000</v>
      </c>
      <c r="G143" s="17">
        <v>2570000</v>
      </c>
      <c r="H143" s="273">
        <v>2570000</v>
      </c>
    </row>
    <row r="144" spans="1:8" s="7" customFormat="1" ht="15" customHeight="1" x14ac:dyDescent="0.2">
      <c r="A144" s="26"/>
      <c r="B144" s="4"/>
      <c r="C144" s="4"/>
      <c r="D144" s="4" t="s">
        <v>4</v>
      </c>
      <c r="E144" s="33" t="s">
        <v>77</v>
      </c>
      <c r="F144" s="122">
        <v>450000</v>
      </c>
      <c r="G144" s="122">
        <v>450000</v>
      </c>
      <c r="H144" s="279">
        <v>450000</v>
      </c>
    </row>
    <row r="145" spans="1:8" s="7" customFormat="1" ht="15" customHeight="1" x14ac:dyDescent="0.2">
      <c r="A145" s="26"/>
      <c r="B145" s="4"/>
      <c r="C145" s="4"/>
      <c r="D145" s="4" t="s">
        <v>5</v>
      </c>
      <c r="E145" s="33" t="s">
        <v>76</v>
      </c>
      <c r="F145" s="122">
        <v>1340000</v>
      </c>
      <c r="G145" s="122">
        <v>1340000</v>
      </c>
      <c r="H145" s="279">
        <v>1340000</v>
      </c>
    </row>
    <row r="146" spans="1:8" s="7" customFormat="1" ht="17.100000000000001" customHeight="1" x14ac:dyDescent="0.2">
      <c r="A146" s="26"/>
      <c r="B146" s="4"/>
      <c r="C146" s="32" t="s">
        <v>4</v>
      </c>
      <c r="D146" s="32"/>
      <c r="E146" s="33" t="s">
        <v>158</v>
      </c>
      <c r="F146" s="122"/>
      <c r="G146" s="122"/>
      <c r="H146" s="279"/>
    </row>
    <row r="147" spans="1:8" s="7" customFormat="1" ht="15" customHeight="1" x14ac:dyDescent="0.2">
      <c r="A147" s="26"/>
      <c r="B147" s="4"/>
      <c r="C147" s="32"/>
      <c r="D147" s="32" t="s">
        <v>10</v>
      </c>
      <c r="E147" s="33" t="s">
        <v>148</v>
      </c>
      <c r="F147" s="122"/>
      <c r="G147" s="122"/>
      <c r="H147" s="279"/>
    </row>
    <row r="148" spans="1:8" s="7" customFormat="1" ht="15" customHeight="1" x14ac:dyDescent="0.2">
      <c r="A148" s="26"/>
      <c r="B148" s="4"/>
      <c r="C148" s="32"/>
      <c r="D148" s="32"/>
      <c r="E148" s="33" t="s">
        <v>403</v>
      </c>
      <c r="F148" s="122"/>
      <c r="G148" s="122"/>
      <c r="H148" s="279"/>
    </row>
    <row r="149" spans="1:8" s="7" customFormat="1" ht="15" customHeight="1" x14ac:dyDescent="0.2">
      <c r="A149" s="26"/>
      <c r="B149" s="4"/>
      <c r="C149" s="32"/>
      <c r="D149" s="32"/>
      <c r="E149" s="33" t="s">
        <v>404</v>
      </c>
      <c r="F149" s="122" t="s">
        <v>3</v>
      </c>
      <c r="G149" s="122">
        <v>844285</v>
      </c>
      <c r="H149" s="279">
        <v>844285</v>
      </c>
    </row>
    <row r="150" spans="1:8" s="7" customFormat="1" ht="15" customHeight="1" x14ac:dyDescent="0.2">
      <c r="A150" s="26"/>
      <c r="B150" s="4"/>
      <c r="C150" s="4"/>
      <c r="D150" s="4" t="s">
        <v>18</v>
      </c>
      <c r="E150" s="33" t="s">
        <v>178</v>
      </c>
      <c r="F150" s="160" t="s">
        <v>17</v>
      </c>
      <c r="G150" s="160" t="s">
        <v>17</v>
      </c>
      <c r="H150" s="281" t="s">
        <v>17</v>
      </c>
    </row>
    <row r="151" spans="1:8" s="12" customFormat="1" ht="17.100000000000001" customHeight="1" x14ac:dyDescent="0.25">
      <c r="A151" s="27"/>
      <c r="B151" s="28"/>
      <c r="C151" s="28"/>
      <c r="D151" s="28"/>
      <c r="E151" s="187" t="s">
        <v>66</v>
      </c>
      <c r="F151" s="297">
        <f>SUM(F143:F149)</f>
        <v>4250000</v>
      </c>
      <c r="G151" s="297">
        <f>SUM(G143:G149)</f>
        <v>5204285</v>
      </c>
      <c r="H151" s="296">
        <f>SUM(H143:H149)</f>
        <v>5204285</v>
      </c>
    </row>
    <row r="152" spans="1:8" s="5" customFormat="1" ht="36" customHeight="1" x14ac:dyDescent="0.25">
      <c r="A152" s="25"/>
      <c r="B152" s="30" t="s">
        <v>378</v>
      </c>
      <c r="C152" s="24"/>
      <c r="D152" s="24"/>
      <c r="E152" s="166" t="s">
        <v>424</v>
      </c>
      <c r="F152" s="162"/>
      <c r="G152" s="162"/>
      <c r="H152" s="275"/>
    </row>
    <row r="153" spans="1:8" s="5" customFormat="1" ht="19.5" customHeight="1" x14ac:dyDescent="0.25">
      <c r="A153" s="25"/>
      <c r="B153" s="24"/>
      <c r="C153" s="24" t="s">
        <v>1</v>
      </c>
      <c r="D153" s="24"/>
      <c r="E153" s="40" t="s">
        <v>41</v>
      </c>
      <c r="F153" s="14"/>
      <c r="G153" s="14"/>
      <c r="H153" s="276"/>
    </row>
    <row r="154" spans="1:8" s="7" customFormat="1" ht="17.100000000000001" customHeight="1" x14ac:dyDescent="0.2">
      <c r="A154" s="26"/>
      <c r="B154" s="4"/>
      <c r="C154" s="4"/>
      <c r="D154" s="4" t="s">
        <v>5</v>
      </c>
      <c r="E154" s="33" t="s">
        <v>76</v>
      </c>
      <c r="F154" s="122">
        <v>3070000</v>
      </c>
      <c r="G154" s="122">
        <v>4694000</v>
      </c>
      <c r="H154" s="279">
        <v>4694000</v>
      </c>
    </row>
    <row r="155" spans="1:8" s="5" customFormat="1" ht="15" customHeight="1" x14ac:dyDescent="0.25">
      <c r="A155" s="25"/>
      <c r="B155" s="24"/>
      <c r="C155" s="24"/>
      <c r="D155" s="24" t="s">
        <v>6</v>
      </c>
      <c r="E155" s="22" t="s">
        <v>83</v>
      </c>
      <c r="F155" s="17">
        <v>5530000</v>
      </c>
      <c r="G155" s="17">
        <v>5330000</v>
      </c>
      <c r="H155" s="273">
        <v>5330000</v>
      </c>
    </row>
    <row r="156" spans="1:8" s="354" customFormat="1" ht="30.75" customHeight="1" thickBot="1" x14ac:dyDescent="0.3">
      <c r="A156" s="350"/>
      <c r="B156" s="351"/>
      <c r="C156" s="351"/>
      <c r="D156" s="352"/>
      <c r="E156" s="353" t="s">
        <v>159</v>
      </c>
      <c r="F156" s="346">
        <f>SUM(F154:F155)</f>
        <v>8600000</v>
      </c>
      <c r="G156" s="346">
        <f>SUM(G154:G155)</f>
        <v>10024000</v>
      </c>
      <c r="H156" s="347">
        <f>SUM(H154:H155)</f>
        <v>10024000</v>
      </c>
    </row>
    <row r="157" spans="1:8" s="97" customFormat="1" ht="20.100000000000001" customHeight="1" thickBot="1" x14ac:dyDescent="0.25">
      <c r="A157" s="368" t="s">
        <v>69</v>
      </c>
      <c r="B157" s="369"/>
      <c r="C157" s="369"/>
      <c r="D157" s="369"/>
      <c r="E157" s="370"/>
      <c r="F157" s="269">
        <f>SUM(F21,F24,F30,F34,F48,F62,F70,F77,F89,F103,F120,F129,F134,F140,F151,F156,F42,F80,F137)</f>
        <v>75233763</v>
      </c>
      <c r="G157" s="269">
        <f>SUM(G21,G24,G30,G34,G48,G62,G70,G77,G89,G103,G120,G129,G134,G140,G151,G156,G42,G80,G137)</f>
        <v>95816795</v>
      </c>
      <c r="H157" s="299">
        <f>SUM(H21,H24,H30,H34,H48,H62,H70,H77,H89,H103,H120,H129,H134,H140,H151,H156,H42,H80,H137)</f>
        <v>95816795</v>
      </c>
    </row>
    <row r="158" spans="1:8" s="97" customFormat="1" ht="12.75" customHeight="1" x14ac:dyDescent="0.2">
      <c r="A158" s="307"/>
      <c r="B158" s="307"/>
      <c r="C158" s="307"/>
      <c r="D158" s="307"/>
      <c r="E158" s="306"/>
      <c r="F158" s="308"/>
      <c r="G158" s="308"/>
      <c r="H158" s="308"/>
    </row>
    <row r="159" spans="1:8" s="7" customFormat="1" ht="15" customHeight="1" x14ac:dyDescent="0.2">
      <c r="A159" s="171"/>
      <c r="B159" s="171"/>
      <c r="C159" s="171"/>
      <c r="D159" s="171"/>
      <c r="E159" s="171">
        <v>4</v>
      </c>
      <c r="F159" s="173"/>
      <c r="G159" s="173"/>
    </row>
    <row r="160" spans="1:8" s="3" customFormat="1" ht="15" customHeight="1" thickBot="1" x14ac:dyDescent="0.3">
      <c r="A160" s="11"/>
      <c r="B160" s="11"/>
      <c r="C160" s="11"/>
      <c r="D160" s="11"/>
      <c r="E160" s="11"/>
      <c r="F160" s="365" t="s">
        <v>193</v>
      </c>
      <c r="G160" s="365"/>
      <c r="H160" s="365"/>
    </row>
    <row r="161" spans="1:9" s="3" customFormat="1" ht="15" customHeight="1" x14ac:dyDescent="0.2">
      <c r="A161" s="125" t="s">
        <v>84</v>
      </c>
      <c r="B161" s="127" t="s">
        <v>85</v>
      </c>
      <c r="C161" s="127" t="s">
        <v>86</v>
      </c>
      <c r="D161" s="127" t="s">
        <v>87</v>
      </c>
      <c r="E161" s="127" t="s">
        <v>88</v>
      </c>
      <c r="F161" s="126" t="s">
        <v>89</v>
      </c>
      <c r="G161" s="126" t="s">
        <v>90</v>
      </c>
      <c r="H161" s="129" t="s">
        <v>91</v>
      </c>
    </row>
    <row r="162" spans="1:9" s="3" customFormat="1" ht="15" customHeight="1" x14ac:dyDescent="0.2">
      <c r="A162" s="380" t="s">
        <v>37</v>
      </c>
      <c r="B162" s="382" t="s">
        <v>38</v>
      </c>
      <c r="C162" s="382" t="s">
        <v>39</v>
      </c>
      <c r="D162" s="382" t="s">
        <v>40</v>
      </c>
      <c r="E162" s="130" t="s">
        <v>12</v>
      </c>
      <c r="F162" s="362" t="s">
        <v>354</v>
      </c>
      <c r="G162" s="363"/>
      <c r="H162" s="364"/>
    </row>
    <row r="163" spans="1:9" s="3" customFormat="1" ht="15" customHeight="1" x14ac:dyDescent="0.2">
      <c r="A163" s="380"/>
      <c r="B163" s="382"/>
      <c r="C163" s="382"/>
      <c r="D163" s="382"/>
      <c r="E163" s="52"/>
      <c r="F163" s="4" t="s">
        <v>384</v>
      </c>
      <c r="G163" s="4" t="s">
        <v>409</v>
      </c>
      <c r="H163" s="271" t="s">
        <v>385</v>
      </c>
    </row>
    <row r="164" spans="1:9" s="3" customFormat="1" ht="8.1" customHeight="1" thickBot="1" x14ac:dyDescent="0.25">
      <c r="A164" s="381"/>
      <c r="B164" s="383"/>
      <c r="C164" s="383"/>
      <c r="D164" s="383"/>
      <c r="E164" s="50"/>
      <c r="F164" s="99"/>
      <c r="G164" s="99"/>
      <c r="H164" s="280"/>
    </row>
    <row r="165" spans="1:9" s="97" customFormat="1" ht="21" customHeight="1" x14ac:dyDescent="0.2">
      <c r="A165" s="355" t="s">
        <v>4</v>
      </c>
      <c r="B165" s="178"/>
      <c r="C165" s="178"/>
      <c r="D165" s="178"/>
      <c r="E165" s="356" t="s">
        <v>184</v>
      </c>
      <c r="F165" s="300"/>
      <c r="G165" s="300"/>
      <c r="H165" s="298"/>
    </row>
    <row r="166" spans="1:9" s="97" customFormat="1" ht="18" customHeight="1" x14ac:dyDescent="0.2">
      <c r="A166" s="177"/>
      <c r="B166" s="302" t="s">
        <v>1</v>
      </c>
      <c r="C166" s="302"/>
      <c r="D166" s="302"/>
      <c r="E166" s="304" t="s">
        <v>185</v>
      </c>
      <c r="F166" s="357"/>
      <c r="G166" s="357"/>
      <c r="H166" s="358"/>
    </row>
    <row r="167" spans="1:9" s="97" customFormat="1" ht="20.100000000000001" customHeight="1" thickBot="1" x14ac:dyDescent="0.25">
      <c r="A167" s="175"/>
      <c r="B167" s="176"/>
      <c r="C167" s="305" t="s">
        <v>1</v>
      </c>
      <c r="D167" s="305"/>
      <c r="E167" s="359" t="s">
        <v>180</v>
      </c>
      <c r="F167" s="357">
        <v>4174430</v>
      </c>
      <c r="G167" s="357">
        <v>4174430</v>
      </c>
      <c r="H167" s="358">
        <v>5211038</v>
      </c>
    </row>
    <row r="168" spans="1:9" s="97" customFormat="1" ht="20.100000000000001" customHeight="1" thickBot="1" x14ac:dyDescent="0.25">
      <c r="A168" s="384" t="s">
        <v>181</v>
      </c>
      <c r="B168" s="385"/>
      <c r="C168" s="385"/>
      <c r="D168" s="385"/>
      <c r="E168" s="386"/>
      <c r="F168" s="269">
        <f>F167</f>
        <v>4174430</v>
      </c>
      <c r="G168" s="269">
        <f>G167</f>
        <v>4174430</v>
      </c>
      <c r="H168" s="299">
        <f>H167</f>
        <v>5211038</v>
      </c>
    </row>
    <row r="169" spans="1:9" s="97" customFormat="1" ht="20.100000000000001" customHeight="1" thickBot="1" x14ac:dyDescent="0.25">
      <c r="A169" s="378" t="s">
        <v>24</v>
      </c>
      <c r="B169" s="379"/>
      <c r="C169" s="379"/>
      <c r="D169" s="379"/>
      <c r="E169" s="379"/>
      <c r="F169" s="287">
        <f>SUM(F157,F168)</f>
        <v>79408193</v>
      </c>
      <c r="G169" s="287">
        <f>SUM(G157,G168)</f>
        <v>99991225</v>
      </c>
      <c r="H169" s="284">
        <f>SUM(H157,H168)</f>
        <v>101027833</v>
      </c>
      <c r="I169" s="360"/>
    </row>
    <row r="170" spans="1:9" s="1" customFormat="1" ht="15.75" x14ac:dyDescent="0.25">
      <c r="F170" s="94"/>
      <c r="G170" s="94"/>
    </row>
    <row r="171" spans="1:9" s="1" customFormat="1" ht="15.75" x14ac:dyDescent="0.25">
      <c r="F171" s="94"/>
      <c r="G171" s="94"/>
    </row>
    <row r="172" spans="1:9" s="1" customFormat="1" ht="15.75" x14ac:dyDescent="0.25">
      <c r="F172" s="94"/>
      <c r="G172" s="94"/>
    </row>
    <row r="173" spans="1:9" s="1" customFormat="1" ht="15.75" x14ac:dyDescent="0.25">
      <c r="F173" s="95"/>
      <c r="G173" s="95"/>
    </row>
    <row r="174" spans="1:9" ht="14.25" x14ac:dyDescent="0.2">
      <c r="F174" s="104"/>
      <c r="G174" s="104"/>
    </row>
    <row r="175" spans="1:9" s="3" customFormat="1" ht="20.100000000000001" customHeight="1" x14ac:dyDescent="0.2"/>
    <row r="176" spans="1:9" ht="20.100000000000001" customHeight="1" x14ac:dyDescent="0.2"/>
    <row r="177" spans="6:7" s="1" customFormat="1" ht="15.75" x14ac:dyDescent="0.25">
      <c r="F177" s="94"/>
      <c r="G177" s="94"/>
    </row>
    <row r="178" spans="6:7" s="1" customFormat="1" ht="15.75" x14ac:dyDescent="0.25">
      <c r="F178" s="94"/>
      <c r="G178" s="94"/>
    </row>
    <row r="179" spans="6:7" s="1" customFormat="1" ht="15.75" x14ac:dyDescent="0.25">
      <c r="F179" s="94"/>
      <c r="G179" s="94"/>
    </row>
    <row r="180" spans="6:7" s="1" customFormat="1" ht="15.75" x14ac:dyDescent="0.25">
      <c r="F180" s="95"/>
      <c r="G180" s="95"/>
    </row>
    <row r="181" spans="6:7" ht="14.25" x14ac:dyDescent="0.2">
      <c r="F181" s="104"/>
      <c r="G181" s="104"/>
    </row>
  </sheetData>
  <mergeCells count="32">
    <mergeCell ref="F160:H160"/>
    <mergeCell ref="A162:A164"/>
    <mergeCell ref="B162:B164"/>
    <mergeCell ref="C162:C164"/>
    <mergeCell ref="D162:D164"/>
    <mergeCell ref="F162:H162"/>
    <mergeCell ref="A169:E169"/>
    <mergeCell ref="A8:A10"/>
    <mergeCell ref="B8:B10"/>
    <mergeCell ref="C8:C10"/>
    <mergeCell ref="D8:D10"/>
    <mergeCell ref="A157:E157"/>
    <mergeCell ref="A168:E168"/>
    <mergeCell ref="B108:B110"/>
    <mergeCell ref="C108:C110"/>
    <mergeCell ref="D108:D110"/>
    <mergeCell ref="D53:D55"/>
    <mergeCell ref="A108:A110"/>
    <mergeCell ref="A53:A55"/>
    <mergeCell ref="B53:B55"/>
    <mergeCell ref="C53:C55"/>
    <mergeCell ref="A1:H1"/>
    <mergeCell ref="F8:H8"/>
    <mergeCell ref="F6:H6"/>
    <mergeCell ref="F106:H106"/>
    <mergeCell ref="F2:H2"/>
    <mergeCell ref="F108:H108"/>
    <mergeCell ref="F51:H51"/>
    <mergeCell ref="F53:H53"/>
    <mergeCell ref="A3:H3"/>
    <mergeCell ref="A4:H4"/>
    <mergeCell ref="A5:H5"/>
  </mergeCells>
  <phoneticPr fontId="8" type="noConversion"/>
  <pageMargins left="0.26" right="0.31496062992125984" top="0.35433070866141736" bottom="0.24" header="0.19685039370078741" footer="0.1574803149606299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6"/>
  <sheetViews>
    <sheetView workbookViewId="0">
      <selection activeCell="A2" sqref="A2"/>
    </sheetView>
  </sheetViews>
  <sheetFormatPr defaultRowHeight="12.75" x14ac:dyDescent="0.2"/>
  <cols>
    <col min="1" max="1" width="6" style="193" customWidth="1"/>
    <col min="2" max="2" width="64.7109375" style="193" customWidth="1"/>
    <col min="3" max="3" width="11.28515625" style="193" customWidth="1"/>
    <col min="4" max="5" width="10.7109375" style="193" customWidth="1"/>
    <col min="6" max="6" width="11.140625" style="193" customWidth="1"/>
    <col min="7" max="16384" width="9.140625" style="193"/>
  </cols>
  <sheetData>
    <row r="1" spans="1:7" customFormat="1" ht="15.75" x14ac:dyDescent="0.25">
      <c r="A1" s="361"/>
      <c r="B1" s="361"/>
      <c r="C1" s="361"/>
      <c r="D1" s="361"/>
      <c r="E1" s="361"/>
      <c r="F1" s="361"/>
      <c r="G1" s="136"/>
    </row>
    <row r="2" spans="1:7" s="3" customFormat="1" ht="18" customHeight="1" x14ac:dyDescent="0.25">
      <c r="E2" s="366" t="s">
        <v>216</v>
      </c>
      <c r="F2" s="366"/>
    </row>
    <row r="3" spans="1:7" s="46" customFormat="1" ht="15.75" x14ac:dyDescent="0.25">
      <c r="A3" s="361" t="s">
        <v>353</v>
      </c>
      <c r="B3" s="361"/>
      <c r="C3" s="361"/>
      <c r="D3" s="361"/>
      <c r="E3" s="361"/>
      <c r="F3" s="361"/>
    </row>
    <row r="4" spans="1:7" s="194" customFormat="1" ht="15.75" x14ac:dyDescent="0.25">
      <c r="A4" s="391" t="s">
        <v>374</v>
      </c>
      <c r="B4" s="391"/>
      <c r="C4" s="391"/>
      <c r="D4" s="391"/>
      <c r="E4" s="391"/>
      <c r="F4" s="391"/>
    </row>
    <row r="5" spans="1:7" s="194" customFormat="1" ht="15.75" x14ac:dyDescent="0.25">
      <c r="A5" s="195"/>
      <c r="B5" s="195"/>
      <c r="C5" s="195"/>
      <c r="D5" s="195"/>
      <c r="E5" s="195"/>
      <c r="F5" s="195"/>
    </row>
    <row r="6" spans="1:7" s="196" customFormat="1" ht="18.95" customHeight="1" x14ac:dyDescent="0.25">
      <c r="A6" s="392" t="s">
        <v>280</v>
      </c>
      <c r="B6" s="392"/>
      <c r="C6" s="392"/>
      <c r="D6" s="392"/>
      <c r="E6" s="392"/>
      <c r="F6" s="392"/>
    </row>
    <row r="7" spans="1:7" s="198" customFormat="1" ht="15.75" x14ac:dyDescent="0.25">
      <c r="A7" s="197"/>
      <c r="B7" s="197"/>
      <c r="C7" s="197"/>
      <c r="D7" s="197"/>
      <c r="E7" s="197"/>
      <c r="F7" s="197"/>
    </row>
    <row r="8" spans="1:7" s="205" customFormat="1" ht="13.5" customHeight="1" thickBot="1" x14ac:dyDescent="0.3">
      <c r="A8" s="202"/>
      <c r="B8" s="203"/>
      <c r="C8" s="202"/>
      <c r="D8" s="202"/>
      <c r="E8" s="202"/>
      <c r="F8" s="204" t="s">
        <v>193</v>
      </c>
    </row>
    <row r="9" spans="1:7" s="205" customFormat="1" ht="15" customHeight="1" x14ac:dyDescent="0.25">
      <c r="A9" s="206"/>
      <c r="B9" s="207"/>
      <c r="C9" s="387" t="s">
        <v>354</v>
      </c>
      <c r="D9" s="388"/>
      <c r="E9" s="388"/>
      <c r="F9" s="389"/>
    </row>
    <row r="10" spans="1:7" s="205" customFormat="1" ht="29.25" thickBot="1" x14ac:dyDescent="0.3">
      <c r="A10" s="208" t="s">
        <v>220</v>
      </c>
      <c r="B10" s="209" t="s">
        <v>221</v>
      </c>
      <c r="C10" s="210" t="s">
        <v>217</v>
      </c>
      <c r="D10" s="210" t="s">
        <v>218</v>
      </c>
      <c r="E10" s="210" t="s">
        <v>281</v>
      </c>
      <c r="F10" s="211" t="s">
        <v>219</v>
      </c>
    </row>
    <row r="11" spans="1:7" s="205" customFormat="1" ht="15" customHeight="1" x14ac:dyDescent="0.25">
      <c r="A11" s="212">
        <v>1</v>
      </c>
      <c r="B11" s="213" t="s">
        <v>222</v>
      </c>
      <c r="C11" s="242">
        <v>9854270</v>
      </c>
      <c r="D11" s="242">
        <v>0</v>
      </c>
      <c r="E11" s="242">
        <v>0</v>
      </c>
      <c r="F11" s="214">
        <f t="shared" ref="F11:F75" si="0">C11+D11</f>
        <v>9854270</v>
      </c>
    </row>
    <row r="12" spans="1:7" s="205" customFormat="1" ht="15" customHeight="1" x14ac:dyDescent="0.25">
      <c r="A12" s="215">
        <v>2</v>
      </c>
      <c r="B12" s="216" t="s">
        <v>284</v>
      </c>
      <c r="C12" s="243">
        <v>0</v>
      </c>
      <c r="D12" s="243">
        <v>0</v>
      </c>
      <c r="E12" s="243">
        <v>0</v>
      </c>
      <c r="F12" s="217">
        <f t="shared" si="0"/>
        <v>0</v>
      </c>
    </row>
    <row r="13" spans="1:7" s="205" customFormat="1" ht="30.75" customHeight="1" x14ac:dyDescent="0.25">
      <c r="A13" s="215">
        <v>3</v>
      </c>
      <c r="B13" s="216" t="s">
        <v>223</v>
      </c>
      <c r="C13" s="243">
        <v>13610968</v>
      </c>
      <c r="D13" s="243">
        <v>0</v>
      </c>
      <c r="E13" s="243">
        <v>0</v>
      </c>
      <c r="F13" s="217">
        <f t="shared" si="0"/>
        <v>13610968</v>
      </c>
    </row>
    <row r="14" spans="1:7" s="205" customFormat="1" ht="15" customHeight="1" x14ac:dyDescent="0.25">
      <c r="A14" s="215">
        <v>4</v>
      </c>
      <c r="B14" s="216" t="s">
        <v>224</v>
      </c>
      <c r="C14" s="243">
        <v>2000000</v>
      </c>
      <c r="D14" s="243">
        <v>0</v>
      </c>
      <c r="E14" s="243">
        <v>0</v>
      </c>
      <c r="F14" s="217">
        <f t="shared" si="0"/>
        <v>2000000</v>
      </c>
    </row>
    <row r="15" spans="1:7" s="205" customFormat="1" ht="15" customHeight="1" x14ac:dyDescent="0.25">
      <c r="A15" s="215">
        <v>5</v>
      </c>
      <c r="B15" s="216" t="s">
        <v>285</v>
      </c>
      <c r="C15" s="243">
        <v>1524000</v>
      </c>
      <c r="D15" s="243">
        <v>0</v>
      </c>
      <c r="E15" s="243">
        <v>0</v>
      </c>
      <c r="F15" s="217">
        <f t="shared" si="0"/>
        <v>1524000</v>
      </c>
    </row>
    <row r="16" spans="1:7" s="205" customFormat="1" ht="15" customHeight="1" x14ac:dyDescent="0.25">
      <c r="A16" s="215">
        <v>6</v>
      </c>
      <c r="B16" s="216" t="s">
        <v>225</v>
      </c>
      <c r="C16" s="242">
        <v>117549</v>
      </c>
      <c r="D16" s="244">
        <v>0</v>
      </c>
      <c r="E16" s="244">
        <v>0</v>
      </c>
      <c r="F16" s="219">
        <f t="shared" si="0"/>
        <v>117549</v>
      </c>
    </row>
    <row r="17" spans="1:6" s="205" customFormat="1" ht="15" customHeight="1" x14ac:dyDescent="0.25">
      <c r="A17" s="215">
        <v>7</v>
      </c>
      <c r="B17" s="216" t="s">
        <v>226</v>
      </c>
      <c r="C17" s="243">
        <f>SUM(C11:C16)</f>
        <v>27106787</v>
      </c>
      <c r="D17" s="243">
        <v>0</v>
      </c>
      <c r="E17" s="243">
        <v>0</v>
      </c>
      <c r="F17" s="217">
        <f t="shared" si="0"/>
        <v>27106787</v>
      </c>
    </row>
    <row r="18" spans="1:6" s="205" customFormat="1" ht="15" customHeight="1" x14ac:dyDescent="0.25">
      <c r="A18" s="215">
        <v>8</v>
      </c>
      <c r="B18" s="216" t="s">
        <v>227</v>
      </c>
      <c r="C18" s="243">
        <f>SUM(C19:C22)</f>
        <v>13857000</v>
      </c>
      <c r="D18" s="244">
        <v>0</v>
      </c>
      <c r="E18" s="244">
        <v>0</v>
      </c>
      <c r="F18" s="219">
        <f t="shared" si="0"/>
        <v>13857000</v>
      </c>
    </row>
    <row r="19" spans="1:6" s="205" customFormat="1" ht="15" customHeight="1" x14ac:dyDescent="0.25">
      <c r="A19" s="215">
        <v>9</v>
      </c>
      <c r="B19" s="216" t="s">
        <v>337</v>
      </c>
      <c r="C19" s="243">
        <v>0</v>
      </c>
      <c r="D19" s="243">
        <v>0</v>
      </c>
      <c r="E19" s="243">
        <v>0</v>
      </c>
      <c r="F19" s="217">
        <f t="shared" si="0"/>
        <v>0</v>
      </c>
    </row>
    <row r="20" spans="1:6" s="205" customFormat="1" ht="15" customHeight="1" x14ac:dyDescent="0.25">
      <c r="A20" s="215">
        <v>10</v>
      </c>
      <c r="B20" s="216" t="s">
        <v>286</v>
      </c>
      <c r="C20" s="243">
        <v>0</v>
      </c>
      <c r="D20" s="244">
        <v>0</v>
      </c>
      <c r="E20" s="244">
        <v>0</v>
      </c>
      <c r="F20" s="219">
        <f t="shared" si="0"/>
        <v>0</v>
      </c>
    </row>
    <row r="21" spans="1:6" s="205" customFormat="1" ht="15" customHeight="1" x14ac:dyDescent="0.25">
      <c r="A21" s="215">
        <v>11</v>
      </c>
      <c r="B21" s="216" t="s">
        <v>334</v>
      </c>
      <c r="C21" s="243">
        <v>13857000</v>
      </c>
      <c r="D21" s="243">
        <v>0</v>
      </c>
      <c r="E21" s="243">
        <v>0</v>
      </c>
      <c r="F21" s="217">
        <f t="shared" si="0"/>
        <v>13857000</v>
      </c>
    </row>
    <row r="22" spans="1:6" s="205" customFormat="1" ht="15" customHeight="1" thickBot="1" x14ac:dyDescent="0.3">
      <c r="A22" s="220">
        <v>12</v>
      </c>
      <c r="B22" s="221" t="s">
        <v>288</v>
      </c>
      <c r="C22" s="245">
        <v>0</v>
      </c>
      <c r="D22" s="244">
        <v>0</v>
      </c>
      <c r="E22" s="244">
        <v>0</v>
      </c>
      <c r="F22" s="219">
        <f t="shared" si="0"/>
        <v>0</v>
      </c>
    </row>
    <row r="23" spans="1:6" s="205" customFormat="1" ht="15.95" customHeight="1" thickBot="1" x14ac:dyDescent="0.3">
      <c r="A23" s="222">
        <v>13</v>
      </c>
      <c r="B23" s="223" t="s">
        <v>228</v>
      </c>
      <c r="C23" s="224">
        <f>C17+C18</f>
        <v>40963787</v>
      </c>
      <c r="D23" s="224">
        <v>0</v>
      </c>
      <c r="E23" s="224">
        <v>0</v>
      </c>
      <c r="F23" s="225">
        <f t="shared" si="0"/>
        <v>40963787</v>
      </c>
    </row>
    <row r="24" spans="1:6" s="205" customFormat="1" ht="15" customHeight="1" x14ac:dyDescent="0.25">
      <c r="A24" s="226">
        <v>14</v>
      </c>
      <c r="B24" s="213" t="s">
        <v>229</v>
      </c>
      <c r="C24" s="242">
        <v>0</v>
      </c>
      <c r="D24" s="247">
        <v>0</v>
      </c>
      <c r="E24" s="247">
        <v>0</v>
      </c>
      <c r="F24" s="237">
        <f t="shared" si="0"/>
        <v>0</v>
      </c>
    </row>
    <row r="25" spans="1:6" s="205" customFormat="1" ht="15" customHeight="1" x14ac:dyDescent="0.25">
      <c r="A25" s="212">
        <v>15</v>
      </c>
      <c r="B25" s="216" t="s">
        <v>287</v>
      </c>
      <c r="C25" s="242">
        <f>SUM(C26:C28)</f>
        <v>9777674</v>
      </c>
      <c r="D25" s="244">
        <v>0</v>
      </c>
      <c r="E25" s="244">
        <v>0</v>
      </c>
      <c r="F25" s="217">
        <f>C25+D25</f>
        <v>9777674</v>
      </c>
    </row>
    <row r="26" spans="1:6" s="205" customFormat="1" ht="15" customHeight="1" x14ac:dyDescent="0.25">
      <c r="A26" s="215">
        <v>16</v>
      </c>
      <c r="B26" s="216" t="s">
        <v>405</v>
      </c>
      <c r="C26" s="243">
        <v>2352675</v>
      </c>
      <c r="D26" s="243">
        <v>0</v>
      </c>
      <c r="E26" s="243">
        <v>0</v>
      </c>
      <c r="F26" s="219">
        <f t="shared" si="0"/>
        <v>2352675</v>
      </c>
    </row>
    <row r="27" spans="1:6" s="205" customFormat="1" ht="15" customHeight="1" x14ac:dyDescent="0.25">
      <c r="A27" s="215">
        <v>17</v>
      </c>
      <c r="B27" s="216" t="s">
        <v>406</v>
      </c>
      <c r="C27" s="243">
        <v>6999999</v>
      </c>
      <c r="D27" s="243">
        <v>0</v>
      </c>
      <c r="E27" s="243">
        <v>0</v>
      </c>
      <c r="F27" s="217">
        <f t="shared" si="0"/>
        <v>6999999</v>
      </c>
    </row>
    <row r="28" spans="1:6" s="205" customFormat="1" ht="15" customHeight="1" thickBot="1" x14ac:dyDescent="0.3">
      <c r="A28" s="227">
        <v>18</v>
      </c>
      <c r="B28" s="228" t="s">
        <v>289</v>
      </c>
      <c r="C28" s="245">
        <v>425000</v>
      </c>
      <c r="D28" s="244">
        <v>0</v>
      </c>
      <c r="E28" s="244">
        <v>0</v>
      </c>
      <c r="F28" s="219">
        <f t="shared" si="0"/>
        <v>425000</v>
      </c>
    </row>
    <row r="29" spans="1:6" s="205" customFormat="1" ht="15.95" customHeight="1" thickBot="1" x14ac:dyDescent="0.3">
      <c r="A29" s="229">
        <v>19</v>
      </c>
      <c r="B29" s="223" t="s">
        <v>230</v>
      </c>
      <c r="C29" s="224">
        <f>C25</f>
        <v>9777674</v>
      </c>
      <c r="D29" s="224">
        <v>0</v>
      </c>
      <c r="E29" s="224">
        <v>0</v>
      </c>
      <c r="F29" s="225">
        <f t="shared" si="0"/>
        <v>9777674</v>
      </c>
    </row>
    <row r="30" spans="1:6" s="205" customFormat="1" ht="15" customHeight="1" x14ac:dyDescent="0.25">
      <c r="A30" s="212">
        <v>20</v>
      </c>
      <c r="B30" s="213" t="s">
        <v>290</v>
      </c>
      <c r="C30" s="242">
        <v>0</v>
      </c>
      <c r="D30" s="244">
        <v>0</v>
      </c>
      <c r="E30" s="244">
        <v>0</v>
      </c>
      <c r="F30" s="219">
        <f t="shared" si="0"/>
        <v>0</v>
      </c>
    </row>
    <row r="31" spans="1:6" s="205" customFormat="1" ht="15" customHeight="1" x14ac:dyDescent="0.25">
      <c r="A31" s="215">
        <v>21</v>
      </c>
      <c r="B31" s="216" t="s">
        <v>231</v>
      </c>
      <c r="C31" s="243">
        <v>0</v>
      </c>
      <c r="D31" s="243">
        <v>0</v>
      </c>
      <c r="E31" s="243">
        <v>0</v>
      </c>
      <c r="F31" s="217">
        <f t="shared" si="0"/>
        <v>0</v>
      </c>
    </row>
    <row r="32" spans="1:6" s="205" customFormat="1" ht="15" customHeight="1" x14ac:dyDescent="0.25">
      <c r="A32" s="215">
        <v>22</v>
      </c>
      <c r="B32" s="216" t="s">
        <v>291</v>
      </c>
      <c r="C32" s="243">
        <v>20000000</v>
      </c>
      <c r="D32" s="244">
        <v>0</v>
      </c>
      <c r="E32" s="244">
        <v>0</v>
      </c>
      <c r="F32" s="219">
        <f t="shared" si="0"/>
        <v>20000000</v>
      </c>
    </row>
    <row r="33" spans="1:6" s="205" customFormat="1" ht="15" customHeight="1" x14ac:dyDescent="0.25">
      <c r="A33" s="215">
        <v>23</v>
      </c>
      <c r="B33" s="216" t="s">
        <v>292</v>
      </c>
      <c r="C33" s="243">
        <f>C32</f>
        <v>20000000</v>
      </c>
      <c r="D33" s="243">
        <v>0</v>
      </c>
      <c r="E33" s="243">
        <v>0</v>
      </c>
      <c r="F33" s="217">
        <f t="shared" si="0"/>
        <v>20000000</v>
      </c>
    </row>
    <row r="34" spans="1:6" s="205" customFormat="1" ht="15" customHeight="1" x14ac:dyDescent="0.25">
      <c r="A34" s="215">
        <v>24</v>
      </c>
      <c r="B34" s="216" t="s">
        <v>293</v>
      </c>
      <c r="C34" s="243">
        <v>0</v>
      </c>
      <c r="D34" s="244">
        <v>0</v>
      </c>
      <c r="E34" s="244">
        <v>0</v>
      </c>
      <c r="F34" s="219">
        <f t="shared" si="0"/>
        <v>0</v>
      </c>
    </row>
    <row r="35" spans="1:6" s="205" customFormat="1" ht="15" customHeight="1" x14ac:dyDescent="0.25">
      <c r="A35" s="215">
        <v>25</v>
      </c>
      <c r="B35" s="216" t="s">
        <v>294</v>
      </c>
      <c r="C35" s="243">
        <v>0</v>
      </c>
      <c r="D35" s="243">
        <v>0</v>
      </c>
      <c r="E35" s="243">
        <v>0</v>
      </c>
      <c r="F35" s="217">
        <f t="shared" si="0"/>
        <v>0</v>
      </c>
    </row>
    <row r="36" spans="1:6" s="205" customFormat="1" ht="15" customHeight="1" x14ac:dyDescent="0.25">
      <c r="A36" s="215">
        <v>26</v>
      </c>
      <c r="B36" s="216" t="s">
        <v>232</v>
      </c>
      <c r="C36" s="243">
        <f>C32+C34</f>
        <v>20000000</v>
      </c>
      <c r="D36" s="243">
        <v>0</v>
      </c>
      <c r="E36" s="243">
        <v>0</v>
      </c>
      <c r="F36" s="217">
        <f t="shared" si="0"/>
        <v>20000000</v>
      </c>
    </row>
    <row r="37" spans="1:6" s="205" customFormat="1" ht="15" customHeight="1" x14ac:dyDescent="0.25">
      <c r="A37" s="212">
        <v>27</v>
      </c>
      <c r="B37" s="213" t="s">
        <v>233</v>
      </c>
      <c r="C37" s="242">
        <v>1300000</v>
      </c>
      <c r="D37" s="242">
        <v>0</v>
      </c>
      <c r="E37" s="242">
        <v>0</v>
      </c>
      <c r="F37" s="214">
        <f t="shared" si="0"/>
        <v>1300000</v>
      </c>
    </row>
    <row r="38" spans="1:6" s="205" customFormat="1" ht="30" customHeight="1" x14ac:dyDescent="0.25">
      <c r="A38" s="215">
        <v>28</v>
      </c>
      <c r="B38" s="216" t="s">
        <v>330</v>
      </c>
      <c r="C38" s="243">
        <v>0</v>
      </c>
      <c r="D38" s="244">
        <v>0</v>
      </c>
      <c r="E38" s="244">
        <v>0</v>
      </c>
      <c r="F38" s="219">
        <f t="shared" si="0"/>
        <v>0</v>
      </c>
    </row>
    <row r="39" spans="1:6" s="205" customFormat="1" ht="15" customHeight="1" x14ac:dyDescent="0.25">
      <c r="A39" s="215">
        <v>29</v>
      </c>
      <c r="B39" s="216" t="s">
        <v>331</v>
      </c>
      <c r="C39" s="243">
        <v>0</v>
      </c>
      <c r="D39" s="243">
        <v>0</v>
      </c>
      <c r="E39" s="243">
        <v>0</v>
      </c>
      <c r="F39" s="217">
        <f t="shared" si="0"/>
        <v>0</v>
      </c>
    </row>
    <row r="40" spans="1:6" s="205" customFormat="1" ht="15" customHeight="1" thickBot="1" x14ac:dyDescent="0.3">
      <c r="A40" s="220">
        <v>30</v>
      </c>
      <c r="B40" s="221" t="s">
        <v>295</v>
      </c>
      <c r="C40" s="245">
        <v>1300000</v>
      </c>
      <c r="D40" s="244">
        <v>0</v>
      </c>
      <c r="E40" s="244">
        <v>0</v>
      </c>
      <c r="F40" s="219">
        <f t="shared" si="0"/>
        <v>1300000</v>
      </c>
    </row>
    <row r="41" spans="1:6" s="205" customFormat="1" ht="15.95" customHeight="1" thickBot="1" x14ac:dyDescent="0.3">
      <c r="A41" s="222">
        <v>31</v>
      </c>
      <c r="B41" s="223" t="s">
        <v>234</v>
      </c>
      <c r="C41" s="224">
        <f>C36+C37+C31+C30</f>
        <v>21300000</v>
      </c>
      <c r="D41" s="224">
        <f>SUM(D32:D40)</f>
        <v>0</v>
      </c>
      <c r="E41" s="224">
        <v>0</v>
      </c>
      <c r="F41" s="225">
        <f t="shared" si="0"/>
        <v>21300000</v>
      </c>
    </row>
    <row r="42" spans="1:6" s="205" customFormat="1" ht="15" customHeight="1" x14ac:dyDescent="0.25">
      <c r="A42" s="226">
        <v>32</v>
      </c>
      <c r="B42" s="232" t="s">
        <v>235</v>
      </c>
      <c r="C42" s="242">
        <v>0</v>
      </c>
      <c r="D42" s="244">
        <v>0</v>
      </c>
      <c r="E42" s="244">
        <v>0</v>
      </c>
      <c r="F42" s="219">
        <f t="shared" si="0"/>
        <v>0</v>
      </c>
    </row>
    <row r="43" spans="1:6" s="205" customFormat="1" ht="15" customHeight="1" x14ac:dyDescent="0.25">
      <c r="A43" s="215">
        <v>33</v>
      </c>
      <c r="B43" s="216" t="s">
        <v>296</v>
      </c>
      <c r="C43" s="243">
        <v>0</v>
      </c>
      <c r="D43" s="243">
        <v>400000</v>
      </c>
      <c r="E43" s="243">
        <v>0</v>
      </c>
      <c r="F43" s="217">
        <f t="shared" si="0"/>
        <v>400000</v>
      </c>
    </row>
    <row r="44" spans="1:6" s="205" customFormat="1" ht="15" customHeight="1" x14ac:dyDescent="0.25">
      <c r="A44" s="215">
        <v>34</v>
      </c>
      <c r="B44" s="216" t="s">
        <v>236</v>
      </c>
      <c r="C44" s="243">
        <v>0</v>
      </c>
      <c r="D44" s="244">
        <v>0</v>
      </c>
      <c r="E44" s="244">
        <v>0</v>
      </c>
      <c r="F44" s="219">
        <f t="shared" si="0"/>
        <v>0</v>
      </c>
    </row>
    <row r="45" spans="1:6" s="205" customFormat="1" ht="15" customHeight="1" x14ac:dyDescent="0.25">
      <c r="A45" s="215">
        <v>35</v>
      </c>
      <c r="B45" s="216" t="s">
        <v>297</v>
      </c>
      <c r="C45" s="243">
        <v>0</v>
      </c>
      <c r="D45" s="243">
        <v>400000</v>
      </c>
      <c r="E45" s="243">
        <v>0</v>
      </c>
      <c r="F45" s="217">
        <f t="shared" si="0"/>
        <v>400000</v>
      </c>
    </row>
    <row r="46" spans="1:6" s="205" customFormat="1" ht="15" customHeight="1" x14ac:dyDescent="0.25">
      <c r="A46" s="215">
        <v>36</v>
      </c>
      <c r="B46" s="216" t="s">
        <v>237</v>
      </c>
      <c r="C46" s="243">
        <v>0</v>
      </c>
      <c r="D46" s="244">
        <v>0</v>
      </c>
      <c r="E46" s="244">
        <v>0</v>
      </c>
      <c r="F46" s="219">
        <f t="shared" si="0"/>
        <v>0</v>
      </c>
    </row>
    <row r="47" spans="1:6" s="205" customFormat="1" ht="15" customHeight="1" x14ac:dyDescent="0.25">
      <c r="A47" s="215">
        <v>37</v>
      </c>
      <c r="B47" s="216" t="s">
        <v>238</v>
      </c>
      <c r="C47" s="243">
        <v>0</v>
      </c>
      <c r="D47" s="243">
        <v>120000</v>
      </c>
      <c r="E47" s="243">
        <v>0</v>
      </c>
      <c r="F47" s="217">
        <f t="shared" si="0"/>
        <v>120000</v>
      </c>
    </row>
    <row r="48" spans="1:6" s="205" customFormat="1" ht="15" customHeight="1" x14ac:dyDescent="0.25">
      <c r="A48" s="215">
        <v>38</v>
      </c>
      <c r="B48" s="216" t="s">
        <v>332</v>
      </c>
      <c r="C48" s="243">
        <v>0</v>
      </c>
      <c r="D48" s="244">
        <v>0</v>
      </c>
      <c r="E48" s="244">
        <v>0</v>
      </c>
      <c r="F48" s="219">
        <f t="shared" si="0"/>
        <v>0</v>
      </c>
    </row>
    <row r="49" spans="1:6" s="205" customFormat="1" ht="15" customHeight="1" x14ac:dyDescent="0.25">
      <c r="A49" s="215">
        <v>39</v>
      </c>
      <c r="B49" s="216" t="s">
        <v>333</v>
      </c>
      <c r="C49" s="243">
        <v>0</v>
      </c>
      <c r="D49" s="243">
        <v>120000</v>
      </c>
      <c r="E49" s="243">
        <v>0</v>
      </c>
      <c r="F49" s="217">
        <f t="shared" si="0"/>
        <v>120000</v>
      </c>
    </row>
    <row r="50" spans="1:6" s="205" customFormat="1" ht="15" customHeight="1" x14ac:dyDescent="0.25">
      <c r="A50" s="215">
        <v>40</v>
      </c>
      <c r="B50" s="216" t="s">
        <v>239</v>
      </c>
      <c r="C50" s="243">
        <v>0</v>
      </c>
      <c r="D50" s="244">
        <v>0</v>
      </c>
      <c r="E50" s="244">
        <v>0</v>
      </c>
      <c r="F50" s="219">
        <f t="shared" ref="F50:F55" si="1">C50+D50</f>
        <v>0</v>
      </c>
    </row>
    <row r="51" spans="1:6" s="205" customFormat="1" ht="30" x14ac:dyDescent="0.25">
      <c r="A51" s="215">
        <v>41</v>
      </c>
      <c r="B51" s="216" t="s">
        <v>240</v>
      </c>
      <c r="C51" s="243">
        <v>0</v>
      </c>
      <c r="D51" s="243">
        <v>0</v>
      </c>
      <c r="E51" s="243">
        <v>0</v>
      </c>
      <c r="F51" s="217">
        <f t="shared" si="1"/>
        <v>0</v>
      </c>
    </row>
    <row r="52" spans="1:6" s="205" customFormat="1" ht="30" x14ac:dyDescent="0.25">
      <c r="A52" s="215">
        <v>42</v>
      </c>
      <c r="B52" s="216" t="s">
        <v>241</v>
      </c>
      <c r="C52" s="243">
        <v>0</v>
      </c>
      <c r="D52" s="245">
        <v>0</v>
      </c>
      <c r="E52" s="245">
        <v>0</v>
      </c>
      <c r="F52" s="233">
        <f t="shared" si="1"/>
        <v>0</v>
      </c>
    </row>
    <row r="53" spans="1:6" s="205" customFormat="1" ht="15" customHeight="1" x14ac:dyDescent="0.25">
      <c r="A53" s="215">
        <v>43</v>
      </c>
      <c r="B53" s="216" t="s">
        <v>299</v>
      </c>
      <c r="C53" s="243">
        <v>0</v>
      </c>
      <c r="D53" s="243">
        <v>0</v>
      </c>
      <c r="E53" s="243">
        <v>0</v>
      </c>
      <c r="F53" s="217">
        <f t="shared" si="1"/>
        <v>0</v>
      </c>
    </row>
    <row r="54" spans="1:6" s="205" customFormat="1" ht="15" customHeight="1" x14ac:dyDescent="0.25">
      <c r="A54" s="215">
        <v>44</v>
      </c>
      <c r="B54" s="216" t="s">
        <v>300</v>
      </c>
      <c r="C54" s="243">
        <v>0</v>
      </c>
      <c r="D54" s="244">
        <v>0</v>
      </c>
      <c r="E54" s="244">
        <v>0</v>
      </c>
      <c r="F54" s="219">
        <f t="shared" si="1"/>
        <v>0</v>
      </c>
    </row>
    <row r="55" spans="1:6" s="205" customFormat="1" ht="15" customHeight="1" x14ac:dyDescent="0.25">
      <c r="A55" s="215">
        <v>45</v>
      </c>
      <c r="B55" s="216" t="s">
        <v>301</v>
      </c>
      <c r="C55" s="243">
        <v>0</v>
      </c>
      <c r="D55" s="243">
        <v>0</v>
      </c>
      <c r="E55" s="243">
        <v>0</v>
      </c>
      <c r="F55" s="217">
        <f t="shared" si="1"/>
        <v>0</v>
      </c>
    </row>
    <row r="56" spans="1:6" s="205" customFormat="1" ht="15" customHeight="1" x14ac:dyDescent="0.25">
      <c r="A56" s="215">
        <v>46</v>
      </c>
      <c r="B56" s="216" t="s">
        <v>298</v>
      </c>
      <c r="C56" s="243">
        <v>960000</v>
      </c>
      <c r="D56" s="244">
        <v>0</v>
      </c>
      <c r="E56" s="244">
        <v>0</v>
      </c>
      <c r="F56" s="219">
        <f>C56+D56</f>
        <v>960000</v>
      </c>
    </row>
    <row r="57" spans="1:6" s="205" customFormat="1" ht="15" customHeight="1" x14ac:dyDescent="0.25">
      <c r="A57" s="215">
        <v>47</v>
      </c>
      <c r="B57" s="216" t="s">
        <v>302</v>
      </c>
      <c r="C57" s="243">
        <v>290000</v>
      </c>
      <c r="D57" s="243">
        <v>20000</v>
      </c>
      <c r="E57" s="243">
        <v>0</v>
      </c>
      <c r="F57" s="217">
        <f>C57+D57</f>
        <v>310000</v>
      </c>
    </row>
    <row r="58" spans="1:6" s="205" customFormat="1" ht="15" customHeight="1" thickBot="1" x14ac:dyDescent="0.3">
      <c r="A58" s="227">
        <v>48</v>
      </c>
      <c r="B58" s="230" t="s">
        <v>303</v>
      </c>
      <c r="C58" s="246">
        <v>0</v>
      </c>
      <c r="D58" s="246">
        <v>0</v>
      </c>
      <c r="E58" s="246">
        <v>0</v>
      </c>
      <c r="F58" s="231">
        <f>C58+D58</f>
        <v>0</v>
      </c>
    </row>
    <row r="59" spans="1:6" s="205" customFormat="1" ht="29.25" customHeight="1" x14ac:dyDescent="0.25">
      <c r="A59" s="390">
        <v>2</v>
      </c>
      <c r="B59" s="390"/>
      <c r="C59" s="390"/>
      <c r="D59" s="390"/>
      <c r="E59" s="390"/>
      <c r="F59" s="390"/>
    </row>
    <row r="60" spans="1:6" s="205" customFormat="1" ht="19.5" customHeight="1" thickBot="1" x14ac:dyDescent="0.3">
      <c r="A60" s="202"/>
      <c r="B60" s="203"/>
      <c r="C60" s="202"/>
      <c r="D60" s="202"/>
      <c r="E60" s="202"/>
      <c r="F60" s="204" t="s">
        <v>193</v>
      </c>
    </row>
    <row r="61" spans="1:6" s="205" customFormat="1" ht="15" customHeight="1" x14ac:dyDescent="0.25">
      <c r="A61" s="206"/>
      <c r="B61" s="207"/>
      <c r="C61" s="387" t="s">
        <v>354</v>
      </c>
      <c r="D61" s="388"/>
      <c r="E61" s="388"/>
      <c r="F61" s="389"/>
    </row>
    <row r="62" spans="1:6" s="205" customFormat="1" ht="29.25" thickBot="1" x14ac:dyDescent="0.3">
      <c r="A62" s="208" t="s">
        <v>220</v>
      </c>
      <c r="B62" s="209" t="s">
        <v>221</v>
      </c>
      <c r="C62" s="210" t="s">
        <v>217</v>
      </c>
      <c r="D62" s="210" t="s">
        <v>218</v>
      </c>
      <c r="E62" s="210" t="s">
        <v>281</v>
      </c>
      <c r="F62" s="211" t="s">
        <v>219</v>
      </c>
    </row>
    <row r="63" spans="1:6" s="255" customFormat="1" ht="16.5" customHeight="1" x14ac:dyDescent="0.25">
      <c r="A63" s="251">
        <v>49</v>
      </c>
      <c r="B63" s="252" t="s">
        <v>304</v>
      </c>
      <c r="C63" s="253">
        <v>100</v>
      </c>
      <c r="D63" s="253">
        <v>0</v>
      </c>
      <c r="E63" s="253">
        <v>0</v>
      </c>
      <c r="F63" s="254">
        <f t="shared" si="0"/>
        <v>100</v>
      </c>
    </row>
    <row r="64" spans="1:6" s="205" customFormat="1" ht="15" customHeight="1" x14ac:dyDescent="0.25">
      <c r="A64" s="215">
        <v>50</v>
      </c>
      <c r="B64" s="216" t="s">
        <v>242</v>
      </c>
      <c r="C64" s="243">
        <v>0</v>
      </c>
      <c r="D64" s="243">
        <v>0</v>
      </c>
      <c r="E64" s="243">
        <v>0</v>
      </c>
      <c r="F64" s="217">
        <f t="shared" si="0"/>
        <v>0</v>
      </c>
    </row>
    <row r="65" spans="1:6" s="205" customFormat="1" ht="15" customHeight="1" x14ac:dyDescent="0.25">
      <c r="A65" s="215">
        <v>51</v>
      </c>
      <c r="B65" s="216" t="s">
        <v>243</v>
      </c>
      <c r="C65" s="243">
        <v>0</v>
      </c>
      <c r="D65" s="243">
        <v>0</v>
      </c>
      <c r="E65" s="243">
        <v>0</v>
      </c>
      <c r="F65" s="217">
        <f t="shared" si="0"/>
        <v>0</v>
      </c>
    </row>
    <row r="66" spans="1:6" s="205" customFormat="1" ht="15" customHeight="1" x14ac:dyDescent="0.25">
      <c r="A66" s="215">
        <v>52</v>
      </c>
      <c r="B66" s="216" t="s">
        <v>305</v>
      </c>
      <c r="C66" s="243">
        <v>0</v>
      </c>
      <c r="D66" s="243">
        <v>0</v>
      </c>
      <c r="E66" s="243">
        <v>0</v>
      </c>
      <c r="F66" s="217">
        <f t="shared" si="0"/>
        <v>0</v>
      </c>
    </row>
    <row r="67" spans="1:6" s="205" customFormat="1" ht="15" customHeight="1" thickBot="1" x14ac:dyDescent="0.3">
      <c r="A67" s="220">
        <v>53</v>
      </c>
      <c r="B67" s="221" t="s">
        <v>306</v>
      </c>
      <c r="C67" s="245">
        <v>0</v>
      </c>
      <c r="D67" s="245">
        <v>0</v>
      </c>
      <c r="E67" s="245">
        <v>0</v>
      </c>
      <c r="F67" s="233">
        <f t="shared" si="0"/>
        <v>0</v>
      </c>
    </row>
    <row r="68" spans="1:6" s="205" customFormat="1" ht="15.95" customHeight="1" thickBot="1" x14ac:dyDescent="0.3">
      <c r="A68" s="222">
        <v>54</v>
      </c>
      <c r="B68" s="223" t="s">
        <v>244</v>
      </c>
      <c r="C68" s="224">
        <f>SUM(C42:C67)</f>
        <v>1250100</v>
      </c>
      <c r="D68" s="224">
        <v>540000</v>
      </c>
      <c r="E68" s="224">
        <v>0</v>
      </c>
      <c r="F68" s="225">
        <f t="shared" si="0"/>
        <v>1790100</v>
      </c>
    </row>
    <row r="69" spans="1:6" s="205" customFormat="1" ht="15" customHeight="1" thickBot="1" x14ac:dyDescent="0.3">
      <c r="A69" s="229">
        <v>55</v>
      </c>
      <c r="B69" s="228" t="s">
        <v>245</v>
      </c>
      <c r="C69" s="244">
        <v>0</v>
      </c>
      <c r="D69" s="244">
        <v>0</v>
      </c>
      <c r="E69" s="244">
        <v>0</v>
      </c>
      <c r="F69" s="219">
        <f t="shared" si="0"/>
        <v>0</v>
      </c>
    </row>
    <row r="70" spans="1:6" s="205" customFormat="1" ht="15.95" customHeight="1" thickBot="1" x14ac:dyDescent="0.3">
      <c r="A70" s="229">
        <v>56</v>
      </c>
      <c r="B70" s="223" t="s">
        <v>246</v>
      </c>
      <c r="C70" s="224">
        <f>SUM(C69)</f>
        <v>0</v>
      </c>
      <c r="D70" s="224">
        <f>SUM(D69)</f>
        <v>0</v>
      </c>
      <c r="E70" s="224">
        <v>0</v>
      </c>
      <c r="F70" s="225">
        <f t="shared" si="0"/>
        <v>0</v>
      </c>
    </row>
    <row r="71" spans="1:6" s="205" customFormat="1" ht="15" customHeight="1" thickBot="1" x14ac:dyDescent="0.3">
      <c r="A71" s="229">
        <v>57</v>
      </c>
      <c r="B71" s="234" t="s">
        <v>247</v>
      </c>
      <c r="C71" s="244">
        <v>0</v>
      </c>
      <c r="D71" s="244">
        <v>0</v>
      </c>
      <c r="E71" s="244">
        <v>0</v>
      </c>
      <c r="F71" s="219">
        <f t="shared" si="0"/>
        <v>0</v>
      </c>
    </row>
    <row r="72" spans="1:6" s="205" customFormat="1" ht="15.95" customHeight="1" thickBot="1" x14ac:dyDescent="0.3">
      <c r="A72" s="229">
        <v>58</v>
      </c>
      <c r="B72" s="235" t="s">
        <v>248</v>
      </c>
      <c r="C72" s="224">
        <f>SUM(C71)</f>
        <v>0</v>
      </c>
      <c r="D72" s="224">
        <f>SUM(D71)</f>
        <v>0</v>
      </c>
      <c r="E72" s="224">
        <v>0</v>
      </c>
      <c r="F72" s="225">
        <f t="shared" si="0"/>
        <v>0</v>
      </c>
    </row>
    <row r="73" spans="1:6" s="205" customFormat="1" ht="31.5" customHeight="1" x14ac:dyDescent="0.25">
      <c r="A73" s="212">
        <v>59</v>
      </c>
      <c r="B73" s="213" t="s">
        <v>249</v>
      </c>
      <c r="C73" s="242">
        <v>0</v>
      </c>
      <c r="D73" s="242">
        <v>0</v>
      </c>
      <c r="E73" s="242">
        <v>0</v>
      </c>
      <c r="F73" s="214">
        <f t="shared" si="0"/>
        <v>0</v>
      </c>
    </row>
    <row r="74" spans="1:6" s="205" customFormat="1" ht="15" customHeight="1" x14ac:dyDescent="0.25">
      <c r="A74" s="215">
        <v>60</v>
      </c>
      <c r="B74" s="216" t="s">
        <v>250</v>
      </c>
      <c r="C74" s="243">
        <v>0</v>
      </c>
      <c r="D74" s="243">
        <v>0</v>
      </c>
      <c r="E74" s="243">
        <v>0</v>
      </c>
      <c r="F74" s="217">
        <f t="shared" si="0"/>
        <v>0</v>
      </c>
    </row>
    <row r="75" spans="1:6" s="205" customFormat="1" ht="15" customHeight="1" thickBot="1" x14ac:dyDescent="0.3">
      <c r="A75" s="227">
        <v>61</v>
      </c>
      <c r="B75" s="221" t="s">
        <v>251</v>
      </c>
      <c r="C75" s="245">
        <v>0</v>
      </c>
      <c r="D75" s="245">
        <v>0</v>
      </c>
      <c r="E75" s="245">
        <v>0</v>
      </c>
      <c r="F75" s="233">
        <f t="shared" si="0"/>
        <v>0</v>
      </c>
    </row>
    <row r="76" spans="1:6" s="205" customFormat="1" ht="15.95" customHeight="1" thickBot="1" x14ac:dyDescent="0.3">
      <c r="A76" s="236">
        <v>62</v>
      </c>
      <c r="B76" s="223" t="s">
        <v>252</v>
      </c>
      <c r="C76" s="224">
        <f>SUM(C73:C75)</f>
        <v>0</v>
      </c>
      <c r="D76" s="224">
        <f>SUM(D73:D75)</f>
        <v>0</v>
      </c>
      <c r="E76" s="224">
        <v>0</v>
      </c>
      <c r="F76" s="225">
        <f t="shared" ref="F76:F134" si="2">C76+D76</f>
        <v>0</v>
      </c>
    </row>
    <row r="77" spans="1:6" s="205" customFormat="1" ht="15.95" customHeight="1" thickBot="1" x14ac:dyDescent="0.3">
      <c r="A77" s="222">
        <v>63</v>
      </c>
      <c r="B77" s="223" t="s">
        <v>253</v>
      </c>
      <c r="C77" s="224">
        <f>C23+C29+C41+C68+C70+C72+C76</f>
        <v>73291561</v>
      </c>
      <c r="D77" s="224">
        <f>D23+D29+D41+D68+D70+D72+D76</f>
        <v>540000</v>
      </c>
      <c r="E77" s="224">
        <v>0</v>
      </c>
      <c r="F77" s="225">
        <f t="shared" si="2"/>
        <v>73831561</v>
      </c>
    </row>
    <row r="78" spans="1:6" s="205" customFormat="1" ht="15" customHeight="1" x14ac:dyDescent="0.25">
      <c r="A78" s="226">
        <v>64</v>
      </c>
      <c r="B78" s="213" t="s">
        <v>254</v>
      </c>
      <c r="C78" s="242">
        <v>22959664</v>
      </c>
      <c r="D78" s="242">
        <v>0</v>
      </c>
      <c r="E78" s="242">
        <v>0</v>
      </c>
      <c r="F78" s="214">
        <f t="shared" si="2"/>
        <v>22959664</v>
      </c>
    </row>
    <row r="79" spans="1:6" s="205" customFormat="1" ht="15" customHeight="1" x14ac:dyDescent="0.25">
      <c r="A79" s="215">
        <v>65</v>
      </c>
      <c r="B79" s="216" t="s">
        <v>255</v>
      </c>
      <c r="C79" s="243">
        <v>4236608</v>
      </c>
      <c r="D79" s="243">
        <v>0</v>
      </c>
      <c r="E79" s="243">
        <v>0</v>
      </c>
      <c r="F79" s="217">
        <f t="shared" si="2"/>
        <v>4236608</v>
      </c>
    </row>
    <row r="80" spans="1:6" s="205" customFormat="1" ht="15" customHeight="1" x14ac:dyDescent="0.25">
      <c r="A80" s="215">
        <v>66</v>
      </c>
      <c r="B80" s="216" t="s">
        <v>328</v>
      </c>
      <c r="C80" s="243">
        <v>0</v>
      </c>
      <c r="D80" s="243">
        <v>0</v>
      </c>
      <c r="E80" s="243">
        <v>0</v>
      </c>
      <c r="F80" s="217">
        <f t="shared" si="2"/>
        <v>0</v>
      </c>
    </row>
    <row r="81" spans="1:6" s="205" customFormat="1" ht="15" customHeight="1" thickBot="1" x14ac:dyDescent="0.3">
      <c r="A81" s="227">
        <v>67</v>
      </c>
      <c r="B81" s="221" t="s">
        <v>256</v>
      </c>
      <c r="C81" s="246">
        <f>SUM(C78:C80)</f>
        <v>27196272</v>
      </c>
      <c r="D81" s="246">
        <v>0</v>
      </c>
      <c r="E81" s="246">
        <v>0</v>
      </c>
      <c r="F81" s="231">
        <f t="shared" si="2"/>
        <v>27196272</v>
      </c>
    </row>
    <row r="82" spans="1:6" s="205" customFormat="1" ht="15.95" customHeight="1" thickBot="1" x14ac:dyDescent="0.3">
      <c r="A82" s="229">
        <v>68</v>
      </c>
      <c r="B82" s="249" t="s">
        <v>257</v>
      </c>
      <c r="C82" s="218">
        <f>C81</f>
        <v>27196272</v>
      </c>
      <c r="D82" s="218">
        <v>0</v>
      </c>
      <c r="E82" s="218">
        <v>0</v>
      </c>
      <c r="F82" s="219">
        <f t="shared" si="2"/>
        <v>27196272</v>
      </c>
    </row>
    <row r="83" spans="1:6" s="205" customFormat="1" ht="15.95" customHeight="1" thickBot="1" x14ac:dyDescent="0.3">
      <c r="A83" s="248">
        <v>69</v>
      </c>
      <c r="B83" s="239" t="s">
        <v>50</v>
      </c>
      <c r="C83" s="224">
        <f>C77+C82</f>
        <v>100487833</v>
      </c>
      <c r="D83" s="224">
        <f>D77+D82</f>
        <v>540000</v>
      </c>
      <c r="E83" s="224">
        <v>0</v>
      </c>
      <c r="F83" s="225">
        <f>C83+D83</f>
        <v>101027833</v>
      </c>
    </row>
    <row r="84" spans="1:6" s="256" customFormat="1" ht="17.25" customHeight="1" thickBot="1" x14ac:dyDescent="0.25">
      <c r="A84" s="261">
        <v>70</v>
      </c>
      <c r="B84" s="262" t="s">
        <v>258</v>
      </c>
      <c r="C84" s="263">
        <v>24034500</v>
      </c>
      <c r="D84" s="263">
        <v>0</v>
      </c>
      <c r="E84" s="263">
        <v>0</v>
      </c>
      <c r="F84" s="264">
        <f t="shared" si="2"/>
        <v>24034500</v>
      </c>
    </row>
    <row r="85" spans="1:6" s="250" customFormat="1" ht="15" customHeight="1" thickBot="1" x14ac:dyDescent="0.25">
      <c r="A85" s="265">
        <v>71</v>
      </c>
      <c r="B85" s="223" t="s">
        <v>259</v>
      </c>
      <c r="C85" s="224">
        <v>3302500</v>
      </c>
      <c r="D85" s="224">
        <v>0</v>
      </c>
      <c r="E85" s="224">
        <v>0</v>
      </c>
      <c r="F85" s="225">
        <f t="shared" si="2"/>
        <v>3302500</v>
      </c>
    </row>
    <row r="86" spans="1:6" s="250" customFormat="1" ht="15" customHeight="1" thickBot="1" x14ac:dyDescent="0.25">
      <c r="A86" s="265">
        <v>72</v>
      </c>
      <c r="B86" s="223" t="s">
        <v>260</v>
      </c>
      <c r="C86" s="224">
        <v>22102372</v>
      </c>
      <c r="D86" s="224">
        <v>140000</v>
      </c>
      <c r="E86" s="224">
        <v>0</v>
      </c>
      <c r="F86" s="225">
        <f t="shared" si="2"/>
        <v>22242372</v>
      </c>
    </row>
    <row r="87" spans="1:6" s="205" customFormat="1" ht="15" customHeight="1" x14ac:dyDescent="0.25">
      <c r="A87" s="212">
        <v>73</v>
      </c>
      <c r="B87" s="213" t="s">
        <v>261</v>
      </c>
      <c r="C87" s="242">
        <f>C88</f>
        <v>0</v>
      </c>
      <c r="D87" s="242">
        <v>0</v>
      </c>
      <c r="E87" s="242">
        <v>0</v>
      </c>
      <c r="F87" s="214">
        <f t="shared" si="2"/>
        <v>0</v>
      </c>
    </row>
    <row r="88" spans="1:6" s="205" customFormat="1" ht="15" customHeight="1" x14ac:dyDescent="0.25">
      <c r="A88" s="215">
        <v>74</v>
      </c>
      <c r="B88" s="216" t="s">
        <v>309</v>
      </c>
      <c r="C88" s="243">
        <v>0</v>
      </c>
      <c r="D88" s="243">
        <v>0</v>
      </c>
      <c r="E88" s="243">
        <v>0</v>
      </c>
      <c r="F88" s="217">
        <f t="shared" si="2"/>
        <v>0</v>
      </c>
    </row>
    <row r="89" spans="1:6" s="205" customFormat="1" ht="15" customHeight="1" x14ac:dyDescent="0.25">
      <c r="A89" s="215">
        <v>75</v>
      </c>
      <c r="B89" s="216" t="s">
        <v>262</v>
      </c>
      <c r="C89" s="243">
        <v>0</v>
      </c>
      <c r="D89" s="243">
        <v>0</v>
      </c>
      <c r="E89" s="243">
        <v>0</v>
      </c>
      <c r="F89" s="217">
        <f t="shared" si="2"/>
        <v>0</v>
      </c>
    </row>
    <row r="90" spans="1:6" s="205" customFormat="1" ht="15" customHeight="1" x14ac:dyDescent="0.25">
      <c r="A90" s="215">
        <v>76</v>
      </c>
      <c r="B90" s="216" t="s">
        <v>263</v>
      </c>
      <c r="C90" s="243">
        <v>0</v>
      </c>
      <c r="D90" s="243">
        <v>0</v>
      </c>
      <c r="E90" s="243">
        <v>0</v>
      </c>
      <c r="F90" s="217">
        <f t="shared" si="2"/>
        <v>0</v>
      </c>
    </row>
    <row r="91" spans="1:6" s="205" customFormat="1" ht="15" customHeight="1" x14ac:dyDescent="0.25">
      <c r="A91" s="215">
        <v>77</v>
      </c>
      <c r="B91" s="216" t="s">
        <v>264</v>
      </c>
      <c r="C91" s="243">
        <f>SUM(C92:C94)</f>
        <v>5330000</v>
      </c>
      <c r="D91" s="243">
        <v>0</v>
      </c>
      <c r="E91" s="243">
        <v>0</v>
      </c>
      <c r="F91" s="217">
        <f t="shared" si="2"/>
        <v>5330000</v>
      </c>
    </row>
    <row r="92" spans="1:6" s="205" customFormat="1" ht="15" customHeight="1" x14ac:dyDescent="0.25">
      <c r="A92" s="215">
        <v>78</v>
      </c>
      <c r="B92" s="216" t="s">
        <v>308</v>
      </c>
      <c r="C92" s="243">
        <v>4680000</v>
      </c>
      <c r="D92" s="243">
        <v>0</v>
      </c>
      <c r="E92" s="243">
        <v>0</v>
      </c>
      <c r="F92" s="217">
        <f t="shared" si="2"/>
        <v>4680000</v>
      </c>
    </row>
    <row r="93" spans="1:6" s="205" customFormat="1" ht="15" customHeight="1" x14ac:dyDescent="0.25">
      <c r="A93" s="215">
        <v>79</v>
      </c>
      <c r="B93" s="216" t="s">
        <v>310</v>
      </c>
      <c r="C93" s="243">
        <v>200000</v>
      </c>
      <c r="D93" s="243">
        <v>0</v>
      </c>
      <c r="E93" s="243">
        <v>0</v>
      </c>
      <c r="F93" s="217">
        <f t="shared" si="2"/>
        <v>200000</v>
      </c>
    </row>
    <row r="94" spans="1:6" s="205" customFormat="1" ht="15" customHeight="1" thickBot="1" x14ac:dyDescent="0.3">
      <c r="A94" s="220">
        <v>80</v>
      </c>
      <c r="B94" s="221" t="s">
        <v>307</v>
      </c>
      <c r="C94" s="245">
        <v>450000</v>
      </c>
      <c r="D94" s="245">
        <v>0</v>
      </c>
      <c r="E94" s="245">
        <v>0</v>
      </c>
      <c r="F94" s="233">
        <f t="shared" si="2"/>
        <v>450000</v>
      </c>
    </row>
    <row r="95" spans="1:6" s="205" customFormat="1" ht="15.95" customHeight="1" thickBot="1" x14ac:dyDescent="0.3">
      <c r="A95" s="222">
        <v>81</v>
      </c>
      <c r="B95" s="223" t="s">
        <v>265</v>
      </c>
      <c r="C95" s="224">
        <f>C87+C89+C91</f>
        <v>5330000</v>
      </c>
      <c r="D95" s="224">
        <v>0</v>
      </c>
      <c r="E95" s="224">
        <v>0</v>
      </c>
      <c r="F95" s="225">
        <f t="shared" si="2"/>
        <v>5330000</v>
      </c>
    </row>
    <row r="96" spans="1:6" s="205" customFormat="1" ht="15" customHeight="1" x14ac:dyDescent="0.25">
      <c r="A96" s="215">
        <v>82</v>
      </c>
      <c r="B96" s="213" t="s">
        <v>311</v>
      </c>
      <c r="C96" s="242">
        <v>24000</v>
      </c>
      <c r="D96" s="242">
        <v>0</v>
      </c>
      <c r="E96" s="242">
        <v>0</v>
      </c>
      <c r="F96" s="214">
        <f t="shared" si="2"/>
        <v>24000</v>
      </c>
    </row>
    <row r="97" spans="1:6" s="205" customFormat="1" ht="15" customHeight="1" x14ac:dyDescent="0.25">
      <c r="A97" s="215">
        <v>83</v>
      </c>
      <c r="B97" s="216" t="s">
        <v>266</v>
      </c>
      <c r="C97" s="243">
        <f>SUM(C98:C101)</f>
        <v>2700000</v>
      </c>
      <c r="D97" s="243">
        <v>0</v>
      </c>
      <c r="E97" s="243">
        <v>0</v>
      </c>
      <c r="F97" s="217">
        <f t="shared" si="2"/>
        <v>2700000</v>
      </c>
    </row>
    <row r="98" spans="1:6" s="205" customFormat="1" ht="15" customHeight="1" x14ac:dyDescent="0.25">
      <c r="A98" s="215">
        <v>84</v>
      </c>
      <c r="B98" s="216" t="s">
        <v>312</v>
      </c>
      <c r="C98" s="243">
        <v>100000</v>
      </c>
      <c r="D98" s="243">
        <v>0</v>
      </c>
      <c r="E98" s="243">
        <v>0</v>
      </c>
      <c r="F98" s="217">
        <f t="shared" si="2"/>
        <v>100000</v>
      </c>
    </row>
    <row r="99" spans="1:6" s="205" customFormat="1" ht="15" customHeight="1" x14ac:dyDescent="0.25">
      <c r="A99" s="215">
        <v>85</v>
      </c>
      <c r="B99" s="216" t="s">
        <v>313</v>
      </c>
      <c r="C99" s="243">
        <v>0</v>
      </c>
      <c r="D99" s="243">
        <v>0</v>
      </c>
      <c r="E99" s="243">
        <v>0</v>
      </c>
      <c r="F99" s="217">
        <f t="shared" si="2"/>
        <v>0</v>
      </c>
    </row>
    <row r="100" spans="1:6" s="205" customFormat="1" ht="15" customHeight="1" x14ac:dyDescent="0.25">
      <c r="A100" s="215">
        <v>86</v>
      </c>
      <c r="B100" s="216" t="s">
        <v>314</v>
      </c>
      <c r="C100" s="243">
        <v>1450000</v>
      </c>
      <c r="D100" s="243">
        <v>0</v>
      </c>
      <c r="E100" s="243">
        <v>0</v>
      </c>
      <c r="F100" s="217">
        <f t="shared" si="2"/>
        <v>1450000</v>
      </c>
    </row>
    <row r="101" spans="1:6" s="205" customFormat="1" ht="15" customHeight="1" x14ac:dyDescent="0.25">
      <c r="A101" s="215">
        <v>87</v>
      </c>
      <c r="B101" s="216" t="s">
        <v>315</v>
      </c>
      <c r="C101" s="243">
        <v>1150000</v>
      </c>
      <c r="D101" s="243">
        <v>0</v>
      </c>
      <c r="E101" s="243">
        <v>0</v>
      </c>
      <c r="F101" s="217">
        <f t="shared" si="2"/>
        <v>1150000</v>
      </c>
    </row>
    <row r="102" spans="1:6" s="205" customFormat="1" ht="15" customHeight="1" x14ac:dyDescent="0.25">
      <c r="A102" s="215">
        <v>88</v>
      </c>
      <c r="B102" s="216" t="s">
        <v>335</v>
      </c>
      <c r="C102" s="243">
        <v>530000</v>
      </c>
      <c r="D102" s="243">
        <v>0</v>
      </c>
      <c r="E102" s="243"/>
      <c r="F102" s="217">
        <f t="shared" si="2"/>
        <v>530000</v>
      </c>
    </row>
    <row r="103" spans="1:6" s="205" customFormat="1" ht="15" customHeight="1" x14ac:dyDescent="0.25">
      <c r="A103" s="215">
        <v>89</v>
      </c>
      <c r="B103" s="216" t="s">
        <v>329</v>
      </c>
      <c r="C103" s="243">
        <v>530000</v>
      </c>
      <c r="D103" s="243">
        <v>0</v>
      </c>
      <c r="E103" s="243">
        <v>0</v>
      </c>
      <c r="F103" s="217">
        <f t="shared" si="2"/>
        <v>530000</v>
      </c>
    </row>
    <row r="104" spans="1:6" s="205" customFormat="1" ht="15" customHeight="1" thickBot="1" x14ac:dyDescent="0.3">
      <c r="A104" s="227">
        <v>90</v>
      </c>
      <c r="B104" s="221" t="s">
        <v>316</v>
      </c>
      <c r="C104" s="245">
        <v>15827639</v>
      </c>
      <c r="D104" s="245">
        <v>400000</v>
      </c>
      <c r="E104" s="245">
        <v>0</v>
      </c>
      <c r="F104" s="233">
        <f t="shared" si="2"/>
        <v>16227639</v>
      </c>
    </row>
    <row r="105" spans="1:6" s="205" customFormat="1" ht="15.95" customHeight="1" thickBot="1" x14ac:dyDescent="0.3">
      <c r="A105" s="236">
        <v>91</v>
      </c>
      <c r="B105" s="223" t="s">
        <v>267</v>
      </c>
      <c r="C105" s="224">
        <f>SUM(C96,C97,C102,C104)</f>
        <v>19081639</v>
      </c>
      <c r="D105" s="224">
        <f>SUM(D94:D104)</f>
        <v>400000</v>
      </c>
      <c r="E105" s="224">
        <v>0</v>
      </c>
      <c r="F105" s="225">
        <f t="shared" si="2"/>
        <v>19481639</v>
      </c>
    </row>
    <row r="106" spans="1:6" s="205" customFormat="1" ht="15" customHeight="1" x14ac:dyDescent="0.25">
      <c r="A106" s="226">
        <v>92</v>
      </c>
      <c r="B106" s="213" t="s">
        <v>317</v>
      </c>
      <c r="C106" s="242">
        <v>1300000</v>
      </c>
      <c r="D106" s="242">
        <v>0</v>
      </c>
      <c r="E106" s="242">
        <v>0</v>
      </c>
      <c r="F106" s="214">
        <f t="shared" si="2"/>
        <v>1300000</v>
      </c>
    </row>
    <row r="107" spans="1:6" s="205" customFormat="1" ht="15" customHeight="1" x14ac:dyDescent="0.25">
      <c r="A107" s="215">
        <v>93</v>
      </c>
      <c r="B107" s="216" t="s">
        <v>318</v>
      </c>
      <c r="C107" s="243">
        <v>5810000</v>
      </c>
      <c r="D107" s="243">
        <v>0</v>
      </c>
      <c r="E107" s="243">
        <v>0</v>
      </c>
      <c r="F107" s="217">
        <f t="shared" si="2"/>
        <v>5810000</v>
      </c>
    </row>
    <row r="108" spans="1:6" s="205" customFormat="1" ht="15" customHeight="1" x14ac:dyDescent="0.25">
      <c r="A108" s="215">
        <v>94</v>
      </c>
      <c r="B108" s="216" t="s">
        <v>319</v>
      </c>
      <c r="C108" s="243">
        <v>0</v>
      </c>
      <c r="D108" s="243">
        <v>0</v>
      </c>
      <c r="E108" s="243">
        <v>0</v>
      </c>
      <c r="F108" s="217">
        <f t="shared" si="2"/>
        <v>0</v>
      </c>
    </row>
    <row r="109" spans="1:6" s="205" customFormat="1" ht="15" customHeight="1" x14ac:dyDescent="0.25">
      <c r="A109" s="215">
        <v>95</v>
      </c>
      <c r="B109" s="216" t="s">
        <v>320</v>
      </c>
      <c r="C109" s="243">
        <v>4400000</v>
      </c>
      <c r="D109" s="243">
        <v>0</v>
      </c>
      <c r="E109" s="243">
        <v>0</v>
      </c>
      <c r="F109" s="217">
        <f t="shared" si="2"/>
        <v>4400000</v>
      </c>
    </row>
    <row r="110" spans="1:6" s="205" customFormat="1" ht="15" customHeight="1" thickBot="1" x14ac:dyDescent="0.3">
      <c r="A110" s="227">
        <v>96</v>
      </c>
      <c r="B110" s="221" t="s">
        <v>321</v>
      </c>
      <c r="C110" s="245">
        <v>2915785</v>
      </c>
      <c r="D110" s="245">
        <v>0</v>
      </c>
      <c r="E110" s="245">
        <v>0</v>
      </c>
      <c r="F110" s="233">
        <f t="shared" si="2"/>
        <v>2915785</v>
      </c>
    </row>
    <row r="111" spans="1:6" s="205" customFormat="1" ht="15.95" customHeight="1" thickBot="1" x14ac:dyDescent="0.3">
      <c r="A111" s="236">
        <v>97</v>
      </c>
      <c r="B111" s="223" t="s">
        <v>268</v>
      </c>
      <c r="C111" s="224">
        <f>SUM(C106:C110)</f>
        <v>14425785</v>
      </c>
      <c r="D111" s="224">
        <v>0</v>
      </c>
      <c r="E111" s="224">
        <v>0</v>
      </c>
      <c r="F111" s="225">
        <f t="shared" si="2"/>
        <v>14425785</v>
      </c>
    </row>
    <row r="112" spans="1:6" s="205" customFormat="1" ht="15" customHeight="1" x14ac:dyDescent="0.25">
      <c r="A112" s="226">
        <v>98</v>
      </c>
      <c r="B112" s="213" t="s">
        <v>322</v>
      </c>
      <c r="C112" s="242">
        <v>5511811</v>
      </c>
      <c r="D112" s="242">
        <v>0</v>
      </c>
      <c r="E112" s="242">
        <v>0</v>
      </c>
      <c r="F112" s="214">
        <f t="shared" si="2"/>
        <v>5511811</v>
      </c>
    </row>
    <row r="113" spans="1:6" s="205" customFormat="1" ht="15" customHeight="1" x14ac:dyDescent="0.25">
      <c r="A113" s="215">
        <v>99</v>
      </c>
      <c r="B113" s="216" t="s">
        <v>324</v>
      </c>
      <c r="C113" s="243">
        <v>0</v>
      </c>
      <c r="D113" s="243">
        <v>0</v>
      </c>
      <c r="E113" s="243">
        <v>0</v>
      </c>
      <c r="F113" s="217">
        <f t="shared" si="2"/>
        <v>0</v>
      </c>
    </row>
    <row r="114" spans="1:6" s="205" customFormat="1" ht="15" customHeight="1" x14ac:dyDescent="0.25">
      <c r="A114" s="215">
        <v>100</v>
      </c>
      <c r="B114" s="216" t="s">
        <v>325</v>
      </c>
      <c r="C114" s="243">
        <v>0</v>
      </c>
      <c r="D114" s="243">
        <v>0</v>
      </c>
      <c r="E114" s="243">
        <v>0</v>
      </c>
      <c r="F114" s="217">
        <f t="shared" si="2"/>
        <v>0</v>
      </c>
    </row>
    <row r="115" spans="1:6" s="205" customFormat="1" ht="15" customHeight="1" thickBot="1" x14ac:dyDescent="0.3">
      <c r="A115" s="227">
        <v>101</v>
      </c>
      <c r="B115" s="221" t="s">
        <v>323</v>
      </c>
      <c r="C115" s="245">
        <v>1488188</v>
      </c>
      <c r="D115" s="245">
        <v>0</v>
      </c>
      <c r="E115" s="245">
        <v>0</v>
      </c>
      <c r="F115" s="233">
        <f t="shared" si="2"/>
        <v>1488188</v>
      </c>
    </row>
    <row r="116" spans="1:6" s="205" customFormat="1" ht="15.95" customHeight="1" thickBot="1" x14ac:dyDescent="0.3">
      <c r="A116" s="222">
        <v>102</v>
      </c>
      <c r="B116" s="223" t="s">
        <v>269</v>
      </c>
      <c r="C116" s="224">
        <f>SUM(C112:C115)</f>
        <v>6999999</v>
      </c>
      <c r="D116" s="224">
        <f>SUM(D112:D115)</f>
        <v>0</v>
      </c>
      <c r="E116" s="224">
        <v>0</v>
      </c>
      <c r="F116" s="225">
        <f t="shared" si="2"/>
        <v>6999999</v>
      </c>
    </row>
    <row r="117" spans="1:6" s="205" customFormat="1" ht="29.25" customHeight="1" x14ac:dyDescent="0.25">
      <c r="A117" s="390">
        <v>3</v>
      </c>
      <c r="B117" s="390"/>
      <c r="C117" s="390"/>
      <c r="D117" s="390"/>
      <c r="E117" s="390"/>
      <c r="F117" s="390"/>
    </row>
    <row r="118" spans="1:6" s="205" customFormat="1" ht="19.5" customHeight="1" thickBot="1" x14ac:dyDescent="0.3">
      <c r="A118" s="202"/>
      <c r="B118" s="203"/>
      <c r="C118" s="202"/>
      <c r="D118" s="202"/>
      <c r="E118" s="202"/>
      <c r="F118" s="204" t="s">
        <v>193</v>
      </c>
    </row>
    <row r="119" spans="1:6" s="205" customFormat="1" ht="15" customHeight="1" x14ac:dyDescent="0.25">
      <c r="A119" s="206"/>
      <c r="B119" s="207"/>
      <c r="C119" s="387" t="s">
        <v>354</v>
      </c>
      <c r="D119" s="388"/>
      <c r="E119" s="388"/>
      <c r="F119" s="389"/>
    </row>
    <row r="120" spans="1:6" s="205" customFormat="1" ht="29.25" thickBot="1" x14ac:dyDescent="0.3">
      <c r="A120" s="208" t="s">
        <v>220</v>
      </c>
      <c r="B120" s="209" t="s">
        <v>221</v>
      </c>
      <c r="C120" s="210" t="s">
        <v>217</v>
      </c>
      <c r="D120" s="210" t="s">
        <v>218</v>
      </c>
      <c r="E120" s="210" t="s">
        <v>281</v>
      </c>
      <c r="F120" s="211" t="s">
        <v>219</v>
      </c>
    </row>
    <row r="121" spans="1:6" s="255" customFormat="1" ht="17.25" customHeight="1" x14ac:dyDescent="0.25">
      <c r="A121" s="257">
        <v>103</v>
      </c>
      <c r="B121" s="258" t="s">
        <v>270</v>
      </c>
      <c r="C121" s="259">
        <v>0</v>
      </c>
      <c r="D121" s="259">
        <v>0</v>
      </c>
      <c r="E121" s="259">
        <v>0</v>
      </c>
      <c r="F121" s="260">
        <f>C121+D121</f>
        <v>0</v>
      </c>
    </row>
    <row r="122" spans="1:6" s="255" customFormat="1" ht="15" customHeight="1" x14ac:dyDescent="0.25">
      <c r="A122" s="215">
        <v>104</v>
      </c>
      <c r="B122" s="268" t="s">
        <v>336</v>
      </c>
      <c r="C122" s="266">
        <v>0</v>
      </c>
      <c r="D122" s="266">
        <v>0</v>
      </c>
      <c r="E122" s="266">
        <v>0</v>
      </c>
      <c r="F122" s="267">
        <v>0</v>
      </c>
    </row>
    <row r="123" spans="1:6" s="205" customFormat="1" ht="15" customHeight="1" x14ac:dyDescent="0.25">
      <c r="A123" s="215">
        <v>105</v>
      </c>
      <c r="B123" s="213" t="s">
        <v>271</v>
      </c>
      <c r="C123" s="242">
        <v>0</v>
      </c>
      <c r="D123" s="242">
        <v>0</v>
      </c>
      <c r="E123" s="242">
        <v>0</v>
      </c>
      <c r="F123" s="214">
        <f t="shared" si="2"/>
        <v>0</v>
      </c>
    </row>
    <row r="124" spans="1:6" s="205" customFormat="1" ht="15" customHeight="1" x14ac:dyDescent="0.25">
      <c r="A124" s="215">
        <v>106</v>
      </c>
      <c r="B124" s="216" t="s">
        <v>272</v>
      </c>
      <c r="C124" s="243">
        <v>0</v>
      </c>
      <c r="D124" s="243">
        <v>0</v>
      </c>
      <c r="E124" s="243">
        <v>0</v>
      </c>
      <c r="F124" s="217">
        <f t="shared" si="2"/>
        <v>0</v>
      </c>
    </row>
    <row r="125" spans="1:6" s="205" customFormat="1" ht="15" customHeight="1" x14ac:dyDescent="0.25">
      <c r="A125" s="215">
        <v>107</v>
      </c>
      <c r="B125" s="216" t="s">
        <v>273</v>
      </c>
      <c r="C125" s="243">
        <v>0</v>
      </c>
      <c r="D125" s="243">
        <v>0</v>
      </c>
      <c r="E125" s="243">
        <v>0</v>
      </c>
      <c r="F125" s="217">
        <f t="shared" si="2"/>
        <v>0</v>
      </c>
    </row>
    <row r="126" spans="1:6" s="205" customFormat="1" ht="15" customHeight="1" thickBot="1" x14ac:dyDescent="0.3">
      <c r="A126" s="220">
        <v>108</v>
      </c>
      <c r="B126" s="221" t="s">
        <v>326</v>
      </c>
      <c r="C126" s="245">
        <v>0</v>
      </c>
      <c r="D126" s="245">
        <v>0</v>
      </c>
      <c r="E126" s="245">
        <v>0</v>
      </c>
      <c r="F126" s="233">
        <f t="shared" si="2"/>
        <v>0</v>
      </c>
    </row>
    <row r="127" spans="1:6" s="205" customFormat="1" ht="15.95" customHeight="1" thickBot="1" x14ac:dyDescent="0.3">
      <c r="A127" s="222">
        <v>109</v>
      </c>
      <c r="B127" s="223" t="s">
        <v>274</v>
      </c>
      <c r="C127" s="224">
        <f>SUM(C121:C126)</f>
        <v>0</v>
      </c>
      <c r="D127" s="224">
        <v>0</v>
      </c>
      <c r="E127" s="224">
        <v>0</v>
      </c>
      <c r="F127" s="225">
        <f t="shared" si="2"/>
        <v>0</v>
      </c>
    </row>
    <row r="128" spans="1:6" s="205" customFormat="1" ht="15.95" customHeight="1" thickBot="1" x14ac:dyDescent="0.3">
      <c r="A128" s="236">
        <v>110</v>
      </c>
      <c r="B128" s="223" t="s">
        <v>275</v>
      </c>
      <c r="C128" s="224">
        <f>C84+C85+C86+C95+C105+C111+C116+C127</f>
        <v>95276795</v>
      </c>
      <c r="D128" s="224">
        <f>D84+D85+D86+D95+D105+D111+D116+D127</f>
        <v>540000</v>
      </c>
      <c r="E128" s="224">
        <v>0</v>
      </c>
      <c r="F128" s="225">
        <f t="shared" si="2"/>
        <v>95816795</v>
      </c>
    </row>
    <row r="129" spans="1:6" s="205" customFormat="1" ht="15" customHeight="1" x14ac:dyDescent="0.25">
      <c r="A129" s="226">
        <v>111</v>
      </c>
      <c r="B129" s="213" t="s">
        <v>327</v>
      </c>
      <c r="C129" s="242">
        <v>0</v>
      </c>
      <c r="D129" s="242">
        <v>0</v>
      </c>
      <c r="E129" s="242">
        <v>0</v>
      </c>
      <c r="F129" s="214">
        <f t="shared" si="2"/>
        <v>0</v>
      </c>
    </row>
    <row r="130" spans="1:6" s="205" customFormat="1" ht="15" customHeight="1" x14ac:dyDescent="0.25">
      <c r="A130" s="215">
        <v>112</v>
      </c>
      <c r="B130" s="216" t="s">
        <v>276</v>
      </c>
      <c r="C130" s="243">
        <v>5211038</v>
      </c>
      <c r="D130" s="243">
        <v>0</v>
      </c>
      <c r="E130" s="243">
        <v>0</v>
      </c>
      <c r="F130" s="217">
        <f t="shared" si="2"/>
        <v>5211038</v>
      </c>
    </row>
    <row r="131" spans="1:6" s="205" customFormat="1" ht="15" customHeight="1" x14ac:dyDescent="0.25">
      <c r="A131" s="215">
        <v>113</v>
      </c>
      <c r="B131" s="216" t="s">
        <v>277</v>
      </c>
      <c r="C131" s="243">
        <v>0</v>
      </c>
      <c r="D131" s="243">
        <v>0</v>
      </c>
      <c r="E131" s="243">
        <v>0</v>
      </c>
      <c r="F131" s="217">
        <f t="shared" si="2"/>
        <v>0</v>
      </c>
    </row>
    <row r="132" spans="1:6" s="205" customFormat="1" ht="15" customHeight="1" thickBot="1" x14ac:dyDescent="0.3">
      <c r="A132" s="220">
        <v>114</v>
      </c>
      <c r="B132" s="221" t="s">
        <v>278</v>
      </c>
      <c r="C132" s="245">
        <f>SUM(C129:C131)</f>
        <v>5211038</v>
      </c>
      <c r="D132" s="245">
        <v>0</v>
      </c>
      <c r="E132" s="245">
        <v>0</v>
      </c>
      <c r="F132" s="233">
        <f t="shared" si="2"/>
        <v>5211038</v>
      </c>
    </row>
    <row r="133" spans="1:6" s="205" customFormat="1" ht="15.95" customHeight="1" thickBot="1" x14ac:dyDescent="0.3">
      <c r="A133" s="222">
        <v>115</v>
      </c>
      <c r="B133" s="238" t="s">
        <v>279</v>
      </c>
      <c r="C133" s="224">
        <f>C132</f>
        <v>5211038</v>
      </c>
      <c r="D133" s="224">
        <f>SUM(D129:D132)</f>
        <v>0</v>
      </c>
      <c r="E133" s="224">
        <v>0</v>
      </c>
      <c r="F133" s="225">
        <f t="shared" si="2"/>
        <v>5211038</v>
      </c>
    </row>
    <row r="134" spans="1:6" s="205" customFormat="1" ht="15.95" customHeight="1" thickBot="1" x14ac:dyDescent="0.3">
      <c r="A134" s="222">
        <v>116</v>
      </c>
      <c r="B134" s="239" t="s">
        <v>51</v>
      </c>
      <c r="C134" s="240">
        <f>C128+C133</f>
        <v>100487833</v>
      </c>
      <c r="D134" s="240">
        <f>D128+D133</f>
        <v>540000</v>
      </c>
      <c r="E134" s="240">
        <v>0</v>
      </c>
      <c r="F134" s="241">
        <f t="shared" si="2"/>
        <v>101027833</v>
      </c>
    </row>
    <row r="135" spans="1:6" s="199" customFormat="1" x14ac:dyDescent="0.2">
      <c r="A135" s="200"/>
      <c r="B135" s="200"/>
      <c r="C135" s="200"/>
      <c r="D135" s="200"/>
      <c r="E135" s="200"/>
      <c r="F135" s="201"/>
    </row>
    <row r="136" spans="1:6" s="199" customFormat="1" x14ac:dyDescent="0.2"/>
  </sheetData>
  <mergeCells count="10">
    <mergeCell ref="C119:F119"/>
    <mergeCell ref="A3:F3"/>
    <mergeCell ref="A4:F4"/>
    <mergeCell ref="A6:F6"/>
    <mergeCell ref="E2:F2"/>
    <mergeCell ref="A1:F1"/>
    <mergeCell ref="C9:F9"/>
    <mergeCell ref="A59:F59"/>
    <mergeCell ref="C61:F61"/>
    <mergeCell ref="A117:F117"/>
  </mergeCells>
  <pageMargins left="0.45" right="0" top="0.35433070866141736" bottom="0.34" header="0.31496062992125984" footer="0.2800000000000000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6"/>
  <sheetViews>
    <sheetView zoomScaleNormal="100" workbookViewId="0">
      <selection sqref="A1:J1"/>
    </sheetView>
  </sheetViews>
  <sheetFormatPr defaultRowHeight="12.75" x14ac:dyDescent="0.2"/>
  <cols>
    <col min="1" max="1" width="6.7109375" customWidth="1"/>
    <col min="2" max="2" width="53.42578125" customWidth="1"/>
    <col min="3" max="3" width="11.28515625" customWidth="1"/>
    <col min="4" max="4" width="11.85546875" style="185" customWidth="1"/>
    <col min="5" max="5" width="11.5703125" customWidth="1"/>
    <col min="6" max="6" width="11.85546875" customWidth="1"/>
    <col min="7" max="7" width="12" customWidth="1"/>
    <col min="8" max="8" width="11" customWidth="1"/>
    <col min="9" max="9" width="10.7109375" customWidth="1"/>
    <col min="10" max="10" width="10.85546875" customWidth="1"/>
  </cols>
  <sheetData>
    <row r="1" spans="1:13" ht="15.75" x14ac:dyDescent="0.25">
      <c r="A1" s="361"/>
      <c r="B1" s="361"/>
      <c r="C1" s="361"/>
      <c r="D1" s="361"/>
      <c r="E1" s="361"/>
      <c r="F1" s="361"/>
      <c r="G1" s="361"/>
      <c r="H1" s="361"/>
      <c r="I1" s="361"/>
      <c r="J1" s="361"/>
      <c r="K1" s="34"/>
      <c r="L1" s="136"/>
      <c r="M1" s="136"/>
    </row>
    <row r="2" spans="1:13" ht="21.75" customHeight="1" x14ac:dyDescent="0.25">
      <c r="A2" s="366" t="s">
        <v>213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3" ht="15.75" customHeight="1" x14ac:dyDescent="0.25">
      <c r="A3" s="361" t="s">
        <v>353</v>
      </c>
      <c r="B3" s="361"/>
      <c r="C3" s="361"/>
      <c r="D3" s="361"/>
      <c r="E3" s="361"/>
      <c r="F3" s="361"/>
      <c r="G3" s="361"/>
      <c r="H3" s="361"/>
      <c r="I3" s="361"/>
      <c r="J3" s="361"/>
    </row>
    <row r="4" spans="1:13" ht="15.75" customHeight="1" x14ac:dyDescent="0.25">
      <c r="A4" s="361" t="s">
        <v>374</v>
      </c>
      <c r="B4" s="361"/>
      <c r="C4" s="361"/>
      <c r="D4" s="361"/>
      <c r="E4" s="361"/>
      <c r="F4" s="361"/>
      <c r="G4" s="361"/>
      <c r="H4" s="361"/>
      <c r="I4" s="361"/>
      <c r="J4" s="361"/>
    </row>
    <row r="5" spans="1:13" ht="11.25" customHeight="1" x14ac:dyDescent="0.25">
      <c r="A5" s="45"/>
      <c r="D5" s="184"/>
    </row>
    <row r="6" spans="1:13" ht="15.75" customHeight="1" x14ac:dyDescent="0.25">
      <c r="A6" s="367" t="s">
        <v>71</v>
      </c>
      <c r="B6" s="367"/>
      <c r="C6" s="367"/>
      <c r="D6" s="367"/>
      <c r="E6" s="367"/>
      <c r="F6" s="367"/>
      <c r="G6" s="367"/>
      <c r="H6" s="367"/>
      <c r="I6" s="367"/>
      <c r="J6" s="367"/>
    </row>
    <row r="7" spans="1:13" ht="15.75" customHeight="1" thickBot="1" x14ac:dyDescent="0.3">
      <c r="A7" s="55"/>
      <c r="B7" s="55"/>
      <c r="C7" s="102"/>
      <c r="D7" s="102"/>
      <c r="E7" s="102"/>
      <c r="F7" s="102"/>
      <c r="G7" s="102"/>
      <c r="H7" s="102"/>
      <c r="I7" s="102"/>
      <c r="J7" s="102" t="s">
        <v>193</v>
      </c>
    </row>
    <row r="8" spans="1:13" s="146" customFormat="1" ht="15" customHeight="1" x14ac:dyDescent="0.25">
      <c r="A8" s="145" t="s">
        <v>84</v>
      </c>
      <c r="B8" s="128" t="s">
        <v>85</v>
      </c>
      <c r="C8" s="126" t="s">
        <v>86</v>
      </c>
      <c r="D8" s="126" t="s">
        <v>87</v>
      </c>
      <c r="E8" s="127" t="s">
        <v>88</v>
      </c>
      <c r="F8" s="127" t="s">
        <v>89</v>
      </c>
      <c r="G8" s="128" t="s">
        <v>90</v>
      </c>
      <c r="H8" s="127" t="s">
        <v>91</v>
      </c>
      <c r="I8" s="126" t="s">
        <v>92</v>
      </c>
      <c r="J8" s="129" t="s">
        <v>93</v>
      </c>
    </row>
    <row r="9" spans="1:13" ht="15.95" customHeight="1" x14ac:dyDescent="0.2">
      <c r="A9" s="59" t="s">
        <v>42</v>
      </c>
      <c r="B9" s="93" t="s">
        <v>43</v>
      </c>
      <c r="C9" s="30" t="s">
        <v>339</v>
      </c>
      <c r="D9" s="105" t="s">
        <v>356</v>
      </c>
      <c r="E9" s="30" t="s">
        <v>203</v>
      </c>
      <c r="F9" s="30" t="s">
        <v>203</v>
      </c>
      <c r="G9" s="30" t="s">
        <v>203</v>
      </c>
      <c r="H9" s="30" t="s">
        <v>212</v>
      </c>
      <c r="I9" s="105" t="s">
        <v>338</v>
      </c>
      <c r="J9" s="131" t="s">
        <v>352</v>
      </c>
    </row>
    <row r="10" spans="1:13" ht="15.95" customHeight="1" thickBot="1" x14ac:dyDescent="0.25">
      <c r="A10" s="43" t="s">
        <v>34</v>
      </c>
      <c r="B10" s="42"/>
      <c r="C10" s="96" t="s">
        <v>79</v>
      </c>
      <c r="D10" s="96" t="s">
        <v>80</v>
      </c>
      <c r="E10" s="96" t="s">
        <v>386</v>
      </c>
      <c r="F10" s="96" t="s">
        <v>425</v>
      </c>
      <c r="G10" s="96" t="s">
        <v>387</v>
      </c>
      <c r="H10" s="137" t="s">
        <v>98</v>
      </c>
      <c r="I10" s="96" t="s">
        <v>98</v>
      </c>
      <c r="J10" s="107" t="s">
        <v>98</v>
      </c>
    </row>
    <row r="11" spans="1:13" s="58" customFormat="1" ht="21.95" customHeight="1" x14ac:dyDescent="0.25">
      <c r="A11" s="56"/>
      <c r="B11" s="57" t="s">
        <v>44</v>
      </c>
      <c r="C11" s="14"/>
      <c r="D11" s="14"/>
      <c r="E11" s="14"/>
      <c r="F11" s="14"/>
      <c r="G11" s="14"/>
      <c r="H11" s="138"/>
      <c r="I11" s="14"/>
      <c r="J11" s="15"/>
    </row>
    <row r="12" spans="1:13" s="58" customFormat="1" ht="18" customHeight="1" x14ac:dyDescent="0.25">
      <c r="A12" s="25" t="s">
        <v>139</v>
      </c>
      <c r="B12" s="22" t="s">
        <v>125</v>
      </c>
      <c r="C12" s="17">
        <v>22725791</v>
      </c>
      <c r="D12" s="17">
        <v>27256462</v>
      </c>
      <c r="E12" s="17">
        <v>24360754</v>
      </c>
      <c r="F12" s="17">
        <v>27106787</v>
      </c>
      <c r="G12" s="17">
        <v>27106787</v>
      </c>
      <c r="H12" s="139">
        <v>25000000</v>
      </c>
      <c r="I12" s="139">
        <v>25000000</v>
      </c>
      <c r="J12" s="19">
        <v>25000000</v>
      </c>
    </row>
    <row r="13" spans="1:13" ht="17.100000000000001" customHeight="1" x14ac:dyDescent="0.2">
      <c r="A13" s="59" t="s">
        <v>140</v>
      </c>
      <c r="B13" s="60" t="s">
        <v>126</v>
      </c>
      <c r="C13" s="41">
        <v>16314713</v>
      </c>
      <c r="D13" s="41">
        <v>15140733</v>
      </c>
      <c r="E13" s="41">
        <v>12520000</v>
      </c>
      <c r="F13" s="41">
        <v>13857000</v>
      </c>
      <c r="G13" s="41">
        <v>13857000</v>
      </c>
      <c r="H13" s="140">
        <v>13100000</v>
      </c>
      <c r="I13" s="41">
        <v>13100000</v>
      </c>
      <c r="J13" s="108">
        <v>13100000</v>
      </c>
    </row>
    <row r="14" spans="1:13" s="58" customFormat="1" ht="17.100000000000001" customHeight="1" x14ac:dyDescent="0.25">
      <c r="A14" s="25" t="s">
        <v>1</v>
      </c>
      <c r="B14" s="155" t="s">
        <v>122</v>
      </c>
      <c r="C14" s="62">
        <f t="shared" ref="C14:J14" si="0">SUM(C12:C13)</f>
        <v>39040504</v>
      </c>
      <c r="D14" s="62">
        <f t="shared" si="0"/>
        <v>42397195</v>
      </c>
      <c r="E14" s="62">
        <f t="shared" si="0"/>
        <v>36880754</v>
      </c>
      <c r="F14" s="62">
        <f>SUM(F12:F13)</f>
        <v>40963787</v>
      </c>
      <c r="G14" s="62">
        <f>SUM(G12:G13)</f>
        <v>40963787</v>
      </c>
      <c r="H14" s="62">
        <f t="shared" si="0"/>
        <v>38100000</v>
      </c>
      <c r="I14" s="62">
        <f t="shared" si="0"/>
        <v>38100000</v>
      </c>
      <c r="J14" s="109">
        <f t="shared" si="0"/>
        <v>38100000</v>
      </c>
    </row>
    <row r="15" spans="1:13" s="116" customFormat="1" ht="18" customHeight="1" x14ac:dyDescent="0.25">
      <c r="A15" s="25" t="s">
        <v>141</v>
      </c>
      <c r="B15" s="156" t="s">
        <v>282</v>
      </c>
      <c r="C15" s="17" t="s">
        <v>3</v>
      </c>
      <c r="D15" s="17" t="s">
        <v>3</v>
      </c>
      <c r="E15" s="17" t="s">
        <v>3</v>
      </c>
      <c r="F15" s="17" t="s">
        <v>3</v>
      </c>
      <c r="G15" s="17" t="s">
        <v>3</v>
      </c>
      <c r="H15" s="17" t="s">
        <v>3</v>
      </c>
      <c r="I15" s="139" t="s">
        <v>3</v>
      </c>
      <c r="J15" s="19" t="s">
        <v>3</v>
      </c>
    </row>
    <row r="16" spans="1:13" s="116" customFormat="1" ht="17.100000000000001" customHeight="1" x14ac:dyDescent="0.25">
      <c r="A16" s="25" t="s">
        <v>142</v>
      </c>
      <c r="B16" s="37" t="s">
        <v>127</v>
      </c>
      <c r="C16" s="17">
        <v>15175913</v>
      </c>
      <c r="D16" s="17">
        <v>21056886</v>
      </c>
      <c r="E16" s="17">
        <v>10000000</v>
      </c>
      <c r="F16" s="17">
        <v>20000000</v>
      </c>
      <c r="G16" s="17">
        <v>20000000</v>
      </c>
      <c r="H16" s="17">
        <v>6000000</v>
      </c>
      <c r="I16" s="139">
        <v>6000000</v>
      </c>
      <c r="J16" s="19">
        <v>6000000</v>
      </c>
    </row>
    <row r="17" spans="1:10" s="116" customFormat="1" ht="17.100000000000001" customHeight="1" x14ac:dyDescent="0.25">
      <c r="A17" s="25" t="s">
        <v>340</v>
      </c>
      <c r="B17" s="37" t="s">
        <v>120</v>
      </c>
      <c r="C17" s="17">
        <v>463608</v>
      </c>
      <c r="D17" s="17">
        <v>643182</v>
      </c>
      <c r="E17" s="17">
        <v>500000</v>
      </c>
      <c r="F17" s="17" t="s">
        <v>3</v>
      </c>
      <c r="G17" s="17" t="s">
        <v>3</v>
      </c>
      <c r="H17" s="17">
        <v>450000</v>
      </c>
      <c r="I17" s="17">
        <v>450000</v>
      </c>
      <c r="J17" s="19">
        <v>450000</v>
      </c>
    </row>
    <row r="18" spans="1:10" s="58" customFormat="1" ht="17.100000000000001" customHeight="1" x14ac:dyDescent="0.25">
      <c r="A18" s="25" t="s">
        <v>283</v>
      </c>
      <c r="B18" s="22" t="s">
        <v>128</v>
      </c>
      <c r="C18" s="17">
        <v>861000</v>
      </c>
      <c r="D18" s="17">
        <v>1463009</v>
      </c>
      <c r="E18" s="17">
        <v>1300000</v>
      </c>
      <c r="F18" s="17">
        <v>1300000</v>
      </c>
      <c r="G18" s="17">
        <v>1300000</v>
      </c>
      <c r="H18" s="17">
        <v>1300000</v>
      </c>
      <c r="I18" s="139">
        <v>1300000</v>
      </c>
      <c r="J18" s="19">
        <v>1300000</v>
      </c>
    </row>
    <row r="19" spans="1:10" s="58" customFormat="1" ht="17.100000000000001" customHeight="1" x14ac:dyDescent="0.25">
      <c r="A19" s="25" t="s">
        <v>4</v>
      </c>
      <c r="B19" s="61" t="s">
        <v>73</v>
      </c>
      <c r="C19" s="62">
        <f t="shared" ref="C19:J19" si="1">SUM(C15:C18)</f>
        <v>16500521</v>
      </c>
      <c r="D19" s="62">
        <f t="shared" si="1"/>
        <v>23163077</v>
      </c>
      <c r="E19" s="62">
        <f t="shared" si="1"/>
        <v>11800000</v>
      </c>
      <c r="F19" s="62">
        <f>SUM(F15:F18)</f>
        <v>21300000</v>
      </c>
      <c r="G19" s="62">
        <f>SUM(G15:G18)</f>
        <v>21300000</v>
      </c>
      <c r="H19" s="62">
        <f t="shared" si="1"/>
        <v>7750000</v>
      </c>
      <c r="I19" s="153">
        <f t="shared" si="1"/>
        <v>7750000</v>
      </c>
      <c r="J19" s="109">
        <f t="shared" si="1"/>
        <v>7750000</v>
      </c>
    </row>
    <row r="20" spans="1:10" s="58" customFormat="1" ht="17.100000000000001" customHeight="1" x14ac:dyDescent="0.25">
      <c r="A20" s="118" t="s">
        <v>143</v>
      </c>
      <c r="B20" s="40" t="s">
        <v>187</v>
      </c>
      <c r="C20" s="17">
        <v>414520</v>
      </c>
      <c r="D20" s="17">
        <v>355342</v>
      </c>
      <c r="E20" s="17">
        <v>400000</v>
      </c>
      <c r="F20" s="17">
        <v>400000</v>
      </c>
      <c r="G20" s="17">
        <v>400000</v>
      </c>
      <c r="H20" s="17">
        <v>400000</v>
      </c>
      <c r="I20" s="139">
        <v>400000</v>
      </c>
      <c r="J20" s="19">
        <v>400000</v>
      </c>
    </row>
    <row r="21" spans="1:10" s="58" customFormat="1" ht="17.100000000000001" customHeight="1" x14ac:dyDescent="0.25">
      <c r="A21" s="118" t="s">
        <v>144</v>
      </c>
      <c r="B21" s="40" t="s">
        <v>188</v>
      </c>
      <c r="C21" s="17">
        <v>113149</v>
      </c>
      <c r="D21" s="17">
        <v>108624</v>
      </c>
      <c r="E21" s="17">
        <v>120000</v>
      </c>
      <c r="F21" s="17">
        <v>120000</v>
      </c>
      <c r="G21" s="17">
        <v>120000</v>
      </c>
      <c r="H21" s="17">
        <v>120000</v>
      </c>
      <c r="I21" s="17">
        <v>120000</v>
      </c>
      <c r="J21" s="19">
        <v>120000</v>
      </c>
    </row>
    <row r="22" spans="1:10" s="65" customFormat="1" ht="17.100000000000001" customHeight="1" x14ac:dyDescent="0.2">
      <c r="A22" s="118" t="s">
        <v>145</v>
      </c>
      <c r="B22" s="20" t="s">
        <v>121</v>
      </c>
      <c r="C22" s="119">
        <v>470497</v>
      </c>
      <c r="D22" s="119">
        <v>948711</v>
      </c>
      <c r="E22" s="119">
        <v>960000</v>
      </c>
      <c r="F22" s="119">
        <v>960000</v>
      </c>
      <c r="G22" s="119">
        <v>960000</v>
      </c>
      <c r="H22" s="119">
        <v>1000000</v>
      </c>
      <c r="I22" s="119">
        <v>1000000</v>
      </c>
      <c r="J22" s="29">
        <v>1000000</v>
      </c>
    </row>
    <row r="23" spans="1:10" s="65" customFormat="1" ht="17.100000000000001" customHeight="1" x14ac:dyDescent="0.2">
      <c r="A23" s="118" t="s">
        <v>146</v>
      </c>
      <c r="B23" s="20" t="s">
        <v>129</v>
      </c>
      <c r="C23" s="119">
        <v>172213</v>
      </c>
      <c r="D23" s="119">
        <v>294853</v>
      </c>
      <c r="E23" s="119">
        <v>310000</v>
      </c>
      <c r="F23" s="119">
        <v>310000</v>
      </c>
      <c r="G23" s="119">
        <v>310000</v>
      </c>
      <c r="H23" s="119">
        <v>320000</v>
      </c>
      <c r="I23" s="119">
        <v>320000</v>
      </c>
      <c r="J23" s="29">
        <v>320000</v>
      </c>
    </row>
    <row r="24" spans="1:10" s="65" customFormat="1" ht="17.100000000000001" customHeight="1" x14ac:dyDescent="0.2">
      <c r="A24" s="118" t="s">
        <v>147</v>
      </c>
      <c r="B24" s="20" t="s">
        <v>9</v>
      </c>
      <c r="C24" s="119">
        <v>21</v>
      </c>
      <c r="D24" s="119">
        <v>24</v>
      </c>
      <c r="E24" s="119">
        <v>100</v>
      </c>
      <c r="F24" s="119">
        <v>100</v>
      </c>
      <c r="G24" s="119">
        <v>100</v>
      </c>
      <c r="H24" s="119">
        <v>100</v>
      </c>
      <c r="I24" s="141">
        <v>100</v>
      </c>
      <c r="J24" s="29">
        <v>100</v>
      </c>
    </row>
    <row r="25" spans="1:10" s="65" customFormat="1" ht="17.100000000000001" customHeight="1" x14ac:dyDescent="0.2">
      <c r="A25" s="118" t="s">
        <v>186</v>
      </c>
      <c r="B25" s="157" t="s">
        <v>118</v>
      </c>
      <c r="C25" s="158">
        <v>59565</v>
      </c>
      <c r="D25" s="158">
        <v>120742</v>
      </c>
      <c r="E25" s="158" t="s">
        <v>3</v>
      </c>
      <c r="F25" s="158" t="s">
        <v>3</v>
      </c>
      <c r="G25" s="158" t="s">
        <v>3</v>
      </c>
      <c r="H25" s="158" t="s">
        <v>3</v>
      </c>
      <c r="I25" s="159" t="s">
        <v>3</v>
      </c>
      <c r="J25" s="123" t="s">
        <v>3</v>
      </c>
    </row>
    <row r="26" spans="1:10" s="58" customFormat="1" ht="17.100000000000001" customHeight="1" x14ac:dyDescent="0.25">
      <c r="A26" s="25" t="s">
        <v>5</v>
      </c>
      <c r="B26" s="61" t="s">
        <v>123</v>
      </c>
      <c r="C26" s="62">
        <f t="shared" ref="C26:J26" si="2">SUM(C20:C25)</f>
        <v>1229965</v>
      </c>
      <c r="D26" s="62">
        <f t="shared" si="2"/>
        <v>1828296</v>
      </c>
      <c r="E26" s="62">
        <f t="shared" si="2"/>
        <v>1790100</v>
      </c>
      <c r="F26" s="62">
        <f>SUM(F20:F25)</f>
        <v>1790100</v>
      </c>
      <c r="G26" s="62">
        <f>SUM(G20:G25)</f>
        <v>1790100</v>
      </c>
      <c r="H26" s="62">
        <f t="shared" si="2"/>
        <v>1840100</v>
      </c>
      <c r="I26" s="62">
        <f t="shared" si="2"/>
        <v>1840100</v>
      </c>
      <c r="J26" s="109">
        <f t="shared" si="2"/>
        <v>1840100</v>
      </c>
    </row>
    <row r="27" spans="1:10" s="58" customFormat="1" ht="18.75" customHeight="1" thickBot="1" x14ac:dyDescent="0.3">
      <c r="A27" s="25" t="s">
        <v>6</v>
      </c>
      <c r="B27" s="40" t="s">
        <v>124</v>
      </c>
      <c r="C27" s="17">
        <v>21930036</v>
      </c>
      <c r="D27" s="17">
        <v>28575299</v>
      </c>
      <c r="E27" s="17">
        <v>26159664</v>
      </c>
      <c r="F27" s="17">
        <v>26159664</v>
      </c>
      <c r="G27" s="17">
        <v>27196272</v>
      </c>
      <c r="H27" s="17">
        <v>10000000</v>
      </c>
      <c r="I27" s="139">
        <v>10000000</v>
      </c>
      <c r="J27" s="19">
        <v>10000000</v>
      </c>
    </row>
    <row r="28" spans="1:10" s="65" customFormat="1" ht="18" customHeight="1" thickBot="1" x14ac:dyDescent="0.25">
      <c r="A28" s="393" t="s">
        <v>45</v>
      </c>
      <c r="B28" s="394"/>
      <c r="C28" s="64">
        <f t="shared" ref="C28:J28" si="3">SUM(C14,C19,C26,C27)</f>
        <v>78701026</v>
      </c>
      <c r="D28" s="64">
        <f t="shared" si="3"/>
        <v>95963867</v>
      </c>
      <c r="E28" s="64">
        <f t="shared" si="3"/>
        <v>76630518</v>
      </c>
      <c r="F28" s="64">
        <f>SUM(F14,F19,F26,F27)</f>
        <v>90213551</v>
      </c>
      <c r="G28" s="64">
        <f>SUM(G14,G19,G26,G27)</f>
        <v>91250159</v>
      </c>
      <c r="H28" s="64">
        <f t="shared" si="3"/>
        <v>57690100</v>
      </c>
      <c r="I28" s="64">
        <f t="shared" si="3"/>
        <v>57690100</v>
      </c>
      <c r="J28" s="110">
        <f t="shared" si="3"/>
        <v>57690100</v>
      </c>
    </row>
    <row r="29" spans="1:10" s="58" customFormat="1" ht="21.95" customHeight="1" x14ac:dyDescent="0.25">
      <c r="A29" s="25"/>
      <c r="B29" s="66" t="s">
        <v>46</v>
      </c>
      <c r="C29" s="14"/>
      <c r="D29" s="14"/>
      <c r="E29" s="106"/>
      <c r="F29" s="106"/>
      <c r="G29" s="106"/>
      <c r="H29" s="14"/>
      <c r="I29" s="154"/>
      <c r="J29" s="111"/>
    </row>
    <row r="30" spans="1:10" s="58" customFormat="1" ht="18" customHeight="1" x14ac:dyDescent="0.25">
      <c r="A30" s="25" t="s">
        <v>1</v>
      </c>
      <c r="B30" s="40" t="s">
        <v>14</v>
      </c>
      <c r="C30" s="17">
        <v>23087588</v>
      </c>
      <c r="D30" s="17">
        <v>22825859</v>
      </c>
      <c r="E30" s="17">
        <v>22745000</v>
      </c>
      <c r="F30" s="17">
        <v>24034500</v>
      </c>
      <c r="G30" s="17">
        <v>24034500</v>
      </c>
      <c r="H30" s="139">
        <v>22800000</v>
      </c>
      <c r="I30" s="139">
        <v>22800000</v>
      </c>
      <c r="J30" s="19">
        <v>22800000</v>
      </c>
    </row>
    <row r="31" spans="1:10" s="65" customFormat="1" ht="17.100000000000001" customHeight="1" x14ac:dyDescent="0.2">
      <c r="A31" s="26" t="s">
        <v>4</v>
      </c>
      <c r="B31" s="8" t="s">
        <v>78</v>
      </c>
      <c r="C31" s="122">
        <v>3525531</v>
      </c>
      <c r="D31" s="122">
        <v>3278788</v>
      </c>
      <c r="E31" s="122">
        <v>3145000</v>
      </c>
      <c r="F31" s="122">
        <v>3302500</v>
      </c>
      <c r="G31" s="122">
        <v>3302500</v>
      </c>
      <c r="H31" s="143">
        <v>3100000</v>
      </c>
      <c r="I31" s="143">
        <v>3100000</v>
      </c>
      <c r="J31" s="16">
        <v>3100000</v>
      </c>
    </row>
    <row r="32" spans="1:10" s="65" customFormat="1" ht="17.100000000000001" customHeight="1" x14ac:dyDescent="0.2">
      <c r="A32" s="26" t="s">
        <v>5</v>
      </c>
      <c r="B32" s="8" t="s">
        <v>76</v>
      </c>
      <c r="C32" s="122">
        <v>14903545</v>
      </c>
      <c r="D32" s="122">
        <v>17997482</v>
      </c>
      <c r="E32" s="122">
        <v>20500624</v>
      </c>
      <c r="F32" s="122">
        <v>22242372</v>
      </c>
      <c r="G32" s="122">
        <v>22242372</v>
      </c>
      <c r="H32" s="143">
        <v>18000000</v>
      </c>
      <c r="I32" s="143">
        <v>18000000</v>
      </c>
      <c r="J32" s="16">
        <v>18000000</v>
      </c>
    </row>
    <row r="33" spans="1:10" s="65" customFormat="1" ht="17.100000000000001" customHeight="1" thickBot="1" x14ac:dyDescent="0.25">
      <c r="A33" s="168" t="s">
        <v>6</v>
      </c>
      <c r="B33" s="169" t="s">
        <v>83</v>
      </c>
      <c r="C33" s="183">
        <v>3096800</v>
      </c>
      <c r="D33" s="183">
        <v>6300200</v>
      </c>
      <c r="E33" s="183">
        <v>5530000</v>
      </c>
      <c r="F33" s="183">
        <v>5330000</v>
      </c>
      <c r="G33" s="183">
        <v>5330000</v>
      </c>
      <c r="H33" s="183">
        <v>5500000</v>
      </c>
      <c r="I33" s="183">
        <v>5500000</v>
      </c>
      <c r="J33" s="174">
        <v>5500000</v>
      </c>
    </row>
    <row r="34" spans="1:10" s="65" customFormat="1" ht="17.100000000000001" customHeight="1" x14ac:dyDescent="0.2">
      <c r="A34" s="171"/>
      <c r="B34" s="182"/>
      <c r="C34" s="173"/>
      <c r="D34" s="173"/>
      <c r="E34" s="173"/>
      <c r="F34" s="173"/>
      <c r="G34" s="173"/>
      <c r="H34" s="173"/>
      <c r="I34" s="173"/>
      <c r="J34" s="173"/>
    </row>
    <row r="35" spans="1:10" s="65" customFormat="1" ht="17.100000000000001" customHeight="1" x14ac:dyDescent="0.2">
      <c r="A35" s="171"/>
      <c r="B35" s="182"/>
      <c r="C35" s="173"/>
      <c r="D35" s="173"/>
      <c r="E35" s="173"/>
      <c r="F35" s="173"/>
      <c r="G35" s="173"/>
      <c r="H35" s="173"/>
      <c r="I35" s="173"/>
      <c r="J35" s="173"/>
    </row>
    <row r="36" spans="1:10" s="65" customFormat="1" ht="17.100000000000001" customHeight="1" x14ac:dyDescent="0.2">
      <c r="A36" s="363">
        <v>2</v>
      </c>
      <c r="B36" s="363"/>
      <c r="C36" s="363"/>
      <c r="D36" s="363"/>
      <c r="E36" s="363"/>
      <c r="F36" s="363"/>
      <c r="G36" s="363"/>
      <c r="H36" s="363"/>
      <c r="I36" s="363"/>
      <c r="J36" s="363"/>
    </row>
    <row r="37" spans="1:10" ht="14.25" customHeight="1" thickBot="1" x14ac:dyDescent="0.3">
      <c r="A37" s="55"/>
      <c r="B37" s="55"/>
      <c r="C37" s="102"/>
      <c r="D37" s="102"/>
      <c r="E37" s="102"/>
      <c r="F37" s="102"/>
      <c r="G37" s="102"/>
      <c r="H37" s="102"/>
      <c r="I37" s="102"/>
      <c r="J37" s="102" t="s">
        <v>193</v>
      </c>
    </row>
    <row r="38" spans="1:10" s="146" customFormat="1" ht="15" customHeight="1" x14ac:dyDescent="0.25">
      <c r="A38" s="145" t="s">
        <v>84</v>
      </c>
      <c r="B38" s="128" t="s">
        <v>85</v>
      </c>
      <c r="C38" s="126" t="s">
        <v>86</v>
      </c>
      <c r="D38" s="126" t="s">
        <v>87</v>
      </c>
      <c r="E38" s="127" t="s">
        <v>88</v>
      </c>
      <c r="F38" s="127" t="s">
        <v>89</v>
      </c>
      <c r="G38" s="128" t="s">
        <v>90</v>
      </c>
      <c r="H38" s="127" t="s">
        <v>91</v>
      </c>
      <c r="I38" s="126" t="s">
        <v>92</v>
      </c>
      <c r="J38" s="129" t="s">
        <v>93</v>
      </c>
    </row>
    <row r="39" spans="1:10" ht="15.95" customHeight="1" x14ac:dyDescent="0.2">
      <c r="A39" s="59" t="s">
        <v>42</v>
      </c>
      <c r="B39" s="93" t="s">
        <v>43</v>
      </c>
      <c r="C39" s="30" t="s">
        <v>339</v>
      </c>
      <c r="D39" s="105" t="s">
        <v>356</v>
      </c>
      <c r="E39" s="30" t="s">
        <v>203</v>
      </c>
      <c r="F39" s="30" t="s">
        <v>203</v>
      </c>
      <c r="G39" s="30" t="s">
        <v>203</v>
      </c>
      <c r="H39" s="30" t="s">
        <v>212</v>
      </c>
      <c r="I39" s="105" t="s">
        <v>338</v>
      </c>
      <c r="J39" s="131" t="s">
        <v>352</v>
      </c>
    </row>
    <row r="40" spans="1:10" ht="15.95" customHeight="1" thickBot="1" x14ac:dyDescent="0.25">
      <c r="A40" s="43" t="s">
        <v>34</v>
      </c>
      <c r="B40" s="42"/>
      <c r="C40" s="96" t="s">
        <v>79</v>
      </c>
      <c r="D40" s="96" t="s">
        <v>80</v>
      </c>
      <c r="E40" s="96" t="s">
        <v>386</v>
      </c>
      <c r="F40" s="96" t="s">
        <v>425</v>
      </c>
      <c r="G40" s="96" t="s">
        <v>387</v>
      </c>
      <c r="H40" s="137" t="s">
        <v>98</v>
      </c>
      <c r="I40" s="96" t="s">
        <v>98</v>
      </c>
      <c r="J40" s="107" t="s">
        <v>98</v>
      </c>
    </row>
    <row r="41" spans="1:10" s="58" customFormat="1" ht="18.75" customHeight="1" x14ac:dyDescent="0.25">
      <c r="A41" s="25" t="s">
        <v>136</v>
      </c>
      <c r="B41" s="40" t="s">
        <v>382</v>
      </c>
      <c r="C41" s="17" t="s">
        <v>3</v>
      </c>
      <c r="D41" s="17" t="s">
        <v>3</v>
      </c>
      <c r="E41" s="17">
        <v>24000</v>
      </c>
      <c r="F41" s="17">
        <v>24000</v>
      </c>
      <c r="G41" s="17">
        <v>24000</v>
      </c>
      <c r="H41" s="17" t="s">
        <v>3</v>
      </c>
      <c r="I41" s="17" t="s">
        <v>3</v>
      </c>
      <c r="J41" s="19" t="s">
        <v>3</v>
      </c>
    </row>
    <row r="42" spans="1:10" s="58" customFormat="1" ht="16.5" customHeight="1" x14ac:dyDescent="0.25">
      <c r="A42" s="25" t="s">
        <v>137</v>
      </c>
      <c r="B42" s="40" t="s">
        <v>134</v>
      </c>
      <c r="C42" s="17">
        <v>2076030</v>
      </c>
      <c r="D42" s="17">
        <v>2299672</v>
      </c>
      <c r="E42" s="17">
        <v>2600000</v>
      </c>
      <c r="F42" s="17">
        <v>2700000</v>
      </c>
      <c r="G42" s="17">
        <v>2700000</v>
      </c>
      <c r="H42" s="17">
        <v>2600000</v>
      </c>
      <c r="I42" s="17">
        <v>2600000</v>
      </c>
      <c r="J42" s="19">
        <v>2600000</v>
      </c>
    </row>
    <row r="43" spans="1:10" s="65" customFormat="1" ht="17.100000000000001" customHeight="1" x14ac:dyDescent="0.2">
      <c r="A43" s="26" t="s">
        <v>138</v>
      </c>
      <c r="B43" s="8" t="s">
        <v>135</v>
      </c>
      <c r="C43" s="122">
        <v>325000</v>
      </c>
      <c r="D43" s="122">
        <v>330000</v>
      </c>
      <c r="E43" s="122">
        <v>530000</v>
      </c>
      <c r="F43" s="122">
        <v>530000</v>
      </c>
      <c r="G43" s="122">
        <v>530000</v>
      </c>
      <c r="H43" s="122">
        <v>500000</v>
      </c>
      <c r="I43" s="122">
        <v>500000</v>
      </c>
      <c r="J43" s="16">
        <v>500000</v>
      </c>
    </row>
    <row r="44" spans="1:10" s="65" customFormat="1" ht="16.5" customHeight="1" x14ac:dyDescent="0.2">
      <c r="A44" s="26" t="s">
        <v>357</v>
      </c>
      <c r="B44" s="8" t="s">
        <v>358</v>
      </c>
      <c r="C44" s="122" t="s">
        <v>3</v>
      </c>
      <c r="D44" s="122" t="s">
        <v>3</v>
      </c>
      <c r="E44" s="122">
        <v>7487167</v>
      </c>
      <c r="F44" s="122">
        <v>15957167</v>
      </c>
      <c r="G44" s="122">
        <v>15957167</v>
      </c>
      <c r="H44" s="143">
        <v>2190100</v>
      </c>
      <c r="I44" s="122">
        <v>2190100</v>
      </c>
      <c r="J44" s="16">
        <v>2190100</v>
      </c>
    </row>
    <row r="45" spans="1:10" s="65" customFormat="1" ht="17.100000000000001" customHeight="1" x14ac:dyDescent="0.2">
      <c r="A45" s="26" t="s">
        <v>383</v>
      </c>
      <c r="B45" s="114" t="s">
        <v>359</v>
      </c>
      <c r="C45" s="160" t="s">
        <v>3</v>
      </c>
      <c r="D45" s="160" t="s">
        <v>3</v>
      </c>
      <c r="E45" s="160">
        <v>270472</v>
      </c>
      <c r="F45" s="160">
        <v>270472</v>
      </c>
      <c r="G45" s="160">
        <v>270472</v>
      </c>
      <c r="H45" s="161" t="s">
        <v>3</v>
      </c>
      <c r="I45" s="160" t="s">
        <v>3</v>
      </c>
      <c r="J45" s="115" t="s">
        <v>3</v>
      </c>
    </row>
    <row r="46" spans="1:10" s="65" customFormat="1" ht="17.100000000000001" customHeight="1" x14ac:dyDescent="0.2">
      <c r="A46" s="26" t="s">
        <v>8</v>
      </c>
      <c r="B46" s="179" t="s">
        <v>133</v>
      </c>
      <c r="C46" s="180">
        <f t="shared" ref="C46:J46" si="4">SUM(C41:C45)</f>
        <v>2401030</v>
      </c>
      <c r="D46" s="180">
        <f t="shared" si="4"/>
        <v>2629672</v>
      </c>
      <c r="E46" s="180">
        <f t="shared" si="4"/>
        <v>10911639</v>
      </c>
      <c r="F46" s="180">
        <f>SUM(F41:F45)</f>
        <v>19481639</v>
      </c>
      <c r="G46" s="180">
        <f>SUM(G41:G45)</f>
        <v>19481639</v>
      </c>
      <c r="H46" s="180">
        <f t="shared" si="4"/>
        <v>5290100</v>
      </c>
      <c r="I46" s="180">
        <f t="shared" si="4"/>
        <v>5290100</v>
      </c>
      <c r="J46" s="164">
        <f t="shared" si="4"/>
        <v>5290100</v>
      </c>
    </row>
    <row r="47" spans="1:10" s="58" customFormat="1" ht="18" customHeight="1" x14ac:dyDescent="0.25">
      <c r="A47" s="25" t="s">
        <v>10</v>
      </c>
      <c r="B47" s="40" t="s">
        <v>184</v>
      </c>
      <c r="C47" s="17">
        <v>4283199</v>
      </c>
      <c r="D47" s="17">
        <v>4394446</v>
      </c>
      <c r="E47" s="17">
        <v>4174430</v>
      </c>
      <c r="F47" s="17">
        <v>4174430</v>
      </c>
      <c r="G47" s="17">
        <v>5211038</v>
      </c>
      <c r="H47" s="139">
        <v>4200000</v>
      </c>
      <c r="I47" s="17">
        <v>4200000</v>
      </c>
      <c r="J47" s="18">
        <v>4200000</v>
      </c>
    </row>
    <row r="48" spans="1:10" s="58" customFormat="1" ht="18.75" customHeight="1" thickBot="1" x14ac:dyDescent="0.3">
      <c r="A48" s="25" t="s">
        <v>15</v>
      </c>
      <c r="B48" s="155" t="s">
        <v>179</v>
      </c>
      <c r="C48" s="162" t="s">
        <v>350</v>
      </c>
      <c r="D48" s="162" t="s">
        <v>350</v>
      </c>
      <c r="E48" s="162" t="s">
        <v>350</v>
      </c>
      <c r="F48" s="162" t="s">
        <v>408</v>
      </c>
      <c r="G48" s="162" t="s">
        <v>408</v>
      </c>
      <c r="H48" s="163" t="s">
        <v>350</v>
      </c>
      <c r="I48" s="162" t="s">
        <v>350</v>
      </c>
      <c r="J48" s="18" t="s">
        <v>350</v>
      </c>
    </row>
    <row r="49" spans="1:10" s="65" customFormat="1" ht="18" customHeight="1" thickBot="1" x14ac:dyDescent="0.25">
      <c r="A49" s="393" t="s">
        <v>47</v>
      </c>
      <c r="B49" s="397"/>
      <c r="C49" s="64">
        <f>SUM(C30:C33,C46,C47)</f>
        <v>51297693</v>
      </c>
      <c r="D49" s="64">
        <f>SUM(D30:D33,D46,D47)</f>
        <v>57426447</v>
      </c>
      <c r="E49" s="64">
        <f>SUM(E30:E33,E46,E47)</f>
        <v>67006693</v>
      </c>
      <c r="F49" s="64">
        <f>SUM(F30:F33,F46,F47)</f>
        <v>78565441</v>
      </c>
      <c r="G49" s="64">
        <f>SUM(G30:G33,G46,G47)</f>
        <v>79602049</v>
      </c>
      <c r="H49" s="64">
        <f>SUM(H30:H33,H46)</f>
        <v>54690100</v>
      </c>
      <c r="I49" s="64">
        <f>SUM(I30:I33,I46)</f>
        <v>54690100</v>
      </c>
      <c r="J49" s="110">
        <f>SUM(J30:J33,J46)</f>
        <v>54690100</v>
      </c>
    </row>
    <row r="50" spans="1:10" s="58" customFormat="1" ht="21.95" customHeight="1" x14ac:dyDescent="0.25">
      <c r="A50" s="25"/>
      <c r="B50" s="66" t="s">
        <v>74</v>
      </c>
      <c r="C50" s="14"/>
      <c r="D50" s="14"/>
      <c r="E50" s="14"/>
      <c r="F50" s="14"/>
      <c r="G50" s="14"/>
      <c r="H50" s="14"/>
      <c r="I50" s="106"/>
      <c r="J50" s="15"/>
    </row>
    <row r="51" spans="1:10" s="120" customFormat="1" ht="20.100000000000001" customHeight="1" x14ac:dyDescent="0.25">
      <c r="A51" s="25" t="s">
        <v>139</v>
      </c>
      <c r="B51" s="121" t="s">
        <v>130</v>
      </c>
      <c r="C51" s="17">
        <v>161000</v>
      </c>
      <c r="D51" s="17" t="s">
        <v>3</v>
      </c>
      <c r="E51" s="17" t="s">
        <v>3</v>
      </c>
      <c r="F51" s="17" t="s">
        <v>3</v>
      </c>
      <c r="G51" s="17" t="s">
        <v>3</v>
      </c>
      <c r="H51" s="139" t="s">
        <v>3</v>
      </c>
      <c r="I51" s="17" t="s">
        <v>3</v>
      </c>
      <c r="J51" s="19" t="s">
        <v>3</v>
      </c>
    </row>
    <row r="52" spans="1:10" s="120" customFormat="1" ht="17.100000000000001" customHeight="1" x14ac:dyDescent="0.25">
      <c r="A52" s="25" t="s">
        <v>140</v>
      </c>
      <c r="B52" s="121" t="s">
        <v>131</v>
      </c>
      <c r="C52" s="17" t="s">
        <v>3</v>
      </c>
      <c r="D52" s="17">
        <v>1661110</v>
      </c>
      <c r="E52" s="17">
        <v>2777675</v>
      </c>
      <c r="F52" s="17">
        <v>9777674</v>
      </c>
      <c r="G52" s="17">
        <v>9777674</v>
      </c>
      <c r="H52" s="139" t="s">
        <v>3</v>
      </c>
      <c r="I52" s="17" t="s">
        <v>3</v>
      </c>
      <c r="J52" s="19" t="s">
        <v>3</v>
      </c>
    </row>
    <row r="53" spans="1:10" s="58" customFormat="1" ht="17.100000000000001" customHeight="1" x14ac:dyDescent="0.25">
      <c r="A53" s="25" t="s">
        <v>1</v>
      </c>
      <c r="B53" s="61" t="s">
        <v>132</v>
      </c>
      <c r="C53" s="62">
        <f>SUM(C51:C52)</f>
        <v>161000</v>
      </c>
      <c r="D53" s="62">
        <f>SUM(D51:D52)</f>
        <v>1661110</v>
      </c>
      <c r="E53" s="62">
        <f>SUM(E51:E52)</f>
        <v>2777675</v>
      </c>
      <c r="F53" s="62">
        <f>SUM(F51:F52)</f>
        <v>9777674</v>
      </c>
      <c r="G53" s="62">
        <f>SUM(G51:G52)</f>
        <v>9777674</v>
      </c>
      <c r="H53" s="62" t="s">
        <v>3</v>
      </c>
      <c r="I53" s="62" t="s">
        <v>3</v>
      </c>
      <c r="J53" s="109" t="s">
        <v>3</v>
      </c>
    </row>
    <row r="54" spans="1:10" s="58" customFormat="1" ht="20.100000000000001" customHeight="1" x14ac:dyDescent="0.25">
      <c r="A54" s="25" t="s">
        <v>141</v>
      </c>
      <c r="B54" s="191" t="s">
        <v>210</v>
      </c>
      <c r="C54" s="62" t="s">
        <v>3</v>
      </c>
      <c r="D54" s="62" t="s">
        <v>3</v>
      </c>
      <c r="E54" s="62" t="s">
        <v>3</v>
      </c>
      <c r="F54" s="62" t="s">
        <v>3</v>
      </c>
      <c r="G54" s="62" t="s">
        <v>3</v>
      </c>
      <c r="H54" s="153" t="s">
        <v>3</v>
      </c>
      <c r="I54" s="62" t="s">
        <v>3</v>
      </c>
      <c r="J54" s="109" t="s">
        <v>3</v>
      </c>
    </row>
    <row r="55" spans="1:10" s="58" customFormat="1" ht="17.100000000000001" customHeight="1" x14ac:dyDescent="0.25">
      <c r="A55" s="25" t="s">
        <v>4</v>
      </c>
      <c r="B55" s="38" t="s">
        <v>211</v>
      </c>
      <c r="C55" s="189" t="str">
        <f>C54</f>
        <v>-</v>
      </c>
      <c r="D55" s="189" t="str">
        <f>D54</f>
        <v>-</v>
      </c>
      <c r="E55" s="189" t="s">
        <v>3</v>
      </c>
      <c r="F55" s="189" t="s">
        <v>3</v>
      </c>
      <c r="G55" s="189" t="s">
        <v>3</v>
      </c>
      <c r="H55" s="190" t="s">
        <v>3</v>
      </c>
      <c r="I55" s="189" t="s">
        <v>3</v>
      </c>
      <c r="J55" s="135" t="s">
        <v>3</v>
      </c>
    </row>
    <row r="56" spans="1:10" s="58" customFormat="1" ht="20.100000000000001" customHeight="1" thickBot="1" x14ac:dyDescent="0.3">
      <c r="A56" s="103" t="s">
        <v>5</v>
      </c>
      <c r="B56" s="40" t="s">
        <v>194</v>
      </c>
      <c r="C56" s="17" t="s">
        <v>3</v>
      </c>
      <c r="D56" s="17" t="s">
        <v>3</v>
      </c>
      <c r="E56" s="17" t="s">
        <v>3</v>
      </c>
      <c r="F56" s="17" t="s">
        <v>3</v>
      </c>
      <c r="G56" s="17" t="s">
        <v>3</v>
      </c>
      <c r="H56" s="139" t="s">
        <v>3</v>
      </c>
      <c r="I56" s="17" t="s">
        <v>3</v>
      </c>
      <c r="J56" s="19" t="s">
        <v>3</v>
      </c>
    </row>
    <row r="57" spans="1:10" s="65" customFormat="1" ht="18" customHeight="1" thickBot="1" x14ac:dyDescent="0.25">
      <c r="A57" s="393" t="s">
        <v>75</v>
      </c>
      <c r="B57" s="394"/>
      <c r="C57" s="64">
        <f>SUM(C53,C55,C56)</f>
        <v>161000</v>
      </c>
      <c r="D57" s="64">
        <f>SUM(D53,D55,D56)</f>
        <v>1661110</v>
      </c>
      <c r="E57" s="64">
        <f>SUM(E53,E55,E56)</f>
        <v>2777675</v>
      </c>
      <c r="F57" s="64">
        <f>SUM(F53,F55,F56)</f>
        <v>9777674</v>
      </c>
      <c r="G57" s="64">
        <f>SUM(G53,G55,G56)</f>
        <v>9777674</v>
      </c>
      <c r="H57" s="142" t="s">
        <v>3</v>
      </c>
      <c r="I57" s="64" t="s">
        <v>3</v>
      </c>
      <c r="J57" s="110" t="s">
        <v>3</v>
      </c>
    </row>
    <row r="58" spans="1:10" s="58" customFormat="1" ht="21.95" customHeight="1" x14ac:dyDescent="0.25">
      <c r="A58" s="25"/>
      <c r="B58" s="66" t="s">
        <v>48</v>
      </c>
      <c r="C58" s="14"/>
      <c r="D58" s="14"/>
      <c r="E58" s="14"/>
      <c r="F58" s="14"/>
      <c r="G58" s="14"/>
      <c r="H58" s="138"/>
      <c r="I58" s="14"/>
      <c r="J58" s="15"/>
    </row>
    <row r="59" spans="1:10" s="58" customFormat="1" ht="18" customHeight="1" x14ac:dyDescent="0.25">
      <c r="A59" s="25" t="s">
        <v>1</v>
      </c>
      <c r="B59" s="40" t="s">
        <v>148</v>
      </c>
      <c r="C59" s="17">
        <v>3396723</v>
      </c>
      <c r="D59" s="17">
        <v>11391138</v>
      </c>
      <c r="E59" s="17">
        <v>12401500</v>
      </c>
      <c r="F59" s="17">
        <v>14425785</v>
      </c>
      <c r="G59" s="17">
        <v>14425785</v>
      </c>
      <c r="H59" s="139">
        <v>2500000</v>
      </c>
      <c r="I59" s="17">
        <v>2500000</v>
      </c>
      <c r="J59" s="19">
        <v>2500000</v>
      </c>
    </row>
    <row r="60" spans="1:10" s="58" customFormat="1" ht="17.100000000000001" customHeight="1" x14ac:dyDescent="0.25">
      <c r="A60" s="25" t="s">
        <v>4</v>
      </c>
      <c r="B60" s="40" t="s">
        <v>149</v>
      </c>
      <c r="C60" s="17" t="s">
        <v>3</v>
      </c>
      <c r="D60" s="17">
        <v>5847728</v>
      </c>
      <c r="E60" s="17" t="s">
        <v>3</v>
      </c>
      <c r="F60" s="17">
        <v>6999999</v>
      </c>
      <c r="G60" s="17">
        <v>6999999</v>
      </c>
      <c r="H60" s="139">
        <v>500000</v>
      </c>
      <c r="I60" s="17">
        <v>500000</v>
      </c>
      <c r="J60" s="19">
        <v>500000</v>
      </c>
    </row>
    <row r="61" spans="1:10" ht="17.100000000000001" customHeight="1" thickBot="1" x14ac:dyDescent="0.25">
      <c r="A61" s="59" t="s">
        <v>5</v>
      </c>
      <c r="B61" s="63" t="s">
        <v>150</v>
      </c>
      <c r="C61" s="41" t="s">
        <v>3</v>
      </c>
      <c r="D61" s="41" t="s">
        <v>3</v>
      </c>
      <c r="E61" s="144" t="s">
        <v>3</v>
      </c>
      <c r="F61" s="144" t="s">
        <v>3</v>
      </c>
      <c r="G61" s="144" t="s">
        <v>3</v>
      </c>
      <c r="H61" s="140" t="s">
        <v>3</v>
      </c>
      <c r="I61" s="41" t="s">
        <v>3</v>
      </c>
      <c r="J61" s="108" t="s">
        <v>3</v>
      </c>
    </row>
    <row r="62" spans="1:10" s="65" customFormat="1" ht="18" customHeight="1" thickBot="1" x14ac:dyDescent="0.25">
      <c r="A62" s="393" t="s">
        <v>49</v>
      </c>
      <c r="B62" s="394"/>
      <c r="C62" s="64">
        <f t="shared" ref="C62:J62" si="5">SUM(C59:C61)</f>
        <v>3396723</v>
      </c>
      <c r="D62" s="64">
        <f t="shared" si="5"/>
        <v>17238866</v>
      </c>
      <c r="E62" s="64">
        <f t="shared" si="5"/>
        <v>12401500</v>
      </c>
      <c r="F62" s="64">
        <f>SUM(F59:F61)</f>
        <v>21425784</v>
      </c>
      <c r="G62" s="64">
        <f>SUM(G59:G61)</f>
        <v>21425784</v>
      </c>
      <c r="H62" s="64">
        <f t="shared" si="5"/>
        <v>3000000</v>
      </c>
      <c r="I62" s="64">
        <f t="shared" si="5"/>
        <v>3000000</v>
      </c>
      <c r="J62" s="110">
        <f t="shared" si="5"/>
        <v>3000000</v>
      </c>
    </row>
    <row r="63" spans="1:10" s="270" customFormat="1" ht="18" customHeight="1" thickBot="1" x14ac:dyDescent="0.25">
      <c r="A63" s="368" t="s">
        <v>372</v>
      </c>
      <c r="B63" s="370"/>
      <c r="C63" s="269">
        <f t="shared" ref="C63:J63" si="6">C28-C49</f>
        <v>27403333</v>
      </c>
      <c r="D63" s="269">
        <f t="shared" si="6"/>
        <v>38537420</v>
      </c>
      <c r="E63" s="269">
        <f t="shared" si="6"/>
        <v>9623825</v>
      </c>
      <c r="F63" s="269">
        <f>F28-F49</f>
        <v>11648110</v>
      </c>
      <c r="G63" s="269">
        <f>G28-G49</f>
        <v>11648110</v>
      </c>
      <c r="H63" s="269">
        <f t="shared" si="6"/>
        <v>3000000</v>
      </c>
      <c r="I63" s="269">
        <f t="shared" si="6"/>
        <v>3000000</v>
      </c>
      <c r="J63" s="172">
        <f t="shared" si="6"/>
        <v>3000000</v>
      </c>
    </row>
    <row r="64" spans="1:10" s="270" customFormat="1" ht="18" customHeight="1" thickBot="1" x14ac:dyDescent="0.25">
      <c r="A64" s="368" t="s">
        <v>373</v>
      </c>
      <c r="B64" s="370"/>
      <c r="C64" s="269">
        <f>C57-C62</f>
        <v>-3235723</v>
      </c>
      <c r="D64" s="269">
        <f>D57-D62</f>
        <v>-15577756</v>
      </c>
      <c r="E64" s="269">
        <f>E57-E62</f>
        <v>-9623825</v>
      </c>
      <c r="F64" s="269">
        <f>F57-F62</f>
        <v>-11648110</v>
      </c>
      <c r="G64" s="269">
        <f>G57-G62</f>
        <v>-11648110</v>
      </c>
      <c r="H64" s="269">
        <v>-3000000</v>
      </c>
      <c r="I64" s="269">
        <v>-3000000</v>
      </c>
      <c r="J64" s="172">
        <v>-3000000</v>
      </c>
    </row>
    <row r="65" spans="1:10" s="65" customFormat="1" ht="20.100000000000001" customHeight="1" thickBot="1" x14ac:dyDescent="0.25">
      <c r="A65" s="395" t="s">
        <v>50</v>
      </c>
      <c r="B65" s="396"/>
      <c r="C65" s="64">
        <f t="shared" ref="C65:J65" si="7">SUM(C28,C57)</f>
        <v>78862026</v>
      </c>
      <c r="D65" s="64">
        <f t="shared" si="7"/>
        <v>97624977</v>
      </c>
      <c r="E65" s="64">
        <f t="shared" si="7"/>
        <v>79408193</v>
      </c>
      <c r="F65" s="64">
        <f>SUM(F28,F57)</f>
        <v>99991225</v>
      </c>
      <c r="G65" s="64">
        <f>SUM(G28,G57)</f>
        <v>101027833</v>
      </c>
      <c r="H65" s="64">
        <f t="shared" si="7"/>
        <v>57690100</v>
      </c>
      <c r="I65" s="64">
        <f t="shared" si="7"/>
        <v>57690100</v>
      </c>
      <c r="J65" s="110">
        <f t="shared" si="7"/>
        <v>57690100</v>
      </c>
    </row>
    <row r="66" spans="1:10" s="65" customFormat="1" ht="20.100000000000001" customHeight="1" thickBot="1" x14ac:dyDescent="0.25">
      <c r="A66" s="395" t="s">
        <v>51</v>
      </c>
      <c r="B66" s="396"/>
      <c r="C66" s="64">
        <f t="shared" ref="C66:J66" si="8">SUM(C49,C62)</f>
        <v>54694416</v>
      </c>
      <c r="D66" s="64">
        <f t="shared" si="8"/>
        <v>74665313</v>
      </c>
      <c r="E66" s="64">
        <f t="shared" si="8"/>
        <v>79408193</v>
      </c>
      <c r="F66" s="64">
        <f>SUM(F49,F62)</f>
        <v>99991225</v>
      </c>
      <c r="G66" s="64">
        <f>SUM(G49,G62)</f>
        <v>101027833</v>
      </c>
      <c r="H66" s="64">
        <f t="shared" si="8"/>
        <v>57690100</v>
      </c>
      <c r="I66" s="64">
        <f t="shared" si="8"/>
        <v>57690100</v>
      </c>
      <c r="J66" s="110">
        <f t="shared" si="8"/>
        <v>57690100</v>
      </c>
    </row>
  </sheetData>
  <mergeCells count="14">
    <mergeCell ref="A66:B66"/>
    <mergeCell ref="A49:B49"/>
    <mergeCell ref="A3:J3"/>
    <mergeCell ref="A4:J4"/>
    <mergeCell ref="A6:J6"/>
    <mergeCell ref="A63:B63"/>
    <mergeCell ref="A64:B64"/>
    <mergeCell ref="A36:J36"/>
    <mergeCell ref="A2:J2"/>
    <mergeCell ref="A1:J1"/>
    <mergeCell ref="A62:B62"/>
    <mergeCell ref="A65:B65"/>
    <mergeCell ref="A28:B28"/>
    <mergeCell ref="A57:B57"/>
  </mergeCells>
  <phoneticPr fontId="8" type="noConversion"/>
  <pageMargins left="0.32" right="0.24" top="0.32" bottom="0.24" header="0.19" footer="0.19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zoomScale="110" zoomScaleNormal="110" workbookViewId="0">
      <selection sqref="A1:N1"/>
    </sheetView>
  </sheetViews>
  <sheetFormatPr defaultRowHeight="12.75" x14ac:dyDescent="0.2"/>
  <cols>
    <col min="1" max="1" width="34.85546875" customWidth="1"/>
    <col min="2" max="2" width="11.140625" customWidth="1"/>
    <col min="3" max="3" width="10.7109375" customWidth="1"/>
    <col min="4" max="13" width="9.7109375" customWidth="1"/>
    <col min="14" max="14" width="10.42578125" customWidth="1"/>
    <col min="15" max="15" width="3.7109375" customWidth="1"/>
  </cols>
  <sheetData>
    <row r="1" spans="1:14" ht="15.75" x14ac:dyDescent="0.25">
      <c r="A1" s="361"/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</row>
    <row r="2" spans="1:14" ht="12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5.75" x14ac:dyDescent="0.25">
      <c r="L3" s="367" t="s">
        <v>72</v>
      </c>
      <c r="M3" s="367"/>
      <c r="N3" s="367"/>
    </row>
    <row r="5" spans="1:14" ht="15.75" x14ac:dyDescent="0.25">
      <c r="A5" s="361" t="s">
        <v>375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</row>
    <row r="6" spans="1:14" ht="8.1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5.75" x14ac:dyDescent="0.25">
      <c r="A7" s="367" t="s">
        <v>355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</row>
    <row r="8" spans="1:14" ht="7.5" customHeight="1" x14ac:dyDescent="0.25">
      <c r="A8" s="45"/>
      <c r="F8" s="1"/>
    </row>
    <row r="9" spans="1:14" ht="16.5" thickBot="1" x14ac:dyDescent="0.3">
      <c r="A9" s="68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398" t="s">
        <v>193</v>
      </c>
      <c r="N9" s="398"/>
    </row>
    <row r="10" spans="1:14" s="152" customFormat="1" ht="15.75" thickTop="1" x14ac:dyDescent="0.25">
      <c r="A10" s="147" t="s">
        <v>84</v>
      </c>
      <c r="B10" s="148" t="s">
        <v>85</v>
      </c>
      <c r="C10" s="149" t="s">
        <v>86</v>
      </c>
      <c r="D10" s="150" t="s">
        <v>87</v>
      </c>
      <c r="E10" s="148" t="s">
        <v>88</v>
      </c>
      <c r="F10" s="149" t="s">
        <v>89</v>
      </c>
      <c r="G10" s="150" t="s">
        <v>90</v>
      </c>
      <c r="H10" s="148" t="s">
        <v>91</v>
      </c>
      <c r="I10" s="148" t="s">
        <v>92</v>
      </c>
      <c r="J10" s="149" t="s">
        <v>93</v>
      </c>
      <c r="K10" s="148" t="s">
        <v>94</v>
      </c>
      <c r="L10" s="149" t="s">
        <v>95</v>
      </c>
      <c r="M10" s="150" t="s">
        <v>96</v>
      </c>
      <c r="N10" s="151" t="s">
        <v>97</v>
      </c>
    </row>
    <row r="11" spans="1:14" ht="33" customHeight="1" thickBot="1" x14ac:dyDescent="0.25">
      <c r="A11" s="132" t="s">
        <v>52</v>
      </c>
      <c r="B11" s="133" t="s">
        <v>53</v>
      </c>
      <c r="C11" s="133" t="s">
        <v>54</v>
      </c>
      <c r="D11" s="133" t="s">
        <v>55</v>
      </c>
      <c r="E11" s="133" t="s">
        <v>56</v>
      </c>
      <c r="F11" s="133" t="s">
        <v>57</v>
      </c>
      <c r="G11" s="133" t="s">
        <v>58</v>
      </c>
      <c r="H11" s="133" t="s">
        <v>59</v>
      </c>
      <c r="I11" s="133" t="s">
        <v>60</v>
      </c>
      <c r="J11" s="133" t="s">
        <v>61</v>
      </c>
      <c r="K11" s="133" t="s">
        <v>62</v>
      </c>
      <c r="L11" s="133" t="s">
        <v>63</v>
      </c>
      <c r="M11" s="133" t="s">
        <v>64</v>
      </c>
      <c r="N11" s="134" t="s">
        <v>65</v>
      </c>
    </row>
    <row r="12" spans="1:14" s="58" customFormat="1" ht="18" customHeight="1" thickTop="1" x14ac:dyDescent="0.25">
      <c r="A12" s="70" t="s">
        <v>99</v>
      </c>
      <c r="B12" s="67">
        <f>SUM(C12:N12)</f>
        <v>40963787</v>
      </c>
      <c r="C12" s="71">
        <v>3880754</v>
      </c>
      <c r="D12" s="71">
        <v>3000000</v>
      </c>
      <c r="E12" s="71">
        <v>3000000</v>
      </c>
      <c r="F12" s="71">
        <v>3000000</v>
      </c>
      <c r="G12" s="71">
        <v>3000000</v>
      </c>
      <c r="H12" s="71">
        <v>3000000</v>
      </c>
      <c r="I12" s="71">
        <v>3400000</v>
      </c>
      <c r="J12" s="71">
        <v>3500000</v>
      </c>
      <c r="K12" s="71">
        <v>5024000</v>
      </c>
      <c r="L12" s="71">
        <v>3400000</v>
      </c>
      <c r="M12" s="71">
        <v>3400000</v>
      </c>
      <c r="N12" s="73">
        <v>3359033</v>
      </c>
    </row>
    <row r="13" spans="1:14" s="58" customFormat="1" ht="15.95" customHeight="1" x14ac:dyDescent="0.25">
      <c r="A13" s="70" t="s">
        <v>100</v>
      </c>
      <c r="B13" s="67">
        <f>SUM(C13:N13)</f>
        <v>9777674</v>
      </c>
      <c r="C13" s="72"/>
      <c r="D13" s="72"/>
      <c r="E13" s="72">
        <v>1200000</v>
      </c>
      <c r="F13" s="72"/>
      <c r="G13" s="72">
        <v>200000</v>
      </c>
      <c r="H13" s="72"/>
      <c r="I13" s="72">
        <v>225000</v>
      </c>
      <c r="J13" s="72"/>
      <c r="K13" s="72">
        <v>1152675</v>
      </c>
      <c r="L13" s="72"/>
      <c r="M13" s="72">
        <v>6999999</v>
      </c>
      <c r="N13" s="73"/>
    </row>
    <row r="14" spans="1:14" s="65" customFormat="1" ht="15.95" customHeight="1" x14ac:dyDescent="0.2">
      <c r="A14" s="74" t="s">
        <v>101</v>
      </c>
      <c r="B14" s="67">
        <f>SUM(C14:N14)</f>
        <v>21300000</v>
      </c>
      <c r="C14" s="76"/>
      <c r="D14" s="76"/>
      <c r="E14" s="76">
        <v>10000000</v>
      </c>
      <c r="F14" s="76"/>
      <c r="G14" s="76"/>
      <c r="H14" s="76">
        <v>1300000</v>
      </c>
      <c r="I14" s="76"/>
      <c r="J14" s="76"/>
      <c r="K14" s="77">
        <v>10000000</v>
      </c>
      <c r="L14" s="77"/>
      <c r="M14" s="77"/>
      <c r="N14" s="78"/>
    </row>
    <row r="15" spans="1:14" s="65" customFormat="1" ht="15.95" customHeight="1" x14ac:dyDescent="0.2">
      <c r="A15" s="74" t="s">
        <v>102</v>
      </c>
      <c r="B15" s="67">
        <f>SUM(C15:N15)</f>
        <v>1790100</v>
      </c>
      <c r="C15" s="76">
        <v>110100</v>
      </c>
      <c r="D15" s="76">
        <v>120000</v>
      </c>
      <c r="E15" s="76">
        <v>120000</v>
      </c>
      <c r="F15" s="76">
        <v>120000</v>
      </c>
      <c r="G15" s="76">
        <v>120000</v>
      </c>
      <c r="H15" s="76">
        <v>120000</v>
      </c>
      <c r="I15" s="76">
        <v>120000</v>
      </c>
      <c r="J15" s="76">
        <v>120000</v>
      </c>
      <c r="K15" s="77">
        <v>200000</v>
      </c>
      <c r="L15" s="77">
        <v>120000</v>
      </c>
      <c r="M15" s="77">
        <v>120000</v>
      </c>
      <c r="N15" s="78">
        <v>400000</v>
      </c>
    </row>
    <row r="16" spans="1:14" s="65" customFormat="1" ht="15.95" customHeight="1" x14ac:dyDescent="0.2">
      <c r="A16" s="74" t="s">
        <v>103</v>
      </c>
      <c r="B16" s="67"/>
      <c r="C16" s="76"/>
      <c r="D16" s="76"/>
      <c r="E16" s="76"/>
      <c r="F16" s="76"/>
      <c r="G16" s="76"/>
      <c r="H16" s="76"/>
      <c r="I16" s="76"/>
      <c r="J16" s="76"/>
      <c r="K16" s="77"/>
      <c r="L16" s="77"/>
      <c r="M16" s="77"/>
      <c r="N16" s="78"/>
    </row>
    <row r="17" spans="1:14" s="65" customFormat="1" ht="15.95" customHeight="1" x14ac:dyDescent="0.2">
      <c r="A17" s="74" t="s">
        <v>104</v>
      </c>
      <c r="B17" s="67"/>
      <c r="C17" s="76"/>
      <c r="D17" s="76"/>
      <c r="E17" s="76"/>
      <c r="F17" s="76"/>
      <c r="G17" s="76"/>
      <c r="H17" s="76"/>
      <c r="I17" s="76"/>
      <c r="J17" s="76"/>
      <c r="K17" s="77"/>
      <c r="L17" s="77"/>
      <c r="M17" s="77"/>
      <c r="N17" s="78"/>
    </row>
    <row r="18" spans="1:14" s="65" customFormat="1" ht="15.95" customHeight="1" x14ac:dyDescent="0.2">
      <c r="A18" s="74" t="s">
        <v>105</v>
      </c>
      <c r="B18" s="6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8"/>
    </row>
    <row r="19" spans="1:14" s="65" customFormat="1" ht="15.95" customHeight="1" thickBot="1" x14ac:dyDescent="0.25">
      <c r="A19" s="79" t="s">
        <v>106</v>
      </c>
      <c r="B19" s="80">
        <f>SUM(C19:N19)</f>
        <v>27196272</v>
      </c>
      <c r="C19" s="81">
        <v>22959664</v>
      </c>
      <c r="D19" s="81">
        <v>250000</v>
      </c>
      <c r="E19" s="81">
        <v>250000</v>
      </c>
      <c r="F19" s="81">
        <v>300000</v>
      </c>
      <c r="G19" s="81">
        <v>300000</v>
      </c>
      <c r="H19" s="81">
        <v>300000</v>
      </c>
      <c r="I19" s="81">
        <v>300000</v>
      </c>
      <c r="J19" s="81">
        <v>300000</v>
      </c>
      <c r="K19" s="81">
        <v>300000</v>
      </c>
      <c r="L19" s="81">
        <v>300000</v>
      </c>
      <c r="M19" s="81">
        <v>300000</v>
      </c>
      <c r="N19" s="82">
        <v>1336608</v>
      </c>
    </row>
    <row r="20" spans="1:14" s="65" customFormat="1" ht="20.100000000000001" customHeight="1" thickBot="1" x14ac:dyDescent="0.25">
      <c r="A20" s="83" t="s">
        <v>107</v>
      </c>
      <c r="B20" s="84">
        <f>SUM(B12:B19)</f>
        <v>101027833</v>
      </c>
      <c r="C20" s="85">
        <f>SUM(C12:C19)</f>
        <v>26950518</v>
      </c>
      <c r="D20" s="85">
        <f>SUM(D12:D19)</f>
        <v>3370000</v>
      </c>
      <c r="E20" s="85">
        <f t="shared" ref="E20:N20" si="0">SUM(E12:E19)</f>
        <v>14570000</v>
      </c>
      <c r="F20" s="85">
        <f t="shared" si="0"/>
        <v>3420000</v>
      </c>
      <c r="G20" s="85">
        <f t="shared" si="0"/>
        <v>3620000</v>
      </c>
      <c r="H20" s="85">
        <f t="shared" si="0"/>
        <v>4720000</v>
      </c>
      <c r="I20" s="85">
        <f t="shared" si="0"/>
        <v>4045000</v>
      </c>
      <c r="J20" s="85">
        <f t="shared" si="0"/>
        <v>3920000</v>
      </c>
      <c r="K20" s="85">
        <f t="shared" si="0"/>
        <v>16676675</v>
      </c>
      <c r="L20" s="85">
        <f t="shared" si="0"/>
        <v>3820000</v>
      </c>
      <c r="M20" s="85">
        <f t="shared" si="0"/>
        <v>10819999</v>
      </c>
      <c r="N20" s="86">
        <f t="shared" si="0"/>
        <v>5095641</v>
      </c>
    </row>
    <row r="21" spans="1:14" s="58" customFormat="1" ht="18" customHeight="1" thickTop="1" x14ac:dyDescent="0.25">
      <c r="A21" s="87" t="s">
        <v>108</v>
      </c>
      <c r="B21" s="67">
        <f>SUM(C21:N21)</f>
        <v>24034500</v>
      </c>
      <c r="C21" s="88">
        <v>1845000</v>
      </c>
      <c r="D21" s="88">
        <v>1900000</v>
      </c>
      <c r="E21" s="88">
        <v>1900000</v>
      </c>
      <c r="F21" s="88">
        <v>1900000</v>
      </c>
      <c r="G21" s="88">
        <v>1900000</v>
      </c>
      <c r="H21" s="88">
        <v>1900000</v>
      </c>
      <c r="I21" s="88">
        <v>1900000</v>
      </c>
      <c r="J21" s="88">
        <v>2300000</v>
      </c>
      <c r="K21" s="88">
        <v>2300000</v>
      </c>
      <c r="L21" s="88">
        <v>2100000</v>
      </c>
      <c r="M21" s="88">
        <v>2100000</v>
      </c>
      <c r="N21" s="192">
        <v>1989500</v>
      </c>
    </row>
    <row r="22" spans="1:14" s="65" customFormat="1" ht="15.95" customHeight="1" x14ac:dyDescent="0.2">
      <c r="A22" s="74" t="s">
        <v>109</v>
      </c>
      <c r="B22" s="75">
        <f>SUM(C22:N22)</f>
        <v>3302500</v>
      </c>
      <c r="C22" s="76">
        <v>285000</v>
      </c>
      <c r="D22" s="76">
        <v>260000</v>
      </c>
      <c r="E22" s="76">
        <v>260000</v>
      </c>
      <c r="F22" s="76">
        <v>260000</v>
      </c>
      <c r="G22" s="76">
        <v>260000</v>
      </c>
      <c r="H22" s="76">
        <v>260000</v>
      </c>
      <c r="I22" s="76">
        <v>260000</v>
      </c>
      <c r="J22" s="76">
        <v>310000</v>
      </c>
      <c r="K22" s="76">
        <v>310000</v>
      </c>
      <c r="L22" s="76">
        <v>280000</v>
      </c>
      <c r="M22" s="76">
        <v>280000</v>
      </c>
      <c r="N22" s="78">
        <v>277500</v>
      </c>
    </row>
    <row r="23" spans="1:14" s="65" customFormat="1" ht="15.95" customHeight="1" x14ac:dyDescent="0.2">
      <c r="A23" s="74" t="s">
        <v>110</v>
      </c>
      <c r="B23" s="75">
        <f t="shared" ref="B23:B29" si="1">SUM(C23:N23)</f>
        <v>22242372</v>
      </c>
      <c r="C23" s="76">
        <v>1200624</v>
      </c>
      <c r="D23" s="76">
        <v>1200000</v>
      </c>
      <c r="E23" s="76">
        <v>1200000</v>
      </c>
      <c r="F23" s="76">
        <v>1400000</v>
      </c>
      <c r="G23" s="76">
        <v>1400000</v>
      </c>
      <c r="H23" s="76">
        <v>1400000</v>
      </c>
      <c r="I23" s="76">
        <v>1400000</v>
      </c>
      <c r="J23" s="76">
        <v>1700000</v>
      </c>
      <c r="K23" s="76">
        <v>2700000</v>
      </c>
      <c r="L23" s="76">
        <v>1700000</v>
      </c>
      <c r="M23" s="76">
        <v>1900000</v>
      </c>
      <c r="N23" s="78">
        <v>5041748</v>
      </c>
    </row>
    <row r="24" spans="1:14" s="65" customFormat="1" ht="15.95" customHeight="1" x14ac:dyDescent="0.2">
      <c r="A24" s="74" t="s">
        <v>111</v>
      </c>
      <c r="B24" s="75">
        <f t="shared" si="1"/>
        <v>5330000</v>
      </c>
      <c r="C24" s="76">
        <v>130000</v>
      </c>
      <c r="D24" s="76">
        <v>100000</v>
      </c>
      <c r="E24" s="76">
        <v>100000</v>
      </c>
      <c r="F24" s="76">
        <v>100000</v>
      </c>
      <c r="G24" s="76">
        <v>100000</v>
      </c>
      <c r="H24" s="76">
        <v>100000</v>
      </c>
      <c r="I24" s="76">
        <v>100000</v>
      </c>
      <c r="J24" s="76">
        <v>1600000</v>
      </c>
      <c r="K24" s="76">
        <v>100000</v>
      </c>
      <c r="L24" s="76">
        <v>100000</v>
      </c>
      <c r="M24" s="76">
        <v>700000</v>
      </c>
      <c r="N24" s="89">
        <v>2100000</v>
      </c>
    </row>
    <row r="25" spans="1:14" s="65" customFormat="1" ht="15.95" customHeight="1" x14ac:dyDescent="0.2">
      <c r="A25" s="74" t="s">
        <v>112</v>
      </c>
      <c r="B25" s="75">
        <f t="shared" si="1"/>
        <v>19481639</v>
      </c>
      <c r="C25" s="76"/>
      <c r="D25" s="76">
        <v>24000</v>
      </c>
      <c r="E25" s="76">
        <v>210000</v>
      </c>
      <c r="F25" s="76">
        <v>200000</v>
      </c>
      <c r="G25" s="76">
        <v>230000</v>
      </c>
      <c r="H25" s="76">
        <v>300000</v>
      </c>
      <c r="I25" s="76"/>
      <c r="J25" s="76"/>
      <c r="K25" s="77"/>
      <c r="L25" s="77"/>
      <c r="M25" s="77">
        <v>400000</v>
      </c>
      <c r="N25" s="78">
        <v>18117639</v>
      </c>
    </row>
    <row r="26" spans="1:14" s="65" customFormat="1" ht="15.95" customHeight="1" x14ac:dyDescent="0.2">
      <c r="A26" s="74" t="s">
        <v>113</v>
      </c>
      <c r="B26" s="75">
        <f t="shared" si="1"/>
        <v>14425785</v>
      </c>
      <c r="C26" s="76"/>
      <c r="D26" s="76"/>
      <c r="E26" s="76">
        <v>2476500</v>
      </c>
      <c r="F26" s="76">
        <v>460000</v>
      </c>
      <c r="G26" s="76">
        <v>1525000</v>
      </c>
      <c r="H26" s="76">
        <v>1955000</v>
      </c>
      <c r="I26" s="76">
        <v>650000</v>
      </c>
      <c r="J26" s="76"/>
      <c r="K26" s="77"/>
      <c r="L26" s="77"/>
      <c r="M26" s="77"/>
      <c r="N26" s="78">
        <v>7359285</v>
      </c>
    </row>
    <row r="27" spans="1:14" s="65" customFormat="1" ht="15.95" customHeight="1" x14ac:dyDescent="0.2">
      <c r="A27" s="74" t="s">
        <v>114</v>
      </c>
      <c r="B27" s="75">
        <f t="shared" si="1"/>
        <v>6999999</v>
      </c>
      <c r="C27" s="76"/>
      <c r="D27" s="76"/>
      <c r="E27" s="76"/>
      <c r="F27" s="76"/>
      <c r="G27" s="76"/>
      <c r="H27" s="76"/>
      <c r="I27" s="76"/>
      <c r="J27" s="76"/>
      <c r="K27" s="77"/>
      <c r="L27" s="77"/>
      <c r="M27" s="77"/>
      <c r="N27" s="78">
        <v>6999999</v>
      </c>
    </row>
    <row r="28" spans="1:14" s="65" customFormat="1" ht="15.95" customHeight="1" x14ac:dyDescent="0.2">
      <c r="A28" s="74" t="s">
        <v>115</v>
      </c>
      <c r="B28" s="75"/>
      <c r="C28" s="76"/>
      <c r="D28" s="76"/>
      <c r="E28" s="76"/>
      <c r="F28" s="76"/>
      <c r="G28" s="76"/>
      <c r="H28" s="76"/>
      <c r="I28" s="76"/>
      <c r="J28" s="76"/>
      <c r="K28" s="77"/>
      <c r="L28" s="77"/>
      <c r="M28" s="77"/>
      <c r="N28" s="78"/>
    </row>
    <row r="29" spans="1:14" s="65" customFormat="1" ht="15.95" customHeight="1" thickBot="1" x14ac:dyDescent="0.25">
      <c r="A29" s="79" t="s">
        <v>116</v>
      </c>
      <c r="B29" s="75">
        <f t="shared" si="1"/>
        <v>5211038</v>
      </c>
      <c r="C29" s="90">
        <v>974430</v>
      </c>
      <c r="D29" s="81">
        <v>250000</v>
      </c>
      <c r="E29" s="81">
        <v>250000</v>
      </c>
      <c r="F29" s="81">
        <v>300000</v>
      </c>
      <c r="G29" s="81">
        <v>300000</v>
      </c>
      <c r="H29" s="81">
        <v>300000</v>
      </c>
      <c r="I29" s="81">
        <v>300000</v>
      </c>
      <c r="J29" s="81">
        <v>300000</v>
      </c>
      <c r="K29" s="81">
        <v>300000</v>
      </c>
      <c r="L29" s="81">
        <v>300000</v>
      </c>
      <c r="M29" s="81">
        <v>300000</v>
      </c>
      <c r="N29" s="82">
        <v>1336608</v>
      </c>
    </row>
    <row r="30" spans="1:14" s="65" customFormat="1" ht="20.100000000000001" customHeight="1" thickBot="1" x14ac:dyDescent="0.25">
      <c r="A30" s="91" t="s">
        <v>117</v>
      </c>
      <c r="B30" s="84">
        <f>SUM(B21:B29)</f>
        <v>101027833</v>
      </c>
      <c r="C30" s="92">
        <f>SUM(C21:C29)</f>
        <v>4435054</v>
      </c>
      <c r="D30" s="85">
        <f>SUM(D21:D29)</f>
        <v>3734000</v>
      </c>
      <c r="E30" s="85">
        <f t="shared" ref="E30:M30" si="2">SUM(E21:E29)</f>
        <v>6396500</v>
      </c>
      <c r="F30" s="85">
        <f t="shared" si="2"/>
        <v>4620000</v>
      </c>
      <c r="G30" s="85">
        <f t="shared" si="2"/>
        <v>5715000</v>
      </c>
      <c r="H30" s="85">
        <f t="shared" si="2"/>
        <v>6215000</v>
      </c>
      <c r="I30" s="85">
        <f t="shared" si="2"/>
        <v>4610000</v>
      </c>
      <c r="J30" s="85">
        <f t="shared" si="2"/>
        <v>6210000</v>
      </c>
      <c r="K30" s="85">
        <f t="shared" si="2"/>
        <v>5710000</v>
      </c>
      <c r="L30" s="85">
        <f t="shared" si="2"/>
        <v>4480000</v>
      </c>
      <c r="M30" s="85">
        <f t="shared" si="2"/>
        <v>5680000</v>
      </c>
      <c r="N30" s="86">
        <f>SUM(N21:N29)</f>
        <v>43222279</v>
      </c>
    </row>
    <row r="31" spans="1:14" ht="25.5" customHeight="1" thickTop="1" x14ac:dyDescent="0.2"/>
  </sheetData>
  <mergeCells count="5">
    <mergeCell ref="L3:N3"/>
    <mergeCell ref="A5:N5"/>
    <mergeCell ref="A7:N7"/>
    <mergeCell ref="M9:N9"/>
    <mergeCell ref="A1:N1"/>
  </mergeCells>
  <phoneticPr fontId="8" type="noConversion"/>
  <pageMargins left="0.21" right="0.21" top="0.62" bottom="0.28000000000000003" header="0.21" footer="0.36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2</vt:i4>
      </vt:variant>
    </vt:vector>
  </HeadingPairs>
  <TitlesOfParts>
    <vt:vector size="7" baseType="lpstr">
      <vt:lpstr>1.bevétel</vt:lpstr>
      <vt:lpstr>2.kiadás</vt:lpstr>
      <vt:lpstr>3. KÖT_ÖNV</vt:lpstr>
      <vt:lpstr>4.kvmérleg </vt:lpstr>
      <vt:lpstr>5.eifelh</vt:lpstr>
      <vt:lpstr>'4.kvmérleg '!melléklet3as</vt:lpstr>
      <vt:lpstr>'4.kvmérleg '!melléklet4es</vt:lpstr>
    </vt:vector>
  </TitlesOfParts>
  <Company>Kolontár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</dc:creator>
  <cp:lastModifiedBy>user</cp:lastModifiedBy>
  <cp:lastPrinted>2021-05-25T12:45:29Z</cp:lastPrinted>
  <dcterms:created xsi:type="dcterms:W3CDTF">2007-11-03T19:26:25Z</dcterms:created>
  <dcterms:modified xsi:type="dcterms:W3CDTF">2021-05-25T12:45:35Z</dcterms:modified>
</cp:coreProperties>
</file>