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134" firstSheet="6" activeTab="6"/>
  </bookViews>
  <sheets>
    <sheet name="KV 1 mell" sheetId="1" r:id="rId1"/>
    <sheet name="Kv 1a mell" sheetId="2" r:id="rId2"/>
    <sheet name="Kv 1b mell" sheetId="3" r:id="rId3"/>
    <sheet name="Kv 1c mell" sheetId="4" r:id="rId4"/>
    <sheet name="Kv 1d mell" sheetId="5" r:id="rId5"/>
    <sheet name="KV 2 mell" sheetId="6" r:id="rId6"/>
    <sheet name="KV 3 mell" sheetId="7" r:id="rId7"/>
    <sheet name="KV 4 mell" sheetId="8" r:id="rId8"/>
    <sheet name="Kv 5 mell" sheetId="9" r:id="rId9"/>
  </sheets>
  <calcPr calcId="125725"/>
</workbook>
</file>

<file path=xl/calcChain.xml><?xml version="1.0" encoding="utf-8"?>
<calcChain xmlns="http://schemas.openxmlformats.org/spreadsheetml/2006/main">
  <c r="I118" i="7"/>
  <c r="I124" s="1"/>
  <c r="H118"/>
  <c r="H124" s="1"/>
  <c r="G118"/>
  <c r="G124" s="1"/>
  <c r="F118"/>
  <c r="F124" s="1"/>
  <c r="E118"/>
  <c r="E124" s="1"/>
  <c r="I117"/>
  <c r="I123" s="1"/>
  <c r="H117"/>
  <c r="H123" s="1"/>
  <c r="G117"/>
  <c r="G123" s="1"/>
  <c r="F117"/>
  <c r="F123" s="1"/>
  <c r="E117"/>
  <c r="E123" s="1"/>
  <c r="I116"/>
  <c r="I122" s="1"/>
  <c r="I121" s="1"/>
  <c r="H116"/>
  <c r="H122" s="1"/>
  <c r="H121" s="1"/>
  <c r="G116"/>
  <c r="G122" s="1"/>
  <c r="G121" s="1"/>
  <c r="F116"/>
  <c r="F122" s="1"/>
  <c r="F121" s="1"/>
  <c r="E116"/>
  <c r="E122" s="1"/>
  <c r="E121" s="1"/>
  <c r="D115"/>
  <c r="J114"/>
  <c r="J113"/>
  <c r="J112"/>
  <c r="J111"/>
  <c r="I111"/>
  <c r="H111"/>
  <c r="G111"/>
  <c r="F111"/>
  <c r="E111"/>
  <c r="J110"/>
  <c r="J109"/>
  <c r="I109"/>
  <c r="H109"/>
  <c r="G109"/>
  <c r="F109"/>
  <c r="E109"/>
  <c r="J108"/>
  <c r="J118" s="1"/>
  <c r="J107"/>
  <c r="J117" s="1"/>
  <c r="J106"/>
  <c r="J116" s="1"/>
  <c r="J105"/>
  <c r="J115" s="1"/>
  <c r="I105"/>
  <c r="I115" s="1"/>
  <c r="H105"/>
  <c r="H115" s="1"/>
  <c r="G105"/>
  <c r="G115" s="1"/>
  <c r="F105"/>
  <c r="F115" s="1"/>
  <c r="E105"/>
  <c r="E115" s="1"/>
  <c r="H101"/>
  <c r="G101"/>
  <c r="F101"/>
  <c r="E101"/>
  <c r="H100"/>
  <c r="G100"/>
  <c r="F100"/>
  <c r="E100"/>
  <c r="H99"/>
  <c r="G99"/>
  <c r="F99"/>
  <c r="E99"/>
  <c r="H98"/>
  <c r="G98"/>
  <c r="F98"/>
  <c r="E98"/>
  <c r="J97"/>
  <c r="J101" s="1"/>
  <c r="J96"/>
  <c r="H96"/>
  <c r="G96"/>
  <c r="F96"/>
  <c r="E96"/>
  <c r="J95"/>
  <c r="J94"/>
  <c r="H94"/>
  <c r="G94"/>
  <c r="F94"/>
  <c r="E94"/>
  <c r="J93"/>
  <c r="J92"/>
  <c r="J100" s="1"/>
  <c r="J91"/>
  <c r="J99" s="1"/>
  <c r="J98" s="1"/>
  <c r="J90"/>
  <c r="H90"/>
  <c r="G90"/>
  <c r="F90"/>
  <c r="E90"/>
  <c r="J87"/>
  <c r="J86"/>
  <c r="J85"/>
  <c r="J84"/>
  <c r="I84"/>
  <c r="H84"/>
  <c r="G84"/>
  <c r="F84"/>
  <c r="E84"/>
  <c r="I81"/>
  <c r="H81"/>
  <c r="G81"/>
  <c r="F81"/>
  <c r="E81"/>
  <c r="I80"/>
  <c r="H80"/>
  <c r="G80"/>
  <c r="F80"/>
  <c r="E80"/>
  <c r="I79"/>
  <c r="H79"/>
  <c r="G79"/>
  <c r="F79"/>
  <c r="E79"/>
  <c r="I78"/>
  <c r="H78"/>
  <c r="G78"/>
  <c r="F78"/>
  <c r="E78"/>
  <c r="D78"/>
  <c r="J77"/>
  <c r="J76"/>
  <c r="J75"/>
  <c r="J74"/>
  <c r="I74"/>
  <c r="H74"/>
  <c r="G74"/>
  <c r="J73"/>
  <c r="J72"/>
  <c r="J71"/>
  <c r="J70"/>
  <c r="I70"/>
  <c r="H70"/>
  <c r="G70"/>
  <c r="F70"/>
  <c r="E70"/>
  <c r="J69"/>
  <c r="J68"/>
  <c r="J67"/>
  <c r="J66"/>
  <c r="I66"/>
  <c r="H66"/>
  <c r="G66"/>
  <c r="F66"/>
  <c r="E66"/>
  <c r="J65"/>
  <c r="J64"/>
  <c r="J63"/>
  <c r="J62"/>
  <c r="I62"/>
  <c r="H62"/>
  <c r="G62"/>
  <c r="F62"/>
  <c r="E62"/>
  <c r="J61"/>
  <c r="J81" s="1"/>
  <c r="J60"/>
  <c r="J59"/>
  <c r="J58"/>
  <c r="I58"/>
  <c r="H58"/>
  <c r="G58"/>
  <c r="F58"/>
  <c r="E58"/>
  <c r="J57"/>
  <c r="J56"/>
  <c r="J55"/>
  <c r="J54"/>
  <c r="I54"/>
  <c r="H54"/>
  <c r="G54"/>
  <c r="F54"/>
  <c r="E54"/>
  <c r="J53"/>
  <c r="J52"/>
  <c r="I52"/>
  <c r="H52"/>
  <c r="G52"/>
  <c r="F52"/>
  <c r="E52"/>
  <c r="J51"/>
  <c r="J50"/>
  <c r="J49"/>
  <c r="J48"/>
  <c r="I48"/>
  <c r="H48"/>
  <c r="G48"/>
  <c r="J47"/>
  <c r="J46"/>
  <c r="J45"/>
  <c r="J44"/>
  <c r="I44"/>
  <c r="H44"/>
  <c r="G44"/>
  <c r="F44"/>
  <c r="E44"/>
  <c r="J42"/>
  <c r="J41"/>
  <c r="I41"/>
  <c r="H41"/>
  <c r="G41"/>
  <c r="F41"/>
  <c r="E41"/>
  <c r="J40"/>
  <c r="J39"/>
  <c r="J38"/>
  <c r="J79" s="1"/>
  <c r="J37"/>
  <c r="I37"/>
  <c r="H37"/>
  <c r="G37"/>
  <c r="F37"/>
  <c r="E37"/>
  <c r="J36"/>
  <c r="J35"/>
  <c r="J34"/>
  <c r="J33"/>
  <c r="I33"/>
  <c r="H33"/>
  <c r="G33"/>
  <c r="F33"/>
  <c r="E33"/>
  <c r="J32"/>
  <c r="J31"/>
  <c r="I31"/>
  <c r="H31"/>
  <c r="G31"/>
  <c r="F31"/>
  <c r="E31"/>
  <c r="J30"/>
  <c r="J29"/>
  <c r="I29"/>
  <c r="H29"/>
  <c r="G29"/>
  <c r="F29"/>
  <c r="E29"/>
  <c r="J28"/>
  <c r="J27"/>
  <c r="I27"/>
  <c r="H27"/>
  <c r="G27"/>
  <c r="F27"/>
  <c r="E27"/>
  <c r="J26"/>
  <c r="J25"/>
  <c r="J24"/>
  <c r="J23"/>
  <c r="I23"/>
  <c r="H23"/>
  <c r="G23"/>
  <c r="F23"/>
  <c r="E23"/>
  <c r="J22"/>
  <c r="J21"/>
  <c r="J20"/>
  <c r="J19"/>
  <c r="I19"/>
  <c r="H19"/>
  <c r="G19"/>
  <c r="F19"/>
  <c r="E19"/>
  <c r="J18"/>
  <c r="J17"/>
  <c r="I17"/>
  <c r="H17"/>
  <c r="G17"/>
  <c r="F17"/>
  <c r="E17"/>
  <c r="J16"/>
  <c r="J15"/>
  <c r="J80" s="1"/>
  <c r="J14"/>
  <c r="J13"/>
  <c r="I13"/>
  <c r="H13"/>
  <c r="G13"/>
  <c r="F13"/>
  <c r="E13"/>
  <c r="J12"/>
  <c r="J11"/>
  <c r="H11"/>
  <c r="G11"/>
  <c r="F11"/>
  <c r="E11"/>
  <c r="H48" i="9"/>
  <c r="G48"/>
  <c r="F48"/>
  <c r="E48"/>
  <c r="D48"/>
  <c r="I47"/>
  <c r="I46"/>
  <c r="I45"/>
  <c r="I44"/>
  <c r="I43"/>
  <c r="I42"/>
  <c r="I41"/>
  <c r="I48" s="1"/>
  <c r="H37"/>
  <c r="H38" s="1"/>
  <c r="G37"/>
  <c r="G38" s="1"/>
  <c r="F37"/>
  <c r="F38" s="1"/>
  <c r="E37"/>
  <c r="E38" s="1"/>
  <c r="D37"/>
  <c r="D38" s="1"/>
  <c r="I36"/>
  <c r="I35"/>
  <c r="I34"/>
  <c r="I33"/>
  <c r="I32"/>
  <c r="I31"/>
  <c r="I30"/>
  <c r="I29"/>
  <c r="I28"/>
  <c r="I27"/>
  <c r="I37" s="1"/>
  <c r="I24"/>
  <c r="H22"/>
  <c r="G22"/>
  <c r="F22"/>
  <c r="E22"/>
  <c r="D22"/>
  <c r="I21"/>
  <c r="I20"/>
  <c r="I19"/>
  <c r="I18"/>
  <c r="I17"/>
  <c r="I16"/>
  <c r="I15"/>
  <c r="I14"/>
  <c r="I22" s="1"/>
  <c r="H46" i="8"/>
  <c r="G46"/>
  <c r="F46"/>
  <c r="E46"/>
  <c r="D46"/>
  <c r="I46" s="1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97" i="6"/>
  <c r="I96"/>
  <c r="I95"/>
  <c r="I94"/>
  <c r="H93"/>
  <c r="G93"/>
  <c r="F93"/>
  <c r="E93"/>
  <c r="D93"/>
  <c r="I93" s="1"/>
  <c r="I92"/>
  <c r="I91"/>
  <c r="I90"/>
  <c r="H88"/>
  <c r="H89" s="1"/>
  <c r="G88"/>
  <c r="G89" s="1"/>
  <c r="F88"/>
  <c r="F89" s="1"/>
  <c r="E88"/>
  <c r="E89" s="1"/>
  <c r="D88"/>
  <c r="D89" s="1"/>
  <c r="I87"/>
  <c r="I86"/>
  <c r="I85"/>
  <c r="H84"/>
  <c r="G84"/>
  <c r="F84"/>
  <c r="E84"/>
  <c r="D84"/>
  <c r="I84" s="1"/>
  <c r="I83"/>
  <c r="I82"/>
  <c r="I81"/>
  <c r="I80"/>
  <c r="I79"/>
  <c r="I78"/>
  <c r="I77"/>
  <c r="I76"/>
  <c r="I75"/>
  <c r="I74"/>
  <c r="H73"/>
  <c r="G73"/>
  <c r="F73"/>
  <c r="E73"/>
  <c r="D73"/>
  <c r="I73" s="1"/>
  <c r="I72"/>
  <c r="I71"/>
  <c r="I70"/>
  <c r="H69"/>
  <c r="G69"/>
  <c r="F69"/>
  <c r="E69"/>
  <c r="D69"/>
  <c r="I69" s="1"/>
  <c r="I68"/>
  <c r="I67"/>
  <c r="I66"/>
  <c r="I65"/>
  <c r="I64"/>
  <c r="I63"/>
  <c r="I62"/>
  <c r="I61"/>
  <c r="I59"/>
  <c r="I58"/>
  <c r="I57"/>
  <c r="H55"/>
  <c r="H60" s="1"/>
  <c r="G55"/>
  <c r="G60" s="1"/>
  <c r="F55"/>
  <c r="F60" s="1"/>
  <c r="E55"/>
  <c r="E60" s="1"/>
  <c r="D55"/>
  <c r="D60" s="1"/>
  <c r="I60" s="1"/>
  <c r="I54"/>
  <c r="I53"/>
  <c r="H52"/>
  <c r="G52"/>
  <c r="F52"/>
  <c r="E52"/>
  <c r="D52"/>
  <c r="I52" s="1"/>
  <c r="I51"/>
  <c r="I50"/>
  <c r="I49"/>
  <c r="I48"/>
  <c r="I47"/>
  <c r="I46"/>
  <c r="I44"/>
  <c r="H43"/>
  <c r="G43"/>
  <c r="F43"/>
  <c r="E43"/>
  <c r="D43"/>
  <c r="H41"/>
  <c r="H42" s="1"/>
  <c r="G41"/>
  <c r="G42" s="1"/>
  <c r="F41"/>
  <c r="F42" s="1"/>
  <c r="E41"/>
  <c r="E42" s="1"/>
  <c r="D41"/>
  <c r="D42" s="1"/>
  <c r="I42" s="1"/>
  <c r="I40"/>
  <c r="I39"/>
  <c r="I38"/>
  <c r="I37"/>
  <c r="I36"/>
  <c r="I35"/>
  <c r="I34"/>
  <c r="I33"/>
  <c r="I32"/>
  <c r="I31"/>
  <c r="I30"/>
  <c r="I29"/>
  <c r="I28"/>
  <c r="I27"/>
  <c r="I26"/>
  <c r="I25"/>
  <c r="I24"/>
  <c r="G23"/>
  <c r="F23"/>
  <c r="E23"/>
  <c r="D23"/>
  <c r="I23" s="1"/>
  <c r="I22"/>
  <c r="I21"/>
  <c r="H20"/>
  <c r="G20"/>
  <c r="F20"/>
  <c r="E20"/>
  <c r="D20"/>
  <c r="I20" s="1"/>
  <c r="I19"/>
  <c r="I18"/>
  <c r="I17"/>
  <c r="G16"/>
  <c r="F16"/>
  <c r="E16"/>
  <c r="D16"/>
  <c r="I16" s="1"/>
  <c r="I15"/>
  <c r="I14"/>
  <c r="I13"/>
  <c r="I52" i="1"/>
  <c r="I51"/>
  <c r="I50"/>
  <c r="I49"/>
  <c r="I48"/>
  <c r="I47"/>
  <c r="I46"/>
  <c r="I45"/>
  <c r="I44"/>
  <c r="I43"/>
  <c r="I42"/>
  <c r="H41"/>
  <c r="H53" s="1"/>
  <c r="G41"/>
  <c r="G53" s="1"/>
  <c r="F41"/>
  <c r="F53" s="1"/>
  <c r="E41"/>
  <c r="E53" s="1"/>
  <c r="D41"/>
  <c r="D53" s="1"/>
  <c r="I53" s="1"/>
  <c r="I34"/>
  <c r="I33"/>
  <c r="I32"/>
  <c r="I31"/>
  <c r="H29"/>
  <c r="G29"/>
  <c r="F29"/>
  <c r="E29"/>
  <c r="D29"/>
  <c r="I29" s="1"/>
  <c r="I28"/>
  <c r="I27"/>
  <c r="I25"/>
  <c r="I24"/>
  <c r="H23"/>
  <c r="G23"/>
  <c r="F23"/>
  <c r="E23"/>
  <c r="D23"/>
  <c r="I23" s="1"/>
  <c r="I22"/>
  <c r="I21"/>
  <c r="I20"/>
  <c r="I19"/>
  <c r="I18"/>
  <c r="H16"/>
  <c r="H35" s="1"/>
  <c r="G16"/>
  <c r="G35" s="1"/>
  <c r="F16"/>
  <c r="F35" s="1"/>
  <c r="E16"/>
  <c r="E35" s="1"/>
  <c r="D16"/>
  <c r="D35" s="1"/>
  <c r="I35" s="1"/>
  <c r="I15"/>
  <c r="I14"/>
  <c r="I13"/>
  <c r="J11" i="2"/>
  <c r="J14"/>
  <c r="D14"/>
  <c r="E14"/>
  <c r="F14"/>
  <c r="G14"/>
  <c r="H14"/>
  <c r="I14"/>
  <c r="D21"/>
  <c r="E21"/>
  <c r="F21"/>
  <c r="G21"/>
  <c r="H21"/>
  <c r="I21"/>
  <c r="J21"/>
  <c r="D27"/>
  <c r="D30"/>
  <c r="E27"/>
  <c r="E30"/>
  <c r="F27"/>
  <c r="G27"/>
  <c r="H27"/>
  <c r="H30"/>
  <c r="I27"/>
  <c r="I30"/>
  <c r="J27"/>
  <c r="F30"/>
  <c r="D37"/>
  <c r="D46"/>
  <c r="F37"/>
  <c r="H37"/>
  <c r="H46"/>
  <c r="J38"/>
  <c r="J39"/>
  <c r="J40"/>
  <c r="J37"/>
  <c r="J41"/>
  <c r="J42"/>
  <c r="J43"/>
  <c r="J44"/>
  <c r="J45"/>
  <c r="F46"/>
  <c r="J46"/>
  <c r="D13" i="3"/>
  <c r="J13"/>
  <c r="D16"/>
  <c r="J16"/>
  <c r="D17"/>
  <c r="H17"/>
  <c r="I17"/>
  <c r="J17"/>
  <c r="D25"/>
  <c r="H25"/>
  <c r="J25"/>
  <c r="D13" i="4"/>
  <c r="J13"/>
  <c r="D17"/>
  <c r="D18"/>
  <c r="J17"/>
  <c r="C18"/>
  <c r="H18"/>
  <c r="I18"/>
  <c r="J18"/>
  <c r="D26"/>
  <c r="F26"/>
  <c r="H26"/>
  <c r="J26"/>
  <c r="D12" i="5"/>
  <c r="J12"/>
  <c r="D16"/>
  <c r="J16"/>
  <c r="J17"/>
  <c r="D17"/>
  <c r="H17"/>
  <c r="D24"/>
  <c r="J24"/>
  <c r="G30" i="2"/>
  <c r="J30"/>
  <c r="J78" i="7" l="1"/>
  <c r="J122"/>
  <c r="J123"/>
  <c r="J124"/>
  <c r="I38" i="9"/>
  <c r="I89" i="6"/>
  <c r="D45"/>
  <c r="E45"/>
  <c r="F45"/>
  <c r="G45"/>
  <c r="H45"/>
  <c r="E98"/>
  <c r="F98"/>
  <c r="G98"/>
  <c r="H98"/>
  <c r="I41"/>
  <c r="I43"/>
  <c r="I55"/>
  <c r="I88"/>
  <c r="I16" i="1"/>
  <c r="I41"/>
  <c r="J121" i="7" l="1"/>
  <c r="I45" i="6"/>
  <c r="D98"/>
  <c r="I98" s="1"/>
</calcChain>
</file>

<file path=xl/comments1.xml><?xml version="1.0" encoding="utf-8"?>
<comments xmlns="http://schemas.openxmlformats.org/spreadsheetml/2006/main">
  <authors>
    <author>POLGÁRMESTERI HIVATAL RÉVFÜLÖP</author>
    <author>judit</author>
  </authors>
  <commentList>
    <comment ref="I1" authorId="0">
      <text>
        <r>
          <rPr>
            <b/>
            <sz val="8"/>
            <color indexed="81"/>
            <rFont val="Tahoma"/>
            <charset val="1"/>
          </rPr>
          <t>POLGÁRMESTERI HIVATAL RÉVFÜLÖP:</t>
        </r>
        <r>
          <rPr>
            <sz val="8"/>
            <color indexed="81"/>
            <rFont val="Tahoma"/>
            <charset val="1"/>
          </rPr>
          <t xml:space="preserve">
Módosította a 12/2013. (V.30.) önkormányzati rendelet 3 § a) pontja. Hatályos: 2013.05.31-től.
</t>
        </r>
      </text>
    </comment>
    <comment ref="I2" authorId="0">
      <text>
        <r>
          <rPr>
            <b/>
            <sz val="8"/>
            <color indexed="81"/>
            <rFont val="Tahoma"/>
            <charset val="1"/>
          </rPr>
          <t>POLGÁRMESTERI HIVATAL RÉVFÜLÖP:</t>
        </r>
        <r>
          <rPr>
            <sz val="8"/>
            <color indexed="81"/>
            <rFont val="Tahoma"/>
            <charset val="1"/>
          </rPr>
          <t xml:space="preserve">
Módosította a 19/2013. (IX.26.) önkormányzati rendelet 2 § a) pontja. Hatályos: 2013. 09-27-től.</t>
        </r>
      </text>
    </comment>
    <comment ref="A3" authorId="1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4/2014. (V.8.) önkormányzati rendelet 2 §-a.  Hatályos: 2014. május 9. </t>
        </r>
      </text>
    </comment>
  </commentList>
</comments>
</file>

<file path=xl/comments2.xml><?xml version="1.0" encoding="utf-8"?>
<comments xmlns="http://schemas.openxmlformats.org/spreadsheetml/2006/main">
  <authors>
    <author>POLGÁRMESTERI HIVATAL RÉVFÜLÖP</author>
    <author>judit</author>
  </authors>
  <commentList>
    <comment ref="A2" authorId="0">
      <text>
        <r>
          <rPr>
            <b/>
            <sz val="8"/>
            <color indexed="81"/>
            <rFont val="Tahoma"/>
            <charset val="1"/>
          </rPr>
          <t>POLGÁRMESTERI HIVATAL RÉVFÜLÖP:</t>
        </r>
        <r>
          <rPr>
            <sz val="8"/>
            <color indexed="81"/>
            <rFont val="Tahoma"/>
            <charset val="1"/>
          </rPr>
          <t xml:space="preserve">
Módosította a 19/2013. (IX.26.) önkormányzati rendelet. Hatályos: 2013. 09.27-től.</t>
        </r>
      </text>
    </comment>
    <comment ref="A4" authorId="1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4/2014. (V.8.) önkormányzati rendelet 2 §-a. Hatályos: 2014. május 9.</t>
        </r>
      </text>
    </comment>
  </commentList>
</comments>
</file>

<file path=xl/comments3.xml><?xml version="1.0" encoding="utf-8"?>
<comments xmlns="http://schemas.openxmlformats.org/spreadsheetml/2006/main">
  <authors>
    <author>POLGÁRMESTERI HIVATAL RÉVFÜLÖP</author>
    <author>judit</author>
  </authors>
  <commentList>
    <comment ref="J2" authorId="0">
      <text>
        <r>
          <rPr>
            <b/>
            <sz val="8"/>
            <color indexed="81"/>
            <rFont val="Tahoma"/>
            <charset val="1"/>
          </rPr>
          <t>POLGÁRMESTERI HIVATAL RÉVFÜLÖP:</t>
        </r>
        <r>
          <rPr>
            <sz val="8"/>
            <color indexed="81"/>
            <rFont val="Tahoma"/>
            <charset val="1"/>
          </rPr>
          <t xml:space="preserve">
Módosította a 12/2013. (V.30.) önkormányzati rendelet 3 § c) pontja. Hatályos: 2013.05.31-től. </t>
        </r>
      </text>
    </comment>
    <comment ref="A3" authorId="1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19/2013. (IX.26.) önkormányzati rendelet 2.d.pontja. Hatályos: 2013. 09.27-től. </t>
        </r>
      </text>
    </comment>
    <comment ref="A4" authorId="1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4/2014. (V.8.) önkormányzati rendelet 2 §-a. Hatályos: 2014. május 9-től.</t>
        </r>
      </text>
    </comment>
  </commentList>
</comments>
</file>

<file path=xl/comments4.xml><?xml version="1.0" encoding="utf-8"?>
<comments xmlns="http://schemas.openxmlformats.org/spreadsheetml/2006/main">
  <authors>
    <author>POLGÁRMESTERI HIVATAL RÉVFÜLÖP</author>
    <author>judit</author>
  </authors>
  <commentList>
    <comment ref="A3" authorId="0">
      <text>
        <r>
          <rPr>
            <b/>
            <sz val="8"/>
            <color indexed="81"/>
            <rFont val="Tahoma"/>
            <charset val="1"/>
          </rPr>
          <t>POLGÁRMESTERI HIVATAL RÉVFÜLÖP:</t>
        </r>
        <r>
          <rPr>
            <sz val="8"/>
            <color indexed="81"/>
            <rFont val="Tahoma"/>
            <charset val="1"/>
          </rPr>
          <t xml:space="preserve">
Módosította a 19/2013. (IX.26.) önkormányzati rendelet 2 § d) pontja. Hatályos: 2013 09.27-től. </t>
        </r>
      </text>
    </comment>
    <comment ref="A5" authorId="1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 a 4/2014. (V.8.) önkormányzati rendelet 2 §-a. Hatályos: május 9-től. </t>
        </r>
      </text>
    </comment>
  </commentList>
</comments>
</file>

<file path=xl/comments5.xml><?xml version="1.0" encoding="utf-8"?>
<comments xmlns="http://schemas.openxmlformats.org/spreadsheetml/2006/main">
  <authors>
    <author>judit</author>
  </authors>
  <commentList>
    <comment ref="A2" authorId="0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12/2013. (V.30.) önkormányzati rendelet 3 §. D.pontja. Hatályos: 2013. 05.31-től.</t>
        </r>
      </text>
    </comment>
    <comment ref="I3" authorId="0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19/2013. (IX.26.) önkormányzati rendelet 2. § d.pontja. Hatályos: 2013. 09.27-től.</t>
        </r>
      </text>
    </comment>
    <comment ref="A4" authorId="0">
      <text>
        <r>
          <rPr>
            <b/>
            <sz val="8"/>
            <color indexed="81"/>
            <rFont val="Tahoma"/>
            <charset val="1"/>
          </rPr>
          <t>judit:</t>
        </r>
        <r>
          <rPr>
            <sz val="8"/>
            <color indexed="81"/>
            <rFont val="Tahoma"/>
            <charset val="1"/>
          </rPr>
          <t xml:space="preserve">
Módosította a 4/2013. (V.8.) önkormányzati rendelet 2 §-a. Hatályos: 2014. május 9-től. </t>
        </r>
      </text>
    </comment>
  </commentList>
</comments>
</file>

<file path=xl/sharedStrings.xml><?xml version="1.0" encoding="utf-8"?>
<sst xmlns="http://schemas.openxmlformats.org/spreadsheetml/2006/main" count="995" uniqueCount="398">
  <si>
    <t>Révfülöp Nagyközség Önkormányzata</t>
  </si>
  <si>
    <t xml:space="preserve"> 2013. évi bevételi és kiadási előirányzatainak főösszesítője</t>
  </si>
  <si>
    <t>Ezer Ft</t>
  </si>
  <si>
    <t>Sor szám</t>
  </si>
  <si>
    <t>Bevételek</t>
  </si>
  <si>
    <t>A</t>
  </si>
  <si>
    <t>B</t>
  </si>
  <si>
    <t>C</t>
  </si>
  <si>
    <t>D</t>
  </si>
  <si>
    <t>1.</t>
  </si>
  <si>
    <t>I.</t>
  </si>
  <si>
    <t>Működési bevételek</t>
  </si>
  <si>
    <t>2.</t>
  </si>
  <si>
    <t>Intézményi működéssel kapcsolatos bevételek</t>
  </si>
  <si>
    <t>3.</t>
  </si>
  <si>
    <t>Általános forgalmi adó</t>
  </si>
  <si>
    <t>4.</t>
  </si>
  <si>
    <t>Kamat bevételek</t>
  </si>
  <si>
    <t>5.</t>
  </si>
  <si>
    <t>Összesen</t>
  </si>
  <si>
    <t>6.</t>
  </si>
  <si>
    <t>II.</t>
  </si>
  <si>
    <t>Önkormányzat sajátos működési bevételei</t>
  </si>
  <si>
    <t>7.</t>
  </si>
  <si>
    <t>Helyi adók</t>
  </si>
  <si>
    <t>8.</t>
  </si>
  <si>
    <t>Átengedett központi adók</t>
  </si>
  <si>
    <t>9.</t>
  </si>
  <si>
    <t>Talajterhelési díj</t>
  </si>
  <si>
    <t>10.</t>
  </si>
  <si>
    <t>Egyéb sajátos bevétel</t>
  </si>
  <si>
    <t>11.</t>
  </si>
  <si>
    <t>Bírság, pótlék</t>
  </si>
  <si>
    <t>12.</t>
  </si>
  <si>
    <t>13.</t>
  </si>
  <si>
    <t>III.</t>
  </si>
  <si>
    <t>Támogatások</t>
  </si>
  <si>
    <t>14.</t>
  </si>
  <si>
    <t>IV.</t>
  </si>
  <si>
    <t>Felhalmozási és tőke jellegű bevételek</t>
  </si>
  <si>
    <t>15.</t>
  </si>
  <si>
    <t>V.</t>
  </si>
  <si>
    <t>Véglegesen átvett pénzeszközök</t>
  </si>
  <si>
    <t>16.</t>
  </si>
  <si>
    <t>Működési célú pénzeszköz átvétel</t>
  </si>
  <si>
    <t>17.</t>
  </si>
  <si>
    <t>Felhalmozási célú pénzeszköz átvétel</t>
  </si>
  <si>
    <t>18.</t>
  </si>
  <si>
    <t>19.</t>
  </si>
  <si>
    <t>VI.</t>
  </si>
  <si>
    <t>Hitel felvétel fejlesztési célra</t>
  </si>
  <si>
    <t>20.</t>
  </si>
  <si>
    <t>Kölcsön törlesztés</t>
  </si>
  <si>
    <t>21.</t>
  </si>
  <si>
    <t>VII.</t>
  </si>
  <si>
    <t>Pénzmaradvány</t>
  </si>
  <si>
    <t>22.</t>
  </si>
  <si>
    <t>VIII.</t>
  </si>
  <si>
    <t>Előző évi költségvetési elszámolás</t>
  </si>
  <si>
    <t>23.</t>
  </si>
  <si>
    <t>Függő bevétel</t>
  </si>
  <si>
    <t>24.</t>
  </si>
  <si>
    <t>Bevételek össszesen</t>
  </si>
  <si>
    <t>Kiadások</t>
  </si>
  <si>
    <t>Önkormányzat és intézmények kiadásai</t>
  </si>
  <si>
    <t>Ebből: Személyi juttatás</t>
  </si>
  <si>
    <t xml:space="preserve">          Járulékok</t>
  </si>
  <si>
    <t xml:space="preserve">          Dologi kiadások</t>
  </si>
  <si>
    <t>Működési célú pénzeszköz átadás</t>
  </si>
  <si>
    <t>Felhalmozási célú pénzeszköz átadás</t>
  </si>
  <si>
    <t>Felhalmozási kiadások</t>
  </si>
  <si>
    <t>Tartalék</t>
  </si>
  <si>
    <t>Tartalék felhalmozási kiadásokra</t>
  </si>
  <si>
    <t>Egyéb értékpapír vásárlás</t>
  </si>
  <si>
    <t>Egyéb értékpapír visszaváltás</t>
  </si>
  <si>
    <t>Függő kiadás</t>
  </si>
  <si>
    <t>Kiadások összesen</t>
  </si>
  <si>
    <t>sor szám</t>
  </si>
  <si>
    <t>Kötelező feladat</t>
  </si>
  <si>
    <t>Önként váll. Feladat</t>
  </si>
  <si>
    <t>Állami feladat</t>
  </si>
  <si>
    <t>lét szám</t>
  </si>
  <si>
    <t>Bérleti díj</t>
  </si>
  <si>
    <t>Áfa bevétel</t>
  </si>
  <si>
    <t>Kamat bevétel</t>
  </si>
  <si>
    <t>Működési bevétel összesen</t>
  </si>
  <si>
    <t>Normatív támogatás</t>
  </si>
  <si>
    <t>Révfülöp Önkormányzat támogatása</t>
  </si>
  <si>
    <t>Önkormányzattól átvett pénzeszköz</t>
  </si>
  <si>
    <t>Polgármesteri Hiv.bevétele össz.</t>
  </si>
  <si>
    <t>Személyi juttatás</t>
  </si>
  <si>
    <t>Járulékok</t>
  </si>
  <si>
    <t>Dologi kiadás</t>
  </si>
  <si>
    <t>Óvodai intézményi ellátási díj bevétel</t>
  </si>
  <si>
    <t>Óvodai alkalmazottak étkezés térítése</t>
  </si>
  <si>
    <t xml:space="preserve">Óvoda működési bevétele </t>
  </si>
  <si>
    <t>Társult önk.támogatása</t>
  </si>
  <si>
    <t>Révfülöp önk.támogatása</t>
  </si>
  <si>
    <t>Óvoda bevétele összesen</t>
  </si>
  <si>
    <t>sorszám</t>
  </si>
  <si>
    <t>Önként váll. feladat</t>
  </si>
  <si>
    <t>Szociális étkezés bevétele</t>
  </si>
  <si>
    <t>Működési bevétel</t>
  </si>
  <si>
    <t>Szoc.szolg.bevétele össszesen</t>
  </si>
  <si>
    <t>Személyi juttatások</t>
  </si>
  <si>
    <t>2 melléklet</t>
  </si>
  <si>
    <t xml:space="preserve">Révfülöp Nagyközség Önkormányzata és költségvetési szervei </t>
  </si>
  <si>
    <t>2013. évi bevételi előirányzatai forrásonként</t>
  </si>
  <si>
    <t>Polgármesteri Hivatal  bevétele összesen</t>
  </si>
  <si>
    <t>Szociális étkezés bevétele összesen</t>
  </si>
  <si>
    <t>Iskolai intézményi ellátási díj bevétel</t>
  </si>
  <si>
    <t>Iskolai alkalmazottak étkezés térítése</t>
  </si>
  <si>
    <t>Iskolai egyéb étkezők térítési díja</t>
  </si>
  <si>
    <t>Helyiségek bérbeadása</t>
  </si>
  <si>
    <t>Tourinform iroda bevétele</t>
  </si>
  <si>
    <t>Könyvtári szolgáltatás bevétele</t>
  </si>
  <si>
    <t>Honismeret, galéria belépődíj</t>
  </si>
  <si>
    <t>Képújság hirdetés díja</t>
  </si>
  <si>
    <t>Temetkezési szolgáltatás bevétele</t>
  </si>
  <si>
    <t>25.</t>
  </si>
  <si>
    <t>Strand bevétel</t>
  </si>
  <si>
    <t>26.</t>
  </si>
  <si>
    <t>Kilátó bevétele</t>
  </si>
  <si>
    <t>27.</t>
  </si>
  <si>
    <t>Nyilvános Wc bevétele</t>
  </si>
  <si>
    <t>28.</t>
  </si>
  <si>
    <t>Helyiségek,  eszközök bérbeadása</t>
  </si>
  <si>
    <t>29.</t>
  </si>
  <si>
    <t>Továbbszámlázott szolgáltatások</t>
  </si>
  <si>
    <t>30.</t>
  </si>
  <si>
    <t>Egyéb bevétel</t>
  </si>
  <si>
    <t>31.</t>
  </si>
  <si>
    <t>32.</t>
  </si>
  <si>
    <t xml:space="preserve">Szakfeladatok bevétele összesen </t>
  </si>
  <si>
    <t>33.</t>
  </si>
  <si>
    <t>Intézményi működési bevételek összesen</t>
  </si>
  <si>
    <t>34.</t>
  </si>
  <si>
    <t>Általános forgalmi adó bevétel összesen</t>
  </si>
  <si>
    <t>35.</t>
  </si>
  <si>
    <t>36.</t>
  </si>
  <si>
    <t>Működési bevételek összesen</t>
  </si>
  <si>
    <t>37.</t>
  </si>
  <si>
    <t>Önkormányzatok sajátos működési bevételei</t>
  </si>
  <si>
    <t>38.</t>
  </si>
  <si>
    <t>39.</t>
  </si>
  <si>
    <t>Építményadó</t>
  </si>
  <si>
    <t>40.</t>
  </si>
  <si>
    <t>Telekadó</t>
  </si>
  <si>
    <t>41.</t>
  </si>
  <si>
    <t>Idegenforgalmi adó</t>
  </si>
  <si>
    <t>42.</t>
  </si>
  <si>
    <t>Iparűzési adó</t>
  </si>
  <si>
    <t>43.</t>
  </si>
  <si>
    <t>44.</t>
  </si>
  <si>
    <t>45.</t>
  </si>
  <si>
    <t>46.</t>
  </si>
  <si>
    <t>47.</t>
  </si>
  <si>
    <t>Gépjármű adó</t>
  </si>
  <si>
    <t>48.</t>
  </si>
  <si>
    <t>49.</t>
  </si>
  <si>
    <t>50.</t>
  </si>
  <si>
    <t>51.</t>
  </si>
  <si>
    <t>Önkormányzati lakások lakbére</t>
  </si>
  <si>
    <t>52.</t>
  </si>
  <si>
    <t>Birság, pótlék</t>
  </si>
  <si>
    <t>53.</t>
  </si>
  <si>
    <t>Önk.sajátos műk.bevételei összesen</t>
  </si>
  <si>
    <t>54.</t>
  </si>
  <si>
    <t>55.</t>
  </si>
  <si>
    <t xml:space="preserve">Normatív támogatások </t>
  </si>
  <si>
    <t>56.</t>
  </si>
  <si>
    <t>Norm.támogatás  hivatal</t>
  </si>
  <si>
    <t>57.</t>
  </si>
  <si>
    <t xml:space="preserve">                          óvoda </t>
  </si>
  <si>
    <t>59.</t>
  </si>
  <si>
    <t xml:space="preserve">                           szoc.szolg.</t>
  </si>
  <si>
    <t>60.</t>
  </si>
  <si>
    <t>61.</t>
  </si>
  <si>
    <t>Központosított támogatások</t>
  </si>
  <si>
    <t>62.</t>
  </si>
  <si>
    <t>Egyéb központi támogatás</t>
  </si>
  <si>
    <t>63.</t>
  </si>
  <si>
    <t>64.</t>
  </si>
  <si>
    <t>65.</t>
  </si>
  <si>
    <t>Tárgyi eszközök , immateriális javak értékesítése</t>
  </si>
  <si>
    <t>66.</t>
  </si>
  <si>
    <t>Osztalékok</t>
  </si>
  <si>
    <t>67.</t>
  </si>
  <si>
    <t>68.</t>
  </si>
  <si>
    <t>Véglegesen átvett pénzeszköz</t>
  </si>
  <si>
    <t>69.</t>
  </si>
  <si>
    <t>70.</t>
  </si>
  <si>
    <t>OEP támogatás, védőnői szolgálat</t>
  </si>
  <si>
    <t>71.</t>
  </si>
  <si>
    <t>72.</t>
  </si>
  <si>
    <t>Óvoda működéshez társközségek támogatása</t>
  </si>
  <si>
    <t>73.</t>
  </si>
  <si>
    <t>Szoc.szolg.működéséhez társközségek tám.</t>
  </si>
  <si>
    <t>74.</t>
  </si>
  <si>
    <t>75.</t>
  </si>
  <si>
    <t>76.</t>
  </si>
  <si>
    <t>Munkaügyi központ támogatása</t>
  </si>
  <si>
    <t>77.</t>
  </si>
  <si>
    <t>Prémiumévek program támogatása</t>
  </si>
  <si>
    <t>78.</t>
  </si>
  <si>
    <t>79.</t>
  </si>
  <si>
    <t>Idegenforgalmi adó kiegészités</t>
  </si>
  <si>
    <t>80.</t>
  </si>
  <si>
    <t>81.</t>
  </si>
  <si>
    <t>82.</t>
  </si>
  <si>
    <t>83.</t>
  </si>
  <si>
    <t>Fogászat működéséhez önkorm. támogatása</t>
  </si>
  <si>
    <t>84.</t>
  </si>
  <si>
    <t>IKSZT működési kiadások pályázati támogatása</t>
  </si>
  <si>
    <t>85.</t>
  </si>
  <si>
    <t>86.</t>
  </si>
  <si>
    <t xml:space="preserve">Intézmények működési pénzeszköz átvétele </t>
  </si>
  <si>
    <t>87.</t>
  </si>
  <si>
    <t>88.</t>
  </si>
  <si>
    <t>Szennyvízcsatorna érdekeltségi hozzájárulás</t>
  </si>
  <si>
    <t>89.</t>
  </si>
  <si>
    <t>Véglegesen átvett pénzeszköz összesen</t>
  </si>
  <si>
    <t>Hitel felvétel</t>
  </si>
  <si>
    <t>Helyi támogatás visszafizetése</t>
  </si>
  <si>
    <t>Bevételek összesen</t>
  </si>
  <si>
    <t>Révfülöp Nagyközség Önkormányzata és költségvetési szervei</t>
  </si>
  <si>
    <t>2013. évi működési és fenntartási  kiadási előirányzatai  szakfeladatonként</t>
  </si>
  <si>
    <t>Szakfeladat</t>
  </si>
  <si>
    <t>Lét- szám</t>
  </si>
  <si>
    <t xml:space="preserve">Önkormányzat </t>
  </si>
  <si>
    <t>Közutak, hidak, alagutak üzemelt.</t>
  </si>
  <si>
    <t>Ebből: Dologi kiadás</t>
  </si>
  <si>
    <t>Utazás szervezés, idegenvezetés</t>
  </si>
  <si>
    <t xml:space="preserve">          Dologi kiadás</t>
  </si>
  <si>
    <t>Vízkárelhárítás</t>
  </si>
  <si>
    <t>Város és község gazdálkodás</t>
  </si>
  <si>
    <t>Köztemető fenntartás</t>
  </si>
  <si>
    <t>Közvilágítás</t>
  </si>
  <si>
    <t>Háziorvosi alapellátás</t>
  </si>
  <si>
    <t>Fogorvosi alapellátás</t>
  </si>
  <si>
    <t>Család és nővédelmi eü.gondozás</t>
  </si>
  <si>
    <t>Közfoglalkoztatás</t>
  </si>
  <si>
    <t>Szennyvíz elvezetés és kezelés</t>
  </si>
  <si>
    <t>3.melléklet</t>
  </si>
  <si>
    <t>Máshova nem sorolt sporttevékenység</t>
  </si>
  <si>
    <t>Fürdő és strand szolgáltatás</t>
  </si>
  <si>
    <t>Iskolai és egyéb étkeztetés</t>
  </si>
  <si>
    <t>Önkormányzati ig.tev. 8 hó</t>
  </si>
  <si>
    <t>Önkormányzati jogalkotás</t>
  </si>
  <si>
    <t>Önkormányzat összesen</t>
  </si>
  <si>
    <t>Polgármesteri Hivatal</t>
  </si>
  <si>
    <t>Önkormányzati ig tev. 4 hó</t>
  </si>
  <si>
    <t>58.</t>
  </si>
  <si>
    <t>Óvodai nevelés</t>
  </si>
  <si>
    <t>Óvodai nevelés, iskola előkészítés</t>
  </si>
  <si>
    <t>Óvodai intézményi étkeztetés</t>
  </si>
  <si>
    <t>Munkahelyi vendéglátás</t>
  </si>
  <si>
    <t>Óvodai nevelés összesen</t>
  </si>
  <si>
    <t xml:space="preserve">Szociális szolgálat  </t>
  </si>
  <si>
    <t>Házi segítségnyújtás</t>
  </si>
  <si>
    <t>Szociális étkeztetés</t>
  </si>
  <si>
    <t>Szociális szolgálat összesen</t>
  </si>
  <si>
    <t>113.</t>
  </si>
  <si>
    <t>114.</t>
  </si>
  <si>
    <t>Önkormányzat és intézményei összesen</t>
  </si>
  <si>
    <t>115.</t>
  </si>
  <si>
    <t>116.</t>
  </si>
  <si>
    <t>117.</t>
  </si>
  <si>
    <t>2013.évi felhalmozási kiadások előirányzata feladatonként</t>
  </si>
  <si>
    <t>Beruházás megnevezés</t>
  </si>
  <si>
    <t xml:space="preserve">A </t>
  </si>
  <si>
    <t>F</t>
  </si>
  <si>
    <t>IV</t>
  </si>
  <si>
    <t>Közvilágítás fejlesztés,  lámpahely bővítés</t>
  </si>
  <si>
    <t>IKSZT tetőtér tervezés, felújítás</t>
  </si>
  <si>
    <t>Támfalak javítása, felújítása,statikai terv (Petőfi u)</t>
  </si>
  <si>
    <t>Strandfejlesztés  Szigeti,Császtai strand</t>
  </si>
  <si>
    <t>Polgármestri Hivatal akadálymentesítése</t>
  </si>
  <si>
    <t>Halász u -Fülöp kert idegenforg.haszn.tervkoncepció</t>
  </si>
  <si>
    <t>Rendezési terv</t>
  </si>
  <si>
    <t>Hivatalba gázkazán</t>
  </si>
  <si>
    <t>Temető felmérés, kataszter készités</t>
  </si>
  <si>
    <t xml:space="preserve">Konyha leválasztás </t>
  </si>
  <si>
    <t>Hulladék tömöritő gép beszerzés</t>
  </si>
  <si>
    <t>Suzuki Ignis gépkocsi beszerzés</t>
  </si>
  <si>
    <t>Káli úti járdaépités</t>
  </si>
  <si>
    <t xml:space="preserve">Rózsakert II.Kandelláber világitás Császtai strandig </t>
  </si>
  <si>
    <t>Hivatalba telefonközpont</t>
  </si>
  <si>
    <t>Kultúrális Agóra</t>
  </si>
  <si>
    <t>Buszmegálló épités</t>
  </si>
  <si>
    <t xml:space="preserve">2013. évi pénzeszköz átadásainak és egyéb támogatásainak előirányzata </t>
  </si>
  <si>
    <t>Pénzeszköz átadás</t>
  </si>
  <si>
    <t>Hétvégi orvosi ügylethez hozzájár.</t>
  </si>
  <si>
    <t>Háziorvosi szolgálat támogatása</t>
  </si>
  <si>
    <t>Fogászat támogatása</t>
  </si>
  <si>
    <t>Egyéb támogatások</t>
  </si>
  <si>
    <t>Rendszeres pénzbeli ellátás</t>
  </si>
  <si>
    <t>Eseti pénzbeli ellátás</t>
  </si>
  <si>
    <t>Nyugd. köztisztv. szoc.és kegy. tám.</t>
  </si>
  <si>
    <t>Ifjúságpolitikai támogatás</t>
  </si>
  <si>
    <t>Sportkör támogatása</t>
  </si>
  <si>
    <t>Egészségünkért Alapítvány</t>
  </si>
  <si>
    <t>Általános Iskoláért Alapítvány</t>
  </si>
  <si>
    <t>Bursa Hungarica támogatás</t>
  </si>
  <si>
    <t>Helyi felsőoktatási ösztöndíj</t>
  </si>
  <si>
    <t>Civil Szervezetek és egyéb szervek támogatása</t>
  </si>
  <si>
    <t>Működési célú pénzeszk.átadás össz</t>
  </si>
  <si>
    <t>Fejlesztési célú pénzeszköz átadás</t>
  </si>
  <si>
    <t>Vízi Társulatnak érdekeltségi hozzájárulás</t>
  </si>
  <si>
    <t>Lakásépítési támogatás</t>
  </si>
  <si>
    <t>DRV-nek érdekeltségi hozzájár.</t>
  </si>
  <si>
    <t>Közműfejl. támogatás visszatérítés</t>
  </si>
  <si>
    <t>Körzeti új Mentőállomás építés támogatása</t>
  </si>
  <si>
    <t>Elmib részvény</t>
  </si>
  <si>
    <t>Bahart Zrt tőkeemelés</t>
  </si>
  <si>
    <t xml:space="preserve">Révfülöp Nagyközség Önkormányzat  2013. évi bevételi és kiadási előirányzatai </t>
  </si>
  <si>
    <t>1a melléklet</t>
  </si>
  <si>
    <t>1b melléklet</t>
  </si>
  <si>
    <t>Révfülöp Nagyközség Polgármesteri Hivatal 2013.évi bevételi és kiadási előirányzata</t>
  </si>
  <si>
    <t>1c melléklet</t>
  </si>
  <si>
    <t>Napközi otthonos óvoda 2013. évi bevételi  és kiadási előirányzata</t>
  </si>
  <si>
    <t>Szociális szolgálat 2013.évi bevételi és kiadási előirányzata</t>
  </si>
  <si>
    <t>1d melléklet</t>
  </si>
  <si>
    <t>111.</t>
  </si>
  <si>
    <t>112.</t>
  </si>
  <si>
    <t>E</t>
  </si>
  <si>
    <t>Önkormányzat  kiadásai</t>
  </si>
  <si>
    <t>a  2/2013.(II.12.) önkormányzati rendelethez</t>
  </si>
  <si>
    <t xml:space="preserve"> a  2/2013.(II.12.) önkormányzati rendelethez</t>
  </si>
  <si>
    <t>a 2/2013.(II.12.) önkormányzati rendelethez</t>
  </si>
  <si>
    <t>1.melléklet a 2/2013.(II.12.) önkormányzati rendelethez</t>
  </si>
  <si>
    <t>2013.évi eredeti előirányzat</t>
  </si>
  <si>
    <t>Módosítás</t>
  </si>
  <si>
    <t>2013.évi módosított előirányzat</t>
  </si>
  <si>
    <t>2.melléklet a 2/2013.(II.12.) önkormányzati rendelethez</t>
  </si>
  <si>
    <t>Szerkezetátalakítási tartalék</t>
  </si>
  <si>
    <t>3.melléklet a 2/2013.(II.12.) önkormányzati rendelethez</t>
  </si>
  <si>
    <t>3 melléklet</t>
  </si>
  <si>
    <t>Önkormányzati képviselőválasztás</t>
  </si>
  <si>
    <t>4.melléklet a 2/2013.(II.12.) önkormányzati rendelethez</t>
  </si>
  <si>
    <t>Vitorlás kikötő partfal</t>
  </si>
  <si>
    <t>Játszótér</t>
  </si>
  <si>
    <t>Kikötő terv</t>
  </si>
  <si>
    <t>Média fejlesztés</t>
  </si>
  <si>
    <t>Óvoda nyílászárók 1. ütem</t>
  </si>
  <si>
    <t>Várossá nyilvánítás előkészítő tanulmányterv</t>
  </si>
  <si>
    <t>Kilátóhoz vezető út felújítása</t>
  </si>
  <si>
    <t>Gyalogos híd készítés Szigeti strand mellett</t>
  </si>
  <si>
    <t>Eper pénzügyi nyilvántartó program</t>
  </si>
  <si>
    <t>Szoftver vásárlás polgármesteri hivatalba</t>
  </si>
  <si>
    <t>Suzuki segédmotorkerékpár</t>
  </si>
  <si>
    <t>Káli u. buszmegálló tetőszerkezet csere</t>
  </si>
  <si>
    <t>H-fűnyiró traktor LT 154</t>
  </si>
  <si>
    <t>5.melléklet a 2/2013.(II.12.) önkormányzati rendelethez</t>
  </si>
  <si>
    <t>Kistérségi feladatok ellátásához h.jár</t>
  </si>
  <si>
    <t>Közös Önkormányzati Hivatal tám.</t>
  </si>
  <si>
    <t>Óvodai társulás támogatása</t>
  </si>
  <si>
    <t>Szociális társulás támogatása</t>
  </si>
  <si>
    <t>Önállóan működő intézménynek  pénzeszköz átadása</t>
  </si>
  <si>
    <t>05  27</t>
  </si>
  <si>
    <t>09  16</t>
  </si>
  <si>
    <t xml:space="preserve">   12  09</t>
  </si>
  <si>
    <t>12  31</t>
  </si>
  <si>
    <t>Önkorm sajátos műk bevételei</t>
  </si>
  <si>
    <t>Intézményi működéssel kapcs bevételek</t>
  </si>
  <si>
    <t>Óvoda mögötti parkoló felújítása</t>
  </si>
  <si>
    <t>Temető kerítés felújítása</t>
  </si>
  <si>
    <t>Lakossági víz és csat tám átadás</t>
  </si>
  <si>
    <t>Közművelődési tevékenység</t>
  </si>
  <si>
    <t>Könyvtári szolgáltatás</t>
  </si>
  <si>
    <t>Iskola (Épitményüzemeltetés)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</si>
  <si>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</si>
  <si>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</si>
  <si>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</si>
  <si>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</si>
  <si>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</si>
  <si>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</si>
  <si>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</si>
  <si>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</si>
  <si>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</si>
  <si>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</si>
  <si>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</si>
  <si>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</si>
  <si>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</si>
  <si>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</si>
  <si>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</si>
  <si>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r>
      <t>C</t>
    </r>
    <r>
      <rPr>
        <b/>
        <sz val="10"/>
        <rFont val="Arial"/>
        <family val="2"/>
        <charset val="238"/>
      </rPr>
      <t>saládsegítés</t>
    </r>
  </si>
  <si>
    <t>105.</t>
  </si>
  <si>
    <t>106.</t>
  </si>
  <si>
    <t>107.</t>
  </si>
  <si>
    <t>108.</t>
  </si>
  <si>
    <t>109.</t>
  </si>
  <si>
    <t>110.</t>
  </si>
  <si>
    <t xml:space="preserve">1. melléklet a 4/2014. (V.8.) önkormányzati rendelethez </t>
  </si>
  <si>
    <t xml:space="preserve">                                                                                        2. melléklet a 4/2014. (V.8.( önkormányzati rendelethez </t>
  </si>
  <si>
    <t>3. melléklet a 4/2014. (V.8.) önkormányzati rendelethez</t>
  </si>
  <si>
    <t>4.melléklet a 4/2014.(V.8.) önkormányzati rendelethez</t>
  </si>
  <si>
    <t xml:space="preserve">5. melléklet a 4/2014. (V.8.) önkormányzati rendelethez </t>
  </si>
</sst>
</file>

<file path=xl/styles.xml><?xml version="1.0" encoding="utf-8"?>
<styleSheet xmlns="http://schemas.openxmlformats.org/spreadsheetml/2006/main">
  <numFmts count="6">
    <numFmt numFmtId="164" formatCode="_-* #,##0.00&quot; Ft&quot;_-;\-* #,##0.00&quot; Ft&quot;_-;_-* \-??&quot; Ft&quot;_-;_-@_-"/>
    <numFmt numFmtId="165" formatCode="yyyy\-mm\-dd"/>
    <numFmt numFmtId="166" formatCode="0.0"/>
    <numFmt numFmtId="167" formatCode="#,##0.0"/>
    <numFmt numFmtId="168" formatCode="[$-40E]mmm/\ d\.;@"/>
    <numFmt numFmtId="169" formatCode="hh:mm\ AM/PM"/>
  </numFmts>
  <fonts count="10">
    <font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1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i/>
      <sz val="10"/>
      <name val="Arial"/>
      <family val="2"/>
      <charset val="238"/>
    </font>
    <font>
      <b/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8"/>
      </right>
      <top/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51">
    <xf numFmtId="0" fontId="0" fillId="0" borderId="0" xfId="0"/>
    <xf numFmtId="3" fontId="0" fillId="0" borderId="0" xfId="0" applyNumberFormat="1"/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0" borderId="3" xfId="0" applyNumberFormat="1" applyBorder="1"/>
    <xf numFmtId="3" fontId="0" fillId="0" borderId="1" xfId="0" applyNumberFormat="1" applyBorder="1"/>
    <xf numFmtId="3" fontId="3" fillId="0" borderId="3" xfId="0" applyNumberFormat="1" applyFont="1" applyBorder="1"/>
    <xf numFmtId="3" fontId="3" fillId="0" borderId="1" xfId="0" applyNumberFormat="1" applyFont="1" applyBorder="1"/>
    <xf numFmtId="3" fontId="0" fillId="0" borderId="1" xfId="0" applyNumberFormat="1" applyFont="1" applyBorder="1"/>
    <xf numFmtId="3" fontId="0" fillId="0" borderId="4" xfId="0" applyNumberFormat="1" applyFont="1" applyBorder="1" applyAlignment="1">
      <alignment horizontal="center"/>
    </xf>
    <xf numFmtId="3" fontId="3" fillId="2" borderId="3" xfId="0" applyNumberFormat="1" applyFont="1" applyFill="1" applyBorder="1"/>
    <xf numFmtId="3" fontId="3" fillId="2" borderId="1" xfId="0" applyNumberFormat="1" applyFont="1" applyFill="1" applyBorder="1"/>
    <xf numFmtId="3" fontId="4" fillId="0" borderId="0" xfId="0" applyNumberFormat="1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3" fontId="0" fillId="0" borderId="6" xfId="0" applyNumberFormat="1" applyBorder="1"/>
    <xf numFmtId="3" fontId="0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3" fontId="3" fillId="0" borderId="7" xfId="0" applyNumberFormat="1" applyFont="1" applyFill="1" applyBorder="1" applyAlignment="1">
      <alignment horizontal="center" vertical="center"/>
    </xf>
    <xf numFmtId="0" fontId="0" fillId="0" borderId="1" xfId="0" applyBorder="1"/>
    <xf numFmtId="3" fontId="3" fillId="3" borderId="7" xfId="0" applyNumberFormat="1" applyFont="1" applyFill="1" applyBorder="1" applyAlignment="1">
      <alignment horizontal="left" vertical="center"/>
    </xf>
    <xf numFmtId="3" fontId="0" fillId="0" borderId="7" xfId="0" applyNumberFormat="1" applyFont="1" applyBorder="1"/>
    <xf numFmtId="3" fontId="3" fillId="0" borderId="7" xfId="0" applyNumberFormat="1" applyFont="1" applyBorder="1"/>
    <xf numFmtId="3" fontId="0" fillId="3" borderId="7" xfId="0" applyNumberFormat="1" applyFont="1" applyFill="1" applyBorder="1"/>
    <xf numFmtId="3" fontId="0" fillId="0" borderId="8" xfId="0" applyNumberFormat="1" applyFont="1" applyBorder="1"/>
    <xf numFmtId="3" fontId="4" fillId="2" borderId="5" xfId="0" applyNumberFormat="1" applyFont="1" applyFill="1" applyBorder="1"/>
    <xf numFmtId="3" fontId="3" fillId="0" borderId="5" xfId="0" applyNumberFormat="1" applyFont="1" applyBorder="1"/>
    <xf numFmtId="3" fontId="0" fillId="0" borderId="9" xfId="0" applyNumberFormat="1" applyFont="1" applyBorder="1"/>
    <xf numFmtId="3" fontId="3" fillId="0" borderId="7" xfId="0" applyNumberFormat="1" applyFont="1" applyFill="1" applyBorder="1"/>
    <xf numFmtId="3" fontId="4" fillId="2" borderId="7" xfId="0" applyNumberFormat="1" applyFont="1" applyFill="1" applyBorder="1"/>
    <xf numFmtId="0" fontId="0" fillId="0" borderId="0" xfId="0" applyAlignment="1"/>
    <xf numFmtId="0" fontId="0" fillId="0" borderId="0" xfId="0" applyFont="1" applyBorder="1" applyAlignment="1"/>
    <xf numFmtId="3" fontId="0" fillId="0" borderId="6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3" borderId="10" xfId="0" applyNumberFormat="1" applyFont="1" applyFill="1" applyBorder="1"/>
    <xf numFmtId="3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3" fillId="0" borderId="10" xfId="0" applyNumberFormat="1" applyFont="1" applyFill="1" applyBorder="1" applyAlignment="1"/>
    <xf numFmtId="0" fontId="3" fillId="2" borderId="11" xfId="0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right"/>
    </xf>
    <xf numFmtId="3" fontId="3" fillId="2" borderId="6" xfId="0" applyNumberFormat="1" applyFont="1" applyFill="1" applyBorder="1"/>
    <xf numFmtId="3" fontId="3" fillId="0" borderId="1" xfId="0" applyNumberFormat="1" applyFont="1" applyFill="1" applyBorder="1"/>
    <xf numFmtId="0" fontId="3" fillId="0" borderId="1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Border="1" applyAlignment="1"/>
    <xf numFmtId="3" fontId="0" fillId="0" borderId="1" xfId="0" applyNumberFormat="1" applyFont="1" applyFill="1" applyBorder="1" applyAlignment="1"/>
    <xf numFmtId="3" fontId="0" fillId="0" borderId="1" xfId="0" applyNumberFormat="1" applyFill="1" applyBorder="1"/>
    <xf numFmtId="3" fontId="3" fillId="0" borderId="1" xfId="0" applyNumberFormat="1" applyFont="1" applyFill="1" applyBorder="1" applyAlignment="1"/>
    <xf numFmtId="3" fontId="3" fillId="2" borderId="1" xfId="0" applyNumberFormat="1" applyFont="1" applyFill="1" applyBorder="1" applyAlignment="1"/>
    <xf numFmtId="3" fontId="0" fillId="2" borderId="0" xfId="0" applyNumberFormat="1" applyFill="1" applyBorder="1" applyAlignment="1">
      <alignment horizontal="center"/>
    </xf>
    <xf numFmtId="3" fontId="3" fillId="2" borderId="0" xfId="0" applyNumberFormat="1" applyFont="1" applyFill="1" applyBorder="1"/>
    <xf numFmtId="3" fontId="0" fillId="0" borderId="0" xfId="0" applyNumberFormat="1" applyFill="1" applyBorder="1" applyAlignment="1">
      <alignment horizontal="center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/>
    <xf numFmtId="3" fontId="3" fillId="2" borderId="6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3" fontId="0" fillId="0" borderId="6" xfId="0" applyNumberFormat="1" applyFont="1" applyBorder="1" applyAlignment="1">
      <alignment horizontal="right"/>
    </xf>
    <xf numFmtId="0" fontId="3" fillId="2" borderId="1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1" xfId="0" applyNumberFormat="1" applyBorder="1"/>
    <xf numFmtId="3" fontId="3" fillId="0" borderId="3" xfId="0" applyNumberFormat="1" applyFont="1" applyFill="1" applyBorder="1"/>
    <xf numFmtId="3" fontId="0" fillId="0" borderId="3" xfId="0" applyNumberForma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0" fillId="0" borderId="1" xfId="0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9" fontId="3" fillId="0" borderId="0" xfId="0" applyNumberFormat="1" applyFont="1" applyFill="1" applyBorder="1"/>
    <xf numFmtId="3" fontId="0" fillId="0" borderId="0" xfId="0" applyNumberFormat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Fill="1"/>
    <xf numFmtId="167" fontId="3" fillId="0" borderId="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Border="1"/>
    <xf numFmtId="3" fontId="3" fillId="0" borderId="12" xfId="0" applyNumberFormat="1" applyFont="1" applyBorder="1"/>
    <xf numFmtId="3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8" fontId="0" fillId="4" borderId="13" xfId="0" applyNumberForma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center"/>
    </xf>
    <xf numFmtId="3" fontId="0" fillId="0" borderId="13" xfId="0" applyNumberFormat="1" applyBorder="1"/>
    <xf numFmtId="3" fontId="0" fillId="0" borderId="22" xfId="0" applyNumberFormat="1" applyBorder="1"/>
    <xf numFmtId="3" fontId="0" fillId="3" borderId="1" xfId="0" applyNumberFormat="1" applyFont="1" applyFill="1" applyBorder="1" applyAlignment="1">
      <alignment horizontal="center" vertical="center" wrapText="1"/>
    </xf>
    <xf numFmtId="3" fontId="3" fillId="3" borderId="20" xfId="0" applyNumberFormat="1" applyFont="1" applyFill="1" applyBorder="1" applyAlignment="1">
      <alignment horizontal="left" vertical="center"/>
    </xf>
    <xf numFmtId="3" fontId="0" fillId="0" borderId="20" xfId="0" applyNumberFormat="1" applyFont="1" applyBorder="1"/>
    <xf numFmtId="3" fontId="3" fillId="0" borderId="20" xfId="0" applyNumberFormat="1" applyFont="1" applyBorder="1"/>
    <xf numFmtId="3" fontId="0" fillId="3" borderId="1" xfId="0" applyNumberFormat="1" applyFont="1" applyFill="1" applyBorder="1" applyAlignment="1">
      <alignment horizontal="center"/>
    </xf>
    <xf numFmtId="3" fontId="0" fillId="3" borderId="20" xfId="0" applyNumberFormat="1" applyFont="1" applyFill="1" applyBorder="1"/>
    <xf numFmtId="3" fontId="0" fillId="0" borderId="23" xfId="0" applyNumberFormat="1" applyFont="1" applyBorder="1"/>
    <xf numFmtId="3" fontId="0" fillId="2" borderId="1" xfId="0" applyNumberFormat="1" applyFont="1" applyFill="1" applyBorder="1"/>
    <xf numFmtId="3" fontId="4" fillId="2" borderId="17" xfId="0" applyNumberFormat="1" applyFont="1" applyFill="1" applyBorder="1"/>
    <xf numFmtId="3" fontId="3" fillId="5" borderId="13" xfId="0" applyNumberFormat="1" applyFont="1" applyFill="1" applyBorder="1"/>
    <xf numFmtId="3" fontId="0" fillId="0" borderId="0" xfId="0" applyNumberFormat="1" applyFont="1" applyFill="1" applyBorder="1" applyAlignment="1">
      <alignment horizontal="center"/>
    </xf>
    <xf numFmtId="3" fontId="0" fillId="0" borderId="0" xfId="0" applyNumberFormat="1" applyFont="1" applyFill="1" applyBorder="1"/>
    <xf numFmtId="3" fontId="0" fillId="0" borderId="0" xfId="0" applyNumberFormat="1" applyFill="1"/>
    <xf numFmtId="3" fontId="0" fillId="0" borderId="17" xfId="0" applyNumberFormat="1" applyFont="1" applyBorder="1" applyAlignment="1">
      <alignment horizontal="center"/>
    </xf>
    <xf numFmtId="3" fontId="3" fillId="0" borderId="24" xfId="0" applyNumberFormat="1" applyFont="1" applyBorder="1"/>
    <xf numFmtId="3" fontId="3" fillId="0" borderId="13" xfId="0" applyNumberFormat="1" applyFont="1" applyBorder="1"/>
    <xf numFmtId="3" fontId="0" fillId="0" borderId="18" xfId="0" applyNumberFormat="1" applyFont="1" applyBorder="1"/>
    <xf numFmtId="3" fontId="3" fillId="0" borderId="20" xfId="0" applyNumberFormat="1" applyFont="1" applyFill="1" applyBorder="1"/>
    <xf numFmtId="3" fontId="0" fillId="0" borderId="4" xfId="0" applyNumberFormat="1" applyBorder="1"/>
    <xf numFmtId="3" fontId="4" fillId="2" borderId="20" xfId="0" applyNumberFormat="1" applyFont="1" applyFill="1" applyBorder="1"/>
    <xf numFmtId="3" fontId="3" fillId="4" borderId="25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0" fillId="3" borderId="1" xfId="0" applyNumberFormat="1" applyFont="1" applyFill="1" applyBorder="1"/>
    <xf numFmtId="3" fontId="0" fillId="3" borderId="3" xfId="0" applyNumberFormat="1" applyFont="1" applyFill="1" applyBorder="1"/>
    <xf numFmtId="3" fontId="0" fillId="0" borderId="1" xfId="0" applyNumberFormat="1" applyFont="1" applyFill="1" applyBorder="1"/>
    <xf numFmtId="3" fontId="3" fillId="2" borderId="3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center"/>
    </xf>
    <xf numFmtId="3" fontId="0" fillId="0" borderId="3" xfId="0" applyNumberFormat="1" applyFont="1" applyBorder="1" applyAlignment="1">
      <alignment horizontal="right"/>
    </xf>
    <xf numFmtId="169" fontId="0" fillId="0" borderId="1" xfId="0" applyNumberFormat="1" applyFont="1" applyBorder="1"/>
    <xf numFmtId="3" fontId="2" fillId="0" borderId="1" xfId="0" applyNumberFormat="1" applyFont="1" applyBorder="1"/>
    <xf numFmtId="3" fontId="8" fillId="0" borderId="3" xfId="0" applyNumberFormat="1" applyFont="1" applyBorder="1"/>
    <xf numFmtId="3" fontId="8" fillId="0" borderId="13" xfId="0" applyNumberFormat="1" applyFont="1" applyBorder="1"/>
    <xf numFmtId="3" fontId="8" fillId="0" borderId="22" xfId="0" applyNumberFormat="1" applyFont="1" applyBorder="1"/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7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 wrapText="1"/>
    </xf>
    <xf numFmtId="3" fontId="9" fillId="0" borderId="19" xfId="0" applyNumberFormat="1" applyFont="1" applyBorder="1"/>
    <xf numFmtId="3" fontId="5" fillId="0" borderId="3" xfId="0" applyNumberFormat="1" applyFont="1" applyBorder="1"/>
    <xf numFmtId="3" fontId="5" fillId="0" borderId="13" xfId="0" applyNumberFormat="1" applyFont="1" applyBorder="1"/>
    <xf numFmtId="3" fontId="5" fillId="0" borderId="20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justify"/>
    </xf>
    <xf numFmtId="3" fontId="5" fillId="0" borderId="10" xfId="0" applyNumberFormat="1" applyFont="1" applyBorder="1" applyAlignment="1">
      <alignment horizontal="center"/>
    </xf>
    <xf numFmtId="3" fontId="5" fillId="0" borderId="3" xfId="0" applyNumberFormat="1" applyFont="1" applyBorder="1" applyAlignment="1">
      <alignment horizontal="left"/>
    </xf>
    <xf numFmtId="3" fontId="5" fillId="0" borderId="10" xfId="0" applyNumberFormat="1" applyFont="1" applyBorder="1" applyAlignment="1"/>
    <xf numFmtId="3" fontId="5" fillId="0" borderId="1" xfId="0" applyNumberFormat="1" applyFont="1" applyBorder="1" applyAlignment="1"/>
    <xf numFmtId="3" fontId="5" fillId="0" borderId="1" xfId="0" applyNumberFormat="1" applyFont="1" applyBorder="1"/>
    <xf numFmtId="3" fontId="5" fillId="0" borderId="3" xfId="0" applyNumberFormat="1" applyFont="1" applyFill="1" applyBorder="1"/>
    <xf numFmtId="3" fontId="5" fillId="0" borderId="6" xfId="0" applyNumberFormat="1" applyFont="1" applyBorder="1"/>
    <xf numFmtId="3" fontId="5" fillId="0" borderId="4" xfId="0" applyNumberFormat="1" applyFont="1" applyBorder="1"/>
    <xf numFmtId="3" fontId="5" fillId="0" borderId="14" xfId="0" applyNumberFormat="1" applyFont="1" applyBorder="1"/>
    <xf numFmtId="3" fontId="9" fillId="0" borderId="3" xfId="0" applyNumberFormat="1" applyFont="1" applyBorder="1"/>
    <xf numFmtId="3" fontId="9" fillId="0" borderId="13" xfId="0" applyNumberFormat="1" applyFont="1" applyBorder="1"/>
    <xf numFmtId="0" fontId="0" fillId="0" borderId="3" xfId="0" applyFont="1" applyFill="1" applyBorder="1" applyAlignment="1">
      <alignment horizontal="center" vertical="center"/>
    </xf>
    <xf numFmtId="0" fontId="0" fillId="0" borderId="13" xfId="0" applyBorder="1"/>
    <xf numFmtId="0" fontId="3" fillId="0" borderId="1" xfId="0" applyFont="1" applyBorder="1"/>
    <xf numFmtId="0" fontId="3" fillId="0" borderId="3" xfId="0" applyFont="1" applyBorder="1"/>
    <xf numFmtId="0" fontId="0" fillId="0" borderId="3" xfId="0" applyFont="1" applyBorder="1"/>
    <xf numFmtId="3" fontId="0" fillId="0" borderId="14" xfId="0" applyNumberFormat="1" applyBorder="1"/>
    <xf numFmtId="3" fontId="0" fillId="0" borderId="0" xfId="0" applyNumberFormat="1" applyBorder="1"/>
    <xf numFmtId="0" fontId="0" fillId="2" borderId="1" xfId="0" applyFill="1" applyBorder="1"/>
    <xf numFmtId="0" fontId="3" fillId="2" borderId="3" xfId="0" applyFont="1" applyFill="1" applyBorder="1"/>
    <xf numFmtId="3" fontId="3" fillId="2" borderId="15" xfId="0" applyNumberFormat="1" applyFont="1" applyFill="1" applyBorder="1"/>
    <xf numFmtId="0" fontId="0" fillId="0" borderId="3" xfId="0" applyFont="1" applyBorder="1" applyAlignment="1">
      <alignment horizontal="left" wrapText="1"/>
    </xf>
    <xf numFmtId="3" fontId="2" fillId="0" borderId="0" xfId="0" applyNumberFormat="1" applyFont="1" applyAlignment="1">
      <alignment horizontal="center"/>
    </xf>
    <xf numFmtId="3" fontId="0" fillId="0" borderId="13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3" fontId="9" fillId="0" borderId="1" xfId="0" applyNumberFormat="1" applyFont="1" applyBorder="1" applyAlignment="1">
      <alignment vertical="center" wrapText="1"/>
    </xf>
    <xf numFmtId="166" fontId="5" fillId="0" borderId="3" xfId="0" applyNumberFormat="1" applyFont="1" applyBorder="1" applyAlignment="1">
      <alignment vertical="center" wrapText="1"/>
    </xf>
    <xf numFmtId="166" fontId="0" fillId="0" borderId="3" xfId="0" applyNumberFormat="1" applyFont="1" applyBorder="1"/>
    <xf numFmtId="166" fontId="3" fillId="0" borderId="3" xfId="0" applyNumberFormat="1" applyFont="1" applyBorder="1"/>
    <xf numFmtId="2" fontId="3" fillId="0" borderId="3" xfId="0" applyNumberFormat="1" applyFont="1" applyBorder="1"/>
    <xf numFmtId="164" fontId="1" fillId="0" borderId="1" xfId="1" applyFill="1" applyBorder="1" applyAlignment="1" applyProtection="1">
      <alignment horizontal="center"/>
    </xf>
    <xf numFmtId="164" fontId="1" fillId="0" borderId="1" xfId="1" applyFill="1" applyBorder="1" applyAlignment="1" applyProtection="1"/>
    <xf numFmtId="166" fontId="1" fillId="0" borderId="3" xfId="1" applyNumberFormat="1" applyFill="1" applyBorder="1" applyAlignment="1" applyProtection="1"/>
    <xf numFmtId="3" fontId="0" fillId="0" borderId="13" xfId="0" applyNumberFormat="1" applyFont="1" applyBorder="1" applyAlignment="1">
      <alignment horizontal="right"/>
    </xf>
    <xf numFmtId="3" fontId="2" fillId="2" borderId="1" xfId="0" applyNumberFormat="1" applyFont="1" applyFill="1" applyBorder="1"/>
    <xf numFmtId="2" fontId="3" fillId="2" borderId="3" xfId="0" applyNumberFormat="1" applyFont="1" applyFill="1" applyBorder="1"/>
    <xf numFmtId="3" fontId="3" fillId="2" borderId="13" xfId="0" applyNumberFormat="1" applyFont="1" applyFill="1" applyBorder="1"/>
    <xf numFmtId="166" fontId="0" fillId="0" borderId="3" xfId="0" applyNumberFormat="1" applyFont="1" applyFill="1" applyBorder="1"/>
    <xf numFmtId="3" fontId="0" fillId="0" borderId="13" xfId="0" applyNumberFormat="1" applyFill="1" applyBorder="1"/>
    <xf numFmtId="3" fontId="0" fillId="0" borderId="13" xfId="0" applyNumberFormat="1" applyFont="1" applyFill="1" applyBorder="1"/>
    <xf numFmtId="1" fontId="0" fillId="2" borderId="1" xfId="0" applyNumberFormat="1" applyFont="1" applyFill="1" applyBorder="1" applyAlignment="1">
      <alignment horizontal="center"/>
    </xf>
    <xf numFmtId="166" fontId="3" fillId="2" borderId="3" xfId="0" applyNumberFormat="1" applyFont="1" applyFill="1" applyBorder="1"/>
    <xf numFmtId="3" fontId="8" fillId="2" borderId="1" xfId="0" applyNumberFormat="1" applyFont="1" applyFill="1" applyBorder="1" applyAlignment="1">
      <alignment horizontal="center"/>
    </xf>
    <xf numFmtId="166" fontId="2" fillId="2" borderId="3" xfId="0" applyNumberFormat="1" applyFont="1" applyFill="1" applyBorder="1"/>
    <xf numFmtId="3" fontId="2" fillId="2" borderId="13" xfId="0" applyNumberFormat="1" applyFont="1" applyFill="1" applyBorder="1"/>
    <xf numFmtId="166" fontId="8" fillId="2" borderId="3" xfId="0" applyNumberFormat="1" applyFont="1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3" fontId="3" fillId="2" borderId="29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4" borderId="22" xfId="0" applyNumberFormat="1" applyFont="1" applyFill="1" applyBorder="1" applyAlignment="1">
      <alignment horizontal="center" vertical="center"/>
    </xf>
    <xf numFmtId="3" fontId="3" fillId="4" borderId="25" xfId="0" applyNumberFormat="1" applyFont="1" applyFill="1" applyBorder="1" applyAlignment="1">
      <alignment horizontal="center" vertical="center"/>
    </xf>
    <xf numFmtId="3" fontId="3" fillId="4" borderId="27" xfId="0" applyNumberFormat="1" applyFont="1" applyFill="1" applyBorder="1" applyAlignment="1">
      <alignment horizontal="center" vertical="center"/>
    </xf>
    <xf numFmtId="3" fontId="3" fillId="4" borderId="13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8" xfId="0" applyNumberFormat="1" applyFont="1" applyFill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 wrapText="1"/>
    </xf>
    <xf numFmtId="164" fontId="1" fillId="0" borderId="0" xfId="1" applyFont="1" applyFill="1" applyBorder="1" applyAlignment="1" applyProtection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164" fontId="1" fillId="0" borderId="12" xfId="1" applyFont="1" applyFill="1" applyBorder="1" applyAlignment="1" applyProtection="1">
      <alignment horizontal="right"/>
    </xf>
    <xf numFmtId="0" fontId="0" fillId="0" borderId="1" xfId="0" applyFont="1" applyBorder="1" applyAlignment="1">
      <alignment horizontal="center" wrapText="1"/>
    </xf>
    <xf numFmtId="3" fontId="3" fillId="2" borderId="7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16" xfId="0" applyNumberFormat="1" applyFont="1" applyFill="1" applyBorder="1" applyAlignment="1">
      <alignment horizontal="center" vertical="center" wrapText="1"/>
    </xf>
    <xf numFmtId="3" fontId="3" fillId="0" borderId="10" xfId="0" applyNumberFormat="1" applyFont="1" applyFill="1" applyBorder="1" applyAlignment="1">
      <alignment horizontal="center" vertical="center" wrapText="1"/>
    </xf>
    <xf numFmtId="3" fontId="3" fillId="2" borderId="30" xfId="0" applyNumberFormat="1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right"/>
    </xf>
    <xf numFmtId="3" fontId="3" fillId="4" borderId="14" xfId="0" applyNumberFormat="1" applyFont="1" applyFill="1" applyBorder="1" applyAlignment="1">
      <alignment horizontal="center" wrapText="1"/>
    </xf>
    <xf numFmtId="3" fontId="3" fillId="4" borderId="26" xfId="0" applyNumberFormat="1" applyFont="1" applyFill="1" applyBorder="1" applyAlignment="1">
      <alignment horizontal="center" wrapText="1"/>
    </xf>
    <xf numFmtId="3" fontId="3" fillId="4" borderId="32" xfId="0" applyNumberFormat="1" applyFont="1" applyFill="1" applyBorder="1" applyAlignment="1">
      <alignment horizontal="center" vertical="center"/>
    </xf>
    <xf numFmtId="3" fontId="3" fillId="4" borderId="33" xfId="0" applyNumberFormat="1" applyFont="1" applyFill="1" applyBorder="1" applyAlignment="1">
      <alignment horizontal="center" vertical="center"/>
    </xf>
    <xf numFmtId="3" fontId="3" fillId="4" borderId="34" xfId="0" applyNumberFormat="1" applyFont="1" applyFill="1" applyBorder="1" applyAlignment="1">
      <alignment horizontal="center" vertical="center"/>
    </xf>
    <xf numFmtId="164" fontId="1" fillId="0" borderId="0" xfId="1" applyFont="1" applyFill="1" applyBorder="1" applyAlignment="1" applyProtection="1">
      <alignment horizontal="righ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26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/>
    </xf>
    <xf numFmtId="3" fontId="8" fillId="0" borderId="3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showGridLines="0" workbookViewId="0">
      <selection activeCell="K15" sqref="K15"/>
    </sheetView>
  </sheetViews>
  <sheetFormatPr defaultColWidth="11.7109375" defaultRowHeight="12.75"/>
  <cols>
    <col min="1" max="2" width="3.85546875" style="1" customWidth="1"/>
    <col min="3" max="3" width="36.140625" style="1" customWidth="1"/>
    <col min="4" max="4" width="11" style="1" customWidth="1"/>
    <col min="5" max="5" width="9.85546875" style="1" customWidth="1"/>
    <col min="6" max="6" width="10.85546875" style="1" customWidth="1"/>
    <col min="7" max="7" width="8" style="1" customWidth="1"/>
    <col min="8" max="16384" width="11.7109375" style="1"/>
  </cols>
  <sheetData>
    <row r="1" spans="1:9">
      <c r="A1" s="213"/>
      <c r="B1" s="213"/>
      <c r="C1" s="213"/>
      <c r="D1" s="213"/>
      <c r="E1" s="213"/>
      <c r="F1" s="213"/>
      <c r="G1" s="213"/>
      <c r="H1" s="213"/>
    </row>
    <row r="2" spans="1:9">
      <c r="A2" s="213"/>
      <c r="B2" s="213"/>
      <c r="C2" s="213"/>
      <c r="D2" s="213"/>
      <c r="E2" s="213"/>
      <c r="F2" s="213"/>
      <c r="G2" s="213"/>
      <c r="H2" s="213"/>
    </row>
    <row r="3" spans="1:9" ht="12.75" customHeight="1">
      <c r="A3" s="213" t="s">
        <v>330</v>
      </c>
      <c r="B3" s="213"/>
      <c r="C3" s="213"/>
      <c r="D3" s="213"/>
      <c r="E3" s="213"/>
      <c r="F3" s="213"/>
      <c r="G3" s="213"/>
      <c r="H3" s="213"/>
      <c r="I3" s="213"/>
    </row>
    <row r="4" spans="1:9" ht="12.75" customHeight="1">
      <c r="A4" s="223" t="s">
        <v>393</v>
      </c>
      <c r="B4" s="213"/>
      <c r="C4" s="213"/>
      <c r="D4" s="213"/>
      <c r="E4" s="213"/>
      <c r="F4" s="213"/>
      <c r="G4" s="213"/>
      <c r="H4" s="213"/>
      <c r="I4" s="213"/>
    </row>
    <row r="5" spans="1:9">
      <c r="A5" s="211" t="s">
        <v>0</v>
      </c>
      <c r="B5" s="211"/>
      <c r="C5" s="211"/>
      <c r="D5" s="211"/>
      <c r="E5" s="211"/>
      <c r="F5" s="211"/>
      <c r="G5" s="211"/>
      <c r="H5" s="211"/>
      <c r="I5" s="211"/>
    </row>
    <row r="6" spans="1:9">
      <c r="A6" s="211" t="s">
        <v>1</v>
      </c>
      <c r="B6" s="211"/>
      <c r="C6" s="211"/>
      <c r="D6" s="211"/>
      <c r="E6" s="211"/>
      <c r="F6" s="211"/>
      <c r="G6" s="211"/>
      <c r="H6" s="211"/>
      <c r="I6" s="211"/>
    </row>
    <row r="7" spans="1:9" ht="12.75" customHeight="1">
      <c r="A7" s="101"/>
      <c r="B7" s="101"/>
      <c r="C7" s="101"/>
      <c r="D7" s="101"/>
      <c r="E7" s="101"/>
      <c r="F7" s="101"/>
      <c r="G7" s="101"/>
      <c r="H7" s="101"/>
      <c r="I7" s="101"/>
    </row>
    <row r="8" spans="1:9">
      <c r="A8" s="212" t="s">
        <v>2</v>
      </c>
      <c r="B8" s="212"/>
      <c r="C8" s="212"/>
      <c r="D8" s="212"/>
      <c r="E8" s="212"/>
      <c r="F8" s="212"/>
      <c r="G8" s="212"/>
      <c r="H8" s="212"/>
      <c r="I8" s="212"/>
    </row>
    <row r="9" spans="1:9">
      <c r="A9" s="209" t="s">
        <v>3</v>
      </c>
      <c r="B9" s="209"/>
      <c r="C9" s="203" t="s">
        <v>4</v>
      </c>
      <c r="D9" s="204" t="s">
        <v>331</v>
      </c>
      <c r="E9" s="205" t="s">
        <v>332</v>
      </c>
      <c r="F9" s="206"/>
      <c r="G9" s="206"/>
      <c r="H9" s="207"/>
      <c r="I9" s="208" t="s">
        <v>333</v>
      </c>
    </row>
    <row r="10" spans="1:9">
      <c r="A10" s="209"/>
      <c r="B10" s="209"/>
      <c r="C10" s="203"/>
      <c r="D10" s="204"/>
      <c r="E10" s="107" t="s">
        <v>359</v>
      </c>
      <c r="F10" s="107" t="s">
        <v>360</v>
      </c>
      <c r="G10" s="107" t="s">
        <v>361</v>
      </c>
      <c r="H10" s="107" t="s">
        <v>362</v>
      </c>
      <c r="I10" s="208"/>
    </row>
    <row r="11" spans="1:9">
      <c r="A11" s="209"/>
      <c r="B11" s="209"/>
      <c r="C11" s="108" t="s">
        <v>5</v>
      </c>
      <c r="D11" s="109" t="s">
        <v>325</v>
      </c>
      <c r="E11" s="110"/>
      <c r="F11" s="110"/>
      <c r="G11" s="111"/>
      <c r="H11" s="111"/>
      <c r="I11" s="110"/>
    </row>
    <row r="12" spans="1:9">
      <c r="A12" s="6" t="s">
        <v>9</v>
      </c>
      <c r="B12" s="112" t="s">
        <v>10</v>
      </c>
      <c r="C12" s="113" t="s">
        <v>11</v>
      </c>
      <c r="D12" s="7"/>
      <c r="E12" s="110"/>
      <c r="F12" s="110"/>
      <c r="G12" s="111"/>
      <c r="H12" s="111"/>
      <c r="I12" s="110"/>
    </row>
    <row r="13" spans="1:9">
      <c r="A13" s="6" t="s">
        <v>12</v>
      </c>
      <c r="B13" s="6"/>
      <c r="C13" s="114" t="s">
        <v>13</v>
      </c>
      <c r="D13" s="7">
        <v>75806</v>
      </c>
      <c r="E13" s="110"/>
      <c r="F13" s="110">
        <v>-3833</v>
      </c>
      <c r="G13" s="111"/>
      <c r="H13" s="111">
        <v>645</v>
      </c>
      <c r="I13" s="110">
        <f>SUM(D13:H13)</f>
        <v>72618</v>
      </c>
    </row>
    <row r="14" spans="1:9">
      <c r="A14" s="6" t="s">
        <v>14</v>
      </c>
      <c r="B14" s="6"/>
      <c r="C14" s="114" t="s">
        <v>15</v>
      </c>
      <c r="D14" s="7">
        <v>20407</v>
      </c>
      <c r="E14" s="110"/>
      <c r="F14" s="110">
        <v>-1035</v>
      </c>
      <c r="G14" s="111"/>
      <c r="H14" s="111">
        <v>7</v>
      </c>
      <c r="I14" s="110">
        <f t="shared" ref="I14:I35" si="0">SUM(D14:H14)</f>
        <v>19379</v>
      </c>
    </row>
    <row r="15" spans="1:9">
      <c r="A15" s="6" t="s">
        <v>16</v>
      </c>
      <c r="B15" s="6"/>
      <c r="C15" s="114" t="s">
        <v>17</v>
      </c>
      <c r="D15" s="7">
        <v>1000</v>
      </c>
      <c r="E15" s="110"/>
      <c r="F15" s="110"/>
      <c r="G15" s="111"/>
      <c r="H15" s="111"/>
      <c r="I15" s="110">
        <f t="shared" si="0"/>
        <v>1000</v>
      </c>
    </row>
    <row r="16" spans="1:9">
      <c r="A16" s="6" t="s">
        <v>18</v>
      </c>
      <c r="B16" s="6"/>
      <c r="C16" s="115" t="s">
        <v>19</v>
      </c>
      <c r="D16" s="9">
        <f>SUM(D13:D15)</f>
        <v>97213</v>
      </c>
      <c r="E16" s="9">
        <f>SUM(E13:E15)</f>
        <v>0</v>
      </c>
      <c r="F16" s="9">
        <f>SUM(F13:F15)</f>
        <v>-4868</v>
      </c>
      <c r="G16" s="9">
        <f>SUM(G13:G15)</f>
        <v>0</v>
      </c>
      <c r="H16" s="9">
        <f>SUM(H13:H15)</f>
        <v>652</v>
      </c>
      <c r="I16" s="110">
        <f t="shared" si="0"/>
        <v>92997</v>
      </c>
    </row>
    <row r="17" spans="1:9">
      <c r="A17" s="6" t="s">
        <v>20</v>
      </c>
      <c r="B17" s="6" t="s">
        <v>21</v>
      </c>
      <c r="C17" s="115" t="s">
        <v>363</v>
      </c>
      <c r="D17" s="7"/>
      <c r="E17" s="110"/>
      <c r="F17" s="110"/>
      <c r="G17" s="111"/>
      <c r="H17" s="111"/>
      <c r="I17" s="110"/>
    </row>
    <row r="18" spans="1:9">
      <c r="A18" s="6" t="s">
        <v>23</v>
      </c>
      <c r="B18" s="6"/>
      <c r="C18" s="114" t="s">
        <v>24</v>
      </c>
      <c r="D18" s="7">
        <v>90000</v>
      </c>
      <c r="E18" s="110"/>
      <c r="F18" s="110"/>
      <c r="G18" s="111"/>
      <c r="H18" s="111"/>
      <c r="I18" s="110">
        <f t="shared" si="0"/>
        <v>90000</v>
      </c>
    </row>
    <row r="19" spans="1:9">
      <c r="A19" s="6" t="s">
        <v>25</v>
      </c>
      <c r="B19" s="6"/>
      <c r="C19" s="114" t="s">
        <v>26</v>
      </c>
      <c r="D19" s="7">
        <v>3000</v>
      </c>
      <c r="E19" s="110"/>
      <c r="F19" s="110"/>
      <c r="G19" s="111"/>
      <c r="H19" s="111"/>
      <c r="I19" s="110">
        <f t="shared" si="0"/>
        <v>3000</v>
      </c>
    </row>
    <row r="20" spans="1:9">
      <c r="A20" s="6" t="s">
        <v>27</v>
      </c>
      <c r="B20" s="6"/>
      <c r="C20" s="114" t="s">
        <v>28</v>
      </c>
      <c r="D20" s="7">
        <v>120</v>
      </c>
      <c r="E20" s="110"/>
      <c r="F20" s="110"/>
      <c r="G20" s="111"/>
      <c r="H20" s="111"/>
      <c r="I20" s="110">
        <f t="shared" si="0"/>
        <v>120</v>
      </c>
    </row>
    <row r="21" spans="1:9">
      <c r="A21" s="6" t="s">
        <v>29</v>
      </c>
      <c r="B21" s="6"/>
      <c r="C21" s="114" t="s">
        <v>30</v>
      </c>
      <c r="D21" s="7">
        <v>620</v>
      </c>
      <c r="E21" s="110"/>
      <c r="F21" s="110"/>
      <c r="G21" s="111"/>
      <c r="H21" s="111">
        <v>-620</v>
      </c>
      <c r="I21" s="110">
        <f t="shared" si="0"/>
        <v>0</v>
      </c>
    </row>
    <row r="22" spans="1:9">
      <c r="A22" s="6" t="s">
        <v>31</v>
      </c>
      <c r="B22" s="6"/>
      <c r="C22" s="114" t="s">
        <v>32</v>
      </c>
      <c r="D22" s="7">
        <v>500</v>
      </c>
      <c r="E22" s="110"/>
      <c r="F22" s="110"/>
      <c r="G22" s="111"/>
      <c r="H22" s="111"/>
      <c r="I22" s="110">
        <f t="shared" si="0"/>
        <v>500</v>
      </c>
    </row>
    <row r="23" spans="1:9">
      <c r="A23" s="6" t="s">
        <v>33</v>
      </c>
      <c r="B23" s="6"/>
      <c r="C23" s="115" t="s">
        <v>19</v>
      </c>
      <c r="D23" s="9">
        <f>SUM(D17:D22)</f>
        <v>94240</v>
      </c>
      <c r="E23" s="9">
        <f>SUM(E17:E22)</f>
        <v>0</v>
      </c>
      <c r="F23" s="9">
        <f>SUM(F17:F22)</f>
        <v>0</v>
      </c>
      <c r="G23" s="9">
        <f>SUM(G17:G22)</f>
        <v>0</v>
      </c>
      <c r="H23" s="9">
        <f>SUM(H17:H22)</f>
        <v>-620</v>
      </c>
      <c r="I23" s="110">
        <f t="shared" si="0"/>
        <v>93620</v>
      </c>
    </row>
    <row r="24" spans="1:9">
      <c r="A24" s="6" t="s">
        <v>34</v>
      </c>
      <c r="B24" s="6" t="s">
        <v>35</v>
      </c>
      <c r="C24" s="115" t="s">
        <v>36</v>
      </c>
      <c r="D24" s="9">
        <v>104596</v>
      </c>
      <c r="E24" s="110">
        <v>3136</v>
      </c>
      <c r="F24" s="110">
        <v>12439</v>
      </c>
      <c r="G24" s="111">
        <v>4888</v>
      </c>
      <c r="H24" s="111">
        <v>7184</v>
      </c>
      <c r="I24" s="110">
        <f t="shared" si="0"/>
        <v>132243</v>
      </c>
    </row>
    <row r="25" spans="1:9">
      <c r="A25" s="6" t="s">
        <v>37</v>
      </c>
      <c r="B25" s="6" t="s">
        <v>38</v>
      </c>
      <c r="C25" s="115" t="s">
        <v>39</v>
      </c>
      <c r="D25" s="9">
        <v>650</v>
      </c>
      <c r="E25" s="110"/>
      <c r="F25" s="110">
        <v>657</v>
      </c>
      <c r="G25" s="111"/>
      <c r="H25" s="111">
        <v>53115</v>
      </c>
      <c r="I25" s="110">
        <f t="shared" si="0"/>
        <v>54422</v>
      </c>
    </row>
    <row r="26" spans="1:9">
      <c r="A26" s="6" t="s">
        <v>40</v>
      </c>
      <c r="B26" s="6" t="s">
        <v>41</v>
      </c>
      <c r="C26" s="115" t="s">
        <v>42</v>
      </c>
      <c r="D26" s="7"/>
      <c r="E26" s="110"/>
      <c r="F26" s="110"/>
      <c r="G26" s="111"/>
      <c r="H26" s="111"/>
      <c r="I26" s="110"/>
    </row>
    <row r="27" spans="1:9">
      <c r="A27" s="6" t="s">
        <v>43</v>
      </c>
      <c r="B27" s="11"/>
      <c r="C27" s="114" t="s">
        <v>44</v>
      </c>
      <c r="D27" s="7">
        <v>14460</v>
      </c>
      <c r="E27" s="110">
        <v>361</v>
      </c>
      <c r="F27" s="110">
        <v>1954</v>
      </c>
      <c r="G27" s="111">
        <v>668</v>
      </c>
      <c r="H27" s="111">
        <v>1277</v>
      </c>
      <c r="I27" s="110">
        <f t="shared" si="0"/>
        <v>18720</v>
      </c>
    </row>
    <row r="28" spans="1:9">
      <c r="A28" s="6" t="s">
        <v>45</v>
      </c>
      <c r="B28" s="6"/>
      <c r="C28" s="114" t="s">
        <v>46</v>
      </c>
      <c r="D28" s="7">
        <v>100</v>
      </c>
      <c r="E28" s="110"/>
      <c r="F28" s="110"/>
      <c r="G28" s="111"/>
      <c r="H28" s="111"/>
      <c r="I28" s="110">
        <f t="shared" si="0"/>
        <v>100</v>
      </c>
    </row>
    <row r="29" spans="1:9">
      <c r="A29" s="6" t="s">
        <v>47</v>
      </c>
      <c r="B29" s="6"/>
      <c r="C29" s="115" t="s">
        <v>19</v>
      </c>
      <c r="D29" s="9">
        <f>SUM(D27:D28)</f>
        <v>14560</v>
      </c>
      <c r="E29" s="9">
        <f>SUM(E27:E28)</f>
        <v>361</v>
      </c>
      <c r="F29" s="9">
        <f>SUM(F27:F28)</f>
        <v>1954</v>
      </c>
      <c r="G29" s="9">
        <f>SUM(G27:G28)</f>
        <v>668</v>
      </c>
      <c r="H29" s="9">
        <f>SUM(H27:H28)</f>
        <v>1277</v>
      </c>
      <c r="I29" s="110">
        <f t="shared" si="0"/>
        <v>18820</v>
      </c>
    </row>
    <row r="30" spans="1:9">
      <c r="A30" s="6" t="s">
        <v>48</v>
      </c>
      <c r="B30" s="116" t="s">
        <v>49</v>
      </c>
      <c r="C30" s="117" t="s">
        <v>50</v>
      </c>
      <c r="D30" s="9">
        <v>0</v>
      </c>
      <c r="E30" s="110"/>
      <c r="F30" s="110"/>
      <c r="G30" s="111"/>
      <c r="H30" s="111"/>
      <c r="I30" s="110"/>
    </row>
    <row r="31" spans="1:9">
      <c r="A31" s="6" t="s">
        <v>51</v>
      </c>
      <c r="B31" s="116"/>
      <c r="C31" s="117" t="s">
        <v>52</v>
      </c>
      <c r="D31" s="7">
        <v>350</v>
      </c>
      <c r="E31" s="110"/>
      <c r="F31" s="110"/>
      <c r="G31" s="111"/>
      <c r="H31" s="111"/>
      <c r="I31" s="110">
        <f t="shared" si="0"/>
        <v>350</v>
      </c>
    </row>
    <row r="32" spans="1:9">
      <c r="A32" s="6" t="s">
        <v>53</v>
      </c>
      <c r="B32" s="6" t="s">
        <v>54</v>
      </c>
      <c r="C32" s="118" t="s">
        <v>55</v>
      </c>
      <c r="D32" s="9">
        <v>100000</v>
      </c>
      <c r="E32" s="110">
        <v>4747</v>
      </c>
      <c r="F32" s="110"/>
      <c r="G32" s="111"/>
      <c r="H32" s="111">
        <v>1382</v>
      </c>
      <c r="I32" s="110">
        <f t="shared" si="0"/>
        <v>106129</v>
      </c>
    </row>
    <row r="33" spans="1:9">
      <c r="A33" s="6" t="s">
        <v>56</v>
      </c>
      <c r="B33" s="12" t="s">
        <v>57</v>
      </c>
      <c r="C33" s="10" t="s">
        <v>58</v>
      </c>
      <c r="D33" s="7">
        <v>0</v>
      </c>
      <c r="E33" s="110"/>
      <c r="F33" s="110"/>
      <c r="G33" s="111"/>
      <c r="H33" s="111"/>
      <c r="I33" s="110">
        <f t="shared" si="0"/>
        <v>0</v>
      </c>
    </row>
    <row r="34" spans="1:9">
      <c r="A34" s="6" t="s">
        <v>59</v>
      </c>
      <c r="B34" s="12"/>
      <c r="C34" s="10" t="s">
        <v>60</v>
      </c>
      <c r="D34" s="7">
        <v>0</v>
      </c>
      <c r="E34" s="110"/>
      <c r="F34" s="110"/>
      <c r="G34" s="111"/>
      <c r="H34" s="111"/>
      <c r="I34" s="110">
        <f t="shared" si="0"/>
        <v>0</v>
      </c>
    </row>
    <row r="35" spans="1:9">
      <c r="A35" s="6" t="s">
        <v>61</v>
      </c>
      <c r="B35" s="119"/>
      <c r="C35" s="120" t="s">
        <v>62</v>
      </c>
      <c r="D35" s="13">
        <f>D16+D23+D24+D25+D29+D30+D32+D33+D31+D34</f>
        <v>411609</v>
      </c>
      <c r="E35" s="13">
        <f>E16+E23+E24+E25+E29+E30+E32+E33+E31+E34</f>
        <v>8244</v>
      </c>
      <c r="F35" s="13">
        <f>F16+F23+F24+F25+F29+F30+F32+F33+F31+F34</f>
        <v>10182</v>
      </c>
      <c r="G35" s="13">
        <f>G16+G23+G24+G25+G29+G30+G32+G33+G31+G34</f>
        <v>5556</v>
      </c>
      <c r="H35" s="13">
        <f>H16+H23+H24+H25+H29+H30+H32+H33+H31+H34</f>
        <v>62990</v>
      </c>
      <c r="I35" s="121">
        <f t="shared" si="0"/>
        <v>498581</v>
      </c>
    </row>
    <row r="36" spans="1:9" ht="12.75" customHeight="1">
      <c r="A36" s="122"/>
      <c r="B36" s="123"/>
      <c r="C36" s="15"/>
      <c r="D36" s="67"/>
      <c r="E36" s="67"/>
      <c r="F36" s="67"/>
      <c r="G36" s="67"/>
      <c r="H36" s="67"/>
      <c r="I36" s="67"/>
    </row>
    <row r="37" spans="1:9">
      <c r="A37" s="122"/>
      <c r="B37" s="123"/>
      <c r="C37" s="15"/>
      <c r="D37" s="124"/>
      <c r="E37" s="124"/>
      <c r="F37" s="124"/>
      <c r="G37" s="124"/>
      <c r="H37" s="124"/>
      <c r="I37" s="124"/>
    </row>
    <row r="38" spans="1:9">
      <c r="A38" s="209" t="s">
        <v>3</v>
      </c>
      <c r="B38" s="209"/>
      <c r="C38" s="210" t="s">
        <v>63</v>
      </c>
      <c r="D38" s="204" t="s">
        <v>331</v>
      </c>
      <c r="E38" s="205" t="s">
        <v>332</v>
      </c>
      <c r="F38" s="206"/>
      <c r="G38" s="206"/>
      <c r="H38" s="207"/>
      <c r="I38" s="208" t="s">
        <v>333</v>
      </c>
    </row>
    <row r="39" spans="1:9">
      <c r="A39" s="209"/>
      <c r="B39" s="209"/>
      <c r="C39" s="210"/>
      <c r="D39" s="204"/>
      <c r="E39" s="107" t="s">
        <v>359</v>
      </c>
      <c r="F39" s="107" t="s">
        <v>360</v>
      </c>
      <c r="G39" s="107" t="s">
        <v>361</v>
      </c>
      <c r="H39" s="107" t="s">
        <v>362</v>
      </c>
      <c r="I39" s="208"/>
    </row>
    <row r="40" spans="1:9">
      <c r="A40" s="202"/>
      <c r="B40" s="202"/>
      <c r="C40" s="17" t="s">
        <v>5</v>
      </c>
      <c r="D40" s="109" t="s">
        <v>325</v>
      </c>
      <c r="E40" s="110"/>
      <c r="F40" s="110"/>
      <c r="G40" s="111"/>
      <c r="H40" s="111"/>
      <c r="I40" s="110"/>
    </row>
    <row r="41" spans="1:9">
      <c r="A41" s="125" t="s">
        <v>9</v>
      </c>
      <c r="B41" s="125" t="s">
        <v>10</v>
      </c>
      <c r="C41" s="126" t="s">
        <v>64</v>
      </c>
      <c r="D41" s="9">
        <f>SUM(D42:D44)</f>
        <v>274015</v>
      </c>
      <c r="E41" s="9">
        <f>SUM(E42:E44)</f>
        <v>-24653</v>
      </c>
      <c r="F41" s="9">
        <f>SUM(F42:F44)</f>
        <v>-23520</v>
      </c>
      <c r="G41" s="9">
        <f>SUM(G42:G44)</f>
        <v>1600</v>
      </c>
      <c r="H41" s="9">
        <f>SUM(H42:H44)</f>
        <v>-901</v>
      </c>
      <c r="I41" s="127">
        <f>SUM(D41:H41)</f>
        <v>226541</v>
      </c>
    </row>
    <row r="42" spans="1:9">
      <c r="A42" s="6" t="s">
        <v>12</v>
      </c>
      <c r="B42" s="6"/>
      <c r="C42" s="128" t="s">
        <v>65</v>
      </c>
      <c r="D42" s="7">
        <v>113687</v>
      </c>
      <c r="E42" s="110">
        <v>-11102</v>
      </c>
      <c r="F42" s="110">
        <v>-10342</v>
      </c>
      <c r="G42" s="111">
        <v>1307</v>
      </c>
      <c r="H42" s="111">
        <v>698</v>
      </c>
      <c r="I42" s="127">
        <f t="shared" ref="I42:I53" si="1">SUM(D42:H42)</f>
        <v>94248</v>
      </c>
    </row>
    <row r="43" spans="1:9">
      <c r="A43" s="125" t="s">
        <v>14</v>
      </c>
      <c r="B43" s="6"/>
      <c r="C43" s="114" t="s">
        <v>66</v>
      </c>
      <c r="D43" s="7">
        <v>30647</v>
      </c>
      <c r="E43" s="110">
        <v>-3142</v>
      </c>
      <c r="F43" s="110">
        <v>-2857</v>
      </c>
      <c r="G43" s="111">
        <v>293</v>
      </c>
      <c r="H43" s="111">
        <v>-34</v>
      </c>
      <c r="I43" s="127">
        <f t="shared" si="1"/>
        <v>24907</v>
      </c>
    </row>
    <row r="44" spans="1:9">
      <c r="A44" s="6" t="s">
        <v>16</v>
      </c>
      <c r="B44" s="6"/>
      <c r="C44" s="114" t="s">
        <v>67</v>
      </c>
      <c r="D44" s="7">
        <v>129681</v>
      </c>
      <c r="E44" s="110">
        <v>-10409</v>
      </c>
      <c r="F44" s="110">
        <v>-10321</v>
      </c>
      <c r="G44" s="111"/>
      <c r="H44" s="111">
        <v>-1565</v>
      </c>
      <c r="I44" s="127">
        <f t="shared" si="1"/>
        <v>107386</v>
      </c>
    </row>
    <row r="45" spans="1:9">
      <c r="A45" s="125" t="s">
        <v>18</v>
      </c>
      <c r="B45" s="6" t="s">
        <v>21</v>
      </c>
      <c r="C45" s="115" t="s">
        <v>68</v>
      </c>
      <c r="D45" s="9">
        <v>15450</v>
      </c>
      <c r="E45" s="110">
        <v>26782</v>
      </c>
      <c r="F45" s="110">
        <v>23562</v>
      </c>
      <c r="G45" s="111">
        <v>1974</v>
      </c>
      <c r="H45" s="111">
        <v>10032</v>
      </c>
      <c r="I45" s="127">
        <f t="shared" si="1"/>
        <v>77800</v>
      </c>
    </row>
    <row r="46" spans="1:9">
      <c r="A46" s="6" t="s">
        <v>20</v>
      </c>
      <c r="B46" s="6" t="s">
        <v>35</v>
      </c>
      <c r="C46" s="115" t="s">
        <v>69</v>
      </c>
      <c r="D46" s="9">
        <v>9250</v>
      </c>
      <c r="E46" s="110">
        <v>18</v>
      </c>
      <c r="F46" s="110"/>
      <c r="G46" s="111"/>
      <c r="H46" s="111">
        <v>0</v>
      </c>
      <c r="I46" s="127">
        <f t="shared" si="1"/>
        <v>9268</v>
      </c>
    </row>
    <row r="47" spans="1:9">
      <c r="A47" s="125" t="s">
        <v>23</v>
      </c>
      <c r="B47" s="6" t="s">
        <v>38</v>
      </c>
      <c r="C47" s="129" t="s">
        <v>70</v>
      </c>
      <c r="D47" s="9">
        <v>51983</v>
      </c>
      <c r="E47" s="110">
        <v>-13551</v>
      </c>
      <c r="F47" s="110">
        <v>1984</v>
      </c>
      <c r="G47" s="111">
        <v>2837</v>
      </c>
      <c r="H47" s="111">
        <v>0</v>
      </c>
      <c r="I47" s="127">
        <f t="shared" si="1"/>
        <v>43253</v>
      </c>
    </row>
    <row r="48" spans="1:9">
      <c r="A48" s="125" t="s">
        <v>27</v>
      </c>
      <c r="B48" s="6" t="s">
        <v>49</v>
      </c>
      <c r="C48" s="115" t="s">
        <v>71</v>
      </c>
      <c r="D48" s="9">
        <v>21044</v>
      </c>
      <c r="E48" s="110">
        <v>6097</v>
      </c>
      <c r="F48" s="110">
        <v>8156</v>
      </c>
      <c r="G48" s="111">
        <v>-855</v>
      </c>
      <c r="H48" s="111">
        <v>-17723</v>
      </c>
      <c r="I48" s="127">
        <f t="shared" si="1"/>
        <v>16719</v>
      </c>
    </row>
    <row r="49" spans="1:9">
      <c r="A49" s="6" t="s">
        <v>29</v>
      </c>
      <c r="B49" s="6"/>
      <c r="C49" s="115" t="s">
        <v>72</v>
      </c>
      <c r="D49" s="9">
        <v>39867</v>
      </c>
      <c r="E49" s="110">
        <v>13551</v>
      </c>
      <c r="F49" s="110"/>
      <c r="G49" s="111"/>
      <c r="H49" s="111">
        <v>-53418</v>
      </c>
      <c r="I49" s="127">
        <f t="shared" si="1"/>
        <v>0</v>
      </c>
    </row>
    <row r="50" spans="1:9">
      <c r="A50" s="125" t="s">
        <v>31</v>
      </c>
      <c r="B50" s="6"/>
      <c r="C50" s="115" t="s">
        <v>73</v>
      </c>
      <c r="D50" s="7">
        <v>0</v>
      </c>
      <c r="E50" s="110"/>
      <c r="F50" s="110"/>
      <c r="G50" s="111"/>
      <c r="H50" s="111">
        <v>125000</v>
      </c>
      <c r="I50" s="127">
        <f t="shared" si="1"/>
        <v>125000</v>
      </c>
    </row>
    <row r="51" spans="1:9">
      <c r="A51" s="6" t="s">
        <v>33</v>
      </c>
      <c r="B51" s="6"/>
      <c r="C51" s="115" t="s">
        <v>74</v>
      </c>
      <c r="D51" s="7">
        <v>0</v>
      </c>
      <c r="E51" s="110"/>
      <c r="F51" s="110"/>
      <c r="G51" s="111"/>
      <c r="H51" s="111"/>
      <c r="I51" s="127">
        <f t="shared" si="1"/>
        <v>0</v>
      </c>
    </row>
    <row r="52" spans="1:9">
      <c r="A52" s="125" t="s">
        <v>34</v>
      </c>
      <c r="B52" s="6"/>
      <c r="C52" s="115" t="s">
        <v>75</v>
      </c>
      <c r="D52" s="130">
        <v>0</v>
      </c>
      <c r="E52" s="110"/>
      <c r="F52" s="110"/>
      <c r="G52" s="111"/>
      <c r="H52" s="111"/>
      <c r="I52" s="127">
        <f t="shared" si="1"/>
        <v>0</v>
      </c>
    </row>
    <row r="53" spans="1:9">
      <c r="A53" s="6" t="s">
        <v>37</v>
      </c>
      <c r="B53" s="19"/>
      <c r="C53" s="131" t="s">
        <v>76</v>
      </c>
      <c r="D53" s="13">
        <f>+D47+D46+D45+D41+D48+D50+D51+D49+D52</f>
        <v>411609</v>
      </c>
      <c r="E53" s="13">
        <f>+E47+E46+E45+E41+E48+E50+E51+E49+E52</f>
        <v>8244</v>
      </c>
      <c r="F53" s="13">
        <f>+F47+F46+F45+F41+F48+F50+F51+F49+F52</f>
        <v>10182</v>
      </c>
      <c r="G53" s="13">
        <f>+G47+G46+G45+G41+G48+G50+G51+G49+G52</f>
        <v>5556</v>
      </c>
      <c r="H53" s="13">
        <f>+H47+H46+H45+H41+H48+H50+H51+H49+H52</f>
        <v>62990</v>
      </c>
      <c r="I53" s="121">
        <f t="shared" si="1"/>
        <v>498581</v>
      </c>
    </row>
  </sheetData>
  <sheetProtection selectLockedCells="1" selectUnlockedCells="1"/>
  <mergeCells count="18">
    <mergeCell ref="A6:I6"/>
    <mergeCell ref="A8:I8"/>
    <mergeCell ref="A9:B11"/>
    <mergeCell ref="A1:H1"/>
    <mergeCell ref="A2:H2"/>
    <mergeCell ref="A3:I3"/>
    <mergeCell ref="A4:I4"/>
    <mergeCell ref="A5:I5"/>
    <mergeCell ref="A40:B40"/>
    <mergeCell ref="C9:C10"/>
    <mergeCell ref="D9:D10"/>
    <mergeCell ref="E9:H9"/>
    <mergeCell ref="I9:I10"/>
    <mergeCell ref="A38:B39"/>
    <mergeCell ref="C38:C39"/>
    <mergeCell ref="D38:D39"/>
    <mergeCell ref="E38:H38"/>
    <mergeCell ref="I38:I39"/>
  </mergeCells>
  <phoneticPr fontId="0" type="noConversion"/>
  <pageMargins left="0.39370078740157483" right="0.39370078740157483" top="1.0629921259842521" bottom="0.9055118110236221" header="0.51181102362204722" footer="0.51181102362204722"/>
  <pageSetup paperSize="9" orientation="portrait" cellComments="atEnd" useFirstPageNumber="1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zoomScaleNormal="100" workbookViewId="0">
      <selection activeCell="A2" sqref="A2:J2"/>
    </sheetView>
  </sheetViews>
  <sheetFormatPr defaultRowHeight="12.75"/>
  <cols>
    <col min="1" max="1" width="6" customWidth="1"/>
    <col min="2" max="2" width="40.28515625" customWidth="1"/>
    <col min="3" max="3" width="6.28515625" customWidth="1"/>
    <col min="4" max="4" width="12.5703125" customWidth="1"/>
    <col min="5" max="5" width="5.42578125" customWidth="1"/>
    <col min="6" max="6" width="14.42578125" customWidth="1"/>
    <col min="7" max="7" width="5.85546875" customWidth="1"/>
    <col min="8" max="8" width="13" customWidth="1"/>
    <col min="9" max="9" width="6.28515625" customWidth="1"/>
    <col min="10" max="10" width="17.7109375" customWidth="1"/>
  </cols>
  <sheetData>
    <row r="1" spans="1:10">
      <c r="A1" s="212" t="s">
        <v>316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>
      <c r="A2" s="214" t="s">
        <v>328</v>
      </c>
      <c r="B2" s="214"/>
      <c r="C2" s="214"/>
      <c r="D2" s="214"/>
      <c r="E2" s="214"/>
      <c r="F2" s="214"/>
      <c r="G2" s="214"/>
      <c r="H2" s="214"/>
      <c r="I2" s="214"/>
      <c r="J2" s="214"/>
    </row>
    <row r="4" spans="1:10">
      <c r="A4" s="215" t="s">
        <v>315</v>
      </c>
      <c r="B4" s="215"/>
      <c r="C4" s="215"/>
      <c r="D4" s="215"/>
      <c r="E4" s="215"/>
      <c r="F4" s="215"/>
      <c r="G4" s="215"/>
      <c r="H4" s="215"/>
      <c r="I4" s="215"/>
      <c r="J4" s="215"/>
    </row>
    <row r="5" spans="1:10">
      <c r="A5" s="94"/>
      <c r="B5" s="94"/>
      <c r="C5" s="94"/>
      <c r="D5" s="94"/>
      <c r="E5" s="94"/>
      <c r="F5" s="94"/>
      <c r="G5" s="94"/>
      <c r="H5" s="94"/>
      <c r="I5" s="94"/>
      <c r="J5" s="94"/>
    </row>
    <row r="7" spans="1:10" ht="12.75" customHeight="1">
      <c r="A7" s="217" t="s">
        <v>77</v>
      </c>
      <c r="B7" s="218" t="s">
        <v>4</v>
      </c>
      <c r="C7" s="219"/>
      <c r="D7" s="209" t="s">
        <v>78</v>
      </c>
      <c r="E7" s="219"/>
      <c r="F7" s="209" t="s">
        <v>79</v>
      </c>
      <c r="G7" s="219"/>
      <c r="H7" s="209" t="s">
        <v>80</v>
      </c>
      <c r="I7" s="219"/>
      <c r="J7" s="222" t="s">
        <v>19</v>
      </c>
    </row>
    <row r="8" spans="1:10">
      <c r="A8" s="217"/>
      <c r="B8" s="218"/>
      <c r="C8" s="219"/>
      <c r="D8" s="209"/>
      <c r="E8" s="219"/>
      <c r="F8" s="209"/>
      <c r="G8" s="219"/>
      <c r="H8" s="209"/>
      <c r="I8" s="219"/>
      <c r="J8" s="222"/>
    </row>
    <row r="9" spans="1:10">
      <c r="A9" s="20" t="s">
        <v>9</v>
      </c>
      <c r="B9" s="21" t="s">
        <v>5</v>
      </c>
      <c r="C9" s="22"/>
      <c r="D9" s="22"/>
      <c r="E9" s="22"/>
      <c r="F9" s="22"/>
      <c r="G9" s="22"/>
      <c r="H9" s="22"/>
      <c r="I9" s="22"/>
      <c r="J9" s="22"/>
    </row>
    <row r="10" spans="1:10">
      <c r="A10" s="20" t="s">
        <v>12</v>
      </c>
      <c r="B10" s="23" t="s">
        <v>11</v>
      </c>
      <c r="C10" s="22"/>
      <c r="D10" s="8"/>
      <c r="E10" s="8"/>
      <c r="F10" s="8"/>
      <c r="G10" s="8"/>
      <c r="H10" s="8"/>
      <c r="I10" s="8"/>
      <c r="J10" s="8"/>
    </row>
    <row r="11" spans="1:10">
      <c r="A11" s="20" t="s">
        <v>14</v>
      </c>
      <c r="B11" s="24" t="s">
        <v>13</v>
      </c>
      <c r="C11" s="22"/>
      <c r="D11" s="8">
        <v>52540</v>
      </c>
      <c r="E11" s="8"/>
      <c r="F11" s="8">
        <v>15500</v>
      </c>
      <c r="G11" s="8"/>
      <c r="H11" s="8"/>
      <c r="I11" s="8"/>
      <c r="J11" s="8">
        <f>D11+F11+H11</f>
        <v>68040</v>
      </c>
    </row>
    <row r="12" spans="1:10">
      <c r="A12" s="20" t="s">
        <v>16</v>
      </c>
      <c r="B12" s="24" t="s">
        <v>15</v>
      </c>
      <c r="C12" s="22"/>
      <c r="D12" s="8">
        <v>14177</v>
      </c>
      <c r="E12" s="8"/>
      <c r="F12" s="8">
        <v>4133</v>
      </c>
      <c r="G12" s="8"/>
      <c r="H12" s="8"/>
      <c r="I12" s="8"/>
      <c r="J12" s="8">
        <v>18310</v>
      </c>
    </row>
    <row r="13" spans="1:10">
      <c r="A13" s="20" t="s">
        <v>18</v>
      </c>
      <c r="B13" s="24" t="s">
        <v>17</v>
      </c>
      <c r="C13" s="22"/>
      <c r="D13" s="8">
        <v>950</v>
      </c>
      <c r="E13" s="8"/>
      <c r="F13" s="8"/>
      <c r="G13" s="8"/>
      <c r="H13" s="8"/>
      <c r="I13" s="8"/>
      <c r="J13" s="8">
        <v>950</v>
      </c>
    </row>
    <row r="14" spans="1:10">
      <c r="A14" s="20" t="s">
        <v>20</v>
      </c>
      <c r="B14" s="25" t="s">
        <v>19</v>
      </c>
      <c r="C14" s="22"/>
      <c r="D14" s="10">
        <f t="shared" ref="D14:J14" si="0">SUM(D11:D13)</f>
        <v>67667</v>
      </c>
      <c r="E14" s="10">
        <f t="shared" si="0"/>
        <v>0</v>
      </c>
      <c r="F14" s="10">
        <f t="shared" si="0"/>
        <v>19633</v>
      </c>
      <c r="G14" s="10">
        <f t="shared" si="0"/>
        <v>0</v>
      </c>
      <c r="H14" s="10">
        <f t="shared" si="0"/>
        <v>0</v>
      </c>
      <c r="I14" s="10">
        <f t="shared" si="0"/>
        <v>0</v>
      </c>
      <c r="J14" s="10">
        <f t="shared" si="0"/>
        <v>87300</v>
      </c>
    </row>
    <row r="15" spans="1:10">
      <c r="A15" s="20" t="s">
        <v>23</v>
      </c>
      <c r="B15" s="25" t="s">
        <v>22</v>
      </c>
      <c r="C15" s="22"/>
      <c r="D15" s="8"/>
      <c r="E15" s="8"/>
      <c r="F15" s="8"/>
      <c r="G15" s="8"/>
      <c r="H15" s="8"/>
      <c r="I15" s="8"/>
      <c r="J15" s="8"/>
    </row>
    <row r="16" spans="1:10">
      <c r="A16" s="20" t="s">
        <v>25</v>
      </c>
      <c r="B16" s="24" t="s">
        <v>24</v>
      </c>
      <c r="C16" s="22"/>
      <c r="D16" s="8">
        <v>54031</v>
      </c>
      <c r="E16" s="8"/>
      <c r="F16" s="8">
        <v>15087</v>
      </c>
      <c r="G16" s="8"/>
      <c r="H16" s="8">
        <v>6080</v>
      </c>
      <c r="I16" s="8"/>
      <c r="J16" s="8">
        <v>75198</v>
      </c>
    </row>
    <row r="17" spans="1:10">
      <c r="A17" s="20" t="s">
        <v>27</v>
      </c>
      <c r="B17" s="24" t="s">
        <v>26</v>
      </c>
      <c r="C17" s="22"/>
      <c r="D17" s="8">
        <v>3000</v>
      </c>
      <c r="E17" s="8"/>
      <c r="F17" s="8"/>
      <c r="G17" s="8"/>
      <c r="H17" s="8"/>
      <c r="I17" s="8"/>
      <c r="J17" s="8">
        <v>3000</v>
      </c>
    </row>
    <row r="18" spans="1:10">
      <c r="A18" s="20" t="s">
        <v>29</v>
      </c>
      <c r="B18" s="24" t="s">
        <v>28</v>
      </c>
      <c r="C18" s="22"/>
      <c r="D18" s="8">
        <v>120</v>
      </c>
      <c r="E18" s="8"/>
      <c r="F18" s="8"/>
      <c r="G18" s="8"/>
      <c r="H18" s="8"/>
      <c r="I18" s="8"/>
      <c r="J18" s="8">
        <v>120</v>
      </c>
    </row>
    <row r="19" spans="1:10">
      <c r="A19" s="20" t="s">
        <v>31</v>
      </c>
      <c r="B19" s="24" t="s">
        <v>30</v>
      </c>
      <c r="C19" s="22"/>
      <c r="D19" s="8">
        <v>620</v>
      </c>
      <c r="E19" s="8"/>
      <c r="F19" s="8"/>
      <c r="G19" s="8"/>
      <c r="H19" s="8"/>
      <c r="I19" s="8"/>
      <c r="J19" s="8">
        <v>620</v>
      </c>
    </row>
    <row r="20" spans="1:10">
      <c r="A20" s="20" t="s">
        <v>33</v>
      </c>
      <c r="B20" s="24" t="s">
        <v>32</v>
      </c>
      <c r="C20" s="22"/>
      <c r="D20" s="8">
        <v>500</v>
      </c>
      <c r="E20" s="8"/>
      <c r="F20" s="8"/>
      <c r="G20" s="8"/>
      <c r="H20" s="8"/>
      <c r="I20" s="8"/>
      <c r="J20" s="8">
        <v>500</v>
      </c>
    </row>
    <row r="21" spans="1:10">
      <c r="A21" s="20" t="s">
        <v>34</v>
      </c>
      <c r="B21" s="25" t="s">
        <v>19</v>
      </c>
      <c r="C21" s="22"/>
      <c r="D21" s="10">
        <f t="shared" ref="D21:J21" si="1">SUM(D16:D20)</f>
        <v>58271</v>
      </c>
      <c r="E21" s="10">
        <f t="shared" si="1"/>
        <v>0</v>
      </c>
      <c r="F21" s="10">
        <f t="shared" si="1"/>
        <v>15087</v>
      </c>
      <c r="G21" s="10">
        <f t="shared" si="1"/>
        <v>0</v>
      </c>
      <c r="H21" s="10">
        <f t="shared" si="1"/>
        <v>6080</v>
      </c>
      <c r="I21" s="10">
        <f t="shared" si="1"/>
        <v>0</v>
      </c>
      <c r="J21" s="10">
        <f t="shared" si="1"/>
        <v>79438</v>
      </c>
    </row>
    <row r="22" spans="1:10">
      <c r="A22" s="20" t="s">
        <v>37</v>
      </c>
      <c r="B22" s="25" t="s">
        <v>36</v>
      </c>
      <c r="C22" s="22"/>
      <c r="D22" s="8">
        <v>60493</v>
      </c>
      <c r="E22" s="8"/>
      <c r="F22" s="8"/>
      <c r="G22" s="8"/>
      <c r="H22" s="8"/>
      <c r="I22" s="8"/>
      <c r="J22" s="8">
        <v>60493</v>
      </c>
    </row>
    <row r="23" spans="1:10">
      <c r="A23" s="20" t="s">
        <v>40</v>
      </c>
      <c r="B23" s="25" t="s">
        <v>39</v>
      </c>
      <c r="C23" s="22"/>
      <c r="D23" s="8">
        <v>650</v>
      </c>
      <c r="E23" s="8"/>
      <c r="F23" s="8"/>
      <c r="G23" s="8"/>
      <c r="H23" s="8"/>
      <c r="I23" s="8"/>
      <c r="J23" s="8">
        <v>650</v>
      </c>
    </row>
    <row r="24" spans="1:10">
      <c r="A24" s="20" t="s">
        <v>43</v>
      </c>
      <c r="B24" s="25" t="s">
        <v>42</v>
      </c>
      <c r="C24" s="22"/>
      <c r="D24" s="8"/>
      <c r="E24" s="8"/>
      <c r="F24" s="8"/>
      <c r="G24" s="8"/>
      <c r="H24" s="8"/>
      <c r="I24" s="8"/>
      <c r="J24" s="8"/>
    </row>
    <row r="25" spans="1:10">
      <c r="A25" s="20" t="s">
        <v>45</v>
      </c>
      <c r="B25" s="24" t="s">
        <v>44</v>
      </c>
      <c r="C25" s="22"/>
      <c r="D25" s="8">
        <v>14460</v>
      </c>
      <c r="E25" s="8"/>
      <c r="F25" s="8"/>
      <c r="G25" s="8"/>
      <c r="H25" s="8"/>
      <c r="I25" s="8"/>
      <c r="J25" s="8">
        <v>14460</v>
      </c>
    </row>
    <row r="26" spans="1:10">
      <c r="A26" s="20" t="s">
        <v>47</v>
      </c>
      <c r="B26" s="24" t="s">
        <v>46</v>
      </c>
      <c r="C26" s="22"/>
      <c r="D26" s="8">
        <v>100</v>
      </c>
      <c r="E26" s="8"/>
      <c r="F26" s="8"/>
      <c r="G26" s="8"/>
      <c r="H26" s="8"/>
      <c r="I26" s="8"/>
      <c r="J26" s="8">
        <v>100</v>
      </c>
    </row>
    <row r="27" spans="1:10">
      <c r="A27" s="20" t="s">
        <v>48</v>
      </c>
      <c r="B27" s="25" t="s">
        <v>19</v>
      </c>
      <c r="C27" s="22"/>
      <c r="D27" s="8">
        <f t="shared" ref="D27:J27" si="2">SUM(D25:D26)</f>
        <v>14560</v>
      </c>
      <c r="E27" s="8">
        <f t="shared" si="2"/>
        <v>0</v>
      </c>
      <c r="F27" s="8">
        <f t="shared" si="2"/>
        <v>0</v>
      </c>
      <c r="G27" s="8">
        <f t="shared" si="2"/>
        <v>0</v>
      </c>
      <c r="H27" s="8">
        <f t="shared" si="2"/>
        <v>0</v>
      </c>
      <c r="I27" s="8">
        <f t="shared" si="2"/>
        <v>0</v>
      </c>
      <c r="J27" s="8">
        <f t="shared" si="2"/>
        <v>14560</v>
      </c>
    </row>
    <row r="28" spans="1:10">
      <c r="A28" s="20" t="s">
        <v>51</v>
      </c>
      <c r="B28" s="26" t="s">
        <v>52</v>
      </c>
      <c r="C28" s="22"/>
      <c r="D28" s="8">
        <v>350</v>
      </c>
      <c r="E28" s="8"/>
      <c r="F28" s="8"/>
      <c r="G28" s="8"/>
      <c r="H28" s="8"/>
      <c r="I28" s="8"/>
      <c r="J28" s="8">
        <v>350</v>
      </c>
    </row>
    <row r="29" spans="1:10">
      <c r="A29" s="20" t="s">
        <v>53</v>
      </c>
      <c r="B29" s="27" t="s">
        <v>55</v>
      </c>
      <c r="C29" s="22"/>
      <c r="D29" s="8">
        <v>100000</v>
      </c>
      <c r="E29" s="8"/>
      <c r="F29" s="8"/>
      <c r="G29" s="8"/>
      <c r="H29" s="8"/>
      <c r="I29" s="8"/>
      <c r="J29" s="8">
        <v>100000</v>
      </c>
    </row>
    <row r="30" spans="1:10">
      <c r="A30" s="20" t="s">
        <v>56</v>
      </c>
      <c r="B30" s="28" t="s">
        <v>62</v>
      </c>
      <c r="C30" s="22"/>
      <c r="D30" s="10">
        <f t="shared" ref="D30:J30" si="3">D14+D21+D22+D27+D28+D29+D23</f>
        <v>301991</v>
      </c>
      <c r="E30" s="10">
        <f t="shared" si="3"/>
        <v>0</v>
      </c>
      <c r="F30" s="10">
        <f t="shared" si="3"/>
        <v>34720</v>
      </c>
      <c r="G30" s="10">
        <f t="shared" si="3"/>
        <v>0</v>
      </c>
      <c r="H30" s="10">
        <f t="shared" si="3"/>
        <v>6080</v>
      </c>
      <c r="I30" s="10">
        <f t="shared" si="3"/>
        <v>0</v>
      </c>
      <c r="J30" s="10">
        <f t="shared" si="3"/>
        <v>342791</v>
      </c>
    </row>
    <row r="31" spans="1:10">
      <c r="A31" s="98"/>
      <c r="B31" s="15"/>
      <c r="C31" s="99"/>
      <c r="D31" s="100"/>
      <c r="E31" s="100"/>
      <c r="F31" s="100"/>
      <c r="G31" s="100"/>
      <c r="H31" s="100"/>
      <c r="I31" s="100"/>
      <c r="J31" s="100"/>
    </row>
    <row r="32" spans="1:10">
      <c r="A32" s="216" t="s">
        <v>316</v>
      </c>
      <c r="B32" s="216"/>
      <c r="C32" s="216"/>
      <c r="D32" s="216"/>
      <c r="E32" s="216"/>
      <c r="F32" s="216"/>
      <c r="G32" s="216"/>
      <c r="H32" s="216"/>
      <c r="I32" s="216"/>
      <c r="J32" s="216"/>
    </row>
    <row r="34" spans="1:10" ht="12.75" customHeight="1">
      <c r="A34" s="217" t="s">
        <v>77</v>
      </c>
      <c r="B34" s="220" t="s">
        <v>63</v>
      </c>
      <c r="C34" s="221" t="s">
        <v>81</v>
      </c>
      <c r="D34" s="209" t="s">
        <v>78</v>
      </c>
      <c r="E34" s="221" t="s">
        <v>81</v>
      </c>
      <c r="F34" s="209" t="s">
        <v>79</v>
      </c>
      <c r="G34" s="221" t="s">
        <v>81</v>
      </c>
      <c r="H34" s="209" t="s">
        <v>80</v>
      </c>
      <c r="I34" s="221" t="s">
        <v>81</v>
      </c>
      <c r="J34" s="222" t="s">
        <v>19</v>
      </c>
    </row>
    <row r="35" spans="1:10">
      <c r="A35" s="217"/>
      <c r="B35" s="220"/>
      <c r="C35" s="221"/>
      <c r="D35" s="209"/>
      <c r="E35" s="221"/>
      <c r="F35" s="209"/>
      <c r="G35" s="221"/>
      <c r="H35" s="209"/>
      <c r="I35" s="221"/>
      <c r="J35" s="222"/>
    </row>
    <row r="36" spans="1:10">
      <c r="A36" s="20" t="s">
        <v>9</v>
      </c>
      <c r="B36" s="17" t="s">
        <v>5</v>
      </c>
      <c r="C36" s="22"/>
      <c r="D36" s="22"/>
      <c r="E36" s="22"/>
      <c r="F36" s="22"/>
      <c r="G36" s="22"/>
      <c r="H36" s="22"/>
      <c r="I36" s="22"/>
      <c r="J36" s="22"/>
    </row>
    <row r="37" spans="1:10">
      <c r="A37" s="20" t="s">
        <v>12</v>
      </c>
      <c r="B37" s="29" t="s">
        <v>326</v>
      </c>
      <c r="C37" s="22">
        <v>40.5</v>
      </c>
      <c r="D37" s="8">
        <f>SUM(D38:D40)</f>
        <v>164797</v>
      </c>
      <c r="E37" s="8">
        <v>9</v>
      </c>
      <c r="F37" s="8">
        <f>SUM(F38:F40)</f>
        <v>34320</v>
      </c>
      <c r="G37" s="8">
        <v>2</v>
      </c>
      <c r="H37" s="8">
        <f>SUM(H38:H40)</f>
        <v>6080</v>
      </c>
      <c r="I37" s="97">
        <v>51.5</v>
      </c>
      <c r="J37" s="8">
        <f>SUM(J38:J40)</f>
        <v>205197</v>
      </c>
    </row>
    <row r="38" spans="1:10">
      <c r="A38" s="20" t="s">
        <v>14</v>
      </c>
      <c r="B38" s="30" t="s">
        <v>65</v>
      </c>
      <c r="C38" s="22"/>
      <c r="D38" s="8">
        <v>65333</v>
      </c>
      <c r="E38" s="8"/>
      <c r="F38" s="8">
        <v>10804</v>
      </c>
      <c r="G38" s="8"/>
      <c r="H38" s="8">
        <v>2900</v>
      </c>
      <c r="I38" s="8"/>
      <c r="J38" s="8">
        <f t="shared" ref="J38:J46" si="4">D38+F38+H38</f>
        <v>79037</v>
      </c>
    </row>
    <row r="39" spans="1:10">
      <c r="A39" s="20" t="s">
        <v>16</v>
      </c>
      <c r="B39" s="24" t="s">
        <v>66</v>
      </c>
      <c r="C39" s="22"/>
      <c r="D39" s="8">
        <v>17723</v>
      </c>
      <c r="E39" s="8"/>
      <c r="F39" s="8">
        <v>2916</v>
      </c>
      <c r="G39" s="8"/>
      <c r="H39" s="8">
        <v>780</v>
      </c>
      <c r="I39" s="8"/>
      <c r="J39" s="8">
        <f t="shared" si="4"/>
        <v>21419</v>
      </c>
    </row>
    <row r="40" spans="1:10">
      <c r="A40" s="20" t="s">
        <v>18</v>
      </c>
      <c r="B40" s="24" t="s">
        <v>67</v>
      </c>
      <c r="C40" s="22"/>
      <c r="D40" s="8">
        <v>81741</v>
      </c>
      <c r="E40" s="8"/>
      <c r="F40" s="8">
        <v>20600</v>
      </c>
      <c r="G40" s="8"/>
      <c r="H40" s="8">
        <v>2400</v>
      </c>
      <c r="I40" s="8"/>
      <c r="J40" s="8">
        <f t="shared" si="4"/>
        <v>104741</v>
      </c>
    </row>
    <row r="41" spans="1:10">
      <c r="A41" s="20" t="s">
        <v>20</v>
      </c>
      <c r="B41" s="25" t="s">
        <v>68</v>
      </c>
      <c r="C41" s="22"/>
      <c r="D41" s="8">
        <v>15450</v>
      </c>
      <c r="E41" s="8"/>
      <c r="F41" s="8"/>
      <c r="G41" s="8"/>
      <c r="H41" s="8"/>
      <c r="I41" s="8"/>
      <c r="J41" s="8">
        <f t="shared" si="4"/>
        <v>15450</v>
      </c>
    </row>
    <row r="42" spans="1:10">
      <c r="A42" s="20" t="s">
        <v>23</v>
      </c>
      <c r="B42" s="25" t="s">
        <v>69</v>
      </c>
      <c r="C42" s="22"/>
      <c r="D42" s="8">
        <v>9250</v>
      </c>
      <c r="E42" s="8"/>
      <c r="F42" s="8"/>
      <c r="G42" s="8"/>
      <c r="H42" s="8"/>
      <c r="I42" s="8"/>
      <c r="J42" s="8">
        <f t="shared" si="4"/>
        <v>9250</v>
      </c>
    </row>
    <row r="43" spans="1:10">
      <c r="A43" s="20" t="s">
        <v>25</v>
      </c>
      <c r="B43" s="31" t="s">
        <v>70</v>
      </c>
      <c r="C43" s="22"/>
      <c r="D43" s="8">
        <v>51583</v>
      </c>
      <c r="E43" s="8"/>
      <c r="F43" s="8">
        <v>400</v>
      </c>
      <c r="G43" s="8"/>
      <c r="H43" s="8"/>
      <c r="I43" s="8"/>
      <c r="J43" s="8">
        <f t="shared" si="4"/>
        <v>51983</v>
      </c>
    </row>
    <row r="44" spans="1:10">
      <c r="A44" s="20" t="s">
        <v>27</v>
      </c>
      <c r="B44" s="25" t="s">
        <v>71</v>
      </c>
      <c r="C44" s="22"/>
      <c r="D44" s="8">
        <v>21044</v>
      </c>
      <c r="E44" s="8"/>
      <c r="F44" s="8"/>
      <c r="G44" s="8"/>
      <c r="H44" s="8"/>
      <c r="I44" s="8"/>
      <c r="J44" s="8">
        <f t="shared" si="4"/>
        <v>21044</v>
      </c>
    </row>
    <row r="45" spans="1:10">
      <c r="A45" s="20" t="s">
        <v>29</v>
      </c>
      <c r="B45" s="25" t="s">
        <v>72</v>
      </c>
      <c r="C45" s="22"/>
      <c r="D45" s="8">
        <v>39867</v>
      </c>
      <c r="E45" s="8"/>
      <c r="F45" s="8"/>
      <c r="G45" s="8"/>
      <c r="H45" s="8"/>
      <c r="I45" s="8"/>
      <c r="J45" s="8">
        <f t="shared" si="4"/>
        <v>39867</v>
      </c>
    </row>
    <row r="46" spans="1:10">
      <c r="A46" s="20" t="s">
        <v>31</v>
      </c>
      <c r="B46" s="32" t="s">
        <v>76</v>
      </c>
      <c r="C46" s="22"/>
      <c r="D46" s="10">
        <f>D37+D41+D42+D43+D44+D45</f>
        <v>301991</v>
      </c>
      <c r="E46" s="10"/>
      <c r="F46" s="10">
        <f>F37+F41+F42+F43+F44+F45</f>
        <v>34720</v>
      </c>
      <c r="G46" s="10"/>
      <c r="H46" s="10">
        <f>H37+H41+H42+H43+H44+H45</f>
        <v>6080</v>
      </c>
      <c r="I46" s="10"/>
      <c r="J46" s="10">
        <f t="shared" si="4"/>
        <v>342791</v>
      </c>
    </row>
  </sheetData>
  <sheetProtection selectLockedCells="1" selectUnlockedCells="1"/>
  <mergeCells count="24">
    <mergeCell ref="I34:I35"/>
    <mergeCell ref="J34:J35"/>
    <mergeCell ref="G7:G8"/>
    <mergeCell ref="H7:H8"/>
    <mergeCell ref="I7:I8"/>
    <mergeCell ref="J7:J8"/>
    <mergeCell ref="G34:G35"/>
    <mergeCell ref="H34:H35"/>
    <mergeCell ref="F34:F35"/>
    <mergeCell ref="A2:J2"/>
    <mergeCell ref="A1:J1"/>
    <mergeCell ref="A4:J4"/>
    <mergeCell ref="A32:J32"/>
    <mergeCell ref="A7:A8"/>
    <mergeCell ref="B7:B8"/>
    <mergeCell ref="C7:C8"/>
    <mergeCell ref="D7:D8"/>
    <mergeCell ref="E7:E8"/>
    <mergeCell ref="F7:F8"/>
    <mergeCell ref="A34:A35"/>
    <mergeCell ref="B34:B35"/>
    <mergeCell ref="C34:C35"/>
    <mergeCell ref="D34:D35"/>
    <mergeCell ref="E34:E35"/>
  </mergeCells>
  <phoneticPr fontId="0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rowBreaks count="1" manualBreakCount="1">
    <brk id="3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25"/>
  <sheetViews>
    <sheetView topLeftCell="A3" zoomScaleNormal="100" workbookViewId="0">
      <selection activeCell="A2" sqref="A2:J2"/>
    </sheetView>
  </sheetViews>
  <sheetFormatPr defaultRowHeight="12.75"/>
  <cols>
    <col min="1" max="1" width="6.5703125" customWidth="1"/>
    <col min="2" max="2" width="33.5703125" customWidth="1"/>
    <col min="3" max="3" width="5.7109375" customWidth="1"/>
    <col min="4" max="4" width="13.85546875" customWidth="1"/>
    <col min="5" max="5" width="5.42578125" customWidth="1"/>
    <col min="6" max="6" width="14.42578125" customWidth="1"/>
    <col min="7" max="7" width="6.42578125" customWidth="1"/>
    <col min="8" max="8" width="13.42578125" customWidth="1"/>
    <col min="9" max="9" width="6.28515625" customWidth="1"/>
    <col min="10" max="10" width="23.140625" customWidth="1"/>
  </cols>
  <sheetData>
    <row r="1" spans="1:10">
      <c r="A1" s="214" t="s">
        <v>317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>
      <c r="A2" s="223" t="s">
        <v>327</v>
      </c>
      <c r="B2" s="213"/>
      <c r="C2" s="213"/>
      <c r="D2" s="213"/>
      <c r="E2" s="213"/>
      <c r="F2" s="213"/>
      <c r="G2" s="213"/>
      <c r="H2" s="213"/>
      <c r="I2" s="213"/>
      <c r="J2" s="213"/>
    </row>
    <row r="3" spans="1:10">
      <c r="F3" s="33"/>
      <c r="G3" s="33"/>
      <c r="H3" s="34"/>
      <c r="I3" s="33"/>
      <c r="J3" s="33"/>
    </row>
    <row r="4" spans="1:10">
      <c r="A4" s="215" t="s">
        <v>318</v>
      </c>
      <c r="B4" s="215"/>
      <c r="C4" s="215"/>
      <c r="D4" s="215"/>
      <c r="E4" s="215"/>
      <c r="F4" s="215"/>
      <c r="G4" s="215"/>
      <c r="H4" s="215"/>
      <c r="I4" s="215"/>
      <c r="J4" s="215"/>
    </row>
    <row r="5" spans="1:10">
      <c r="A5" s="75"/>
      <c r="B5" s="75"/>
      <c r="C5" s="75"/>
      <c r="D5" s="75"/>
      <c r="E5" s="75"/>
      <c r="F5" s="75"/>
      <c r="G5" s="75"/>
      <c r="H5" s="75"/>
      <c r="I5" s="75"/>
      <c r="J5" s="75"/>
    </row>
    <row r="7" spans="1:10" ht="12.75" customHeight="1">
      <c r="A7" s="227" t="s">
        <v>77</v>
      </c>
      <c r="B7" s="228" t="s">
        <v>4</v>
      </c>
      <c r="C7" s="221"/>
      <c r="D7" s="209" t="s">
        <v>78</v>
      </c>
      <c r="E7" s="209"/>
      <c r="F7" s="209" t="s">
        <v>79</v>
      </c>
      <c r="G7" s="209"/>
      <c r="H7" s="209" t="s">
        <v>80</v>
      </c>
      <c r="I7" s="209"/>
      <c r="J7" s="209" t="s">
        <v>19</v>
      </c>
    </row>
    <row r="8" spans="1:10">
      <c r="A8" s="227"/>
      <c r="B8" s="228"/>
      <c r="C8" s="221"/>
      <c r="D8" s="209"/>
      <c r="E8" s="209"/>
      <c r="F8" s="209"/>
      <c r="G8" s="209"/>
      <c r="H8" s="209"/>
      <c r="I8" s="209"/>
      <c r="J8" s="209"/>
    </row>
    <row r="9" spans="1:10">
      <c r="A9" s="227"/>
      <c r="B9" s="35" t="s">
        <v>5</v>
      </c>
      <c r="C9" s="12"/>
      <c r="D9" s="12"/>
      <c r="E9" s="12"/>
      <c r="F9" s="12"/>
      <c r="G9" s="12"/>
      <c r="H9" s="36"/>
      <c r="I9" s="37"/>
      <c r="J9" s="38"/>
    </row>
    <row r="10" spans="1:10">
      <c r="A10" s="16" t="s">
        <v>9</v>
      </c>
      <c r="B10" s="39" t="s">
        <v>82</v>
      </c>
      <c r="C10" s="40"/>
      <c r="D10" s="40">
        <v>100</v>
      </c>
      <c r="E10" s="40"/>
      <c r="F10" s="40"/>
      <c r="G10" s="40"/>
      <c r="H10" s="41"/>
      <c r="I10" s="8"/>
      <c r="J10" s="8">
        <v>100</v>
      </c>
    </row>
    <row r="11" spans="1:10">
      <c r="A11" s="16" t="s">
        <v>12</v>
      </c>
      <c r="B11" s="42" t="s">
        <v>83</v>
      </c>
      <c r="C11" s="40"/>
      <c r="D11" s="40">
        <v>27</v>
      </c>
      <c r="E11" s="40"/>
      <c r="F11" s="40"/>
      <c r="G11" s="40"/>
      <c r="H11" s="41"/>
      <c r="I11" s="8"/>
      <c r="J11" s="8">
        <v>27</v>
      </c>
    </row>
    <row r="12" spans="1:10">
      <c r="A12" s="16" t="s">
        <v>14</v>
      </c>
      <c r="B12" s="42" t="s">
        <v>84</v>
      </c>
      <c r="C12" s="40"/>
      <c r="D12" s="40">
        <v>50</v>
      </c>
      <c r="E12" s="40"/>
      <c r="F12" s="40"/>
      <c r="G12" s="40"/>
      <c r="H12" s="41"/>
      <c r="I12" s="8"/>
      <c r="J12" s="8">
        <v>50</v>
      </c>
    </row>
    <row r="13" spans="1:10">
      <c r="A13" s="16" t="s">
        <v>16</v>
      </c>
      <c r="B13" s="43" t="s">
        <v>85</v>
      </c>
      <c r="C13" s="44"/>
      <c r="D13" s="44">
        <f>SUM(D10:D12)</f>
        <v>177</v>
      </c>
      <c r="E13" s="44"/>
      <c r="F13" s="44"/>
      <c r="G13" s="44"/>
      <c r="H13" s="44"/>
      <c r="I13" s="44"/>
      <c r="J13" s="44">
        <f>SUM(J10:J12)</f>
        <v>177</v>
      </c>
    </row>
    <row r="14" spans="1:10">
      <c r="A14" s="16" t="s">
        <v>18</v>
      </c>
      <c r="B14" s="43" t="s">
        <v>86</v>
      </c>
      <c r="C14" s="44"/>
      <c r="D14" s="45">
        <v>4885</v>
      </c>
      <c r="E14" s="44"/>
      <c r="F14" s="44"/>
      <c r="G14" s="44"/>
      <c r="H14" s="44"/>
      <c r="I14" s="44"/>
      <c r="J14" s="8">
        <v>4885</v>
      </c>
    </row>
    <row r="15" spans="1:10">
      <c r="A15" s="16" t="s">
        <v>20</v>
      </c>
      <c r="B15" s="43" t="s">
        <v>87</v>
      </c>
      <c r="C15" s="44"/>
      <c r="D15" s="45">
        <v>7007</v>
      </c>
      <c r="E15" s="44"/>
      <c r="F15" s="44"/>
      <c r="G15" s="44"/>
      <c r="H15" s="44">
        <v>3303</v>
      </c>
      <c r="I15" s="44"/>
      <c r="J15" s="8">
        <v>10310</v>
      </c>
    </row>
    <row r="16" spans="1:10">
      <c r="A16" s="16" t="s">
        <v>23</v>
      </c>
      <c r="B16" s="46" t="s">
        <v>88</v>
      </c>
      <c r="C16" s="10"/>
      <c r="D16" s="10">
        <f>SUM(D14:D15)</f>
        <v>11892</v>
      </c>
      <c r="E16" s="10"/>
      <c r="F16" s="10"/>
      <c r="G16" s="10"/>
      <c r="H16" s="10"/>
      <c r="I16" s="10"/>
      <c r="J16" s="10">
        <f>SUM(J14:J15)</f>
        <v>15195</v>
      </c>
    </row>
    <row r="17" spans="1:10">
      <c r="A17" s="16" t="s">
        <v>25</v>
      </c>
      <c r="B17" s="47" t="s">
        <v>89</v>
      </c>
      <c r="C17" s="48"/>
      <c r="D17" s="48">
        <f>D13+D16</f>
        <v>12069</v>
      </c>
      <c r="E17" s="48"/>
      <c r="F17" s="48"/>
      <c r="G17" s="48"/>
      <c r="H17" s="48">
        <f>SUM(H13:H16)</f>
        <v>3303</v>
      </c>
      <c r="I17" s="48">
        <f>SUM(I13:I16)</f>
        <v>0</v>
      </c>
      <c r="J17" s="49">
        <f>J16+J13</f>
        <v>15372</v>
      </c>
    </row>
    <row r="18" spans="1:10">
      <c r="A18" s="224"/>
      <c r="B18" s="225"/>
      <c r="C18" s="225"/>
      <c r="D18" s="225"/>
      <c r="E18" s="225"/>
      <c r="F18" s="225"/>
      <c r="G18" s="225"/>
      <c r="H18" s="225"/>
      <c r="I18" s="225"/>
      <c r="J18" s="226"/>
    </row>
    <row r="19" spans="1:10">
      <c r="A19" s="224"/>
      <c r="B19" s="225"/>
      <c r="C19" s="225"/>
      <c r="D19" s="225"/>
      <c r="E19" s="225"/>
      <c r="F19" s="225"/>
      <c r="G19" s="225"/>
      <c r="H19" s="225"/>
      <c r="I19" s="225"/>
      <c r="J19" s="226"/>
    </row>
    <row r="20" spans="1:10" ht="12.75" customHeight="1">
      <c r="A20" s="202" t="s">
        <v>77</v>
      </c>
      <c r="B20" s="222" t="s">
        <v>63</v>
      </c>
      <c r="C20" s="221" t="s">
        <v>81</v>
      </c>
      <c r="D20" s="209" t="s">
        <v>78</v>
      </c>
      <c r="E20" s="221" t="s">
        <v>81</v>
      </c>
      <c r="F20" s="209" t="s">
        <v>79</v>
      </c>
      <c r="G20" s="221" t="s">
        <v>81</v>
      </c>
      <c r="H20" s="209" t="s">
        <v>80</v>
      </c>
      <c r="I20" s="221" t="s">
        <v>81</v>
      </c>
      <c r="J20" s="209" t="s">
        <v>19</v>
      </c>
    </row>
    <row r="21" spans="1:10">
      <c r="A21" s="202"/>
      <c r="B21" s="222"/>
      <c r="C21" s="221"/>
      <c r="D21" s="209"/>
      <c r="E21" s="221"/>
      <c r="F21" s="209"/>
      <c r="G21" s="221"/>
      <c r="H21" s="209"/>
      <c r="I21" s="221"/>
      <c r="J21" s="209"/>
    </row>
    <row r="22" spans="1:10">
      <c r="A22" s="51" t="s">
        <v>9</v>
      </c>
      <c r="B22" s="52" t="s">
        <v>90</v>
      </c>
      <c r="C22" s="6">
        <v>7</v>
      </c>
      <c r="D22" s="45">
        <v>6984</v>
      </c>
      <c r="E22" s="6"/>
      <c r="F22" s="6"/>
      <c r="G22" s="6">
        <v>2</v>
      </c>
      <c r="H22" s="8">
        <v>1970</v>
      </c>
      <c r="I22" s="10">
        <v>9</v>
      </c>
      <c r="J22" s="8">
        <v>8954</v>
      </c>
    </row>
    <row r="23" spans="1:10">
      <c r="A23" s="51" t="s">
        <v>12</v>
      </c>
      <c r="B23" s="52" t="s">
        <v>91</v>
      </c>
      <c r="C23" s="6"/>
      <c r="D23" s="45">
        <v>1885</v>
      </c>
      <c r="E23" s="6"/>
      <c r="F23" s="6"/>
      <c r="G23" s="6"/>
      <c r="H23" s="8">
        <v>533</v>
      </c>
      <c r="I23" s="8"/>
      <c r="J23" s="8">
        <v>2418</v>
      </c>
    </row>
    <row r="24" spans="1:10">
      <c r="A24" s="51" t="s">
        <v>14</v>
      </c>
      <c r="B24" s="52" t="s">
        <v>92</v>
      </c>
      <c r="C24" s="6"/>
      <c r="D24" s="45">
        <v>3200</v>
      </c>
      <c r="E24" s="6"/>
      <c r="F24" s="6"/>
      <c r="G24" s="6"/>
      <c r="H24" s="8">
        <v>800</v>
      </c>
      <c r="I24" s="8"/>
      <c r="J24" s="8">
        <v>4000</v>
      </c>
    </row>
    <row r="25" spans="1:10">
      <c r="A25" s="53" t="s">
        <v>16</v>
      </c>
      <c r="B25" s="54" t="s">
        <v>76</v>
      </c>
      <c r="C25" s="55"/>
      <c r="D25" s="56">
        <f>SUM(D22:D24)</f>
        <v>12069</v>
      </c>
      <c r="E25" s="55"/>
      <c r="F25" s="55"/>
      <c r="G25" s="55"/>
      <c r="H25" s="14">
        <f>SUM(H22:H24)</f>
        <v>3303</v>
      </c>
      <c r="I25" s="14"/>
      <c r="J25" s="14">
        <f>SUM(J22:J24)</f>
        <v>15372</v>
      </c>
    </row>
  </sheetData>
  <sheetProtection selectLockedCells="1" selectUnlockedCells="1"/>
  <mergeCells count="25">
    <mergeCell ref="H20:H21"/>
    <mergeCell ref="A20:A21"/>
    <mergeCell ref="B20:B21"/>
    <mergeCell ref="C20:C21"/>
    <mergeCell ref="A7:A9"/>
    <mergeCell ref="B7:B8"/>
    <mergeCell ref="E20:E21"/>
    <mergeCell ref="F20:F21"/>
    <mergeCell ref="G20:G21"/>
    <mergeCell ref="A1:J1"/>
    <mergeCell ref="A2:J2"/>
    <mergeCell ref="A4:J4"/>
    <mergeCell ref="D20:D21"/>
    <mergeCell ref="A18:J18"/>
    <mergeCell ref="D7:D8"/>
    <mergeCell ref="E7:E8"/>
    <mergeCell ref="F7:F8"/>
    <mergeCell ref="C7:C8"/>
    <mergeCell ref="I20:I21"/>
    <mergeCell ref="J20:J21"/>
    <mergeCell ref="G7:G8"/>
    <mergeCell ref="H7:H8"/>
    <mergeCell ref="I7:I8"/>
    <mergeCell ref="J7:J8"/>
    <mergeCell ref="A19:J19"/>
  </mergeCells>
  <phoneticPr fontId="0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6"/>
  <sheetViews>
    <sheetView topLeftCell="A3" zoomScaleNormal="100" workbookViewId="0">
      <selection activeCell="A2" sqref="A2:J2"/>
    </sheetView>
  </sheetViews>
  <sheetFormatPr defaultRowHeight="12.75"/>
  <cols>
    <col min="1" max="1" width="6.140625" customWidth="1"/>
    <col min="2" max="2" width="33.140625" customWidth="1"/>
    <col min="3" max="3" width="6.28515625" customWidth="1"/>
    <col min="4" max="4" width="14.140625" customWidth="1"/>
    <col min="5" max="5" width="6" customWidth="1"/>
    <col min="6" max="6" width="14.140625" customWidth="1"/>
    <col min="7" max="7" width="7.140625" customWidth="1"/>
    <col min="8" max="8" width="13.42578125" customWidth="1"/>
    <col min="9" max="9" width="6.42578125" customWidth="1"/>
    <col min="10" max="10" width="18.28515625" customWidth="1"/>
  </cols>
  <sheetData>
    <row r="1" spans="1:10">
      <c r="A1" s="214" t="s">
        <v>319</v>
      </c>
      <c r="B1" s="214"/>
      <c r="C1" s="214"/>
      <c r="D1" s="214"/>
      <c r="E1" s="214"/>
      <c r="F1" s="214"/>
      <c r="G1" s="214"/>
      <c r="H1" s="214"/>
      <c r="I1" s="214"/>
      <c r="J1" s="214"/>
    </row>
    <row r="2" spans="1:10">
      <c r="A2" s="223" t="s">
        <v>329</v>
      </c>
      <c r="B2" s="213"/>
      <c r="C2" s="213"/>
      <c r="D2" s="213"/>
      <c r="E2" s="213"/>
      <c r="F2" s="213"/>
      <c r="G2" s="213"/>
      <c r="H2" s="213"/>
      <c r="I2" s="213"/>
      <c r="J2" s="213"/>
    </row>
    <row r="4" spans="1:10">
      <c r="A4" s="215" t="s">
        <v>320</v>
      </c>
      <c r="B4" s="215"/>
      <c r="C4" s="215"/>
      <c r="D4" s="215"/>
      <c r="E4" s="215"/>
      <c r="F4" s="215"/>
      <c r="G4" s="215"/>
      <c r="H4" s="215"/>
      <c r="I4" s="215"/>
      <c r="J4" s="215"/>
    </row>
    <row r="5" spans="1:10">
      <c r="B5" s="95"/>
    </row>
    <row r="7" spans="1:10" ht="12.75" customHeight="1">
      <c r="A7" s="209" t="s">
        <v>77</v>
      </c>
      <c r="B7" s="229" t="s">
        <v>4</v>
      </c>
      <c r="C7" s="209"/>
      <c r="D7" s="209" t="s">
        <v>78</v>
      </c>
      <c r="E7" s="209"/>
      <c r="F7" s="209" t="s">
        <v>79</v>
      </c>
      <c r="G7" s="209"/>
      <c r="H7" s="209" t="s">
        <v>80</v>
      </c>
      <c r="I7" s="209"/>
      <c r="J7" s="209" t="s">
        <v>19</v>
      </c>
    </row>
    <row r="8" spans="1:10">
      <c r="A8" s="209"/>
      <c r="B8" s="229"/>
      <c r="C8" s="209"/>
      <c r="D8" s="209"/>
      <c r="E8" s="209"/>
      <c r="F8" s="209"/>
      <c r="G8" s="209"/>
      <c r="H8" s="209"/>
      <c r="I8" s="209"/>
      <c r="J8" s="209"/>
    </row>
    <row r="9" spans="1:10">
      <c r="A9" s="209"/>
      <c r="B9" s="57" t="s">
        <v>5</v>
      </c>
      <c r="C9" s="6"/>
      <c r="D9" s="6"/>
      <c r="E9" s="6"/>
      <c r="F9" s="6"/>
      <c r="G9" s="6"/>
      <c r="H9" s="20"/>
      <c r="I9" s="20"/>
      <c r="J9" s="5"/>
    </row>
    <row r="10" spans="1:10">
      <c r="A10" s="5" t="s">
        <v>9</v>
      </c>
      <c r="B10" s="11" t="s">
        <v>93</v>
      </c>
      <c r="C10" s="8"/>
      <c r="D10" s="8">
        <v>1150</v>
      </c>
      <c r="E10" s="8"/>
      <c r="F10" s="8"/>
      <c r="G10" s="8"/>
      <c r="H10" s="8"/>
      <c r="I10" s="8"/>
      <c r="J10" s="8">
        <v>1150</v>
      </c>
    </row>
    <row r="11" spans="1:10">
      <c r="A11" s="5" t="s">
        <v>12</v>
      </c>
      <c r="B11" s="58" t="s">
        <v>94</v>
      </c>
      <c r="C11" s="8"/>
      <c r="D11" s="8">
        <v>0</v>
      </c>
      <c r="E11" s="8"/>
      <c r="F11" s="8"/>
      <c r="G11" s="8"/>
      <c r="H11" s="8"/>
      <c r="I11" s="8"/>
      <c r="J11" s="8">
        <v>0</v>
      </c>
    </row>
    <row r="12" spans="1:10">
      <c r="A12" s="5" t="s">
        <v>14</v>
      </c>
      <c r="B12" s="58" t="s">
        <v>83</v>
      </c>
      <c r="C12" s="8"/>
      <c r="D12" s="8">
        <v>310</v>
      </c>
      <c r="E12" s="8"/>
      <c r="F12" s="8"/>
      <c r="G12" s="8"/>
      <c r="H12" s="8"/>
      <c r="I12" s="8"/>
      <c r="J12" s="8">
        <v>310</v>
      </c>
    </row>
    <row r="13" spans="1:10">
      <c r="A13" s="5" t="s">
        <v>16</v>
      </c>
      <c r="B13" s="50" t="s">
        <v>95</v>
      </c>
      <c r="C13" s="50"/>
      <c r="D13" s="50">
        <f>SUM(D10:D12)</f>
        <v>1460</v>
      </c>
      <c r="E13" s="50"/>
      <c r="F13" s="50"/>
      <c r="G13" s="50"/>
      <c r="H13" s="50"/>
      <c r="I13" s="50"/>
      <c r="J13" s="50">
        <f>SUM(J10:J12)</f>
        <v>1460</v>
      </c>
    </row>
    <row r="14" spans="1:10">
      <c r="A14" s="5" t="s">
        <v>20</v>
      </c>
      <c r="B14" s="59" t="s">
        <v>96</v>
      </c>
      <c r="C14" s="60"/>
      <c r="D14" s="60">
        <v>1104</v>
      </c>
      <c r="E14" s="60"/>
      <c r="F14" s="60"/>
      <c r="G14" s="60"/>
      <c r="H14" s="8"/>
      <c r="I14" s="8"/>
      <c r="J14" s="60">
        <v>1104</v>
      </c>
    </row>
    <row r="15" spans="1:10">
      <c r="A15" s="5" t="s">
        <v>23</v>
      </c>
      <c r="B15" s="59" t="s">
        <v>97</v>
      </c>
      <c r="C15" s="60"/>
      <c r="D15" s="60">
        <v>3957</v>
      </c>
      <c r="E15" s="60"/>
      <c r="F15" s="60"/>
      <c r="G15" s="60"/>
      <c r="H15" s="8"/>
      <c r="I15" s="8"/>
      <c r="J15" s="60">
        <v>3957</v>
      </c>
    </row>
    <row r="16" spans="1:10">
      <c r="A16" s="5" t="s">
        <v>25</v>
      </c>
      <c r="B16" s="59" t="s">
        <v>86</v>
      </c>
      <c r="C16" s="60"/>
      <c r="D16" s="60">
        <v>16804</v>
      </c>
      <c r="E16" s="60"/>
      <c r="F16" s="60"/>
      <c r="G16" s="60"/>
      <c r="H16" s="8"/>
      <c r="I16" s="8"/>
      <c r="J16" s="60">
        <v>16804</v>
      </c>
    </row>
    <row r="17" spans="1:10">
      <c r="A17" s="5" t="s">
        <v>27</v>
      </c>
      <c r="B17" s="61" t="s">
        <v>88</v>
      </c>
      <c r="C17" s="10"/>
      <c r="D17" s="10">
        <f>SUM(D14:D16)</f>
        <v>21865</v>
      </c>
      <c r="E17" s="10"/>
      <c r="F17" s="10"/>
      <c r="G17" s="10"/>
      <c r="H17" s="10"/>
      <c r="I17" s="10"/>
      <c r="J17" s="10">
        <f>SUM(J14:J16)</f>
        <v>21865</v>
      </c>
    </row>
    <row r="18" spans="1:10">
      <c r="A18" s="19" t="s">
        <v>29</v>
      </c>
      <c r="B18" s="62" t="s">
        <v>98</v>
      </c>
      <c r="C18" s="14">
        <f>C13+C17</f>
        <v>0</v>
      </c>
      <c r="D18" s="14">
        <f>D13+D17</f>
        <v>23325</v>
      </c>
      <c r="E18" s="14"/>
      <c r="F18" s="14"/>
      <c r="G18" s="14"/>
      <c r="H18" s="14">
        <f>H13+H17</f>
        <v>0</v>
      </c>
      <c r="I18" s="14">
        <f>I13+I17</f>
        <v>0</v>
      </c>
      <c r="J18" s="14">
        <f>J13+J17</f>
        <v>23325</v>
      </c>
    </row>
    <row r="19" spans="1:10" s="96" customFormat="1">
      <c r="A19" s="65"/>
      <c r="B19" s="66"/>
      <c r="C19" s="67"/>
      <c r="D19" s="67"/>
      <c r="E19" s="67"/>
      <c r="F19" s="67"/>
      <c r="G19" s="67"/>
      <c r="H19" s="67"/>
      <c r="I19" s="67"/>
      <c r="J19" s="67"/>
    </row>
    <row r="20" spans="1:10">
      <c r="A20" s="65"/>
      <c r="B20" s="66"/>
      <c r="C20" s="67"/>
      <c r="D20" s="67"/>
      <c r="E20" s="67"/>
      <c r="F20" s="67"/>
      <c r="G20" s="67"/>
      <c r="H20" s="67"/>
      <c r="I20" s="67"/>
      <c r="J20" s="67"/>
    </row>
    <row r="21" spans="1:10" ht="12.75" customHeight="1">
      <c r="A21" s="230"/>
      <c r="B21" s="231" t="s">
        <v>63</v>
      </c>
      <c r="C21" s="221" t="s">
        <v>81</v>
      </c>
      <c r="D21" s="209" t="s">
        <v>78</v>
      </c>
      <c r="E21" s="221" t="s">
        <v>81</v>
      </c>
      <c r="F21" s="209" t="s">
        <v>79</v>
      </c>
      <c r="G21" s="221" t="s">
        <v>81</v>
      </c>
      <c r="H21" s="232" t="s">
        <v>80</v>
      </c>
      <c r="I21" s="221" t="s">
        <v>81</v>
      </c>
      <c r="J21" s="232" t="s">
        <v>19</v>
      </c>
    </row>
    <row r="22" spans="1:10">
      <c r="A22" s="230"/>
      <c r="B22" s="231"/>
      <c r="C22" s="221"/>
      <c r="D22" s="209"/>
      <c r="E22" s="221"/>
      <c r="F22" s="209"/>
      <c r="G22" s="221"/>
      <c r="H22" s="232"/>
      <c r="I22" s="221"/>
      <c r="J22" s="232"/>
    </row>
    <row r="23" spans="1:10">
      <c r="A23" s="69" t="s">
        <v>9</v>
      </c>
      <c r="B23" s="70" t="s">
        <v>90</v>
      </c>
      <c r="C23" s="45">
        <v>6</v>
      </c>
      <c r="D23" s="45">
        <v>12830</v>
      </c>
      <c r="E23" s="45">
        <v>0</v>
      </c>
      <c r="F23" s="45"/>
      <c r="G23" s="45">
        <v>0</v>
      </c>
      <c r="H23" s="8"/>
      <c r="I23" s="10">
        <v>6</v>
      </c>
      <c r="J23" s="45">
        <v>12830</v>
      </c>
    </row>
    <row r="24" spans="1:10">
      <c r="A24" s="20" t="s">
        <v>12</v>
      </c>
      <c r="B24" s="70" t="s">
        <v>91</v>
      </c>
      <c r="C24" s="45"/>
      <c r="D24" s="45">
        <v>3320</v>
      </c>
      <c r="E24" s="45"/>
      <c r="F24" s="45"/>
      <c r="G24" s="45"/>
      <c r="H24" s="8"/>
      <c r="I24" s="8"/>
      <c r="J24" s="45">
        <v>3320</v>
      </c>
    </row>
    <row r="25" spans="1:10">
      <c r="A25" s="69" t="s">
        <v>14</v>
      </c>
      <c r="B25" s="71" t="s">
        <v>92</v>
      </c>
      <c r="C25" s="72"/>
      <c r="D25" s="72">
        <v>7175</v>
      </c>
      <c r="E25" s="72"/>
      <c r="F25" s="72"/>
      <c r="G25" s="72"/>
      <c r="H25" s="18"/>
      <c r="I25" s="18"/>
      <c r="J25" s="72">
        <v>7175</v>
      </c>
    </row>
    <row r="26" spans="1:10">
      <c r="A26" s="20" t="s">
        <v>16</v>
      </c>
      <c r="B26" s="73" t="s">
        <v>76</v>
      </c>
      <c r="C26" s="73"/>
      <c r="D26" s="14">
        <f>SUM(D23:D25)</f>
        <v>23325</v>
      </c>
      <c r="E26" s="14"/>
      <c r="F26" s="14">
        <f>SUM(F23:F25)</f>
        <v>0</v>
      </c>
      <c r="G26" s="14"/>
      <c r="H26" s="14">
        <f>SUM(H23:H25)</f>
        <v>0</v>
      </c>
      <c r="I26" s="14"/>
      <c r="J26" s="14">
        <f>SUM(J23:J25)</f>
        <v>23325</v>
      </c>
    </row>
  </sheetData>
  <sheetProtection selectLockedCells="1" selectUnlockedCells="1"/>
  <mergeCells count="23">
    <mergeCell ref="J21:J22"/>
    <mergeCell ref="G7:G8"/>
    <mergeCell ref="H7:H8"/>
    <mergeCell ref="I7:I8"/>
    <mergeCell ref="J7:J8"/>
    <mergeCell ref="G21:G22"/>
    <mergeCell ref="H21:H22"/>
    <mergeCell ref="F21:F22"/>
    <mergeCell ref="A1:J1"/>
    <mergeCell ref="A2:J2"/>
    <mergeCell ref="A4:J4"/>
    <mergeCell ref="A7:A9"/>
    <mergeCell ref="B7:B8"/>
    <mergeCell ref="C7:C8"/>
    <mergeCell ref="D7:D8"/>
    <mergeCell ref="E7:E8"/>
    <mergeCell ref="F7:F8"/>
    <mergeCell ref="A21:A22"/>
    <mergeCell ref="B21:B22"/>
    <mergeCell ref="C21:C22"/>
    <mergeCell ref="D21:D22"/>
    <mergeCell ref="E21:E22"/>
    <mergeCell ref="I21:I22"/>
  </mergeCells>
  <phoneticPr fontId="0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7"/>
  <sheetViews>
    <sheetView zoomScaleNormal="100" workbookViewId="0">
      <selection activeCell="A2" sqref="A2:J2"/>
    </sheetView>
  </sheetViews>
  <sheetFormatPr defaultRowHeight="12.75"/>
  <cols>
    <col min="1" max="1" width="3.7109375" customWidth="1"/>
    <col min="2" max="2" width="34" customWidth="1"/>
    <col min="3" max="3" width="5.42578125" customWidth="1"/>
    <col min="4" max="4" width="14.85546875" customWidth="1"/>
    <col min="5" max="5" width="5.85546875" customWidth="1"/>
    <col min="6" max="6" width="14" customWidth="1"/>
    <col min="7" max="7" width="5.85546875" customWidth="1"/>
    <col min="8" max="8" width="14.42578125" customWidth="1"/>
    <col min="9" max="9" width="5.7109375" customWidth="1"/>
    <col min="10" max="10" width="21" customWidth="1"/>
  </cols>
  <sheetData>
    <row r="1" spans="1:10">
      <c r="A1" s="213" t="s">
        <v>322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223" t="s">
        <v>327</v>
      </c>
      <c r="B2" s="213"/>
      <c r="C2" s="213"/>
      <c r="D2" s="213"/>
      <c r="E2" s="213"/>
      <c r="F2" s="213"/>
      <c r="G2" s="213"/>
      <c r="H2" s="213"/>
      <c r="I2" s="213"/>
      <c r="J2" s="213"/>
    </row>
    <row r="4" spans="1:10" ht="12.75" customHeight="1">
      <c r="A4" s="233" t="s">
        <v>321</v>
      </c>
      <c r="B4" s="233"/>
      <c r="C4" s="233"/>
      <c r="D4" s="233"/>
      <c r="E4" s="233"/>
      <c r="F4" s="233"/>
      <c r="G4" s="233"/>
      <c r="H4" s="233"/>
      <c r="I4" s="233"/>
      <c r="J4" s="233"/>
    </row>
    <row r="5" spans="1:10" ht="12.75" customHeight="1">
      <c r="A5" s="233"/>
      <c r="B5" s="233"/>
      <c r="C5" s="233"/>
      <c r="D5" s="233"/>
      <c r="E5" s="233"/>
      <c r="F5" s="233"/>
      <c r="G5" s="233"/>
      <c r="H5" s="233"/>
      <c r="I5" s="233"/>
      <c r="J5" s="233"/>
    </row>
    <row r="6" spans="1:10">
      <c r="A6" s="233"/>
      <c r="B6" s="233"/>
      <c r="C6" s="233"/>
      <c r="D6" s="233"/>
      <c r="E6" s="233"/>
      <c r="F6" s="233"/>
      <c r="G6" s="233"/>
      <c r="H6" s="233"/>
      <c r="I6" s="233"/>
      <c r="J6" s="233"/>
    </row>
    <row r="7" spans="1:10" ht="12.75" customHeight="1">
      <c r="A7" s="227" t="s">
        <v>99</v>
      </c>
      <c r="B7" s="210" t="s">
        <v>4</v>
      </c>
      <c r="C7" s="221"/>
      <c r="D7" s="209" t="s">
        <v>78</v>
      </c>
      <c r="E7" s="232"/>
      <c r="F7" s="209" t="s">
        <v>100</v>
      </c>
      <c r="G7" s="209"/>
      <c r="H7" s="209" t="s">
        <v>80</v>
      </c>
      <c r="I7" s="209"/>
      <c r="J7" s="209" t="s">
        <v>19</v>
      </c>
    </row>
    <row r="8" spans="1:10" ht="21.6" customHeight="1">
      <c r="A8" s="227"/>
      <c r="B8" s="210"/>
      <c r="C8" s="221"/>
      <c r="D8" s="209"/>
      <c r="E8" s="232"/>
      <c r="F8" s="209"/>
      <c r="G8" s="209"/>
      <c r="H8" s="209"/>
      <c r="I8" s="209"/>
      <c r="J8" s="209"/>
    </row>
    <row r="9" spans="1:10">
      <c r="A9" s="227"/>
      <c r="B9" s="35" t="s">
        <v>5</v>
      </c>
      <c r="C9" s="4"/>
      <c r="D9" s="12"/>
      <c r="E9" s="36"/>
      <c r="F9" s="36"/>
      <c r="G9" s="36"/>
      <c r="H9" s="37"/>
      <c r="I9" s="37"/>
      <c r="J9" s="76"/>
    </row>
    <row r="10" spans="1:10">
      <c r="A10" s="5" t="s">
        <v>9</v>
      </c>
      <c r="B10" s="11" t="s">
        <v>101</v>
      </c>
      <c r="C10" s="7"/>
      <c r="D10" s="7">
        <v>6516</v>
      </c>
      <c r="E10" s="8"/>
      <c r="F10" s="8"/>
      <c r="G10" s="8"/>
      <c r="H10" s="8"/>
      <c r="I10" s="8"/>
      <c r="J10" s="77">
        <v>6516</v>
      </c>
    </row>
    <row r="11" spans="1:10">
      <c r="A11" s="5" t="s">
        <v>12</v>
      </c>
      <c r="B11" s="11" t="s">
        <v>83</v>
      </c>
      <c r="C11" s="7"/>
      <c r="D11" s="7">
        <v>1760</v>
      </c>
      <c r="E11" s="8"/>
      <c r="F11" s="8"/>
      <c r="G11" s="8"/>
      <c r="H11" s="8"/>
      <c r="I11" s="8"/>
      <c r="J11" s="77">
        <v>1760</v>
      </c>
    </row>
    <row r="12" spans="1:10">
      <c r="A12" s="5" t="s">
        <v>14</v>
      </c>
      <c r="B12" s="50" t="s">
        <v>102</v>
      </c>
      <c r="C12" s="78"/>
      <c r="D12" s="78">
        <f>SUM(D10:D11)</f>
        <v>8276</v>
      </c>
      <c r="E12" s="78"/>
      <c r="F12" s="78"/>
      <c r="G12" s="78"/>
      <c r="H12" s="78"/>
      <c r="I12" s="78"/>
      <c r="J12" s="78">
        <f>SUM(J9:J11)</f>
        <v>8276</v>
      </c>
    </row>
    <row r="13" spans="1:10">
      <c r="A13" s="5" t="s">
        <v>16</v>
      </c>
      <c r="B13" s="22" t="s">
        <v>86</v>
      </c>
      <c r="C13" s="7"/>
      <c r="D13" s="7">
        <v>17435</v>
      </c>
      <c r="E13" s="8"/>
      <c r="F13" s="8"/>
      <c r="G13" s="8"/>
      <c r="H13" s="8"/>
      <c r="I13" s="8"/>
      <c r="J13" s="77">
        <v>17435</v>
      </c>
    </row>
    <row r="14" spans="1:10">
      <c r="A14" s="5" t="s">
        <v>20</v>
      </c>
      <c r="B14" s="22" t="s">
        <v>96</v>
      </c>
      <c r="C14" s="79"/>
      <c r="D14" s="79">
        <v>3875</v>
      </c>
      <c r="E14" s="8"/>
      <c r="F14" s="8"/>
      <c r="G14" s="8"/>
      <c r="H14" s="8"/>
      <c r="I14" s="8"/>
      <c r="J14" s="77">
        <v>3875</v>
      </c>
    </row>
    <row r="15" spans="1:10">
      <c r="A15" s="5" t="s">
        <v>23</v>
      </c>
      <c r="B15" s="70" t="s">
        <v>97</v>
      </c>
      <c r="C15" s="79"/>
      <c r="D15" s="79">
        <v>535</v>
      </c>
      <c r="E15" s="8"/>
      <c r="F15" s="8"/>
      <c r="G15" s="8"/>
      <c r="H15" s="8"/>
      <c r="I15" s="8"/>
      <c r="J15" s="77">
        <v>535</v>
      </c>
    </row>
    <row r="16" spans="1:10">
      <c r="A16" s="5" t="s">
        <v>25</v>
      </c>
      <c r="B16" s="61" t="s">
        <v>88</v>
      </c>
      <c r="C16" s="9"/>
      <c r="D16" s="9">
        <f>SUM(D13:D15)</f>
        <v>21845</v>
      </c>
      <c r="E16" s="9"/>
      <c r="F16" s="9"/>
      <c r="G16" s="9"/>
      <c r="H16" s="9"/>
      <c r="I16" s="9"/>
      <c r="J16" s="9">
        <f>SUM(J13:J15)</f>
        <v>21845</v>
      </c>
    </row>
    <row r="17" spans="1:10">
      <c r="A17" s="19" t="s">
        <v>27</v>
      </c>
      <c r="B17" s="73" t="s">
        <v>103</v>
      </c>
      <c r="C17" s="13"/>
      <c r="D17" s="13">
        <f>D12+D16</f>
        <v>30121</v>
      </c>
      <c r="E17" s="13"/>
      <c r="F17" s="13"/>
      <c r="G17" s="13"/>
      <c r="H17" s="13">
        <f>H12+H16</f>
        <v>0</v>
      </c>
      <c r="I17" s="13"/>
      <c r="J17" s="13">
        <f>J12+J16</f>
        <v>30121</v>
      </c>
    </row>
    <row r="18" spans="1:10">
      <c r="A18" s="63"/>
      <c r="B18" s="80"/>
      <c r="C18" s="64"/>
      <c r="D18" s="64"/>
      <c r="E18" s="64"/>
      <c r="F18" s="64"/>
      <c r="G18" s="64"/>
      <c r="H18" s="64"/>
      <c r="I18" s="64"/>
      <c r="J18" s="64"/>
    </row>
    <row r="19" spans="1:10">
      <c r="A19" s="65"/>
      <c r="B19" s="81"/>
      <c r="C19" s="67"/>
      <c r="D19" s="67"/>
      <c r="E19" s="67"/>
      <c r="F19" s="67"/>
      <c r="G19" s="67"/>
      <c r="H19" s="67"/>
      <c r="I19" s="67"/>
      <c r="J19" s="67"/>
    </row>
    <row r="20" spans="1:10" ht="36" customHeight="1">
      <c r="A20" s="51"/>
      <c r="B20" s="53" t="s">
        <v>63</v>
      </c>
      <c r="C20" s="3" t="s">
        <v>81</v>
      </c>
      <c r="D20" s="68" t="s">
        <v>78</v>
      </c>
      <c r="E20" s="68" t="s">
        <v>81</v>
      </c>
      <c r="F20" s="68" t="s">
        <v>100</v>
      </c>
      <c r="G20" s="68" t="s">
        <v>81</v>
      </c>
      <c r="H20" s="2" t="s">
        <v>80</v>
      </c>
      <c r="I20" s="2" t="s">
        <v>81</v>
      </c>
      <c r="J20" s="2" t="s">
        <v>19</v>
      </c>
    </row>
    <row r="21" spans="1:10" ht="15" customHeight="1">
      <c r="A21" s="20" t="s">
        <v>9</v>
      </c>
      <c r="B21" s="82" t="s">
        <v>104</v>
      </c>
      <c r="C21" s="83">
        <v>8</v>
      </c>
      <c r="D21" s="84">
        <v>12866</v>
      </c>
      <c r="E21" s="85">
        <v>0</v>
      </c>
      <c r="F21" s="85"/>
      <c r="G21" s="85">
        <v>0</v>
      </c>
      <c r="H21" s="16"/>
      <c r="I21" s="16">
        <v>8</v>
      </c>
      <c r="J21" s="84">
        <v>12866</v>
      </c>
    </row>
    <row r="22" spans="1:10">
      <c r="A22" s="20" t="s">
        <v>12</v>
      </c>
      <c r="B22" s="70" t="s">
        <v>91</v>
      </c>
      <c r="C22" s="45"/>
      <c r="D22" s="8">
        <v>3490</v>
      </c>
      <c r="E22" s="8"/>
      <c r="F22" s="8"/>
      <c r="G22" s="8"/>
      <c r="H22" s="8"/>
      <c r="I22" s="8"/>
      <c r="J22" s="8">
        <v>3490</v>
      </c>
    </row>
    <row r="23" spans="1:10">
      <c r="A23" s="20" t="s">
        <v>14</v>
      </c>
      <c r="B23" s="70" t="s">
        <v>92</v>
      </c>
      <c r="C23" s="45"/>
      <c r="D23" s="8">
        <v>13765</v>
      </c>
      <c r="E23" s="8"/>
      <c r="F23" s="8"/>
      <c r="G23" s="8"/>
      <c r="H23" s="8"/>
      <c r="I23" s="8"/>
      <c r="J23" s="8">
        <v>13765</v>
      </c>
    </row>
    <row r="24" spans="1:10">
      <c r="A24" s="20" t="s">
        <v>16</v>
      </c>
      <c r="B24" s="86" t="s">
        <v>76</v>
      </c>
      <c r="C24" s="56"/>
      <c r="D24" s="56">
        <f>SUM(D21:D23)</f>
        <v>30121</v>
      </c>
      <c r="E24" s="14"/>
      <c r="F24" s="14"/>
      <c r="G24" s="14"/>
      <c r="H24" s="14"/>
      <c r="I24" s="14"/>
      <c r="J24" s="14">
        <f>SUM(J21:J23)</f>
        <v>30121</v>
      </c>
    </row>
    <row r="25" spans="1:10">
      <c r="A25" s="74"/>
      <c r="B25" s="87"/>
      <c r="C25" s="88"/>
      <c r="D25" s="88"/>
      <c r="E25" s="89"/>
      <c r="F25" s="89"/>
      <c r="G25" s="89"/>
      <c r="H25" s="89"/>
      <c r="I25" s="89"/>
      <c r="J25" s="89"/>
    </row>
    <row r="26" spans="1:10">
      <c r="H26" s="213"/>
      <c r="I26" s="213"/>
      <c r="J26" s="213"/>
    </row>
    <row r="27" spans="1:10">
      <c r="A27" s="65"/>
      <c r="B27" s="66"/>
      <c r="C27" s="67"/>
      <c r="D27" s="67"/>
      <c r="E27" s="67"/>
      <c r="F27" s="67"/>
      <c r="G27" s="67"/>
      <c r="H27" s="67"/>
      <c r="I27" s="67"/>
      <c r="J27" s="90"/>
    </row>
  </sheetData>
  <sheetProtection selectLockedCells="1" selectUnlockedCells="1"/>
  <mergeCells count="16">
    <mergeCell ref="H26:J26"/>
    <mergeCell ref="A6:J6"/>
    <mergeCell ref="A7:A9"/>
    <mergeCell ref="B7:B8"/>
    <mergeCell ref="C7:C8"/>
    <mergeCell ref="D7:D8"/>
    <mergeCell ref="E7:E8"/>
    <mergeCell ref="F7:F8"/>
    <mergeCell ref="G7:G8"/>
    <mergeCell ref="H7:H8"/>
    <mergeCell ref="I7:I8"/>
    <mergeCell ref="A1:J1"/>
    <mergeCell ref="A2:J2"/>
    <mergeCell ref="A4:J4"/>
    <mergeCell ref="A5:J5"/>
    <mergeCell ref="J7:J8"/>
  </mergeCells>
  <phoneticPr fontId="0" type="noConversion"/>
  <pageMargins left="0.75" right="0.75" top="1" bottom="1" header="0.51180555555555551" footer="0.51180555555555551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8"/>
  <sheetViews>
    <sheetView showGridLines="0" workbookViewId="0">
      <selection activeCell="A3" sqref="A3:I3"/>
    </sheetView>
  </sheetViews>
  <sheetFormatPr defaultColWidth="11.7109375" defaultRowHeight="12.75"/>
  <cols>
    <col min="1" max="1" width="3.140625" style="1" customWidth="1"/>
    <col min="2" max="2" width="3.7109375" style="91" customWidth="1"/>
    <col min="3" max="3" width="40.28515625" style="1" customWidth="1"/>
    <col min="4" max="4" width="9" style="1" customWidth="1"/>
    <col min="5" max="5" width="10.140625" style="1" customWidth="1"/>
    <col min="6" max="6" width="11" style="1" customWidth="1"/>
    <col min="7" max="7" width="7" style="1" customWidth="1"/>
    <col min="8" max="16384" width="11.7109375" style="1"/>
  </cols>
  <sheetData>
    <row r="1" spans="1:9">
      <c r="A1" s="212"/>
      <c r="B1" s="212"/>
      <c r="C1" s="212"/>
      <c r="D1" s="212"/>
      <c r="E1" s="212"/>
      <c r="F1" s="212"/>
      <c r="G1" s="212"/>
      <c r="H1" s="212"/>
    </row>
    <row r="2" spans="1:9">
      <c r="A2" s="213" t="s">
        <v>334</v>
      </c>
      <c r="B2" s="213"/>
      <c r="C2" s="213"/>
      <c r="D2" s="213"/>
      <c r="E2" s="213"/>
      <c r="F2" s="213"/>
      <c r="G2" s="213"/>
      <c r="H2" s="213"/>
    </row>
    <row r="3" spans="1:9">
      <c r="A3" s="223" t="s">
        <v>394</v>
      </c>
      <c r="B3" s="213"/>
      <c r="C3" s="213"/>
      <c r="D3" s="213"/>
      <c r="E3" s="213"/>
      <c r="F3" s="213"/>
      <c r="G3" s="213"/>
      <c r="H3" s="213"/>
      <c r="I3" s="213"/>
    </row>
    <row r="4" spans="1:9">
      <c r="A4" s="213"/>
      <c r="B4" s="213"/>
      <c r="C4" s="213"/>
      <c r="D4" s="213"/>
      <c r="E4" s="213"/>
      <c r="F4" s="213"/>
      <c r="G4" s="213"/>
      <c r="H4" s="213"/>
      <c r="I4" s="213"/>
    </row>
    <row r="5" spans="1:9">
      <c r="A5" s="235" t="s">
        <v>106</v>
      </c>
      <c r="B5" s="235"/>
      <c r="C5" s="235"/>
      <c r="D5" s="235"/>
      <c r="E5" s="235"/>
      <c r="F5" s="235"/>
      <c r="G5" s="235"/>
      <c r="H5" s="235"/>
      <c r="I5" s="235"/>
    </row>
    <row r="6" spans="1:9">
      <c r="A6" s="235" t="s">
        <v>107</v>
      </c>
      <c r="B6" s="235"/>
      <c r="C6" s="235"/>
      <c r="D6" s="235"/>
      <c r="E6" s="235"/>
      <c r="F6" s="235"/>
      <c r="G6" s="235"/>
      <c r="H6" s="235"/>
      <c r="I6" s="235"/>
    </row>
    <row r="7" spans="1:9" ht="12.75" customHeight="1">
      <c r="A7" s="236" t="s">
        <v>2</v>
      </c>
      <c r="B7" s="236"/>
      <c r="C7" s="236"/>
      <c r="D7" s="236"/>
      <c r="E7" s="236"/>
      <c r="F7" s="236"/>
      <c r="G7" s="236"/>
      <c r="H7" s="236"/>
      <c r="I7" s="236"/>
    </row>
    <row r="8" spans="1:9">
      <c r="A8" s="209" t="s">
        <v>3</v>
      </c>
      <c r="B8" s="209"/>
      <c r="C8" s="210" t="s">
        <v>4</v>
      </c>
      <c r="D8" s="204" t="s">
        <v>331</v>
      </c>
      <c r="E8" s="205" t="s">
        <v>332</v>
      </c>
      <c r="F8" s="206"/>
      <c r="G8" s="206"/>
      <c r="H8" s="132"/>
      <c r="I8" s="208" t="s">
        <v>333</v>
      </c>
    </row>
    <row r="9" spans="1:9">
      <c r="A9" s="209"/>
      <c r="B9" s="209"/>
      <c r="C9" s="210"/>
      <c r="D9" s="204"/>
      <c r="E9" s="107" t="s">
        <v>359</v>
      </c>
      <c r="F9" s="107" t="s">
        <v>360</v>
      </c>
      <c r="G9" s="107" t="s">
        <v>361</v>
      </c>
      <c r="H9" s="107" t="s">
        <v>362</v>
      </c>
      <c r="I9" s="208"/>
    </row>
    <row r="10" spans="1:9">
      <c r="A10" s="103"/>
      <c r="B10" s="103"/>
      <c r="C10" s="57" t="s">
        <v>5</v>
      </c>
      <c r="D10" s="109" t="s">
        <v>325</v>
      </c>
      <c r="E10" s="110"/>
      <c r="F10" s="110"/>
      <c r="G10" s="111"/>
      <c r="H10" s="111"/>
      <c r="I10" s="110"/>
    </row>
    <row r="11" spans="1:9">
      <c r="A11" s="6" t="s">
        <v>9</v>
      </c>
      <c r="B11" s="133" t="s">
        <v>10</v>
      </c>
      <c r="C11" s="10" t="s">
        <v>11</v>
      </c>
      <c r="D11" s="7"/>
      <c r="E11" s="110"/>
      <c r="F11" s="110"/>
      <c r="G11" s="111"/>
      <c r="H11" s="111"/>
      <c r="I11" s="110"/>
    </row>
    <row r="12" spans="1:9">
      <c r="A12" s="6" t="s">
        <v>12</v>
      </c>
      <c r="B12" s="134" t="s">
        <v>12</v>
      </c>
      <c r="C12" s="50" t="s">
        <v>364</v>
      </c>
      <c r="D12" s="7"/>
      <c r="E12" s="110"/>
      <c r="F12" s="110"/>
      <c r="G12" s="111"/>
      <c r="H12" s="111"/>
      <c r="I12" s="110"/>
    </row>
    <row r="13" spans="1:9">
      <c r="A13" s="6" t="s">
        <v>14</v>
      </c>
      <c r="B13" s="116"/>
      <c r="C13" s="135" t="s">
        <v>82</v>
      </c>
      <c r="D13" s="136">
        <v>100</v>
      </c>
      <c r="E13" s="110"/>
      <c r="F13" s="110"/>
      <c r="G13" s="111"/>
      <c r="H13" s="111"/>
      <c r="I13" s="110">
        <f>SUM(D13:H13)</f>
        <v>100</v>
      </c>
    </row>
    <row r="14" spans="1:9">
      <c r="A14" s="6" t="s">
        <v>16</v>
      </c>
      <c r="B14" s="134"/>
      <c r="C14" s="137" t="s">
        <v>83</v>
      </c>
      <c r="D14" s="7">
        <v>27</v>
      </c>
      <c r="E14" s="110"/>
      <c r="F14" s="110"/>
      <c r="G14" s="111"/>
      <c r="H14" s="111"/>
      <c r="I14" s="110">
        <f t="shared" ref="I14:I77" si="0">SUM(D14:H14)</f>
        <v>27</v>
      </c>
    </row>
    <row r="15" spans="1:9">
      <c r="A15" s="6" t="s">
        <v>18</v>
      </c>
      <c r="B15" s="134"/>
      <c r="C15" s="137" t="s">
        <v>84</v>
      </c>
      <c r="D15" s="7">
        <v>50</v>
      </c>
      <c r="E15" s="110"/>
      <c r="F15" s="110"/>
      <c r="G15" s="111"/>
      <c r="H15" s="111"/>
      <c r="I15" s="110">
        <f t="shared" si="0"/>
        <v>50</v>
      </c>
    </row>
    <row r="16" spans="1:9">
      <c r="A16" s="6" t="s">
        <v>20</v>
      </c>
      <c r="B16" s="19"/>
      <c r="C16" s="14" t="s">
        <v>108</v>
      </c>
      <c r="D16" s="13">
        <f>SUM(D13:D15)</f>
        <v>177</v>
      </c>
      <c r="E16" s="13">
        <f>SUM(E13:E15)</f>
        <v>0</v>
      </c>
      <c r="F16" s="13">
        <f>SUM(F13:F15)</f>
        <v>0</v>
      </c>
      <c r="G16" s="13">
        <f>SUM(G13:G15)</f>
        <v>0</v>
      </c>
      <c r="H16" s="64"/>
      <c r="I16" s="121">
        <f t="shared" si="0"/>
        <v>177</v>
      </c>
    </row>
    <row r="17" spans="1:9">
      <c r="A17" s="6" t="s">
        <v>23</v>
      </c>
      <c r="B17" s="6"/>
      <c r="C17" s="11" t="s">
        <v>93</v>
      </c>
      <c r="D17" s="7">
        <v>1150</v>
      </c>
      <c r="E17" s="110"/>
      <c r="F17" s="110">
        <v>-575</v>
      </c>
      <c r="G17" s="111"/>
      <c r="H17" s="111">
        <v>25</v>
      </c>
      <c r="I17" s="110">
        <f t="shared" si="0"/>
        <v>600</v>
      </c>
    </row>
    <row r="18" spans="1:9">
      <c r="A18" s="6" t="s">
        <v>25</v>
      </c>
      <c r="B18" s="6"/>
      <c r="C18" s="58" t="s">
        <v>94</v>
      </c>
      <c r="D18" s="7">
        <v>0</v>
      </c>
      <c r="E18" s="110"/>
      <c r="F18" s="110"/>
      <c r="G18" s="111"/>
      <c r="H18" s="111"/>
      <c r="I18" s="110">
        <f t="shared" si="0"/>
        <v>0</v>
      </c>
    </row>
    <row r="19" spans="1:9">
      <c r="A19" s="6" t="s">
        <v>27</v>
      </c>
      <c r="B19" s="6"/>
      <c r="C19" s="58" t="s">
        <v>83</v>
      </c>
      <c r="D19" s="7">
        <v>310</v>
      </c>
      <c r="E19" s="110"/>
      <c r="F19" s="110">
        <v>-155</v>
      </c>
      <c r="G19" s="111"/>
      <c r="H19" s="111">
        <v>7</v>
      </c>
      <c r="I19" s="110">
        <f t="shared" si="0"/>
        <v>162</v>
      </c>
    </row>
    <row r="20" spans="1:9">
      <c r="A20" s="6" t="s">
        <v>29</v>
      </c>
      <c r="B20" s="19"/>
      <c r="C20" s="14" t="s">
        <v>98</v>
      </c>
      <c r="D20" s="13">
        <f>SUM(D17:D19)</f>
        <v>1460</v>
      </c>
      <c r="E20" s="13">
        <f>SUM(E17:E19)</f>
        <v>0</v>
      </c>
      <c r="F20" s="13">
        <f>SUM(F17:F19)</f>
        <v>-730</v>
      </c>
      <c r="G20" s="13">
        <f>SUM(G17:G19)</f>
        <v>0</v>
      </c>
      <c r="H20" s="13">
        <f>SUM(H17:H19)</f>
        <v>32</v>
      </c>
      <c r="I20" s="121">
        <f t="shared" si="0"/>
        <v>762</v>
      </c>
    </row>
    <row r="21" spans="1:9">
      <c r="A21" s="6" t="s">
        <v>31</v>
      </c>
      <c r="B21" s="6"/>
      <c r="C21" s="11" t="s">
        <v>101</v>
      </c>
      <c r="D21" s="7">
        <v>6516</v>
      </c>
      <c r="E21" s="110"/>
      <c r="F21" s="110">
        <v>-3258</v>
      </c>
      <c r="G21" s="111"/>
      <c r="H21" s="111"/>
      <c r="I21" s="110">
        <f t="shared" si="0"/>
        <v>3258</v>
      </c>
    </row>
    <row r="22" spans="1:9">
      <c r="A22" s="6" t="s">
        <v>33</v>
      </c>
      <c r="B22" s="6"/>
      <c r="C22" s="11" t="s">
        <v>83</v>
      </c>
      <c r="D22" s="7">
        <v>1760</v>
      </c>
      <c r="E22" s="110"/>
      <c r="F22" s="110">
        <v>-880</v>
      </c>
      <c r="G22" s="111"/>
      <c r="H22" s="111"/>
      <c r="I22" s="110">
        <f t="shared" si="0"/>
        <v>880</v>
      </c>
    </row>
    <row r="23" spans="1:9">
      <c r="A23" s="6" t="s">
        <v>34</v>
      </c>
      <c r="B23" s="19"/>
      <c r="C23" s="14" t="s">
        <v>109</v>
      </c>
      <c r="D23" s="13">
        <f>SUM(D21:D22)</f>
        <v>8276</v>
      </c>
      <c r="E23" s="13">
        <f>SUM(E21:E22)</f>
        <v>0</v>
      </c>
      <c r="F23" s="13">
        <f>SUM(F21:F22)</f>
        <v>-4138</v>
      </c>
      <c r="G23" s="13">
        <f>SUM(G21:G22)</f>
        <v>0</v>
      </c>
      <c r="H23" s="64"/>
      <c r="I23" s="121">
        <f t="shared" si="0"/>
        <v>4138</v>
      </c>
    </row>
    <row r="24" spans="1:9">
      <c r="A24" s="6" t="s">
        <v>37</v>
      </c>
      <c r="B24" s="6"/>
      <c r="C24" s="58" t="s">
        <v>110</v>
      </c>
      <c r="D24" s="7">
        <v>2980</v>
      </c>
      <c r="E24" s="110"/>
      <c r="F24" s="110"/>
      <c r="G24" s="111"/>
      <c r="H24" s="111"/>
      <c r="I24" s="110">
        <f t="shared" si="0"/>
        <v>2980</v>
      </c>
    </row>
    <row r="25" spans="1:9">
      <c r="A25" s="6" t="s">
        <v>40</v>
      </c>
      <c r="B25" s="6"/>
      <c r="C25" s="11" t="s">
        <v>111</v>
      </c>
      <c r="D25" s="7">
        <v>2300</v>
      </c>
      <c r="E25" s="110"/>
      <c r="F25" s="110"/>
      <c r="G25" s="111"/>
      <c r="H25" s="111"/>
      <c r="I25" s="110">
        <f t="shared" si="0"/>
        <v>2300</v>
      </c>
    </row>
    <row r="26" spans="1:9">
      <c r="A26" s="6" t="s">
        <v>43</v>
      </c>
      <c r="B26" s="6"/>
      <c r="C26" s="11" t="s">
        <v>112</v>
      </c>
      <c r="D26" s="7">
        <v>9910</v>
      </c>
      <c r="E26" s="110"/>
      <c r="F26" s="110"/>
      <c r="G26" s="111"/>
      <c r="H26" s="111"/>
      <c r="I26" s="110">
        <f t="shared" si="0"/>
        <v>9910</v>
      </c>
    </row>
    <row r="27" spans="1:9">
      <c r="A27" s="6" t="s">
        <v>45</v>
      </c>
      <c r="B27" s="6"/>
      <c r="C27" s="11" t="s">
        <v>113</v>
      </c>
      <c r="D27" s="7">
        <v>400</v>
      </c>
      <c r="E27" s="110"/>
      <c r="F27" s="110"/>
      <c r="G27" s="111"/>
      <c r="H27" s="111"/>
      <c r="I27" s="110">
        <f t="shared" si="0"/>
        <v>400</v>
      </c>
    </row>
    <row r="28" spans="1:9">
      <c r="A28" s="6" t="s">
        <v>47</v>
      </c>
      <c r="B28" s="6"/>
      <c r="C28" s="11" t="s">
        <v>83</v>
      </c>
      <c r="D28" s="7">
        <v>4210</v>
      </c>
      <c r="E28" s="110"/>
      <c r="F28" s="110"/>
      <c r="G28" s="111"/>
      <c r="H28" s="111"/>
      <c r="I28" s="110">
        <f t="shared" si="0"/>
        <v>4210</v>
      </c>
    </row>
    <row r="29" spans="1:9">
      <c r="A29" s="6" t="s">
        <v>48</v>
      </c>
      <c r="B29" s="6"/>
      <c r="C29" s="11" t="s">
        <v>114</v>
      </c>
      <c r="D29" s="7">
        <v>400</v>
      </c>
      <c r="E29" s="110"/>
      <c r="F29" s="110"/>
      <c r="G29" s="111"/>
      <c r="H29" s="111"/>
      <c r="I29" s="110">
        <f t="shared" si="0"/>
        <v>400</v>
      </c>
    </row>
    <row r="30" spans="1:9">
      <c r="A30" s="6" t="s">
        <v>51</v>
      </c>
      <c r="B30" s="6"/>
      <c r="C30" s="11" t="s">
        <v>115</v>
      </c>
      <c r="D30" s="7">
        <v>150</v>
      </c>
      <c r="E30" s="110"/>
      <c r="F30" s="110"/>
      <c r="G30" s="111"/>
      <c r="H30" s="111"/>
      <c r="I30" s="110">
        <f t="shared" si="0"/>
        <v>150</v>
      </c>
    </row>
    <row r="31" spans="1:9">
      <c r="A31" s="6" t="s">
        <v>53</v>
      </c>
      <c r="B31" s="6"/>
      <c r="C31" s="11" t="s">
        <v>116</v>
      </c>
      <c r="D31" s="7">
        <v>150</v>
      </c>
      <c r="E31" s="110"/>
      <c r="F31" s="110"/>
      <c r="G31" s="111"/>
      <c r="H31" s="111"/>
      <c r="I31" s="110">
        <f t="shared" si="0"/>
        <v>150</v>
      </c>
    </row>
    <row r="32" spans="1:9">
      <c r="A32" s="6" t="s">
        <v>56</v>
      </c>
      <c r="B32" s="6"/>
      <c r="C32" s="11" t="s">
        <v>117</v>
      </c>
      <c r="D32" s="7">
        <v>100</v>
      </c>
      <c r="E32" s="110"/>
      <c r="F32" s="110"/>
      <c r="G32" s="111"/>
      <c r="H32" s="111"/>
      <c r="I32" s="110">
        <f t="shared" si="0"/>
        <v>100</v>
      </c>
    </row>
    <row r="33" spans="1:9">
      <c r="A33" s="6" t="s">
        <v>59</v>
      </c>
      <c r="B33" s="6"/>
      <c r="C33" s="11" t="s">
        <v>118</v>
      </c>
      <c r="D33" s="7">
        <v>100</v>
      </c>
      <c r="E33" s="110"/>
      <c r="F33" s="110"/>
      <c r="G33" s="111"/>
      <c r="H33" s="111"/>
      <c r="I33" s="110">
        <f t="shared" si="0"/>
        <v>100</v>
      </c>
    </row>
    <row r="34" spans="1:9">
      <c r="A34" s="6" t="s">
        <v>61</v>
      </c>
      <c r="B34" s="6"/>
      <c r="C34" s="11" t="s">
        <v>120</v>
      </c>
      <c r="D34" s="7">
        <v>18000</v>
      </c>
      <c r="E34" s="110"/>
      <c r="F34" s="110"/>
      <c r="G34" s="111"/>
      <c r="H34" s="111"/>
      <c r="I34" s="110">
        <f t="shared" si="0"/>
        <v>18000</v>
      </c>
    </row>
    <row r="35" spans="1:9">
      <c r="A35" s="6" t="s">
        <v>119</v>
      </c>
      <c r="B35" s="6"/>
      <c r="C35" s="11" t="s">
        <v>122</v>
      </c>
      <c r="D35" s="7">
        <v>800</v>
      </c>
      <c r="E35" s="110"/>
      <c r="F35" s="110"/>
      <c r="G35" s="111"/>
      <c r="H35" s="111"/>
      <c r="I35" s="110">
        <f t="shared" si="0"/>
        <v>800</v>
      </c>
    </row>
    <row r="36" spans="1:9">
      <c r="A36" s="6" t="s">
        <v>121</v>
      </c>
      <c r="B36" s="6"/>
      <c r="C36" s="11" t="s">
        <v>124</v>
      </c>
      <c r="D36" s="7">
        <v>200</v>
      </c>
      <c r="E36" s="110"/>
      <c r="F36" s="110"/>
      <c r="G36" s="111"/>
      <c r="H36" s="111"/>
      <c r="I36" s="110">
        <f t="shared" si="0"/>
        <v>200</v>
      </c>
    </row>
    <row r="37" spans="1:9">
      <c r="A37" s="6" t="s">
        <v>123</v>
      </c>
      <c r="B37" s="6"/>
      <c r="C37" s="11" t="s">
        <v>126</v>
      </c>
      <c r="D37" s="7">
        <v>32000</v>
      </c>
      <c r="E37" s="110"/>
      <c r="F37" s="110"/>
      <c r="G37" s="111"/>
      <c r="H37" s="111"/>
      <c r="I37" s="110">
        <f t="shared" si="0"/>
        <v>32000</v>
      </c>
    </row>
    <row r="38" spans="1:9">
      <c r="A38" s="6" t="s">
        <v>125</v>
      </c>
      <c r="B38" s="6"/>
      <c r="C38" s="11" t="s">
        <v>128</v>
      </c>
      <c r="D38" s="7">
        <v>500</v>
      </c>
      <c r="E38" s="110"/>
      <c r="F38" s="110"/>
      <c r="G38" s="111"/>
      <c r="H38" s="111"/>
      <c r="I38" s="110">
        <f t="shared" si="0"/>
        <v>500</v>
      </c>
    </row>
    <row r="39" spans="1:9">
      <c r="A39" s="6" t="s">
        <v>127</v>
      </c>
      <c r="B39" s="6"/>
      <c r="C39" s="11" t="s">
        <v>130</v>
      </c>
      <c r="D39" s="7">
        <v>0</v>
      </c>
      <c r="E39" s="110"/>
      <c r="F39" s="110"/>
      <c r="G39" s="111"/>
      <c r="H39" s="111">
        <v>620</v>
      </c>
      <c r="I39" s="110">
        <f t="shared" si="0"/>
        <v>620</v>
      </c>
    </row>
    <row r="40" spans="1:9">
      <c r="A40" s="6" t="s">
        <v>129</v>
      </c>
      <c r="B40" s="6"/>
      <c r="C40" s="11" t="s">
        <v>83</v>
      </c>
      <c r="D40" s="7">
        <v>14100</v>
      </c>
      <c r="E40" s="110"/>
      <c r="F40" s="110"/>
      <c r="G40" s="111"/>
      <c r="H40" s="111"/>
      <c r="I40" s="110">
        <f t="shared" si="0"/>
        <v>14100</v>
      </c>
    </row>
    <row r="41" spans="1:9">
      <c r="A41" s="6" t="s">
        <v>131</v>
      </c>
      <c r="B41" s="19"/>
      <c r="C41" s="14" t="s">
        <v>133</v>
      </c>
      <c r="D41" s="138">
        <f>SUM(D29:D39)</f>
        <v>52400</v>
      </c>
      <c r="E41" s="138">
        <f>SUM(E29:E39)</f>
        <v>0</v>
      </c>
      <c r="F41" s="138">
        <f>SUM(F29:F39)</f>
        <v>0</v>
      </c>
      <c r="G41" s="138">
        <f>SUM(G29:G39)</f>
        <v>0</v>
      </c>
      <c r="H41" s="138">
        <f>SUM(H29:H39)</f>
        <v>620</v>
      </c>
      <c r="I41" s="121">
        <f t="shared" si="0"/>
        <v>53020</v>
      </c>
    </row>
    <row r="42" spans="1:9">
      <c r="A42" s="6" t="s">
        <v>132</v>
      </c>
      <c r="B42" s="6"/>
      <c r="C42" s="10" t="s">
        <v>135</v>
      </c>
      <c r="D42" s="9">
        <f>D17+D18+D24+D25+D26+D27+D21+D41+D13+D15</f>
        <v>75806</v>
      </c>
      <c r="E42" s="9">
        <f>E17+E18+E24+E25+E26+E27+E21+E41+E13+E15</f>
        <v>0</v>
      </c>
      <c r="F42" s="9">
        <f>F17+F18+F24+F25+F26+F27+F21+F41+F13+F15</f>
        <v>-3833</v>
      </c>
      <c r="G42" s="9">
        <f>G17+G18+G24+G25+G26+G27+G21+G41+G13+G15</f>
        <v>0</v>
      </c>
      <c r="H42" s="9">
        <f>H17+H18+H24+H25+H26+H27+H21+H41+H13+H15</f>
        <v>645</v>
      </c>
      <c r="I42" s="110">
        <f t="shared" si="0"/>
        <v>72618</v>
      </c>
    </row>
    <row r="43" spans="1:9">
      <c r="A43" s="6" t="s">
        <v>134</v>
      </c>
      <c r="B43" s="6" t="s">
        <v>14</v>
      </c>
      <c r="C43" s="10" t="s">
        <v>137</v>
      </c>
      <c r="D43" s="9">
        <f>D19+D28+D22+D40+D14</f>
        <v>20407</v>
      </c>
      <c r="E43" s="9">
        <f>E19+E28+E22+E40+E14</f>
        <v>0</v>
      </c>
      <c r="F43" s="9">
        <f>F19+F28+F22+F40+F14</f>
        <v>-1035</v>
      </c>
      <c r="G43" s="9">
        <f>G19+G28+G22+G40+G14</f>
        <v>0</v>
      </c>
      <c r="H43" s="9">
        <f>H19+H28+H22+H40+H14</f>
        <v>7</v>
      </c>
      <c r="I43" s="110">
        <f t="shared" si="0"/>
        <v>19379</v>
      </c>
    </row>
    <row r="44" spans="1:9">
      <c r="A44" s="6" t="s">
        <v>136</v>
      </c>
      <c r="B44" s="6" t="s">
        <v>16</v>
      </c>
      <c r="C44" s="10" t="s">
        <v>84</v>
      </c>
      <c r="D44" s="7">
        <v>1000</v>
      </c>
      <c r="E44" s="110"/>
      <c r="F44" s="110"/>
      <c r="G44" s="111"/>
      <c r="H44" s="111"/>
      <c r="I44" s="110">
        <f t="shared" si="0"/>
        <v>1000</v>
      </c>
    </row>
    <row r="45" spans="1:9">
      <c r="A45" s="6" t="s">
        <v>138</v>
      </c>
      <c r="B45" s="19"/>
      <c r="C45" s="14" t="s">
        <v>140</v>
      </c>
      <c r="D45" s="13">
        <f>D44+D43+D42</f>
        <v>97213</v>
      </c>
      <c r="E45" s="13">
        <f>E44+E43+E42</f>
        <v>0</v>
      </c>
      <c r="F45" s="13">
        <f>F44+F43+F42</f>
        <v>-4868</v>
      </c>
      <c r="G45" s="13">
        <f>G44+G43+G42</f>
        <v>0</v>
      </c>
      <c r="H45" s="13">
        <f>H44+H43+H42</f>
        <v>652</v>
      </c>
      <c r="I45" s="121">
        <f t="shared" si="0"/>
        <v>92997</v>
      </c>
    </row>
    <row r="46" spans="1:9">
      <c r="A46" s="6" t="s">
        <v>139</v>
      </c>
      <c r="B46" s="6" t="s">
        <v>21</v>
      </c>
      <c r="C46" s="10" t="s">
        <v>142</v>
      </c>
      <c r="D46" s="7"/>
      <c r="E46" s="110"/>
      <c r="F46" s="110"/>
      <c r="G46" s="111"/>
      <c r="H46" s="111"/>
      <c r="I46" s="110">
        <f t="shared" si="0"/>
        <v>0</v>
      </c>
    </row>
    <row r="47" spans="1:9">
      <c r="A47" s="6" t="s">
        <v>141</v>
      </c>
      <c r="B47" s="6" t="s">
        <v>9</v>
      </c>
      <c r="C47" s="10" t="s">
        <v>24</v>
      </c>
      <c r="D47" s="7"/>
      <c r="E47" s="110"/>
      <c r="F47" s="110"/>
      <c r="G47" s="111"/>
      <c r="H47" s="111"/>
      <c r="I47" s="110">
        <f t="shared" si="0"/>
        <v>0</v>
      </c>
    </row>
    <row r="48" spans="1:9">
      <c r="A48" s="6" t="s">
        <v>143</v>
      </c>
      <c r="B48" s="6"/>
      <c r="C48" s="11" t="s">
        <v>145</v>
      </c>
      <c r="D48" s="7">
        <v>46000</v>
      </c>
      <c r="E48" s="110"/>
      <c r="F48" s="110"/>
      <c r="G48" s="111"/>
      <c r="H48" s="111"/>
      <c r="I48" s="110">
        <f t="shared" si="0"/>
        <v>46000</v>
      </c>
    </row>
    <row r="49" spans="1:9">
      <c r="A49" s="6" t="s">
        <v>144</v>
      </c>
      <c r="B49" s="6"/>
      <c r="C49" s="11" t="s">
        <v>147</v>
      </c>
      <c r="D49" s="7">
        <v>13000</v>
      </c>
      <c r="E49" s="110"/>
      <c r="F49" s="110"/>
      <c r="G49" s="111"/>
      <c r="H49" s="111"/>
      <c r="I49" s="110">
        <f t="shared" si="0"/>
        <v>13000</v>
      </c>
    </row>
    <row r="50" spans="1:9">
      <c r="A50" s="6" t="s">
        <v>146</v>
      </c>
      <c r="B50" s="6"/>
      <c r="C50" s="11" t="s">
        <v>149</v>
      </c>
      <c r="D50" s="7">
        <v>19000</v>
      </c>
      <c r="E50" s="110"/>
      <c r="F50" s="110"/>
      <c r="G50" s="111"/>
      <c r="H50" s="111"/>
      <c r="I50" s="110">
        <f t="shared" si="0"/>
        <v>19000</v>
      </c>
    </row>
    <row r="51" spans="1:9">
      <c r="A51" s="6" t="s">
        <v>148</v>
      </c>
      <c r="B51" s="6"/>
      <c r="C51" s="11" t="s">
        <v>151</v>
      </c>
      <c r="D51" s="7">
        <v>12000</v>
      </c>
      <c r="E51" s="110"/>
      <c r="F51" s="110"/>
      <c r="G51" s="111"/>
      <c r="H51" s="111"/>
      <c r="I51" s="110">
        <f t="shared" si="0"/>
        <v>12000</v>
      </c>
    </row>
    <row r="52" spans="1:9">
      <c r="A52" s="6" t="s">
        <v>150</v>
      </c>
      <c r="B52" s="134"/>
      <c r="C52" s="50" t="s">
        <v>19</v>
      </c>
      <c r="D52" s="78">
        <f>SUM(D48:D51)</f>
        <v>90000</v>
      </c>
      <c r="E52" s="78">
        <f>SUM(E48:E51)</f>
        <v>0</v>
      </c>
      <c r="F52" s="78">
        <f>SUM(F48:F51)</f>
        <v>0</v>
      </c>
      <c r="G52" s="78">
        <f>SUM(G48:G51)</f>
        <v>0</v>
      </c>
      <c r="H52" s="78">
        <f>SUM(H48:H51)</f>
        <v>0</v>
      </c>
      <c r="I52" s="110">
        <f t="shared" si="0"/>
        <v>90000</v>
      </c>
    </row>
    <row r="53" spans="1:9">
      <c r="A53" s="6" t="s">
        <v>152</v>
      </c>
      <c r="B53" s="6" t="s">
        <v>12</v>
      </c>
      <c r="C53" s="10" t="s">
        <v>26</v>
      </c>
      <c r="D53" s="7"/>
      <c r="E53" s="110"/>
      <c r="F53" s="110"/>
      <c r="G53" s="111"/>
      <c r="H53" s="111"/>
      <c r="I53" s="110">
        <f t="shared" si="0"/>
        <v>0</v>
      </c>
    </row>
    <row r="54" spans="1:9">
      <c r="A54" s="6" t="s">
        <v>153</v>
      </c>
      <c r="B54" s="6"/>
      <c r="C54" s="11" t="s">
        <v>157</v>
      </c>
      <c r="D54" s="7">
        <v>3000</v>
      </c>
      <c r="E54" s="110"/>
      <c r="F54" s="110"/>
      <c r="G54" s="111"/>
      <c r="H54" s="111"/>
      <c r="I54" s="110">
        <f t="shared" si="0"/>
        <v>3000</v>
      </c>
    </row>
    <row r="55" spans="1:9">
      <c r="A55" s="6" t="s">
        <v>154</v>
      </c>
      <c r="B55" s="134"/>
      <c r="C55" s="50" t="s">
        <v>19</v>
      </c>
      <c r="D55" s="78">
        <f>SUM(D54:D54)</f>
        <v>3000</v>
      </c>
      <c r="E55" s="78">
        <f>SUM(E54:E54)</f>
        <v>0</v>
      </c>
      <c r="F55" s="78">
        <f>SUM(F54:F54)</f>
        <v>0</v>
      </c>
      <c r="G55" s="78">
        <f>SUM(G54:G54)</f>
        <v>0</v>
      </c>
      <c r="H55" s="78">
        <f>SUM(H54:H54)</f>
        <v>0</v>
      </c>
      <c r="I55" s="110">
        <f t="shared" si="0"/>
        <v>3000</v>
      </c>
    </row>
    <row r="56" spans="1:9">
      <c r="A56" s="6" t="s">
        <v>155</v>
      </c>
      <c r="B56" s="234"/>
      <c r="C56" s="234"/>
      <c r="D56" s="140"/>
      <c r="E56" s="110"/>
      <c r="F56" s="110"/>
      <c r="G56" s="111"/>
      <c r="H56" s="111"/>
      <c r="I56" s="110" t="s">
        <v>105</v>
      </c>
    </row>
    <row r="57" spans="1:9">
      <c r="A57" s="6" t="s">
        <v>156</v>
      </c>
      <c r="B57" s="6" t="s">
        <v>14</v>
      </c>
      <c r="C57" s="10" t="s">
        <v>28</v>
      </c>
      <c r="D57" s="7">
        <v>120</v>
      </c>
      <c r="E57" s="110"/>
      <c r="F57" s="110"/>
      <c r="G57" s="111"/>
      <c r="H57" s="111"/>
      <c r="I57" s="110">
        <f t="shared" si="0"/>
        <v>120</v>
      </c>
    </row>
    <row r="58" spans="1:9">
      <c r="A58" s="6" t="s">
        <v>158</v>
      </c>
      <c r="B58" s="6" t="s">
        <v>16</v>
      </c>
      <c r="C58" s="10" t="s">
        <v>162</v>
      </c>
      <c r="D58" s="7">
        <v>620</v>
      </c>
      <c r="E58" s="110"/>
      <c r="F58" s="110"/>
      <c r="G58" s="111"/>
      <c r="H58" s="111">
        <v>-620</v>
      </c>
      <c r="I58" s="110">
        <f t="shared" si="0"/>
        <v>0</v>
      </c>
    </row>
    <row r="59" spans="1:9">
      <c r="A59" s="6" t="s">
        <v>159</v>
      </c>
      <c r="B59" s="6" t="s">
        <v>18</v>
      </c>
      <c r="C59" s="10" t="s">
        <v>164</v>
      </c>
      <c r="D59" s="7">
        <v>500</v>
      </c>
      <c r="E59" s="110"/>
      <c r="F59" s="110"/>
      <c r="G59" s="111"/>
      <c r="H59" s="111"/>
      <c r="I59" s="110">
        <f t="shared" si="0"/>
        <v>500</v>
      </c>
    </row>
    <row r="60" spans="1:9">
      <c r="A60" s="6" t="s">
        <v>160</v>
      </c>
      <c r="B60" s="19"/>
      <c r="C60" s="14" t="s">
        <v>166</v>
      </c>
      <c r="D60" s="13">
        <f>D59+D58+D57+D55+D52</f>
        <v>94240</v>
      </c>
      <c r="E60" s="13">
        <f>E59+E58+E57+E55+E52</f>
        <v>0</v>
      </c>
      <c r="F60" s="13">
        <f>F59+F58+F57+F55+F52</f>
        <v>0</v>
      </c>
      <c r="G60" s="13">
        <f>G59+G58+G57+G55+G52</f>
        <v>0</v>
      </c>
      <c r="H60" s="13">
        <f>H59+H58+H57+H55+H52</f>
        <v>-620</v>
      </c>
      <c r="I60" s="121">
        <f t="shared" si="0"/>
        <v>93620</v>
      </c>
    </row>
    <row r="61" spans="1:9">
      <c r="A61" s="6" t="s">
        <v>161</v>
      </c>
      <c r="B61" s="6" t="s">
        <v>35</v>
      </c>
      <c r="C61" s="10" t="s">
        <v>36</v>
      </c>
      <c r="D61" s="7"/>
      <c r="E61" s="110"/>
      <c r="F61" s="110"/>
      <c r="G61" s="111"/>
      <c r="H61" s="111"/>
      <c r="I61" s="110">
        <f t="shared" si="0"/>
        <v>0</v>
      </c>
    </row>
    <row r="62" spans="1:9">
      <c r="A62" s="6" t="s">
        <v>163</v>
      </c>
      <c r="B62" s="6"/>
      <c r="C62" s="11" t="s">
        <v>169</v>
      </c>
      <c r="D62" s="7">
        <v>25980</v>
      </c>
      <c r="E62" s="110"/>
      <c r="F62" s="110">
        <v>53103</v>
      </c>
      <c r="G62" s="111">
        <v>1052</v>
      </c>
      <c r="H62" s="111">
        <v>944</v>
      </c>
      <c r="I62" s="110">
        <f t="shared" si="0"/>
        <v>81079</v>
      </c>
    </row>
    <row r="63" spans="1:9">
      <c r="A63" s="6" t="s">
        <v>165</v>
      </c>
      <c r="B63" s="6"/>
      <c r="C63" s="8" t="s">
        <v>171</v>
      </c>
      <c r="D63" s="7">
        <v>14656</v>
      </c>
      <c r="E63" s="110"/>
      <c r="F63" s="110">
        <v>-14656</v>
      </c>
      <c r="G63" s="111"/>
      <c r="H63" s="111"/>
      <c r="I63" s="110">
        <f t="shared" si="0"/>
        <v>0</v>
      </c>
    </row>
    <row r="64" spans="1:9">
      <c r="A64" s="6" t="s">
        <v>167</v>
      </c>
      <c r="B64" s="6"/>
      <c r="C64" s="8" t="s">
        <v>173</v>
      </c>
      <c r="D64" s="7">
        <v>16804</v>
      </c>
      <c r="E64" s="110"/>
      <c r="F64" s="110">
        <v>-16804</v>
      </c>
      <c r="G64" s="111"/>
      <c r="H64" s="111"/>
      <c r="I64" s="110">
        <f t="shared" si="0"/>
        <v>0</v>
      </c>
    </row>
    <row r="65" spans="1:9">
      <c r="A65" s="6" t="s">
        <v>168</v>
      </c>
      <c r="B65" s="6"/>
      <c r="C65" s="8" t="s">
        <v>175</v>
      </c>
      <c r="D65" s="7">
        <v>17435</v>
      </c>
      <c r="E65" s="110"/>
      <c r="F65" s="110">
        <v>-17435</v>
      </c>
      <c r="G65" s="111"/>
      <c r="H65" s="111"/>
      <c r="I65" s="110">
        <f t="shared" si="0"/>
        <v>0</v>
      </c>
    </row>
    <row r="66" spans="1:9">
      <c r="A66" s="6" t="s">
        <v>170</v>
      </c>
      <c r="B66" s="6"/>
      <c r="C66" s="11" t="s">
        <v>178</v>
      </c>
      <c r="D66" s="7">
        <v>29721</v>
      </c>
      <c r="E66" s="110"/>
      <c r="F66" s="110">
        <v>708</v>
      </c>
      <c r="G66" s="111">
        <v>1648</v>
      </c>
      <c r="H66" s="111">
        <v>6747</v>
      </c>
      <c r="I66" s="110">
        <f t="shared" si="0"/>
        <v>38824</v>
      </c>
    </row>
    <row r="67" spans="1:9">
      <c r="A67" s="6" t="s">
        <v>172</v>
      </c>
      <c r="B67" s="6"/>
      <c r="C67" s="11" t="s">
        <v>335</v>
      </c>
      <c r="D67" s="7"/>
      <c r="E67" s="110"/>
      <c r="F67" s="110">
        <v>6332</v>
      </c>
      <c r="G67" s="111">
        <v>1892</v>
      </c>
      <c r="H67" s="111"/>
      <c r="I67" s="110">
        <f t="shared" si="0"/>
        <v>8224</v>
      </c>
    </row>
    <row r="68" spans="1:9">
      <c r="A68" s="6" t="s">
        <v>252</v>
      </c>
      <c r="B68" s="6"/>
      <c r="C68" s="11" t="s">
        <v>180</v>
      </c>
      <c r="D68" s="7">
        <v>0</v>
      </c>
      <c r="E68" s="110">
        <v>3136</v>
      </c>
      <c r="F68" s="110">
        <v>1191</v>
      </c>
      <c r="G68" s="111">
        <v>296</v>
      </c>
      <c r="H68" s="111">
        <v>-507</v>
      </c>
      <c r="I68" s="110">
        <f t="shared" si="0"/>
        <v>4116</v>
      </c>
    </row>
    <row r="69" spans="1:9">
      <c r="A69" s="6" t="s">
        <v>174</v>
      </c>
      <c r="B69" s="19"/>
      <c r="C69" s="14" t="s">
        <v>19</v>
      </c>
      <c r="D69" s="13">
        <f>SUM(D62:D68)</f>
        <v>104596</v>
      </c>
      <c r="E69" s="13">
        <f>SUM(E62:E68)</f>
        <v>3136</v>
      </c>
      <c r="F69" s="13">
        <f>SUM(F62:F68)</f>
        <v>12439</v>
      </c>
      <c r="G69" s="13">
        <f>SUM(G62:G68)</f>
        <v>4888</v>
      </c>
      <c r="H69" s="13">
        <f>SUM(H62:H68)</f>
        <v>7184</v>
      </c>
      <c r="I69" s="121">
        <f t="shared" si="0"/>
        <v>132243</v>
      </c>
    </row>
    <row r="70" spans="1:9">
      <c r="A70" s="6" t="s">
        <v>176</v>
      </c>
      <c r="B70" s="6" t="s">
        <v>38</v>
      </c>
      <c r="C70" s="10" t="s">
        <v>39</v>
      </c>
      <c r="D70" s="7"/>
      <c r="E70" s="110"/>
      <c r="F70" s="110"/>
      <c r="G70" s="111"/>
      <c r="H70" s="111"/>
      <c r="I70" s="110">
        <f t="shared" si="0"/>
        <v>0</v>
      </c>
    </row>
    <row r="71" spans="1:9">
      <c r="A71" s="6" t="s">
        <v>177</v>
      </c>
      <c r="B71" s="6"/>
      <c r="C71" s="8" t="s">
        <v>184</v>
      </c>
      <c r="D71" s="7">
        <v>650</v>
      </c>
      <c r="E71" s="110"/>
      <c r="F71" s="110"/>
      <c r="G71" s="111"/>
      <c r="H71" s="111">
        <v>53115</v>
      </c>
      <c r="I71" s="110">
        <f t="shared" si="0"/>
        <v>53765</v>
      </c>
    </row>
    <row r="72" spans="1:9">
      <c r="A72" s="6" t="s">
        <v>179</v>
      </c>
      <c r="B72" s="6"/>
      <c r="C72" s="8" t="s">
        <v>186</v>
      </c>
      <c r="D72" s="7">
        <v>0</v>
      </c>
      <c r="E72" s="110"/>
      <c r="F72" s="110">
        <v>657</v>
      </c>
      <c r="G72" s="111"/>
      <c r="H72" s="111"/>
      <c r="I72" s="110">
        <f t="shared" si="0"/>
        <v>657</v>
      </c>
    </row>
    <row r="73" spans="1:9">
      <c r="A73" s="6" t="s">
        <v>181</v>
      </c>
      <c r="B73" s="19"/>
      <c r="C73" s="14" t="s">
        <v>19</v>
      </c>
      <c r="D73" s="13">
        <f>SUM(D71:D72)</f>
        <v>650</v>
      </c>
      <c r="E73" s="13">
        <f>SUM(E71:E72)</f>
        <v>0</v>
      </c>
      <c r="F73" s="13">
        <f>SUM(F71:F72)</f>
        <v>657</v>
      </c>
      <c r="G73" s="13">
        <f>SUM(G71:G72)</f>
        <v>0</v>
      </c>
      <c r="H73" s="13">
        <f>SUM(H71:H72)</f>
        <v>53115</v>
      </c>
      <c r="I73" s="121">
        <f t="shared" si="0"/>
        <v>54422</v>
      </c>
    </row>
    <row r="74" spans="1:9">
      <c r="A74" s="6" t="s">
        <v>182</v>
      </c>
      <c r="B74" s="6" t="s">
        <v>41</v>
      </c>
      <c r="C74" s="10" t="s">
        <v>189</v>
      </c>
      <c r="D74" s="7"/>
      <c r="E74" s="110"/>
      <c r="F74" s="110"/>
      <c r="G74" s="111"/>
      <c r="H74" s="111"/>
      <c r="I74" s="110">
        <f t="shared" si="0"/>
        <v>0</v>
      </c>
    </row>
    <row r="75" spans="1:9">
      <c r="A75" s="6" t="s">
        <v>183</v>
      </c>
      <c r="B75" s="6" t="s">
        <v>9</v>
      </c>
      <c r="C75" s="10" t="s">
        <v>44</v>
      </c>
      <c r="D75" s="7"/>
      <c r="E75" s="110"/>
      <c r="F75" s="110"/>
      <c r="G75" s="111"/>
      <c r="H75" s="111"/>
      <c r="I75" s="110">
        <f t="shared" si="0"/>
        <v>0</v>
      </c>
    </row>
    <row r="76" spans="1:9">
      <c r="A76" s="6" t="s">
        <v>185</v>
      </c>
      <c r="B76" s="11"/>
      <c r="C76" s="11" t="s">
        <v>192</v>
      </c>
      <c r="D76" s="7">
        <v>2800</v>
      </c>
      <c r="E76" s="110"/>
      <c r="F76" s="110"/>
      <c r="G76" s="111">
        <v>158</v>
      </c>
      <c r="H76" s="111"/>
      <c r="I76" s="110">
        <f t="shared" si="0"/>
        <v>2958</v>
      </c>
    </row>
    <row r="77" spans="1:9">
      <c r="A77" s="6" t="s">
        <v>187</v>
      </c>
      <c r="B77" s="11"/>
      <c r="C77" s="11" t="s">
        <v>195</v>
      </c>
      <c r="D77" s="7">
        <v>1104</v>
      </c>
      <c r="E77" s="110"/>
      <c r="F77" s="110"/>
      <c r="G77" s="111"/>
      <c r="H77" s="111"/>
      <c r="I77" s="110">
        <f t="shared" si="0"/>
        <v>1104</v>
      </c>
    </row>
    <row r="78" spans="1:9">
      <c r="A78" s="6" t="s">
        <v>188</v>
      </c>
      <c r="B78" s="11"/>
      <c r="C78" s="11" t="s">
        <v>197</v>
      </c>
      <c r="D78" s="7">
        <v>3875</v>
      </c>
      <c r="E78" s="110"/>
      <c r="F78" s="110">
        <v>-26</v>
      </c>
      <c r="G78" s="111"/>
      <c r="H78" s="111"/>
      <c r="I78" s="110">
        <f t="shared" ref="I78:I98" si="1">SUM(D78:H78)</f>
        <v>3849</v>
      </c>
    </row>
    <row r="79" spans="1:9">
      <c r="A79" s="6" t="s">
        <v>190</v>
      </c>
      <c r="B79" s="11"/>
      <c r="C79" s="11" t="s">
        <v>201</v>
      </c>
      <c r="D79" s="7">
        <v>0</v>
      </c>
      <c r="E79" s="110">
        <v>962</v>
      </c>
      <c r="F79" s="110">
        <v>1980</v>
      </c>
      <c r="G79" s="111">
        <v>510</v>
      </c>
      <c r="H79" s="111">
        <v>1277</v>
      </c>
      <c r="I79" s="110">
        <f>SUM(D79:H79)</f>
        <v>4729</v>
      </c>
    </row>
    <row r="80" spans="1:9">
      <c r="A80" s="6" t="s">
        <v>191</v>
      </c>
      <c r="B80" s="11"/>
      <c r="C80" s="11" t="s">
        <v>203</v>
      </c>
      <c r="D80" s="7">
        <v>601</v>
      </c>
      <c r="E80" s="110">
        <v>-601</v>
      </c>
      <c r="F80" s="110"/>
      <c r="G80" s="111"/>
      <c r="H80" s="111"/>
      <c r="I80" s="110">
        <f t="shared" si="1"/>
        <v>0</v>
      </c>
    </row>
    <row r="81" spans="1:9">
      <c r="A81" s="6" t="s">
        <v>193</v>
      </c>
      <c r="B81" s="11"/>
      <c r="C81" s="8" t="s">
        <v>206</v>
      </c>
      <c r="D81" s="7">
        <v>4080</v>
      </c>
      <c r="E81" s="110"/>
      <c r="F81" s="110"/>
      <c r="G81" s="111"/>
      <c r="H81" s="111"/>
      <c r="I81" s="110">
        <f t="shared" si="1"/>
        <v>4080</v>
      </c>
    </row>
    <row r="82" spans="1:9">
      <c r="A82" s="6" t="s">
        <v>194</v>
      </c>
      <c r="B82" s="11"/>
      <c r="C82" s="8" t="s">
        <v>211</v>
      </c>
      <c r="D82" s="7">
        <v>1000</v>
      </c>
      <c r="E82" s="110"/>
      <c r="F82" s="110"/>
      <c r="G82" s="111"/>
      <c r="H82" s="111"/>
      <c r="I82" s="110">
        <f t="shared" si="1"/>
        <v>1000</v>
      </c>
    </row>
    <row r="83" spans="1:9">
      <c r="A83" s="6" t="s">
        <v>196</v>
      </c>
      <c r="B83" s="11"/>
      <c r="C83" s="11" t="s">
        <v>213</v>
      </c>
      <c r="D83" s="7">
        <v>1000</v>
      </c>
      <c r="E83" s="110"/>
      <c r="F83" s="110"/>
      <c r="G83" s="111"/>
      <c r="H83" s="111"/>
      <c r="I83" s="110">
        <f t="shared" si="1"/>
        <v>1000</v>
      </c>
    </row>
    <row r="84" spans="1:9">
      <c r="A84" s="6" t="s">
        <v>198</v>
      </c>
      <c r="B84" s="19"/>
      <c r="C84" s="14" t="s">
        <v>19</v>
      </c>
      <c r="D84" s="13">
        <f>SUM(D76:D83)</f>
        <v>14460</v>
      </c>
      <c r="E84" s="13">
        <f>SUM(E76:E83)</f>
        <v>361</v>
      </c>
      <c r="F84" s="13">
        <f>SUM(F76:F83)</f>
        <v>1954</v>
      </c>
      <c r="G84" s="13">
        <f>SUM(G76:G83)</f>
        <v>668</v>
      </c>
      <c r="H84" s="13">
        <f>SUM(H76:H83)</f>
        <v>1277</v>
      </c>
      <c r="I84" s="121">
        <f>SUM(D84:H84)</f>
        <v>18720</v>
      </c>
    </row>
    <row r="85" spans="1:9">
      <c r="A85" s="6" t="s">
        <v>199</v>
      </c>
      <c r="B85" s="141"/>
      <c r="C85" s="142" t="s">
        <v>216</v>
      </c>
      <c r="D85" s="143">
        <v>58905</v>
      </c>
      <c r="E85" s="144"/>
      <c r="F85" s="144">
        <v>-23331</v>
      </c>
      <c r="G85" s="145"/>
      <c r="H85" s="145">
        <v>-1518</v>
      </c>
      <c r="I85" s="110">
        <f t="shared" si="1"/>
        <v>34056</v>
      </c>
    </row>
    <row r="86" spans="1:9">
      <c r="A86" s="6" t="s">
        <v>200</v>
      </c>
      <c r="B86" s="6" t="s">
        <v>12</v>
      </c>
      <c r="C86" s="10" t="s">
        <v>46</v>
      </c>
      <c r="D86" s="7"/>
      <c r="E86" s="110"/>
      <c r="F86" s="110"/>
      <c r="G86" s="111"/>
      <c r="H86" s="111"/>
      <c r="I86" s="110">
        <f t="shared" si="1"/>
        <v>0</v>
      </c>
    </row>
    <row r="87" spans="1:9">
      <c r="A87" s="6" t="s">
        <v>202</v>
      </c>
      <c r="B87" s="6"/>
      <c r="C87" s="11" t="s">
        <v>219</v>
      </c>
      <c r="D87" s="7">
        <v>100</v>
      </c>
      <c r="E87" s="110"/>
      <c r="F87" s="110"/>
      <c r="G87" s="111"/>
      <c r="H87" s="111"/>
      <c r="I87" s="110">
        <f t="shared" si="1"/>
        <v>100</v>
      </c>
    </row>
    <row r="88" spans="1:9">
      <c r="A88" s="6" t="s">
        <v>204</v>
      </c>
      <c r="B88" s="19"/>
      <c r="C88" s="14" t="s">
        <v>19</v>
      </c>
      <c r="D88" s="13">
        <f>SUM(D87:D87)</f>
        <v>100</v>
      </c>
      <c r="E88" s="13">
        <f>SUM(E87:E87)</f>
        <v>0</v>
      </c>
      <c r="F88" s="13">
        <f>SUM(F87:F87)</f>
        <v>0</v>
      </c>
      <c r="G88" s="13">
        <f>SUM(G87:G87)</f>
        <v>0</v>
      </c>
      <c r="H88" s="13">
        <f>SUM(H87:H87)</f>
        <v>0</v>
      </c>
      <c r="I88" s="121">
        <f t="shared" si="1"/>
        <v>100</v>
      </c>
    </row>
    <row r="89" spans="1:9">
      <c r="A89" s="6" t="s">
        <v>205</v>
      </c>
      <c r="B89" s="19"/>
      <c r="C89" s="14" t="s">
        <v>221</v>
      </c>
      <c r="D89" s="13">
        <f>D88+D84</f>
        <v>14560</v>
      </c>
      <c r="E89" s="13">
        <f>E88+E84</f>
        <v>361</v>
      </c>
      <c r="F89" s="13">
        <f>F88+F84</f>
        <v>1954</v>
      </c>
      <c r="G89" s="13">
        <f>G88+G84</f>
        <v>668</v>
      </c>
      <c r="H89" s="13">
        <f>H88+H84</f>
        <v>1277</v>
      </c>
      <c r="I89" s="121">
        <f t="shared" si="1"/>
        <v>18820</v>
      </c>
    </row>
    <row r="90" spans="1:9">
      <c r="A90" s="6" t="s">
        <v>207</v>
      </c>
      <c r="B90" s="6" t="s">
        <v>49</v>
      </c>
      <c r="C90" s="10" t="s">
        <v>222</v>
      </c>
      <c r="D90" s="7"/>
      <c r="E90" s="110"/>
      <c r="F90" s="110"/>
      <c r="G90" s="111"/>
      <c r="H90" s="111"/>
      <c r="I90" s="110">
        <f t="shared" si="1"/>
        <v>0</v>
      </c>
    </row>
    <row r="91" spans="1:9">
      <c r="A91" s="6" t="s">
        <v>208</v>
      </c>
      <c r="B91" s="6"/>
      <c r="C91" s="11" t="s">
        <v>50</v>
      </c>
      <c r="D91" s="7">
        <v>0</v>
      </c>
      <c r="E91" s="110"/>
      <c r="F91" s="110"/>
      <c r="G91" s="111"/>
      <c r="H91" s="111"/>
      <c r="I91" s="110">
        <f t="shared" si="1"/>
        <v>0</v>
      </c>
    </row>
    <row r="92" spans="1:9">
      <c r="A92" s="6" t="s">
        <v>209</v>
      </c>
      <c r="B92" s="6"/>
      <c r="C92" s="8" t="s">
        <v>223</v>
      </c>
      <c r="D92" s="7">
        <v>350</v>
      </c>
      <c r="E92" s="110"/>
      <c r="F92" s="110"/>
      <c r="G92" s="111"/>
      <c r="H92" s="111"/>
      <c r="I92" s="110">
        <f t="shared" si="1"/>
        <v>350</v>
      </c>
    </row>
    <row r="93" spans="1:9">
      <c r="A93" s="6" t="s">
        <v>210</v>
      </c>
      <c r="B93" s="19"/>
      <c r="C93" s="119" t="s">
        <v>19</v>
      </c>
      <c r="D93" s="13">
        <f>SUM(D91:D92)</f>
        <v>350</v>
      </c>
      <c r="E93" s="13">
        <f>SUM(E91:E92)</f>
        <v>0</v>
      </c>
      <c r="F93" s="13">
        <f>SUM(F91:F92)</f>
        <v>0</v>
      </c>
      <c r="G93" s="13">
        <f>SUM(G91:G92)</f>
        <v>0</v>
      </c>
      <c r="H93" s="13">
        <f>SUM(H91:H92)</f>
        <v>0</v>
      </c>
      <c r="I93" s="121">
        <f t="shared" si="1"/>
        <v>350</v>
      </c>
    </row>
    <row r="94" spans="1:9">
      <c r="A94" s="6" t="s">
        <v>212</v>
      </c>
      <c r="B94" s="6" t="s">
        <v>54</v>
      </c>
      <c r="C94" s="10" t="s">
        <v>55</v>
      </c>
      <c r="D94" s="7"/>
      <c r="E94" s="110"/>
      <c r="F94" s="110"/>
      <c r="G94" s="111"/>
      <c r="H94" s="111"/>
      <c r="I94" s="110">
        <f t="shared" si="1"/>
        <v>0</v>
      </c>
    </row>
    <row r="95" spans="1:9">
      <c r="A95" s="6" t="s">
        <v>214</v>
      </c>
      <c r="B95" s="6"/>
      <c r="C95" s="11" t="s">
        <v>55</v>
      </c>
      <c r="D95" s="7">
        <v>100000</v>
      </c>
      <c r="E95" s="110">
        <v>4747</v>
      </c>
      <c r="F95" s="110"/>
      <c r="G95" s="111"/>
      <c r="H95" s="111">
        <v>1382</v>
      </c>
      <c r="I95" s="110">
        <f t="shared" si="1"/>
        <v>106129</v>
      </c>
    </row>
    <row r="96" spans="1:9">
      <c r="A96" s="6" t="s">
        <v>215</v>
      </c>
      <c r="B96" s="6"/>
      <c r="C96" s="10" t="s">
        <v>58</v>
      </c>
      <c r="D96" s="7"/>
      <c r="E96" s="110"/>
      <c r="F96" s="110"/>
      <c r="G96" s="111"/>
      <c r="H96" s="111"/>
      <c r="I96" s="110">
        <f t="shared" si="1"/>
        <v>0</v>
      </c>
    </row>
    <row r="97" spans="1:9">
      <c r="A97" s="6" t="s">
        <v>217</v>
      </c>
      <c r="B97" s="6"/>
      <c r="C97" s="11" t="s">
        <v>58</v>
      </c>
      <c r="D97" s="7">
        <v>0</v>
      </c>
      <c r="E97" s="110"/>
      <c r="F97" s="110"/>
      <c r="G97" s="111"/>
      <c r="H97" s="111"/>
      <c r="I97" s="110">
        <f t="shared" si="1"/>
        <v>0</v>
      </c>
    </row>
    <row r="98" spans="1:9">
      <c r="A98" s="6" t="s">
        <v>218</v>
      </c>
      <c r="B98" s="19"/>
      <c r="C98" s="14" t="s">
        <v>224</v>
      </c>
      <c r="D98" s="13">
        <f>D97+D95+D89+D73+D69+D60+D45+D93</f>
        <v>411609</v>
      </c>
      <c r="E98" s="13">
        <f>E97+E95+E89+E73+E69+E60+E45+E93</f>
        <v>8244</v>
      </c>
      <c r="F98" s="13">
        <f>F97+F95+F89+F73+F69+F60+F45+F93</f>
        <v>10182</v>
      </c>
      <c r="G98" s="13">
        <f>G97+G95+G89+G73+G69+G60+G45+G93</f>
        <v>5556</v>
      </c>
      <c r="H98" s="13">
        <f>H97+H95+H89+H73+H69+H60+H45+H93</f>
        <v>62990</v>
      </c>
      <c r="I98" s="121">
        <f t="shared" si="1"/>
        <v>498581</v>
      </c>
    </row>
  </sheetData>
  <sheetProtection selectLockedCells="1" selectUnlockedCells="1"/>
  <mergeCells count="13">
    <mergeCell ref="A1:H1"/>
    <mergeCell ref="A2:H2"/>
    <mergeCell ref="A3:I3"/>
    <mergeCell ref="A4:I4"/>
    <mergeCell ref="B56:C56"/>
    <mergeCell ref="A5:I5"/>
    <mergeCell ref="A6:I6"/>
    <mergeCell ref="A7:I7"/>
    <mergeCell ref="A8:B9"/>
    <mergeCell ref="C8:C9"/>
    <mergeCell ref="D8:D9"/>
    <mergeCell ref="E8:G8"/>
    <mergeCell ref="I8:I9"/>
  </mergeCells>
  <phoneticPr fontId="0" type="noConversion"/>
  <pageMargins left="0.39370078740157483" right="0.39370078740157483" top="1.0629921259842521" bottom="0.9055118110236221" header="0.51181102362204722" footer="0.51181102362204722"/>
  <pageSetup paperSize="9" scale="93" firstPageNumber="0" orientation="portrait" cellComments="atEnd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R124"/>
  <sheetViews>
    <sheetView showGridLines="0" tabSelected="1" workbookViewId="0">
      <selection activeCell="L13" sqref="L13"/>
    </sheetView>
  </sheetViews>
  <sheetFormatPr defaultColWidth="11.7109375" defaultRowHeight="12.75"/>
  <cols>
    <col min="1" max="1" width="3.7109375" style="1" customWidth="1"/>
    <col min="2" max="2" width="4.85546875" style="91" customWidth="1"/>
    <col min="3" max="3" width="29.7109375" style="1" customWidth="1"/>
    <col min="4" max="4" width="5.7109375" style="1" customWidth="1"/>
    <col min="5" max="5" width="11.140625" style="1" customWidth="1"/>
    <col min="6" max="7" width="12.42578125" style="1" customWidth="1"/>
    <col min="8" max="8" width="10.28515625" style="1" customWidth="1"/>
    <col min="9" max="252" width="11.7109375" style="1"/>
  </cols>
  <sheetData>
    <row r="1" spans="1:10">
      <c r="A1" s="212" t="s">
        <v>395</v>
      </c>
      <c r="B1" s="212"/>
      <c r="C1" s="212"/>
      <c r="D1" s="212"/>
      <c r="E1" s="212"/>
      <c r="F1" s="212"/>
      <c r="G1" s="212"/>
      <c r="H1" s="212"/>
      <c r="I1" s="212"/>
    </row>
    <row r="2" spans="1:10">
      <c r="A2" s="213" t="s">
        <v>336</v>
      </c>
      <c r="B2" s="213"/>
      <c r="C2" s="213"/>
      <c r="D2" s="213"/>
      <c r="E2" s="213"/>
      <c r="F2" s="213"/>
      <c r="G2" s="213"/>
      <c r="H2" s="213"/>
      <c r="I2" s="213"/>
    </row>
    <row r="3" spans="1:10">
      <c r="A3" s="235" t="s">
        <v>225</v>
      </c>
      <c r="B3" s="235"/>
      <c r="C3" s="235"/>
      <c r="D3" s="235"/>
      <c r="E3" s="235"/>
      <c r="F3" s="235"/>
      <c r="G3" s="235"/>
      <c r="H3" s="235"/>
      <c r="I3" s="235"/>
      <c r="J3" s="235"/>
    </row>
    <row r="4" spans="1:10">
      <c r="A4" s="235" t="s">
        <v>226</v>
      </c>
      <c r="B4" s="235"/>
      <c r="C4" s="235"/>
      <c r="D4" s="235"/>
      <c r="E4" s="235"/>
      <c r="F4" s="235"/>
      <c r="G4" s="235"/>
      <c r="H4" s="235"/>
      <c r="I4" s="235"/>
      <c r="J4" s="235"/>
    </row>
    <row r="5" spans="1:10">
      <c r="B5" s="178"/>
      <c r="C5" s="178"/>
      <c r="D5" s="178"/>
    </row>
    <row r="6" spans="1:10">
      <c r="A6" s="236" t="s">
        <v>2</v>
      </c>
      <c r="B6" s="236"/>
      <c r="C6" s="236"/>
      <c r="D6" s="236"/>
      <c r="E6" s="236"/>
      <c r="F6" s="236"/>
      <c r="G6" s="236"/>
      <c r="H6" s="236"/>
      <c r="I6" s="236"/>
      <c r="J6" s="236"/>
    </row>
    <row r="7" spans="1:10" ht="12.75" customHeight="1">
      <c r="A7" s="209" t="s">
        <v>3</v>
      </c>
      <c r="B7" s="209"/>
      <c r="C7" s="209" t="s">
        <v>227</v>
      </c>
      <c r="D7" s="204" t="s">
        <v>228</v>
      </c>
      <c r="E7" s="204" t="s">
        <v>331</v>
      </c>
      <c r="F7" s="239" t="s">
        <v>332</v>
      </c>
      <c r="G7" s="240"/>
      <c r="H7" s="240"/>
      <c r="I7" s="241"/>
      <c r="J7" s="237" t="s">
        <v>333</v>
      </c>
    </row>
    <row r="8" spans="1:10">
      <c r="A8" s="209"/>
      <c r="B8" s="209"/>
      <c r="C8" s="209"/>
      <c r="D8" s="204"/>
      <c r="E8" s="204"/>
      <c r="F8" s="107" t="s">
        <v>359</v>
      </c>
      <c r="G8" s="107" t="s">
        <v>360</v>
      </c>
      <c r="H8" s="107" t="s">
        <v>361</v>
      </c>
      <c r="I8" s="107" t="s">
        <v>362</v>
      </c>
      <c r="J8" s="238"/>
    </row>
    <row r="9" spans="1:10">
      <c r="A9" s="106"/>
      <c r="B9" s="106"/>
      <c r="C9" s="106" t="s">
        <v>5</v>
      </c>
      <c r="D9" s="105" t="s">
        <v>6</v>
      </c>
      <c r="E9" s="179" t="s">
        <v>271</v>
      </c>
      <c r="F9" s="110"/>
      <c r="G9" s="110"/>
      <c r="H9" s="110"/>
      <c r="I9" s="110"/>
      <c r="J9" s="110"/>
    </row>
    <row r="10" spans="1:10">
      <c r="A10" s="6" t="s">
        <v>9</v>
      </c>
      <c r="B10" s="180" t="s">
        <v>10</v>
      </c>
      <c r="C10" s="181" t="s">
        <v>229</v>
      </c>
      <c r="D10" s="182"/>
      <c r="E10" s="110"/>
      <c r="F10" s="110"/>
      <c r="G10" s="110"/>
      <c r="H10" s="110"/>
      <c r="I10" s="110"/>
      <c r="J10" s="110"/>
    </row>
    <row r="11" spans="1:10">
      <c r="A11" s="6" t="s">
        <v>12</v>
      </c>
      <c r="B11" s="6" t="s">
        <v>9</v>
      </c>
      <c r="C11" s="10" t="s">
        <v>230</v>
      </c>
      <c r="D11" s="183"/>
      <c r="E11" s="127">
        <f>SUM(E12)</f>
        <v>2000</v>
      </c>
      <c r="F11" s="127">
        <f>SUM(F12)</f>
        <v>0</v>
      </c>
      <c r="G11" s="127">
        <f>SUM(G12)</f>
        <v>0</v>
      </c>
      <c r="H11" s="127">
        <f>SUM(H12)</f>
        <v>0</v>
      </c>
      <c r="I11" s="127"/>
      <c r="J11" s="127">
        <f>SUM(J12)</f>
        <v>2000</v>
      </c>
    </row>
    <row r="12" spans="1:10">
      <c r="A12" s="6" t="s">
        <v>14</v>
      </c>
      <c r="B12" s="6"/>
      <c r="C12" s="11" t="s">
        <v>231</v>
      </c>
      <c r="D12" s="183"/>
      <c r="E12" s="110">
        <v>2000</v>
      </c>
      <c r="F12" s="110"/>
      <c r="G12" s="110"/>
      <c r="H12" s="110"/>
      <c r="I12" s="110"/>
      <c r="J12" s="110">
        <f>SUM(E12:I12)</f>
        <v>2000</v>
      </c>
    </row>
    <row r="13" spans="1:10">
      <c r="A13" s="6" t="s">
        <v>16</v>
      </c>
      <c r="B13" s="6" t="s">
        <v>12</v>
      </c>
      <c r="C13" s="10" t="s">
        <v>232</v>
      </c>
      <c r="D13" s="184">
        <v>1</v>
      </c>
      <c r="E13" s="127">
        <f t="shared" ref="E13:J13" si="0">SUM(E14:E16)</f>
        <v>5360</v>
      </c>
      <c r="F13" s="127">
        <f t="shared" si="0"/>
        <v>23</v>
      </c>
      <c r="G13" s="127">
        <f t="shared" si="0"/>
        <v>30</v>
      </c>
      <c r="H13" s="127">
        <f t="shared" si="0"/>
        <v>32</v>
      </c>
      <c r="I13" s="127">
        <f t="shared" si="0"/>
        <v>7</v>
      </c>
      <c r="J13" s="127">
        <f t="shared" si="0"/>
        <v>5452</v>
      </c>
    </row>
    <row r="14" spans="1:10">
      <c r="A14" s="6" t="s">
        <v>18</v>
      </c>
      <c r="B14" s="6"/>
      <c r="C14" s="11" t="s">
        <v>65</v>
      </c>
      <c r="D14" s="183"/>
      <c r="E14" s="110">
        <v>3040</v>
      </c>
      <c r="F14" s="110">
        <v>18</v>
      </c>
      <c r="G14" s="110">
        <v>24</v>
      </c>
      <c r="H14" s="110">
        <v>25</v>
      </c>
      <c r="I14" s="110">
        <v>6</v>
      </c>
      <c r="J14" s="110">
        <f>SUM(E14:I14)</f>
        <v>3113</v>
      </c>
    </row>
    <row r="15" spans="1:10">
      <c r="A15" s="6" t="s">
        <v>20</v>
      </c>
      <c r="B15" s="6"/>
      <c r="C15" s="11" t="s">
        <v>66</v>
      </c>
      <c r="D15" s="183"/>
      <c r="E15" s="110">
        <v>820</v>
      </c>
      <c r="F15" s="110">
        <v>5</v>
      </c>
      <c r="G15" s="110">
        <v>6</v>
      </c>
      <c r="H15" s="110">
        <v>7</v>
      </c>
      <c r="I15" s="110">
        <v>1</v>
      </c>
      <c r="J15" s="110">
        <f>SUM(E15:I15)</f>
        <v>839</v>
      </c>
    </row>
    <row r="16" spans="1:10">
      <c r="A16" s="6" t="s">
        <v>23</v>
      </c>
      <c r="B16" s="6"/>
      <c r="C16" s="11" t="s">
        <v>233</v>
      </c>
      <c r="D16" s="183"/>
      <c r="E16" s="110">
        <v>1500</v>
      </c>
      <c r="F16" s="110"/>
      <c r="G16" s="110"/>
      <c r="H16" s="110"/>
      <c r="I16" s="110"/>
      <c r="J16" s="110">
        <f>SUM(E16:I16)</f>
        <v>1500</v>
      </c>
    </row>
    <row r="17" spans="1:10">
      <c r="A17" s="6" t="s">
        <v>29</v>
      </c>
      <c r="B17" s="5" t="s">
        <v>16</v>
      </c>
      <c r="C17" s="10" t="s">
        <v>234</v>
      </c>
      <c r="D17" s="183"/>
      <c r="E17" s="127">
        <f t="shared" ref="E17:J17" si="1">E18</f>
        <v>100</v>
      </c>
      <c r="F17" s="127">
        <f t="shared" si="1"/>
        <v>0</v>
      </c>
      <c r="G17" s="127">
        <f t="shared" si="1"/>
        <v>0</v>
      </c>
      <c r="H17" s="127">
        <f t="shared" si="1"/>
        <v>0</v>
      </c>
      <c r="I17" s="127">
        <f t="shared" si="1"/>
        <v>0</v>
      </c>
      <c r="J17" s="127">
        <f t="shared" si="1"/>
        <v>100</v>
      </c>
    </row>
    <row r="18" spans="1:10">
      <c r="A18" s="6" t="s">
        <v>31</v>
      </c>
      <c r="B18" s="6"/>
      <c r="C18" s="11" t="s">
        <v>231</v>
      </c>
      <c r="D18" s="183"/>
      <c r="E18" s="110">
        <v>100</v>
      </c>
      <c r="F18" s="110"/>
      <c r="G18" s="110"/>
      <c r="H18" s="110"/>
      <c r="I18" s="110"/>
      <c r="J18" s="110">
        <f>SUM(E18:I18)</f>
        <v>100</v>
      </c>
    </row>
    <row r="19" spans="1:10">
      <c r="A19" s="6" t="s">
        <v>33</v>
      </c>
      <c r="B19" s="5" t="s">
        <v>18</v>
      </c>
      <c r="C19" s="10" t="s">
        <v>235</v>
      </c>
      <c r="D19" s="185">
        <v>11</v>
      </c>
      <c r="E19" s="127">
        <f t="shared" ref="E19:J19" si="2">SUM(E20:E22)</f>
        <v>44523</v>
      </c>
      <c r="F19" s="127">
        <f t="shared" si="2"/>
        <v>467</v>
      </c>
      <c r="G19" s="127">
        <f t="shared" si="2"/>
        <v>573</v>
      </c>
      <c r="H19" s="127">
        <f t="shared" si="2"/>
        <v>1716</v>
      </c>
      <c r="I19" s="127">
        <f t="shared" si="2"/>
        <v>131</v>
      </c>
      <c r="J19" s="127">
        <f t="shared" si="2"/>
        <v>47410</v>
      </c>
    </row>
    <row r="20" spans="1:10">
      <c r="A20" s="6" t="s">
        <v>34</v>
      </c>
      <c r="B20" s="6"/>
      <c r="C20" s="11" t="s">
        <v>65</v>
      </c>
      <c r="D20" s="183"/>
      <c r="E20" s="110">
        <v>18523</v>
      </c>
      <c r="F20" s="110">
        <v>368</v>
      </c>
      <c r="G20" s="110">
        <v>451</v>
      </c>
      <c r="H20" s="110">
        <v>1351</v>
      </c>
      <c r="I20" s="110">
        <v>103</v>
      </c>
      <c r="J20" s="110">
        <f>SUM(E20:I20)</f>
        <v>20796</v>
      </c>
    </row>
    <row r="21" spans="1:10">
      <c r="A21" s="6" t="s">
        <v>37</v>
      </c>
      <c r="B21" s="6"/>
      <c r="C21" s="11" t="s">
        <v>66</v>
      </c>
      <c r="D21" s="183"/>
      <c r="E21" s="110">
        <v>5000</v>
      </c>
      <c r="F21" s="110">
        <v>99</v>
      </c>
      <c r="G21" s="110">
        <v>122</v>
      </c>
      <c r="H21" s="110">
        <v>365</v>
      </c>
      <c r="I21" s="110">
        <v>28</v>
      </c>
      <c r="J21" s="110">
        <f>SUM(E21:I21)</f>
        <v>5614</v>
      </c>
    </row>
    <row r="22" spans="1:10">
      <c r="A22" s="6" t="s">
        <v>40</v>
      </c>
      <c r="B22" s="6"/>
      <c r="C22" s="11" t="s">
        <v>233</v>
      </c>
      <c r="D22" s="183"/>
      <c r="E22" s="110">
        <v>21000</v>
      </c>
      <c r="F22" s="110"/>
      <c r="G22" s="110"/>
      <c r="H22" s="110"/>
      <c r="I22" s="110"/>
      <c r="J22" s="110">
        <f>SUM(E22:I22)</f>
        <v>21000</v>
      </c>
    </row>
    <row r="23" spans="1:10">
      <c r="A23" s="6" t="s">
        <v>43</v>
      </c>
      <c r="B23" s="5" t="s">
        <v>20</v>
      </c>
      <c r="C23" s="10" t="s">
        <v>236</v>
      </c>
      <c r="D23" s="184">
        <v>0.5</v>
      </c>
      <c r="E23" s="127">
        <f t="shared" ref="E23:J23" si="3">SUM(E24:E26)</f>
        <v>1644</v>
      </c>
      <c r="F23" s="127">
        <f t="shared" si="3"/>
        <v>0</v>
      </c>
      <c r="G23" s="127">
        <f t="shared" si="3"/>
        <v>0</v>
      </c>
      <c r="H23" s="127">
        <f t="shared" si="3"/>
        <v>32</v>
      </c>
      <c r="I23" s="127">
        <f t="shared" si="3"/>
        <v>0</v>
      </c>
      <c r="J23" s="127">
        <f t="shared" si="3"/>
        <v>1676</v>
      </c>
    </row>
    <row r="24" spans="1:10">
      <c r="A24" s="6" t="s">
        <v>45</v>
      </c>
      <c r="B24" s="6"/>
      <c r="C24" s="11" t="s">
        <v>65</v>
      </c>
      <c r="D24" s="183"/>
      <c r="E24" s="110">
        <v>586</v>
      </c>
      <c r="F24" s="110"/>
      <c r="G24" s="110"/>
      <c r="H24" s="110">
        <v>25</v>
      </c>
      <c r="I24" s="110"/>
      <c r="J24" s="110">
        <f>SUM(E24:I24)</f>
        <v>611</v>
      </c>
    </row>
    <row r="25" spans="1:10">
      <c r="A25" s="6" t="s">
        <v>47</v>
      </c>
      <c r="B25" s="6"/>
      <c r="C25" s="11" t="s">
        <v>66</v>
      </c>
      <c r="D25" s="183"/>
      <c r="E25" s="110">
        <v>158</v>
      </c>
      <c r="F25" s="110"/>
      <c r="G25" s="110"/>
      <c r="H25" s="110">
        <v>7</v>
      </c>
      <c r="I25" s="110"/>
      <c r="J25" s="110">
        <f>SUM(E25:I25)</f>
        <v>165</v>
      </c>
    </row>
    <row r="26" spans="1:10">
      <c r="A26" s="6" t="s">
        <v>48</v>
      </c>
      <c r="B26" s="6"/>
      <c r="C26" s="11" t="s">
        <v>233</v>
      </c>
      <c r="D26" s="183"/>
      <c r="E26" s="110">
        <v>900</v>
      </c>
      <c r="F26" s="110"/>
      <c r="G26" s="110"/>
      <c r="H26" s="110"/>
      <c r="I26" s="110"/>
      <c r="J26" s="110">
        <f>SUM(E26:I26)</f>
        <v>900</v>
      </c>
    </row>
    <row r="27" spans="1:10">
      <c r="A27" s="6" t="s">
        <v>51</v>
      </c>
      <c r="B27" s="5" t="s">
        <v>23</v>
      </c>
      <c r="C27" s="10" t="s">
        <v>237</v>
      </c>
      <c r="D27" s="183"/>
      <c r="E27" s="127">
        <f t="shared" ref="E27:J27" si="4">E28</f>
        <v>13000</v>
      </c>
      <c r="F27" s="127">
        <f t="shared" si="4"/>
        <v>0</v>
      </c>
      <c r="G27" s="127">
        <f t="shared" si="4"/>
        <v>0</v>
      </c>
      <c r="H27" s="127">
        <f t="shared" si="4"/>
        <v>0</v>
      </c>
      <c r="I27" s="127">
        <f t="shared" si="4"/>
        <v>0</v>
      </c>
      <c r="J27" s="127">
        <f t="shared" si="4"/>
        <v>13000</v>
      </c>
    </row>
    <row r="28" spans="1:10">
      <c r="A28" s="6" t="s">
        <v>53</v>
      </c>
      <c r="B28" s="6"/>
      <c r="C28" s="11" t="s">
        <v>231</v>
      </c>
      <c r="D28" s="183"/>
      <c r="E28" s="110">
        <v>13000</v>
      </c>
      <c r="F28" s="110"/>
      <c r="G28" s="110"/>
      <c r="H28" s="110"/>
      <c r="I28" s="110"/>
      <c r="J28" s="110">
        <f>SUM(E28:H28)</f>
        <v>13000</v>
      </c>
    </row>
    <row r="29" spans="1:10">
      <c r="A29" s="6" t="s">
        <v>56</v>
      </c>
      <c r="B29" s="5" t="s">
        <v>25</v>
      </c>
      <c r="C29" s="10" t="s">
        <v>238</v>
      </c>
      <c r="D29" s="183"/>
      <c r="E29" s="127">
        <f t="shared" ref="E29:J29" si="5">E30</f>
        <v>1000</v>
      </c>
      <c r="F29" s="127">
        <f t="shared" si="5"/>
        <v>0</v>
      </c>
      <c r="G29" s="127">
        <f t="shared" si="5"/>
        <v>0</v>
      </c>
      <c r="H29" s="127">
        <f t="shared" si="5"/>
        <v>0</v>
      </c>
      <c r="I29" s="127">
        <f t="shared" si="5"/>
        <v>0</v>
      </c>
      <c r="J29" s="127">
        <f t="shared" si="5"/>
        <v>1000</v>
      </c>
    </row>
    <row r="30" spans="1:10">
      <c r="A30" s="6" t="s">
        <v>59</v>
      </c>
      <c r="B30" s="6"/>
      <c r="C30" s="11" t="s">
        <v>231</v>
      </c>
      <c r="D30" s="183"/>
      <c r="E30" s="110">
        <v>1000</v>
      </c>
      <c r="F30" s="110"/>
      <c r="G30" s="110"/>
      <c r="H30" s="110"/>
      <c r="I30" s="110"/>
      <c r="J30" s="110">
        <f>SUM(E30:H30)</f>
        <v>1000</v>
      </c>
    </row>
    <row r="31" spans="1:10">
      <c r="A31" s="6" t="s">
        <v>61</v>
      </c>
      <c r="B31" s="5" t="s">
        <v>27</v>
      </c>
      <c r="C31" s="10" t="s">
        <v>239</v>
      </c>
      <c r="D31" s="183"/>
      <c r="E31" s="127">
        <f t="shared" ref="E31:J31" si="6">E32</f>
        <v>1000</v>
      </c>
      <c r="F31" s="127">
        <f t="shared" si="6"/>
        <v>0</v>
      </c>
      <c r="G31" s="127">
        <f t="shared" si="6"/>
        <v>0</v>
      </c>
      <c r="H31" s="127">
        <f t="shared" si="6"/>
        <v>0</v>
      </c>
      <c r="I31" s="127">
        <f t="shared" si="6"/>
        <v>0</v>
      </c>
      <c r="J31" s="127">
        <f t="shared" si="6"/>
        <v>1000</v>
      </c>
    </row>
    <row r="32" spans="1:10">
      <c r="A32" s="6" t="s">
        <v>119</v>
      </c>
      <c r="B32" s="6"/>
      <c r="C32" s="11" t="s">
        <v>231</v>
      </c>
      <c r="D32" s="183"/>
      <c r="E32" s="110">
        <v>1000</v>
      </c>
      <c r="F32" s="110"/>
      <c r="G32" s="110"/>
      <c r="H32" s="110"/>
      <c r="I32" s="110"/>
      <c r="J32" s="110">
        <f>SUM(E32:H32)</f>
        <v>1000</v>
      </c>
    </row>
    <row r="33" spans="1:10">
      <c r="A33" s="6" t="s">
        <v>121</v>
      </c>
      <c r="B33" s="5" t="s">
        <v>29</v>
      </c>
      <c r="C33" s="10" t="s">
        <v>240</v>
      </c>
      <c r="D33" s="185">
        <v>1.25</v>
      </c>
      <c r="E33" s="127">
        <f t="shared" ref="E33:J33" si="7">SUM(E34:E36)</f>
        <v>4686</v>
      </c>
      <c r="F33" s="127">
        <f t="shared" si="7"/>
        <v>38</v>
      </c>
      <c r="G33" s="127">
        <f t="shared" si="7"/>
        <v>51</v>
      </c>
      <c r="H33" s="127">
        <f t="shared" si="7"/>
        <v>306</v>
      </c>
      <c r="I33" s="127">
        <f t="shared" si="7"/>
        <v>13</v>
      </c>
      <c r="J33" s="127">
        <f t="shared" si="7"/>
        <v>5094</v>
      </c>
    </row>
    <row r="34" spans="1:10">
      <c r="A34" s="6" t="s">
        <v>123</v>
      </c>
      <c r="B34" s="6"/>
      <c r="C34" s="11" t="s">
        <v>65</v>
      </c>
      <c r="D34" s="183"/>
      <c r="E34" s="110">
        <v>2746</v>
      </c>
      <c r="F34" s="110">
        <v>30</v>
      </c>
      <c r="G34" s="110">
        <v>40</v>
      </c>
      <c r="H34" s="110">
        <v>240</v>
      </c>
      <c r="I34" s="110">
        <v>10</v>
      </c>
      <c r="J34" s="110">
        <f>SUM(E34:I34)</f>
        <v>3066</v>
      </c>
    </row>
    <row r="35" spans="1:10">
      <c r="A35" s="6" t="s">
        <v>125</v>
      </c>
      <c r="B35" s="6"/>
      <c r="C35" s="11" t="s">
        <v>66</v>
      </c>
      <c r="D35" s="183"/>
      <c r="E35" s="110">
        <v>740</v>
      </c>
      <c r="F35" s="110">
        <v>8</v>
      </c>
      <c r="G35" s="110">
        <v>11</v>
      </c>
      <c r="H35" s="110">
        <v>66</v>
      </c>
      <c r="I35" s="110">
        <v>3</v>
      </c>
      <c r="J35" s="110">
        <f>SUM(E35:I35)</f>
        <v>828</v>
      </c>
    </row>
    <row r="36" spans="1:10">
      <c r="A36" s="6" t="s">
        <v>127</v>
      </c>
      <c r="B36" s="6"/>
      <c r="C36" s="11" t="s">
        <v>233</v>
      </c>
      <c r="D36" s="183"/>
      <c r="E36" s="110">
        <v>1200</v>
      </c>
      <c r="F36" s="110"/>
      <c r="G36" s="110"/>
      <c r="H36" s="110"/>
      <c r="I36" s="110"/>
      <c r="J36" s="110">
        <f>SUM(E36:I36)</f>
        <v>1200</v>
      </c>
    </row>
    <row r="37" spans="1:10">
      <c r="A37" s="6" t="s">
        <v>129</v>
      </c>
      <c r="B37" s="5" t="s">
        <v>31</v>
      </c>
      <c r="C37" s="10" t="s">
        <v>241</v>
      </c>
      <c r="D37" s="184">
        <v>8</v>
      </c>
      <c r="E37" s="127">
        <f t="shared" ref="E37:J37" si="8">SUM(E38:E40)</f>
        <v>2540</v>
      </c>
      <c r="F37" s="127">
        <f t="shared" si="8"/>
        <v>962</v>
      </c>
      <c r="G37" s="127">
        <f t="shared" si="8"/>
        <v>1080</v>
      </c>
      <c r="H37" s="127">
        <f t="shared" si="8"/>
        <v>510</v>
      </c>
      <c r="I37" s="127">
        <f t="shared" si="8"/>
        <v>1246</v>
      </c>
      <c r="J37" s="127">
        <f t="shared" si="8"/>
        <v>6338</v>
      </c>
    </row>
    <row r="38" spans="1:10">
      <c r="A38" s="6" t="s">
        <v>131</v>
      </c>
      <c r="B38" s="6"/>
      <c r="C38" s="11" t="s">
        <v>65</v>
      </c>
      <c r="D38" s="183"/>
      <c r="E38" s="110">
        <v>2000</v>
      </c>
      <c r="F38" s="110">
        <v>848</v>
      </c>
      <c r="G38" s="110">
        <v>952</v>
      </c>
      <c r="H38" s="110">
        <v>450</v>
      </c>
      <c r="I38" s="110">
        <v>1098</v>
      </c>
      <c r="J38" s="110">
        <f>SUM(E38:I38)</f>
        <v>5348</v>
      </c>
    </row>
    <row r="39" spans="1:10">
      <c r="A39" s="6" t="s">
        <v>132</v>
      </c>
      <c r="B39" s="6"/>
      <c r="C39" s="11" t="s">
        <v>66</v>
      </c>
      <c r="D39" s="183"/>
      <c r="E39" s="110">
        <v>540</v>
      </c>
      <c r="F39" s="110">
        <v>114</v>
      </c>
      <c r="G39" s="110">
        <v>128</v>
      </c>
      <c r="H39" s="110">
        <v>60</v>
      </c>
      <c r="I39" s="110">
        <v>148</v>
      </c>
      <c r="J39" s="110">
        <f>SUM(E39:I39)</f>
        <v>990</v>
      </c>
    </row>
    <row r="40" spans="1:10">
      <c r="A40" s="6" t="s">
        <v>134</v>
      </c>
      <c r="B40" s="6"/>
      <c r="C40" s="11" t="s">
        <v>233</v>
      </c>
      <c r="D40" s="183"/>
      <c r="E40" s="110"/>
      <c r="F40" s="110"/>
      <c r="G40" s="110"/>
      <c r="H40" s="110"/>
      <c r="I40" s="110"/>
      <c r="J40" s="110">
        <f>SUM(E40:I40)</f>
        <v>0</v>
      </c>
    </row>
    <row r="41" spans="1:10">
      <c r="A41" s="6" t="s">
        <v>136</v>
      </c>
      <c r="B41" s="5" t="s">
        <v>33</v>
      </c>
      <c r="C41" s="10" t="s">
        <v>242</v>
      </c>
      <c r="D41" s="183"/>
      <c r="E41" s="127">
        <f t="shared" ref="E41:J41" si="9">E42</f>
        <v>100</v>
      </c>
      <c r="F41" s="127">
        <f t="shared" si="9"/>
        <v>0</v>
      </c>
      <c r="G41" s="127">
        <f t="shared" si="9"/>
        <v>0</v>
      </c>
      <c r="H41" s="127">
        <f t="shared" si="9"/>
        <v>0</v>
      </c>
      <c r="I41" s="127">
        <f t="shared" si="9"/>
        <v>0</v>
      </c>
      <c r="J41" s="127">
        <f t="shared" si="9"/>
        <v>100</v>
      </c>
    </row>
    <row r="42" spans="1:10">
      <c r="A42" s="6" t="s">
        <v>138</v>
      </c>
      <c r="B42" s="6"/>
      <c r="C42" s="11" t="s">
        <v>231</v>
      </c>
      <c r="D42" s="183"/>
      <c r="E42" s="110">
        <v>100</v>
      </c>
      <c r="F42" s="110"/>
      <c r="G42" s="110"/>
      <c r="H42" s="110"/>
      <c r="I42" s="110"/>
      <c r="J42" s="110">
        <f>SUM(E42:I42)</f>
        <v>100</v>
      </c>
    </row>
    <row r="43" spans="1:10">
      <c r="A43" s="6" t="s">
        <v>139</v>
      </c>
      <c r="B43" s="186"/>
      <c r="C43" s="187"/>
      <c r="D43" s="188"/>
      <c r="E43" s="189"/>
      <c r="F43" s="110"/>
      <c r="G43" s="110"/>
      <c r="H43" s="110"/>
      <c r="I43" s="110"/>
      <c r="J43" s="110" t="s">
        <v>337</v>
      </c>
    </row>
    <row r="44" spans="1:10">
      <c r="A44" s="6" t="s">
        <v>141</v>
      </c>
      <c r="B44" s="5" t="s">
        <v>34</v>
      </c>
      <c r="C44" s="10" t="s">
        <v>368</v>
      </c>
      <c r="D44" s="184">
        <v>5</v>
      </c>
      <c r="E44" s="127">
        <f t="shared" ref="E44:J44" si="10">SUM(E45:E47)</f>
        <v>21229</v>
      </c>
      <c r="F44" s="127">
        <f t="shared" si="10"/>
        <v>51</v>
      </c>
      <c r="G44" s="127">
        <f t="shared" si="10"/>
        <v>-4190</v>
      </c>
      <c r="H44" s="127">
        <f t="shared" si="10"/>
        <v>-870</v>
      </c>
      <c r="I44" s="127">
        <f t="shared" si="10"/>
        <v>18</v>
      </c>
      <c r="J44" s="127">
        <f t="shared" si="10"/>
        <v>16238</v>
      </c>
    </row>
    <row r="45" spans="1:10">
      <c r="A45" s="6" t="s">
        <v>143</v>
      </c>
      <c r="B45" s="6"/>
      <c r="C45" s="11" t="s">
        <v>65</v>
      </c>
      <c r="D45" s="183"/>
      <c r="E45" s="110">
        <v>8842</v>
      </c>
      <c r="F45" s="110">
        <v>40</v>
      </c>
      <c r="G45" s="110">
        <v>-1318</v>
      </c>
      <c r="H45" s="110">
        <v>-685</v>
      </c>
      <c r="I45" s="110">
        <v>14</v>
      </c>
      <c r="J45" s="110">
        <f>SUM(E45:I45)</f>
        <v>6893</v>
      </c>
    </row>
    <row r="46" spans="1:10">
      <c r="A46" s="6" t="s">
        <v>144</v>
      </c>
      <c r="B46" s="6"/>
      <c r="C46" s="11" t="s">
        <v>66</v>
      </c>
      <c r="D46" s="183"/>
      <c r="E46" s="110">
        <v>2387</v>
      </c>
      <c r="F46" s="110">
        <v>11</v>
      </c>
      <c r="G46" s="110">
        <v>-352</v>
      </c>
      <c r="H46" s="110">
        <v>-185</v>
      </c>
      <c r="I46" s="110">
        <v>4</v>
      </c>
      <c r="J46" s="110">
        <f>SUM(E46:I46)</f>
        <v>1865</v>
      </c>
    </row>
    <row r="47" spans="1:10">
      <c r="A47" s="6" t="s">
        <v>146</v>
      </c>
      <c r="B47" s="6"/>
      <c r="C47" s="11" t="s">
        <v>233</v>
      </c>
      <c r="D47" s="183"/>
      <c r="E47" s="110">
        <v>10000</v>
      </c>
      <c r="F47" s="110"/>
      <c r="G47" s="110">
        <v>-2520</v>
      </c>
      <c r="H47" s="110"/>
      <c r="I47" s="110"/>
      <c r="J47" s="110">
        <f>SUM(E47:H47)</f>
        <v>7480</v>
      </c>
    </row>
    <row r="48" spans="1:10">
      <c r="A48" s="6" t="s">
        <v>148</v>
      </c>
      <c r="B48" s="6" t="s">
        <v>37</v>
      </c>
      <c r="C48" s="10" t="s">
        <v>369</v>
      </c>
      <c r="D48" s="184">
        <v>1</v>
      </c>
      <c r="E48" s="110"/>
      <c r="F48" s="110"/>
      <c r="G48" s="127">
        <f>SUM(G49:G51)</f>
        <v>4460</v>
      </c>
      <c r="H48" s="127">
        <f>SUM(H49:H51)</f>
        <v>58</v>
      </c>
      <c r="I48" s="127">
        <f>SUM(I49:I51)</f>
        <v>0</v>
      </c>
      <c r="J48" s="127">
        <f>SUM(J49:J51)</f>
        <v>4518</v>
      </c>
    </row>
    <row r="49" spans="1:10">
      <c r="A49" s="6" t="s">
        <v>150</v>
      </c>
      <c r="B49" s="6"/>
      <c r="C49" s="11" t="s">
        <v>65</v>
      </c>
      <c r="D49" s="183"/>
      <c r="E49" s="110"/>
      <c r="F49" s="110"/>
      <c r="G49" s="110">
        <v>1530</v>
      </c>
      <c r="H49" s="110">
        <v>46</v>
      </c>
      <c r="I49" s="110"/>
      <c r="J49" s="110">
        <f>SUM(G49:I49)</f>
        <v>1576</v>
      </c>
    </row>
    <row r="50" spans="1:10">
      <c r="A50" s="6" t="s">
        <v>152</v>
      </c>
      <c r="B50" s="6"/>
      <c r="C50" s="11" t="s">
        <v>66</v>
      </c>
      <c r="D50" s="183"/>
      <c r="E50" s="110"/>
      <c r="F50" s="110"/>
      <c r="G50" s="110">
        <v>410</v>
      </c>
      <c r="H50" s="110">
        <v>12</v>
      </c>
      <c r="I50" s="110"/>
      <c r="J50" s="110">
        <f>SUM(G50:I50)</f>
        <v>422</v>
      </c>
    </row>
    <row r="51" spans="1:10">
      <c r="A51" s="6" t="s">
        <v>153</v>
      </c>
      <c r="B51" s="6"/>
      <c r="C51" s="11" t="s">
        <v>233</v>
      </c>
      <c r="D51" s="183"/>
      <c r="E51" s="110"/>
      <c r="F51" s="110"/>
      <c r="G51" s="110">
        <v>2520</v>
      </c>
      <c r="H51" s="110"/>
      <c r="I51" s="110"/>
      <c r="J51" s="110">
        <f>SUM(G51:I51)</f>
        <v>2520</v>
      </c>
    </row>
    <row r="52" spans="1:10">
      <c r="A52" s="6" t="s">
        <v>154</v>
      </c>
      <c r="B52" s="5" t="s">
        <v>40</v>
      </c>
      <c r="C52" s="10" t="s">
        <v>244</v>
      </c>
      <c r="D52" s="183"/>
      <c r="E52" s="127">
        <f t="shared" ref="E52:J52" si="11">E53</f>
        <v>450</v>
      </c>
      <c r="F52" s="127">
        <f t="shared" si="11"/>
        <v>0</v>
      </c>
      <c r="G52" s="127">
        <f t="shared" si="11"/>
        <v>0</v>
      </c>
      <c r="H52" s="127">
        <f t="shared" si="11"/>
        <v>0</v>
      </c>
      <c r="I52" s="127">
        <f t="shared" si="11"/>
        <v>0</v>
      </c>
      <c r="J52" s="127">
        <f t="shared" si="11"/>
        <v>450</v>
      </c>
    </row>
    <row r="53" spans="1:10">
      <c r="A53" s="6" t="s">
        <v>155</v>
      </c>
      <c r="B53" s="6"/>
      <c r="C53" s="11" t="s">
        <v>231</v>
      </c>
      <c r="D53" s="183"/>
      <c r="E53" s="110">
        <v>450</v>
      </c>
      <c r="F53" s="110"/>
      <c r="G53" s="110"/>
      <c r="H53" s="110"/>
      <c r="I53" s="110"/>
      <c r="J53" s="110">
        <f>SUM(E53:H53)</f>
        <v>450</v>
      </c>
    </row>
    <row r="54" spans="1:10">
      <c r="A54" s="6" t="s">
        <v>156</v>
      </c>
      <c r="B54" s="5" t="s">
        <v>43</v>
      </c>
      <c r="C54" s="10" t="s">
        <v>245</v>
      </c>
      <c r="D54" s="184">
        <v>6</v>
      </c>
      <c r="E54" s="127">
        <f t="shared" ref="E54:J54" si="12">SUM(E55:E57)</f>
        <v>19233</v>
      </c>
      <c r="F54" s="127">
        <f t="shared" si="12"/>
        <v>30</v>
      </c>
      <c r="G54" s="127">
        <f t="shared" si="12"/>
        <v>22</v>
      </c>
      <c r="H54" s="127">
        <f t="shared" si="12"/>
        <v>-760</v>
      </c>
      <c r="I54" s="127">
        <f t="shared" si="12"/>
        <v>160</v>
      </c>
      <c r="J54" s="127">
        <f t="shared" si="12"/>
        <v>18685</v>
      </c>
    </row>
    <row r="55" spans="1:10">
      <c r="A55" s="6" t="s">
        <v>158</v>
      </c>
      <c r="B55" s="6"/>
      <c r="C55" s="11" t="s">
        <v>65</v>
      </c>
      <c r="D55" s="183"/>
      <c r="E55" s="110">
        <v>6483</v>
      </c>
      <c r="F55" s="110">
        <v>23</v>
      </c>
      <c r="G55" s="110">
        <v>17</v>
      </c>
      <c r="H55" s="110">
        <v>-600</v>
      </c>
      <c r="I55" s="110">
        <v>128</v>
      </c>
      <c r="J55" s="110">
        <f>SUM(E55:I55)</f>
        <v>6051</v>
      </c>
    </row>
    <row r="56" spans="1:10">
      <c r="A56" s="6" t="s">
        <v>159</v>
      </c>
      <c r="B56" s="6"/>
      <c r="C56" s="11" t="s">
        <v>66</v>
      </c>
      <c r="D56" s="183"/>
      <c r="E56" s="110">
        <v>1750</v>
      </c>
      <c r="F56" s="110">
        <v>7</v>
      </c>
      <c r="G56" s="110">
        <v>5</v>
      </c>
      <c r="H56" s="110">
        <v>-160</v>
      </c>
      <c r="I56" s="110">
        <v>32</v>
      </c>
      <c r="J56" s="110">
        <f>SUM(E56:I56)</f>
        <v>1634</v>
      </c>
    </row>
    <row r="57" spans="1:10">
      <c r="A57" s="6" t="s">
        <v>160</v>
      </c>
      <c r="B57" s="6"/>
      <c r="C57" s="11" t="s">
        <v>233</v>
      </c>
      <c r="D57" s="183"/>
      <c r="E57" s="110">
        <v>11000</v>
      </c>
      <c r="F57" s="110"/>
      <c r="G57" s="110"/>
      <c r="H57" s="110"/>
      <c r="I57" s="110"/>
      <c r="J57" s="110">
        <f>SUM(E57:H57)</f>
        <v>11000</v>
      </c>
    </row>
    <row r="58" spans="1:10">
      <c r="A58" s="6" t="s">
        <v>161</v>
      </c>
      <c r="B58" s="6" t="s">
        <v>45</v>
      </c>
      <c r="C58" s="10" t="s">
        <v>246</v>
      </c>
      <c r="D58" s="185">
        <v>4.75</v>
      </c>
      <c r="E58" s="127">
        <f t="shared" ref="E58:J58" si="13">SUM(E59:E61)</f>
        <v>28815</v>
      </c>
      <c r="F58" s="127">
        <f t="shared" si="13"/>
        <v>103</v>
      </c>
      <c r="G58" s="127">
        <f t="shared" si="13"/>
        <v>994</v>
      </c>
      <c r="H58" s="127">
        <f t="shared" si="13"/>
        <v>94</v>
      </c>
      <c r="I58" s="127">
        <f t="shared" si="13"/>
        <v>50</v>
      </c>
      <c r="J58" s="127">
        <f t="shared" si="13"/>
        <v>30056</v>
      </c>
    </row>
    <row r="59" spans="1:10">
      <c r="A59" s="6" t="s">
        <v>163</v>
      </c>
      <c r="B59" s="6"/>
      <c r="C59" s="11" t="s">
        <v>65</v>
      </c>
      <c r="D59" s="183"/>
      <c r="E59" s="110">
        <v>7354</v>
      </c>
      <c r="F59" s="110">
        <v>81</v>
      </c>
      <c r="G59" s="110">
        <v>782</v>
      </c>
      <c r="H59" s="110">
        <v>74</v>
      </c>
      <c r="I59" s="110">
        <v>39</v>
      </c>
      <c r="J59" s="110">
        <f>SUM(E59:I59)</f>
        <v>8330</v>
      </c>
    </row>
    <row r="60" spans="1:10">
      <c r="A60" s="6" t="s">
        <v>165</v>
      </c>
      <c r="B60" s="6"/>
      <c r="C60" s="11" t="s">
        <v>66</v>
      </c>
      <c r="D60" s="183"/>
      <c r="E60" s="110">
        <v>2070</v>
      </c>
      <c r="F60" s="110">
        <v>22</v>
      </c>
      <c r="G60" s="110">
        <v>212</v>
      </c>
      <c r="H60" s="110">
        <v>20</v>
      </c>
      <c r="I60" s="110">
        <v>11</v>
      </c>
      <c r="J60" s="110">
        <f>SUM(E60:I60)</f>
        <v>2335</v>
      </c>
    </row>
    <row r="61" spans="1:10">
      <c r="A61" s="6" t="s">
        <v>167</v>
      </c>
      <c r="B61" s="6"/>
      <c r="C61" s="11" t="s">
        <v>233</v>
      </c>
      <c r="D61" s="183"/>
      <c r="E61" s="110">
        <v>19391</v>
      </c>
      <c r="F61" s="110"/>
      <c r="G61" s="110"/>
      <c r="H61" s="110"/>
      <c r="I61" s="110"/>
      <c r="J61" s="110">
        <f>SUM(E61:H61)</f>
        <v>19391</v>
      </c>
    </row>
    <row r="62" spans="1:10">
      <c r="A62" s="6" t="s">
        <v>168</v>
      </c>
      <c r="B62" s="6" t="s">
        <v>47</v>
      </c>
      <c r="C62" s="10" t="s">
        <v>370</v>
      </c>
      <c r="D62" s="184">
        <v>3</v>
      </c>
      <c r="E62" s="127">
        <f t="shared" ref="E62:J62" si="14">SUM(E63:E65)</f>
        <v>15087</v>
      </c>
      <c r="F62" s="127">
        <f t="shared" si="14"/>
        <v>96</v>
      </c>
      <c r="G62" s="127">
        <f t="shared" si="14"/>
        <v>128</v>
      </c>
      <c r="H62" s="127">
        <f t="shared" si="14"/>
        <v>129</v>
      </c>
      <c r="I62" s="127">
        <f t="shared" si="14"/>
        <v>32</v>
      </c>
      <c r="J62" s="127">
        <f t="shared" si="14"/>
        <v>15472</v>
      </c>
    </row>
    <row r="63" spans="1:10">
      <c r="A63" s="6" t="s">
        <v>170</v>
      </c>
      <c r="B63" s="6"/>
      <c r="C63" s="11" t="s">
        <v>65</v>
      </c>
      <c r="D63" s="183"/>
      <c r="E63" s="110">
        <v>4321</v>
      </c>
      <c r="F63" s="110">
        <v>76</v>
      </c>
      <c r="G63" s="110">
        <v>101</v>
      </c>
      <c r="H63" s="110">
        <v>129</v>
      </c>
      <c r="I63" s="110">
        <v>25</v>
      </c>
      <c r="J63" s="110">
        <f>SUM(E63:I63)</f>
        <v>4652</v>
      </c>
    </row>
    <row r="64" spans="1:10">
      <c r="A64" s="6" t="s">
        <v>172</v>
      </c>
      <c r="B64" s="6"/>
      <c r="C64" s="11" t="s">
        <v>66</v>
      </c>
      <c r="D64" s="183"/>
      <c r="E64" s="110">
        <v>1166</v>
      </c>
      <c r="F64" s="110">
        <v>20</v>
      </c>
      <c r="G64" s="110">
        <v>27</v>
      </c>
      <c r="H64" s="110">
        <v>0</v>
      </c>
      <c r="I64" s="110">
        <v>7</v>
      </c>
      <c r="J64" s="110">
        <f>SUM(E64:I64)</f>
        <v>1220</v>
      </c>
    </row>
    <row r="65" spans="1:10">
      <c r="A65" s="6" t="s">
        <v>252</v>
      </c>
      <c r="B65" s="6"/>
      <c r="C65" s="11" t="s">
        <v>233</v>
      </c>
      <c r="D65" s="183"/>
      <c r="E65" s="110">
        <v>9600</v>
      </c>
      <c r="F65" s="110"/>
      <c r="G65" s="110"/>
      <c r="H65" s="110"/>
      <c r="I65" s="110"/>
      <c r="J65" s="110">
        <f>SUM(E65:H65)</f>
        <v>9600</v>
      </c>
    </row>
    <row r="66" spans="1:10">
      <c r="A66" s="6" t="s">
        <v>174</v>
      </c>
      <c r="B66" s="6" t="s">
        <v>48</v>
      </c>
      <c r="C66" s="10" t="s">
        <v>247</v>
      </c>
      <c r="D66" s="184">
        <v>9</v>
      </c>
      <c r="E66" s="127">
        <f t="shared" ref="E66:J66" si="15">SUM(E67:E69)</f>
        <v>30890</v>
      </c>
      <c r="F66" s="127">
        <f t="shared" si="15"/>
        <v>-26782</v>
      </c>
      <c r="G66" s="127">
        <f t="shared" si="15"/>
        <v>-4108</v>
      </c>
      <c r="H66" s="127">
        <f t="shared" si="15"/>
        <v>0</v>
      </c>
      <c r="I66" s="127">
        <f t="shared" si="15"/>
        <v>0</v>
      </c>
      <c r="J66" s="127">
        <f t="shared" si="15"/>
        <v>0</v>
      </c>
    </row>
    <row r="67" spans="1:10">
      <c r="A67" s="6" t="s">
        <v>176</v>
      </c>
      <c r="B67" s="6"/>
      <c r="C67" s="11" t="s">
        <v>65</v>
      </c>
      <c r="D67" s="183"/>
      <c r="E67" s="110">
        <v>14874</v>
      </c>
      <c r="F67" s="110">
        <v>-12869</v>
      </c>
      <c r="G67" s="110">
        <v>-2005</v>
      </c>
      <c r="H67" s="110"/>
      <c r="I67" s="110"/>
      <c r="J67" s="110">
        <f>SUM(E67:H67)</f>
        <v>0</v>
      </c>
    </row>
    <row r="68" spans="1:10">
      <c r="A68" s="6" t="s">
        <v>177</v>
      </c>
      <c r="B68" s="6"/>
      <c r="C68" s="11" t="s">
        <v>66</v>
      </c>
      <c r="D68" s="183"/>
      <c r="E68" s="110">
        <v>4016</v>
      </c>
      <c r="F68" s="110">
        <v>-3504</v>
      </c>
      <c r="G68" s="110">
        <v>-512</v>
      </c>
      <c r="H68" s="110"/>
      <c r="I68" s="110"/>
      <c r="J68" s="110">
        <f>SUM(E68:H68)</f>
        <v>0</v>
      </c>
    </row>
    <row r="69" spans="1:10">
      <c r="A69" s="6" t="s">
        <v>179</v>
      </c>
      <c r="B69" s="6"/>
      <c r="C69" s="11" t="s">
        <v>233</v>
      </c>
      <c r="D69" s="183"/>
      <c r="E69" s="110">
        <v>12000</v>
      </c>
      <c r="F69" s="110">
        <v>-10409</v>
      </c>
      <c r="G69" s="110">
        <v>-1591</v>
      </c>
      <c r="H69" s="110"/>
      <c r="I69" s="110"/>
      <c r="J69" s="110">
        <f>SUM(E69:H69)</f>
        <v>0</v>
      </c>
    </row>
    <row r="70" spans="1:10">
      <c r="A70" s="6" t="s">
        <v>181</v>
      </c>
      <c r="B70" s="6" t="s">
        <v>51</v>
      </c>
      <c r="C70" s="10" t="s">
        <v>248</v>
      </c>
      <c r="D70" s="184">
        <v>1</v>
      </c>
      <c r="E70" s="127">
        <f t="shared" ref="E70:J70" si="16">SUM(E71:E73)</f>
        <v>13540</v>
      </c>
      <c r="F70" s="127">
        <f t="shared" si="16"/>
        <v>0</v>
      </c>
      <c r="G70" s="127">
        <f t="shared" si="16"/>
        <v>3761</v>
      </c>
      <c r="H70" s="127">
        <f t="shared" si="16"/>
        <v>0</v>
      </c>
      <c r="I70" s="127">
        <f t="shared" si="16"/>
        <v>0</v>
      </c>
      <c r="J70" s="127">
        <f t="shared" si="16"/>
        <v>17301</v>
      </c>
    </row>
    <row r="71" spans="1:10">
      <c r="A71" s="6" t="s">
        <v>182</v>
      </c>
      <c r="B71" s="6"/>
      <c r="C71" s="11" t="s">
        <v>65</v>
      </c>
      <c r="D71" s="183"/>
      <c r="E71" s="110">
        <v>10268</v>
      </c>
      <c r="F71" s="110"/>
      <c r="G71" s="110">
        <v>1851</v>
      </c>
      <c r="H71" s="110"/>
      <c r="I71" s="110"/>
      <c r="J71" s="110">
        <f>SUM(E71:H71)</f>
        <v>12119</v>
      </c>
    </row>
    <row r="72" spans="1:10">
      <c r="A72" s="6" t="s">
        <v>183</v>
      </c>
      <c r="B72" s="6"/>
      <c r="C72" s="11" t="s">
        <v>66</v>
      </c>
      <c r="D72" s="183"/>
      <c r="E72" s="110">
        <v>2772</v>
      </c>
      <c r="F72" s="110"/>
      <c r="G72" s="110">
        <v>469</v>
      </c>
      <c r="H72" s="110"/>
      <c r="I72" s="110"/>
      <c r="J72" s="110">
        <f>SUM(E72:H72)</f>
        <v>3241</v>
      </c>
    </row>
    <row r="73" spans="1:10">
      <c r="A73" s="6" t="s">
        <v>185</v>
      </c>
      <c r="B73" s="6"/>
      <c r="C73" s="11" t="s">
        <v>233</v>
      </c>
      <c r="D73" s="183"/>
      <c r="E73" s="110">
        <v>500</v>
      </c>
      <c r="F73" s="110"/>
      <c r="G73" s="110">
        <v>1441</v>
      </c>
      <c r="H73" s="110"/>
      <c r="I73" s="110"/>
      <c r="J73" s="110">
        <f>SUM(E73:H73)</f>
        <v>1941</v>
      </c>
    </row>
    <row r="74" spans="1:10">
      <c r="A74" s="6" t="s">
        <v>187</v>
      </c>
      <c r="B74" s="6" t="s">
        <v>53</v>
      </c>
      <c r="C74" s="10" t="s">
        <v>338</v>
      </c>
      <c r="D74" s="183"/>
      <c r="E74" s="110"/>
      <c r="F74" s="110"/>
      <c r="G74" s="127">
        <f>SUM(G75:G77)</f>
        <v>340</v>
      </c>
      <c r="H74" s="127">
        <f>SUM(H75:H77)</f>
        <v>0</v>
      </c>
      <c r="I74" s="127">
        <f>SUM(I75:I77)</f>
        <v>0</v>
      </c>
      <c r="J74" s="127">
        <f>SUM(J75:J77)</f>
        <v>340</v>
      </c>
    </row>
    <row r="75" spans="1:10">
      <c r="A75" s="6" t="s">
        <v>188</v>
      </c>
      <c r="B75" s="6"/>
      <c r="C75" s="11" t="s">
        <v>65</v>
      </c>
      <c r="D75" s="183"/>
      <c r="E75" s="110"/>
      <c r="F75" s="110"/>
      <c r="G75" s="110">
        <v>150</v>
      </c>
      <c r="H75" s="110"/>
      <c r="I75" s="110"/>
      <c r="J75" s="110">
        <f>SUM(G75:H75)</f>
        <v>150</v>
      </c>
    </row>
    <row r="76" spans="1:10">
      <c r="A76" s="6" t="s">
        <v>190</v>
      </c>
      <c r="B76" s="6"/>
      <c r="C76" s="11" t="s">
        <v>66</v>
      </c>
      <c r="D76" s="183"/>
      <c r="E76" s="110"/>
      <c r="F76" s="110"/>
      <c r="G76" s="110">
        <v>40</v>
      </c>
      <c r="H76" s="110"/>
      <c r="I76" s="110"/>
      <c r="J76" s="110">
        <f>SUM(G76:H76)</f>
        <v>40</v>
      </c>
    </row>
    <row r="77" spans="1:10">
      <c r="A77" s="6" t="s">
        <v>191</v>
      </c>
      <c r="B77" s="6"/>
      <c r="C77" s="11" t="s">
        <v>233</v>
      </c>
      <c r="D77" s="183"/>
      <c r="E77" s="110"/>
      <c r="F77" s="110"/>
      <c r="G77" s="110">
        <v>150</v>
      </c>
      <c r="H77" s="110"/>
      <c r="I77" s="110"/>
      <c r="J77" s="110">
        <f>SUM(G77:H77)</f>
        <v>150</v>
      </c>
    </row>
    <row r="78" spans="1:10">
      <c r="A78" s="6" t="s">
        <v>193</v>
      </c>
      <c r="B78" s="19"/>
      <c r="C78" s="190" t="s">
        <v>249</v>
      </c>
      <c r="D78" s="191">
        <f>SUM(D10:D73)</f>
        <v>51.5</v>
      </c>
      <c r="E78" s="192">
        <f t="shared" ref="E78:J78" si="17">SUM(E79:E81)</f>
        <v>205197</v>
      </c>
      <c r="F78" s="192">
        <f t="shared" si="17"/>
        <v>-25012</v>
      </c>
      <c r="G78" s="192">
        <f t="shared" si="17"/>
        <v>3141</v>
      </c>
      <c r="H78" s="192">
        <f t="shared" si="17"/>
        <v>1247</v>
      </c>
      <c r="I78" s="192">
        <f t="shared" si="17"/>
        <v>1657</v>
      </c>
      <c r="J78" s="192">
        <f t="shared" si="17"/>
        <v>186230</v>
      </c>
    </row>
    <row r="79" spans="1:10">
      <c r="A79" s="6" t="s">
        <v>194</v>
      </c>
      <c r="B79" s="139"/>
      <c r="C79" s="137" t="s">
        <v>65</v>
      </c>
      <c r="D79" s="193"/>
      <c r="E79" s="194">
        <f>SUM(E14,E20,E24,E34,E45,E55,E38+E59+E63+E67+E71)</f>
        <v>79037</v>
      </c>
      <c r="F79" s="194">
        <f>SUM(F14,F20,F24,F34,F45,F55,F38+F59+F63+F67+F71)</f>
        <v>-11385</v>
      </c>
      <c r="G79" s="194">
        <f>SUM(G14,G20,G24,G34,G45,G55,G38+G59+G63+G67+G71+G75)+G49</f>
        <v>2575</v>
      </c>
      <c r="H79" s="194">
        <f>SUM(H14,H20,H24,H34,H45,H55,H38+H59+H63+H67+H71+H75)+H49</f>
        <v>1055</v>
      </c>
      <c r="I79" s="194">
        <f>SUM(I14,I20,I24,I34,I45,I55,I38+I59+I63+I67+I71+I75)+I49</f>
        <v>1423</v>
      </c>
      <c r="J79" s="194">
        <f>SUM(J14,J20,J24,J34,J45,J55,J38+J59+J63+J67+J71+J75)+J49</f>
        <v>72705</v>
      </c>
    </row>
    <row r="80" spans="1:10">
      <c r="A80" s="6" t="s">
        <v>196</v>
      </c>
      <c r="B80" s="139"/>
      <c r="C80" s="137" t="s">
        <v>66</v>
      </c>
      <c r="D80" s="193"/>
      <c r="E80" s="194">
        <f>E15+E21+E25+E35+E39+E46+E56+E60+E64+E68+E72</f>
        <v>21419</v>
      </c>
      <c r="F80" s="194">
        <f>F15+F21+F25+F35+F39+F46+F56+F60+F64+F68+F72</f>
        <v>-3218</v>
      </c>
      <c r="G80" s="194">
        <f>G15+G21+G25+G35+G39+G46+G56+G60+G64+G68+G72+G76+G50</f>
        <v>566</v>
      </c>
      <c r="H80" s="194">
        <f>H15+H21+H25+H35+H39+H46+H56+H60+H64+H68+H72+H76+H50</f>
        <v>192</v>
      </c>
      <c r="I80" s="194">
        <f>I15+I21+I25+I35+I39+I46+I56+I60+I64+I68+I72+I76+I50</f>
        <v>234</v>
      </c>
      <c r="J80" s="194">
        <f>J15+J21+J25+J35+J39+J46+J56+J60+J64+J68+J72+J76+J50</f>
        <v>19193</v>
      </c>
    </row>
    <row r="81" spans="1:10">
      <c r="A81" s="6" t="s">
        <v>198</v>
      </c>
      <c r="B81" s="139"/>
      <c r="C81" s="137" t="s">
        <v>233</v>
      </c>
      <c r="D81" s="193"/>
      <c r="E81" s="195">
        <f>SUM(E12,E16,E18,E22,E26,E28,E30,E32,E36,E42,E51,E53,E57,E40)+E61+E65+E69+E73+E47</f>
        <v>104741</v>
      </c>
      <c r="F81" s="195">
        <f>SUM(F12,F16,F18,F22,F26,F28,F30,F32,F36,F42,F51,F53,F57,F40)+F61+F65+F69+F73</f>
        <v>-10409</v>
      </c>
      <c r="G81" s="195">
        <f>SUM(G12,G16,G18,G22,G26,G28,G30,G32,G36,G42,G51,G53,G57,G40)+G61+G65+G69+G73+G77+G47</f>
        <v>0</v>
      </c>
      <c r="H81" s="195">
        <f>SUM(H12,H16,H18,H22,H26,H28,H30,H32,H36,H42,H51,H53,H57,H40)+H61+H65+H69+H73+H77+H47</f>
        <v>0</v>
      </c>
      <c r="I81" s="195">
        <f>SUM(I12,I16,I18,I22,I26,I28,I30,I32,I36,I42,I51,I53,I57,I40)+I61+I65+I69+I73+I77+I47</f>
        <v>0</v>
      </c>
      <c r="J81" s="195">
        <f>SUM(J12,J16,J18,J22,J26,J28,J30,J32,J36,J42,J51,J53,J57,J40)+J61+J65+J69+J73+J77+J47</f>
        <v>94332</v>
      </c>
    </row>
    <row r="82" spans="1:10">
      <c r="A82" s="6" t="s">
        <v>199</v>
      </c>
      <c r="B82" s="139"/>
      <c r="C82" s="137"/>
      <c r="D82" s="193"/>
      <c r="E82" s="110"/>
      <c r="F82" s="110"/>
      <c r="G82" s="110"/>
      <c r="H82" s="110"/>
      <c r="I82" s="110"/>
      <c r="J82" s="110"/>
    </row>
    <row r="83" spans="1:10">
      <c r="A83" s="6" t="s">
        <v>200</v>
      </c>
      <c r="B83" s="139" t="s">
        <v>21</v>
      </c>
      <c r="C83" s="50" t="s">
        <v>250</v>
      </c>
      <c r="D83" s="193"/>
      <c r="E83" s="110"/>
      <c r="F83" s="110"/>
      <c r="G83" s="110"/>
      <c r="H83" s="110"/>
      <c r="I83" s="110"/>
      <c r="J83" s="110"/>
    </row>
    <row r="84" spans="1:10">
      <c r="A84" s="6" t="s">
        <v>202</v>
      </c>
      <c r="B84" s="196" t="s">
        <v>9</v>
      </c>
      <c r="C84" s="14" t="s">
        <v>251</v>
      </c>
      <c r="D84" s="197">
        <v>9</v>
      </c>
      <c r="E84" s="192">
        <f t="shared" ref="E84:J84" si="18">SUM(E85:E87)</f>
        <v>15372</v>
      </c>
      <c r="F84" s="192">
        <f t="shared" si="18"/>
        <v>190</v>
      </c>
      <c r="G84" s="192">
        <f t="shared" si="18"/>
        <v>-1547</v>
      </c>
      <c r="H84" s="192">
        <f t="shared" si="18"/>
        <v>0</v>
      </c>
      <c r="I84" s="192">
        <f t="shared" si="18"/>
        <v>156</v>
      </c>
      <c r="J84" s="192">
        <f t="shared" si="18"/>
        <v>14171</v>
      </c>
    </row>
    <row r="85" spans="1:10">
      <c r="A85" s="6" t="s">
        <v>204</v>
      </c>
      <c r="B85" s="139"/>
      <c r="C85" s="137" t="s">
        <v>65</v>
      </c>
      <c r="D85" s="193"/>
      <c r="E85" s="110">
        <v>8954</v>
      </c>
      <c r="F85" s="110">
        <v>150</v>
      </c>
      <c r="G85" s="110">
        <v>192</v>
      </c>
      <c r="H85" s="110"/>
      <c r="I85" s="110"/>
      <c r="J85" s="110">
        <f>SUM(E85:I85)</f>
        <v>9296</v>
      </c>
    </row>
    <row r="86" spans="1:10">
      <c r="A86" s="6" t="s">
        <v>205</v>
      </c>
      <c r="B86" s="139"/>
      <c r="C86" s="137" t="s">
        <v>66</v>
      </c>
      <c r="D86" s="193"/>
      <c r="E86" s="110">
        <v>2418</v>
      </c>
      <c r="F86" s="110">
        <v>40</v>
      </c>
      <c r="G86" s="110">
        <v>-167</v>
      </c>
      <c r="H86" s="110"/>
      <c r="I86" s="110"/>
      <c r="J86" s="110">
        <f>SUM(E86:I86)</f>
        <v>2291</v>
      </c>
    </row>
    <row r="87" spans="1:10">
      <c r="A87" s="6" t="s">
        <v>207</v>
      </c>
      <c r="B87" s="139"/>
      <c r="C87" s="137" t="s">
        <v>233</v>
      </c>
      <c r="D87" s="193"/>
      <c r="E87" s="110">
        <v>4000</v>
      </c>
      <c r="F87" s="110"/>
      <c r="G87" s="110">
        <v>-1572</v>
      </c>
      <c r="H87" s="110"/>
      <c r="I87" s="110">
        <v>156</v>
      </c>
      <c r="J87" s="110">
        <f>SUM(E87:I87)</f>
        <v>2584</v>
      </c>
    </row>
    <row r="88" spans="1:10">
      <c r="A88" s="6" t="s">
        <v>208</v>
      </c>
      <c r="B88" s="139"/>
      <c r="C88" s="137"/>
      <c r="D88" s="193"/>
      <c r="E88" s="189"/>
      <c r="F88" s="110"/>
      <c r="G88" s="110"/>
      <c r="H88" s="110"/>
      <c r="I88" s="110"/>
      <c r="J88" s="110" t="s">
        <v>243</v>
      </c>
    </row>
    <row r="89" spans="1:10">
      <c r="A89" s="6" t="s">
        <v>209</v>
      </c>
      <c r="B89" s="6" t="s">
        <v>35</v>
      </c>
      <c r="C89" s="10" t="s">
        <v>253</v>
      </c>
      <c r="D89" s="183"/>
      <c r="E89" s="110"/>
      <c r="F89" s="110"/>
      <c r="G89" s="110"/>
      <c r="H89" s="110"/>
      <c r="I89" s="110"/>
      <c r="J89" s="110"/>
    </row>
    <row r="90" spans="1:10">
      <c r="A90" s="6" t="s">
        <v>210</v>
      </c>
      <c r="B90" s="6" t="s">
        <v>9</v>
      </c>
      <c r="C90" s="10" t="s">
        <v>254</v>
      </c>
      <c r="D90" s="184">
        <v>6</v>
      </c>
      <c r="E90" s="127">
        <f>SUM(E91:E93)</f>
        <v>18950</v>
      </c>
      <c r="F90" s="127">
        <f>SUM(F91:F93)</f>
        <v>131</v>
      </c>
      <c r="G90" s="127">
        <f>SUM(G91:G93)</f>
        <v>-9541</v>
      </c>
      <c r="H90" s="127">
        <f>SUM(H91:H93)</f>
        <v>0</v>
      </c>
      <c r="I90" s="127"/>
      <c r="J90" s="127">
        <f>SUM(J91:J93)</f>
        <v>9540</v>
      </c>
    </row>
    <row r="91" spans="1:10">
      <c r="A91" s="6" t="s">
        <v>212</v>
      </c>
      <c r="B91" s="6"/>
      <c r="C91" s="11" t="s">
        <v>65</v>
      </c>
      <c r="D91" s="183"/>
      <c r="E91" s="110">
        <v>12830</v>
      </c>
      <c r="F91" s="110">
        <v>103</v>
      </c>
      <c r="G91" s="110">
        <v>-6467</v>
      </c>
      <c r="H91" s="110"/>
      <c r="I91" s="110"/>
      <c r="J91" s="110">
        <f>SUM(E91:H91)</f>
        <v>6466</v>
      </c>
    </row>
    <row r="92" spans="1:10">
      <c r="A92" s="6" t="s">
        <v>214</v>
      </c>
      <c r="B92" s="6"/>
      <c r="C92" s="11" t="s">
        <v>66</v>
      </c>
      <c r="D92" s="183"/>
      <c r="E92" s="110">
        <v>3320</v>
      </c>
      <c r="F92" s="110">
        <v>28</v>
      </c>
      <c r="G92" s="110">
        <v>-1674</v>
      </c>
      <c r="H92" s="110"/>
      <c r="I92" s="110"/>
      <c r="J92" s="110">
        <f>SUM(E92:H92)</f>
        <v>1674</v>
      </c>
    </row>
    <row r="93" spans="1:10">
      <c r="A93" s="6" t="s">
        <v>215</v>
      </c>
      <c r="B93" s="6"/>
      <c r="C93" s="11" t="s">
        <v>233</v>
      </c>
      <c r="D93" s="183"/>
      <c r="E93" s="110">
        <v>2800</v>
      </c>
      <c r="F93" s="110"/>
      <c r="G93" s="110">
        <v>-1400</v>
      </c>
      <c r="H93" s="110"/>
      <c r="I93" s="110"/>
      <c r="J93" s="110">
        <f>SUM(E93:H93)</f>
        <v>1400</v>
      </c>
    </row>
    <row r="94" spans="1:10">
      <c r="A94" s="6" t="s">
        <v>217</v>
      </c>
      <c r="B94" s="6" t="s">
        <v>12</v>
      </c>
      <c r="C94" s="10" t="s">
        <v>255</v>
      </c>
      <c r="D94" s="183"/>
      <c r="E94" s="127">
        <f>E95</f>
        <v>4375</v>
      </c>
      <c r="F94" s="127">
        <f>F95</f>
        <v>0</v>
      </c>
      <c r="G94" s="127">
        <f>G95</f>
        <v>-2187</v>
      </c>
      <c r="H94" s="127">
        <f>H95</f>
        <v>0</v>
      </c>
      <c r="I94" s="127"/>
      <c r="J94" s="127">
        <f>J95</f>
        <v>2188</v>
      </c>
    </row>
    <row r="95" spans="1:10">
      <c r="A95" s="6" t="s">
        <v>218</v>
      </c>
      <c r="B95" s="6"/>
      <c r="C95" s="11" t="s">
        <v>231</v>
      </c>
      <c r="D95" s="183"/>
      <c r="E95" s="110">
        <v>4375</v>
      </c>
      <c r="F95" s="110"/>
      <c r="G95" s="110">
        <v>-2187</v>
      </c>
      <c r="H95" s="110"/>
      <c r="I95" s="110"/>
      <c r="J95" s="110">
        <f>SUM(E95:H95)</f>
        <v>2188</v>
      </c>
    </row>
    <row r="96" spans="1:10">
      <c r="A96" s="6" t="s">
        <v>220</v>
      </c>
      <c r="B96" s="6" t="s">
        <v>14</v>
      </c>
      <c r="C96" s="10" t="s">
        <v>256</v>
      </c>
      <c r="D96" s="183"/>
      <c r="E96" s="127">
        <f>E97</f>
        <v>0</v>
      </c>
      <c r="F96" s="127">
        <f>F97</f>
        <v>0</v>
      </c>
      <c r="G96" s="127">
        <f>G97</f>
        <v>0</v>
      </c>
      <c r="H96" s="127">
        <f>H97</f>
        <v>0</v>
      </c>
      <c r="I96" s="127"/>
      <c r="J96" s="127">
        <f>J97</f>
        <v>0</v>
      </c>
    </row>
    <row r="97" spans="1:10">
      <c r="A97" s="6" t="s">
        <v>371</v>
      </c>
      <c r="B97" s="6"/>
      <c r="C97" s="11" t="s">
        <v>231</v>
      </c>
      <c r="D97" s="183"/>
      <c r="E97" s="110">
        <v>0</v>
      </c>
      <c r="F97" s="110"/>
      <c r="G97" s="110"/>
      <c r="H97" s="110"/>
      <c r="I97" s="110"/>
      <c r="J97" s="110">
        <f>SUM(E97:H97)</f>
        <v>0</v>
      </c>
    </row>
    <row r="98" spans="1:10">
      <c r="A98" s="6" t="s">
        <v>372</v>
      </c>
      <c r="B98" s="19"/>
      <c r="C98" s="14" t="s">
        <v>257</v>
      </c>
      <c r="D98" s="197">
        <v>6</v>
      </c>
      <c r="E98" s="192">
        <f>SUM(E99:E101)</f>
        <v>23325</v>
      </c>
      <c r="F98" s="192">
        <f>SUM(F99:F101)</f>
        <v>131</v>
      </c>
      <c r="G98" s="192">
        <f>SUM(G99:G101)</f>
        <v>-11728</v>
      </c>
      <c r="H98" s="192">
        <f>SUM(H99:H101)</f>
        <v>0</v>
      </c>
      <c r="I98" s="192"/>
      <c r="J98" s="192">
        <f>SUM(J99:J101)</f>
        <v>11728</v>
      </c>
    </row>
    <row r="99" spans="1:10">
      <c r="A99" s="6" t="s">
        <v>373</v>
      </c>
      <c r="B99" s="139"/>
      <c r="C99" s="137" t="s">
        <v>65</v>
      </c>
      <c r="D99" s="193"/>
      <c r="E99" s="195">
        <f t="shared" ref="E99:J100" si="19">E91</f>
        <v>12830</v>
      </c>
      <c r="F99" s="195">
        <f t="shared" si="19"/>
        <v>103</v>
      </c>
      <c r="G99" s="195">
        <f t="shared" si="19"/>
        <v>-6467</v>
      </c>
      <c r="H99" s="195">
        <f t="shared" si="19"/>
        <v>0</v>
      </c>
      <c r="I99" s="195"/>
      <c r="J99" s="195">
        <f t="shared" si="19"/>
        <v>6466</v>
      </c>
    </row>
    <row r="100" spans="1:10">
      <c r="A100" s="6" t="s">
        <v>374</v>
      </c>
      <c r="B100" s="139"/>
      <c r="C100" s="137" t="s">
        <v>66</v>
      </c>
      <c r="D100" s="193"/>
      <c r="E100" s="195">
        <f t="shared" si="19"/>
        <v>3320</v>
      </c>
      <c r="F100" s="195">
        <f t="shared" si="19"/>
        <v>28</v>
      </c>
      <c r="G100" s="195">
        <f t="shared" si="19"/>
        <v>-1674</v>
      </c>
      <c r="H100" s="195">
        <f t="shared" si="19"/>
        <v>0</v>
      </c>
      <c r="I100" s="195"/>
      <c r="J100" s="195">
        <f t="shared" si="19"/>
        <v>1674</v>
      </c>
    </row>
    <row r="101" spans="1:10">
      <c r="A101" s="6" t="s">
        <v>375</v>
      </c>
      <c r="B101" s="139"/>
      <c r="C101" s="137" t="s">
        <v>233</v>
      </c>
      <c r="D101" s="193"/>
      <c r="E101" s="195">
        <f>E97+E95+E93</f>
        <v>7175</v>
      </c>
      <c r="F101" s="195">
        <f>F97+F95+F93</f>
        <v>0</v>
      </c>
      <c r="G101" s="195">
        <f>G97+G95+G93</f>
        <v>-3587</v>
      </c>
      <c r="H101" s="195">
        <f>H97+H95+H93</f>
        <v>0</v>
      </c>
      <c r="I101" s="195"/>
      <c r="J101" s="195">
        <f>J97+J95+J93</f>
        <v>3588</v>
      </c>
    </row>
    <row r="102" spans="1:10">
      <c r="A102" s="6" t="s">
        <v>376</v>
      </c>
      <c r="B102" s="139"/>
      <c r="C102" s="137"/>
      <c r="D102" s="193"/>
      <c r="E102" s="189"/>
      <c r="F102" s="110"/>
      <c r="G102" s="110"/>
      <c r="H102" s="110"/>
      <c r="I102" s="110"/>
      <c r="J102" s="110"/>
    </row>
    <row r="103" spans="1:10">
      <c r="A103" s="6" t="s">
        <v>377</v>
      </c>
      <c r="B103" s="6"/>
      <c r="C103" s="11"/>
      <c r="D103" s="183"/>
      <c r="E103" s="110"/>
      <c r="F103" s="110"/>
      <c r="G103" s="110"/>
      <c r="H103" s="110"/>
      <c r="I103" s="110"/>
      <c r="J103" s="110"/>
    </row>
    <row r="104" spans="1:10">
      <c r="A104" s="6" t="s">
        <v>378</v>
      </c>
      <c r="B104" s="6" t="s">
        <v>41</v>
      </c>
      <c r="C104" s="10" t="s">
        <v>258</v>
      </c>
      <c r="D104" s="183"/>
      <c r="E104" s="110"/>
      <c r="F104" s="110"/>
      <c r="G104" s="110"/>
      <c r="H104" s="110"/>
      <c r="I104" s="110"/>
      <c r="J104" s="110"/>
    </row>
    <row r="105" spans="1:10">
      <c r="A105" s="6" t="s">
        <v>379</v>
      </c>
      <c r="B105" s="6" t="s">
        <v>9</v>
      </c>
      <c r="C105" s="10" t="s">
        <v>259</v>
      </c>
      <c r="D105" s="184">
        <v>7.5</v>
      </c>
      <c r="E105" s="127">
        <f t="shared" ref="E105:J105" si="20">SUM(E106:E108)</f>
        <v>15721</v>
      </c>
      <c r="F105" s="127">
        <f t="shared" si="20"/>
        <v>38</v>
      </c>
      <c r="G105" s="127">
        <f t="shared" si="20"/>
        <v>-7880</v>
      </c>
      <c r="H105" s="127">
        <f t="shared" si="20"/>
        <v>0</v>
      </c>
      <c r="I105" s="127">
        <f t="shared" si="20"/>
        <v>-667</v>
      </c>
      <c r="J105" s="127">
        <f t="shared" si="20"/>
        <v>7212</v>
      </c>
    </row>
    <row r="106" spans="1:10">
      <c r="A106" s="6" t="s">
        <v>380</v>
      </c>
      <c r="B106" s="6"/>
      <c r="C106" s="11" t="s">
        <v>65</v>
      </c>
      <c r="D106" s="183"/>
      <c r="E106" s="110">
        <v>11842</v>
      </c>
      <c r="F106" s="110">
        <v>30</v>
      </c>
      <c r="G106" s="110">
        <v>-5936</v>
      </c>
      <c r="H106" s="110"/>
      <c r="I106" s="110">
        <v>-667</v>
      </c>
      <c r="J106" s="110">
        <f>SUM(E106:I106)</f>
        <v>5269</v>
      </c>
    </row>
    <row r="107" spans="1:10">
      <c r="A107" s="6" t="s">
        <v>381</v>
      </c>
      <c r="B107" s="6"/>
      <c r="C107" s="11" t="s">
        <v>66</v>
      </c>
      <c r="D107" s="183"/>
      <c r="E107" s="110">
        <v>3214</v>
      </c>
      <c r="F107" s="110">
        <v>8</v>
      </c>
      <c r="G107" s="110">
        <v>-1611</v>
      </c>
      <c r="H107" s="110"/>
      <c r="I107" s="110"/>
      <c r="J107" s="110">
        <f>SUM(E107:I107)</f>
        <v>1611</v>
      </c>
    </row>
    <row r="108" spans="1:10">
      <c r="A108" s="6" t="s">
        <v>382</v>
      </c>
      <c r="B108" s="6"/>
      <c r="C108" s="11" t="s">
        <v>233</v>
      </c>
      <c r="D108" s="183"/>
      <c r="E108" s="110">
        <v>665</v>
      </c>
      <c r="F108" s="110"/>
      <c r="G108" s="110">
        <v>-333</v>
      </c>
      <c r="H108" s="110"/>
      <c r="I108" s="110"/>
      <c r="J108" s="110">
        <f>SUM(E108:I108)</f>
        <v>332</v>
      </c>
    </row>
    <row r="109" spans="1:10">
      <c r="A109" s="6" t="s">
        <v>383</v>
      </c>
      <c r="B109" s="6" t="s">
        <v>12</v>
      </c>
      <c r="C109" s="10" t="s">
        <v>260</v>
      </c>
      <c r="D109" s="183"/>
      <c r="E109" s="127">
        <f t="shared" ref="E109:J109" si="21">E110</f>
        <v>12800</v>
      </c>
      <c r="F109" s="127">
        <f t="shared" si="21"/>
        <v>0</v>
      </c>
      <c r="G109" s="127">
        <f t="shared" si="21"/>
        <v>-6400</v>
      </c>
      <c r="H109" s="127">
        <f t="shared" si="21"/>
        <v>0</v>
      </c>
      <c r="I109" s="127">
        <f t="shared" si="21"/>
        <v>0</v>
      </c>
      <c r="J109" s="127">
        <f t="shared" si="21"/>
        <v>6400</v>
      </c>
    </row>
    <row r="110" spans="1:10">
      <c r="A110" s="6" t="s">
        <v>384</v>
      </c>
      <c r="B110" s="6"/>
      <c r="C110" s="11" t="s">
        <v>231</v>
      </c>
      <c r="D110" s="183"/>
      <c r="E110" s="110">
        <v>12800</v>
      </c>
      <c r="F110" s="110"/>
      <c r="G110" s="110">
        <v>-6400</v>
      </c>
      <c r="H110" s="110"/>
      <c r="I110" s="110"/>
      <c r="J110" s="110">
        <f>SUM(E110:H110)</f>
        <v>6400</v>
      </c>
    </row>
    <row r="111" spans="1:10">
      <c r="A111" s="6" t="s">
        <v>385</v>
      </c>
      <c r="B111" s="6" t="s">
        <v>14</v>
      </c>
      <c r="C111" s="11" t="s">
        <v>386</v>
      </c>
      <c r="D111" s="184">
        <v>0.5</v>
      </c>
      <c r="E111" s="127">
        <f t="shared" ref="E111:J111" si="22">SUM(E112:E114)</f>
        <v>1600</v>
      </c>
      <c r="F111" s="127">
        <f t="shared" si="22"/>
        <v>0</v>
      </c>
      <c r="G111" s="127">
        <f t="shared" si="22"/>
        <v>-800</v>
      </c>
      <c r="H111" s="127">
        <f t="shared" si="22"/>
        <v>0</v>
      </c>
      <c r="I111" s="127">
        <f t="shared" si="22"/>
        <v>0</v>
      </c>
      <c r="J111" s="127">
        <f t="shared" si="22"/>
        <v>800</v>
      </c>
    </row>
    <row r="112" spans="1:10">
      <c r="A112" s="6" t="s">
        <v>387</v>
      </c>
      <c r="B112" s="6"/>
      <c r="C112" s="11" t="s">
        <v>65</v>
      </c>
      <c r="D112" s="183"/>
      <c r="E112" s="110">
        <v>1024</v>
      </c>
      <c r="F112" s="110"/>
      <c r="G112" s="110">
        <v>-512</v>
      </c>
      <c r="H112" s="110"/>
      <c r="I112" s="110"/>
      <c r="J112" s="110">
        <f>SUM(E112:H112)</f>
        <v>512</v>
      </c>
    </row>
    <row r="113" spans="1:10">
      <c r="A113" s="6" t="s">
        <v>388</v>
      </c>
      <c r="B113" s="6"/>
      <c r="C113" s="11" t="s">
        <v>66</v>
      </c>
      <c r="D113" s="183"/>
      <c r="E113" s="110">
        <v>276</v>
      </c>
      <c r="F113" s="110"/>
      <c r="G113" s="110">
        <v>-138</v>
      </c>
      <c r="H113" s="110"/>
      <c r="I113" s="110"/>
      <c r="J113" s="110">
        <f>SUM(E113:H113)</f>
        <v>138</v>
      </c>
    </row>
    <row r="114" spans="1:10">
      <c r="A114" s="6" t="s">
        <v>389</v>
      </c>
      <c r="B114" s="6"/>
      <c r="C114" s="11" t="s">
        <v>233</v>
      </c>
      <c r="D114" s="183"/>
      <c r="E114" s="110">
        <v>300</v>
      </c>
      <c r="F114" s="110"/>
      <c r="G114" s="110">
        <v>-150</v>
      </c>
      <c r="H114" s="110"/>
      <c r="I114" s="110"/>
      <c r="J114" s="110">
        <f>SUM(E114:H114)</f>
        <v>150</v>
      </c>
    </row>
    <row r="115" spans="1:10">
      <c r="A115" s="6" t="s">
        <v>390</v>
      </c>
      <c r="B115" s="19"/>
      <c r="C115" s="14" t="s">
        <v>261</v>
      </c>
      <c r="D115" s="197">
        <f>SUM(D104:D114)</f>
        <v>8</v>
      </c>
      <c r="E115" s="192">
        <f t="shared" ref="E115:J115" si="23">SUM(E105+E109+E111)</f>
        <v>30121</v>
      </c>
      <c r="F115" s="192">
        <f t="shared" si="23"/>
        <v>38</v>
      </c>
      <c r="G115" s="192">
        <f t="shared" si="23"/>
        <v>-15080</v>
      </c>
      <c r="H115" s="192">
        <f t="shared" si="23"/>
        <v>0</v>
      </c>
      <c r="I115" s="192">
        <f t="shared" si="23"/>
        <v>-667</v>
      </c>
      <c r="J115" s="192">
        <f t="shared" si="23"/>
        <v>14412</v>
      </c>
    </row>
    <row r="116" spans="1:10">
      <c r="A116" s="6" t="s">
        <v>391</v>
      </c>
      <c r="B116" s="139"/>
      <c r="C116" s="137" t="s">
        <v>65</v>
      </c>
      <c r="D116" s="193"/>
      <c r="E116" s="195">
        <f t="shared" ref="E116:J117" si="24">SUM(E106+E112)</f>
        <v>12866</v>
      </c>
      <c r="F116" s="195">
        <f t="shared" si="24"/>
        <v>30</v>
      </c>
      <c r="G116" s="195">
        <f t="shared" si="24"/>
        <v>-6448</v>
      </c>
      <c r="H116" s="195">
        <f t="shared" si="24"/>
        <v>0</v>
      </c>
      <c r="I116" s="195">
        <f t="shared" si="24"/>
        <v>-667</v>
      </c>
      <c r="J116" s="195">
        <f t="shared" si="24"/>
        <v>5781</v>
      </c>
    </row>
    <row r="117" spans="1:10">
      <c r="A117" s="6" t="s">
        <v>392</v>
      </c>
      <c r="B117" s="139"/>
      <c r="C117" s="137" t="s">
        <v>66</v>
      </c>
      <c r="D117" s="193"/>
      <c r="E117" s="195">
        <f t="shared" si="24"/>
        <v>3490</v>
      </c>
      <c r="F117" s="195">
        <f t="shared" si="24"/>
        <v>8</v>
      </c>
      <c r="G117" s="195">
        <f t="shared" si="24"/>
        <v>-1749</v>
      </c>
      <c r="H117" s="195">
        <f t="shared" si="24"/>
        <v>0</v>
      </c>
      <c r="I117" s="195">
        <f t="shared" si="24"/>
        <v>0</v>
      </c>
      <c r="J117" s="195">
        <f t="shared" si="24"/>
        <v>1749</v>
      </c>
    </row>
    <row r="118" spans="1:10">
      <c r="A118" s="6" t="s">
        <v>323</v>
      </c>
      <c r="B118" s="139"/>
      <c r="C118" s="137" t="s">
        <v>233</v>
      </c>
      <c r="D118" s="193"/>
      <c r="E118" s="195">
        <f t="shared" ref="E118:J118" si="25">SUM(E108+E110+E114)</f>
        <v>13765</v>
      </c>
      <c r="F118" s="195">
        <f t="shared" si="25"/>
        <v>0</v>
      </c>
      <c r="G118" s="195">
        <f t="shared" si="25"/>
        <v>-6883</v>
      </c>
      <c r="H118" s="195">
        <f t="shared" si="25"/>
        <v>0</v>
      </c>
      <c r="I118" s="195">
        <f t="shared" si="25"/>
        <v>0</v>
      </c>
      <c r="J118" s="195">
        <f t="shared" si="25"/>
        <v>6882</v>
      </c>
    </row>
    <row r="119" spans="1:10">
      <c r="A119" s="6" t="s">
        <v>324</v>
      </c>
      <c r="B119" s="139"/>
      <c r="C119" s="137"/>
      <c r="D119" s="193"/>
      <c r="E119" s="110"/>
      <c r="F119" s="110"/>
      <c r="G119" s="110"/>
      <c r="H119" s="110"/>
      <c r="I119" s="110"/>
      <c r="J119" s="110"/>
    </row>
    <row r="120" spans="1:10">
      <c r="A120" s="6" t="s">
        <v>262</v>
      </c>
      <c r="B120" s="6"/>
      <c r="C120" s="11"/>
      <c r="D120" s="183"/>
      <c r="E120" s="110"/>
      <c r="F120" s="110"/>
      <c r="G120" s="110"/>
      <c r="H120" s="110"/>
      <c r="I120" s="110"/>
      <c r="J120" s="110"/>
    </row>
    <row r="121" spans="1:10">
      <c r="A121" s="6" t="s">
        <v>263</v>
      </c>
      <c r="B121" s="198"/>
      <c r="C121" s="190" t="s">
        <v>264</v>
      </c>
      <c r="D121" s="199">
        <v>65.5</v>
      </c>
      <c r="E121" s="200">
        <f t="shared" ref="E121:J121" si="26">SUM(E122:E124)</f>
        <v>274015</v>
      </c>
      <c r="F121" s="200">
        <f t="shared" si="26"/>
        <v>-24653</v>
      </c>
      <c r="G121" s="200">
        <f t="shared" si="26"/>
        <v>-25214</v>
      </c>
      <c r="H121" s="200">
        <f t="shared" si="26"/>
        <v>1247</v>
      </c>
      <c r="I121" s="200">
        <f t="shared" si="26"/>
        <v>1146</v>
      </c>
      <c r="J121" s="200">
        <f t="shared" si="26"/>
        <v>226541</v>
      </c>
    </row>
    <row r="122" spans="1:10">
      <c r="A122" s="6" t="s">
        <v>265</v>
      </c>
      <c r="B122" s="198"/>
      <c r="C122" s="190" t="s">
        <v>65</v>
      </c>
      <c r="D122" s="201"/>
      <c r="E122" s="200">
        <f t="shared" ref="E122:J124" si="27">E116+E99+E79+E85</f>
        <v>113687</v>
      </c>
      <c r="F122" s="200">
        <f t="shared" si="27"/>
        <v>-11102</v>
      </c>
      <c r="G122" s="200">
        <f t="shared" si="27"/>
        <v>-10148</v>
      </c>
      <c r="H122" s="200">
        <f t="shared" si="27"/>
        <v>1055</v>
      </c>
      <c r="I122" s="200">
        <f t="shared" si="27"/>
        <v>756</v>
      </c>
      <c r="J122" s="200">
        <f t="shared" si="27"/>
        <v>94248</v>
      </c>
    </row>
    <row r="123" spans="1:10">
      <c r="A123" s="6" t="s">
        <v>266</v>
      </c>
      <c r="B123" s="198"/>
      <c r="C123" s="190" t="s">
        <v>66</v>
      </c>
      <c r="D123" s="201"/>
      <c r="E123" s="200">
        <f t="shared" si="27"/>
        <v>30647</v>
      </c>
      <c r="F123" s="200">
        <f t="shared" si="27"/>
        <v>-3142</v>
      </c>
      <c r="G123" s="200">
        <f t="shared" si="27"/>
        <v>-3024</v>
      </c>
      <c r="H123" s="200">
        <f t="shared" si="27"/>
        <v>192</v>
      </c>
      <c r="I123" s="200">
        <f t="shared" si="27"/>
        <v>234</v>
      </c>
      <c r="J123" s="200">
        <f t="shared" si="27"/>
        <v>24907</v>
      </c>
    </row>
    <row r="124" spans="1:10">
      <c r="A124" s="6" t="s">
        <v>267</v>
      </c>
      <c r="B124" s="198"/>
      <c r="C124" s="190" t="s">
        <v>233</v>
      </c>
      <c r="D124" s="201"/>
      <c r="E124" s="200">
        <f t="shared" si="27"/>
        <v>129681</v>
      </c>
      <c r="F124" s="200">
        <f t="shared" si="27"/>
        <v>-10409</v>
      </c>
      <c r="G124" s="200">
        <f t="shared" si="27"/>
        <v>-12042</v>
      </c>
      <c r="H124" s="200">
        <f t="shared" si="27"/>
        <v>0</v>
      </c>
      <c r="I124" s="200">
        <f t="shared" si="27"/>
        <v>156</v>
      </c>
      <c r="J124" s="200">
        <f t="shared" si="27"/>
        <v>107386</v>
      </c>
    </row>
  </sheetData>
  <sheetProtection selectLockedCells="1" selectUnlockedCells="1"/>
  <mergeCells count="11">
    <mergeCell ref="J7:J8"/>
    <mergeCell ref="A7:B8"/>
    <mergeCell ref="C7:C8"/>
    <mergeCell ref="D7:D8"/>
    <mergeCell ref="E7:E8"/>
    <mergeCell ref="F7:I7"/>
    <mergeCell ref="A1:I1"/>
    <mergeCell ref="A2:I2"/>
    <mergeCell ref="A3:J3"/>
    <mergeCell ref="A4:J4"/>
    <mergeCell ref="A6:J6"/>
  </mergeCells>
  <phoneticPr fontId="0" type="noConversion"/>
  <pageMargins left="0.39370078740157483" right="0.39370078740157483" top="1.0629921259842521" bottom="0.9055118110236221" header="0.51181102362204722" footer="0.51181102362204722"/>
  <pageSetup paperSize="9" scale="92" firstPageNumber="0" orientation="portrait" cellComments="atEnd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Q46"/>
  <sheetViews>
    <sheetView showGridLines="0" workbookViewId="0">
      <selection activeCell="K17" sqref="K17"/>
    </sheetView>
  </sheetViews>
  <sheetFormatPr defaultColWidth="11.7109375" defaultRowHeight="12.75"/>
  <cols>
    <col min="1" max="1" width="3.140625" style="92" customWidth="1"/>
    <col min="2" max="2" width="2.85546875" style="93" customWidth="1"/>
    <col min="3" max="3" width="41.7109375" style="93" customWidth="1"/>
    <col min="4" max="4" width="8.42578125" style="93" customWidth="1"/>
    <col min="5" max="5" width="10.140625" style="93" customWidth="1"/>
    <col min="6" max="6" width="9.5703125" style="93" customWidth="1"/>
    <col min="7" max="7" width="6.85546875" style="93" customWidth="1"/>
    <col min="8" max="251" width="11.7109375" style="93"/>
  </cols>
  <sheetData>
    <row r="1" spans="1:9">
      <c r="A1" s="212"/>
      <c r="B1" s="212"/>
      <c r="C1" s="212"/>
      <c r="D1" s="212"/>
      <c r="E1" s="212"/>
      <c r="F1" s="212"/>
      <c r="G1" s="212"/>
      <c r="H1" s="212"/>
    </row>
    <row r="2" spans="1:9">
      <c r="A2" s="213" t="s">
        <v>339</v>
      </c>
      <c r="B2" s="213"/>
      <c r="C2" s="213"/>
      <c r="D2" s="213"/>
      <c r="E2" s="213"/>
      <c r="F2" s="213"/>
      <c r="G2" s="213"/>
      <c r="H2" s="213"/>
    </row>
    <row r="3" spans="1:9">
      <c r="A3" s="213"/>
      <c r="B3" s="213"/>
      <c r="C3" s="213"/>
      <c r="D3" s="213"/>
      <c r="E3" s="213"/>
      <c r="F3" s="213"/>
      <c r="G3" s="213"/>
      <c r="H3" s="213"/>
    </row>
    <row r="4" spans="1:9">
      <c r="A4" s="223" t="s">
        <v>396</v>
      </c>
      <c r="B4" s="213"/>
      <c r="C4" s="213"/>
      <c r="D4" s="213"/>
      <c r="E4" s="213"/>
      <c r="F4" s="213"/>
      <c r="G4" s="213"/>
      <c r="H4" s="213"/>
      <c r="I4" s="213"/>
    </row>
    <row r="5" spans="1:9">
      <c r="A5" s="213"/>
      <c r="B5" s="213"/>
      <c r="C5" s="213"/>
      <c r="D5" s="213"/>
      <c r="E5" s="213"/>
      <c r="F5" s="213"/>
      <c r="G5" s="213"/>
      <c r="H5" s="213"/>
      <c r="I5" s="213"/>
    </row>
    <row r="6" spans="1:9">
      <c r="A6" s="235" t="s">
        <v>0</v>
      </c>
      <c r="B6" s="235"/>
      <c r="C6" s="235"/>
      <c r="D6" s="235"/>
      <c r="E6" s="235"/>
      <c r="F6" s="235"/>
      <c r="G6" s="235"/>
      <c r="H6" s="235"/>
      <c r="I6" s="235"/>
    </row>
    <row r="7" spans="1:9" ht="12.75" customHeight="1">
      <c r="A7" s="235" t="s">
        <v>268</v>
      </c>
      <c r="B7" s="235"/>
      <c r="C7" s="235"/>
      <c r="D7" s="235"/>
      <c r="E7" s="235"/>
      <c r="F7" s="235"/>
      <c r="G7" s="235"/>
      <c r="H7" s="235"/>
      <c r="I7" s="235"/>
    </row>
    <row r="8" spans="1:9" ht="12.75" customHeight="1"/>
    <row r="9" spans="1:9">
      <c r="A9" s="242" t="s">
        <v>2</v>
      </c>
      <c r="B9" s="242"/>
      <c r="C9" s="242"/>
      <c r="D9" s="242"/>
      <c r="E9" s="242"/>
      <c r="F9" s="242"/>
      <c r="G9" s="242"/>
      <c r="H9" s="242"/>
      <c r="I9" s="242"/>
    </row>
    <row r="10" spans="1:9">
      <c r="A10" s="243" t="s">
        <v>3</v>
      </c>
      <c r="B10" s="243"/>
      <c r="C10" s="244" t="s">
        <v>269</v>
      </c>
      <c r="D10" s="204" t="s">
        <v>331</v>
      </c>
      <c r="E10" s="239" t="s">
        <v>332</v>
      </c>
      <c r="F10" s="240"/>
      <c r="G10" s="240"/>
      <c r="H10" s="241"/>
      <c r="I10" s="245" t="s">
        <v>333</v>
      </c>
    </row>
    <row r="11" spans="1:9">
      <c r="A11" s="243"/>
      <c r="B11" s="243"/>
      <c r="C11" s="244"/>
      <c r="D11" s="204"/>
      <c r="E11" s="107" t="s">
        <v>359</v>
      </c>
      <c r="F11" s="107" t="s">
        <v>360</v>
      </c>
      <c r="G11" s="107" t="s">
        <v>361</v>
      </c>
      <c r="H11" s="107" t="s">
        <v>362</v>
      </c>
      <c r="I11" s="246"/>
    </row>
    <row r="12" spans="1:9">
      <c r="A12" s="243"/>
      <c r="B12" s="243"/>
      <c r="C12" s="146" t="s">
        <v>270</v>
      </c>
      <c r="D12" s="147" t="s">
        <v>6</v>
      </c>
      <c r="E12" s="148" t="s">
        <v>7</v>
      </c>
      <c r="F12" s="148" t="s">
        <v>8</v>
      </c>
      <c r="G12" s="148" t="s">
        <v>325</v>
      </c>
      <c r="H12" s="148"/>
      <c r="I12" s="148" t="s">
        <v>271</v>
      </c>
    </row>
    <row r="13" spans="1:9">
      <c r="A13" s="149" t="s">
        <v>9</v>
      </c>
      <c r="B13" s="150" t="s">
        <v>272</v>
      </c>
      <c r="C13" s="151" t="s">
        <v>70</v>
      </c>
      <c r="D13" s="152"/>
      <c r="E13" s="153"/>
      <c r="F13" s="153"/>
      <c r="G13" s="153"/>
      <c r="H13" s="153"/>
      <c r="I13" s="153"/>
    </row>
    <row r="14" spans="1:9">
      <c r="A14" s="149" t="s">
        <v>12</v>
      </c>
      <c r="B14" s="154"/>
      <c r="C14" s="155" t="s">
        <v>273</v>
      </c>
      <c r="D14" s="152">
        <v>2000</v>
      </c>
      <c r="E14" s="153">
        <v>3000</v>
      </c>
      <c r="F14" s="153"/>
      <c r="G14" s="153">
        <v>975</v>
      </c>
      <c r="H14" s="153"/>
      <c r="I14" s="153">
        <f>SUM(D14:H14)</f>
        <v>5975</v>
      </c>
    </row>
    <row r="15" spans="1:9">
      <c r="A15" s="149" t="s">
        <v>14</v>
      </c>
      <c r="B15" s="156"/>
      <c r="C15" s="157" t="s">
        <v>274</v>
      </c>
      <c r="D15" s="152">
        <v>15000</v>
      </c>
      <c r="E15" s="153">
        <v>-15000</v>
      </c>
      <c r="F15" s="153"/>
      <c r="G15" s="153"/>
      <c r="H15" s="153"/>
      <c r="I15" s="153">
        <f t="shared" ref="I15:I46" si="0">SUM(D15:H15)</f>
        <v>0</v>
      </c>
    </row>
    <row r="16" spans="1:9">
      <c r="A16" s="149" t="s">
        <v>16</v>
      </c>
      <c r="B16" s="156"/>
      <c r="C16" s="157" t="s">
        <v>275</v>
      </c>
      <c r="D16" s="152">
        <v>1347</v>
      </c>
      <c r="E16" s="153">
        <v>253</v>
      </c>
      <c r="F16" s="153"/>
      <c r="G16" s="153"/>
      <c r="H16" s="153"/>
      <c r="I16" s="153">
        <f t="shared" si="0"/>
        <v>1600</v>
      </c>
    </row>
    <row r="17" spans="1:9">
      <c r="A17" s="149" t="s">
        <v>18</v>
      </c>
      <c r="B17" s="156"/>
      <c r="C17" s="157" t="s">
        <v>276</v>
      </c>
      <c r="D17" s="152">
        <v>400</v>
      </c>
      <c r="E17" s="153">
        <v>1600</v>
      </c>
      <c r="F17" s="153"/>
      <c r="G17" s="153"/>
      <c r="H17" s="153"/>
      <c r="I17" s="153">
        <f t="shared" si="0"/>
        <v>2000</v>
      </c>
    </row>
    <row r="18" spans="1:9">
      <c r="A18" s="149" t="s">
        <v>20</v>
      </c>
      <c r="B18" s="156"/>
      <c r="C18" s="152" t="s">
        <v>277</v>
      </c>
      <c r="D18" s="152">
        <v>234</v>
      </c>
      <c r="E18" s="153">
        <v>-234</v>
      </c>
      <c r="F18" s="153"/>
      <c r="G18" s="153"/>
      <c r="H18" s="153"/>
      <c r="I18" s="153">
        <f t="shared" si="0"/>
        <v>0</v>
      </c>
    </row>
    <row r="19" spans="1:9">
      <c r="A19" s="149" t="s">
        <v>23</v>
      </c>
      <c r="B19" s="158"/>
      <c r="C19" s="157" t="s">
        <v>278</v>
      </c>
      <c r="D19" s="152">
        <v>267</v>
      </c>
      <c r="E19" s="153"/>
      <c r="F19" s="153"/>
      <c r="G19" s="153"/>
      <c r="H19" s="153"/>
      <c r="I19" s="153">
        <f t="shared" si="0"/>
        <v>267</v>
      </c>
    </row>
    <row r="20" spans="1:9">
      <c r="A20" s="149" t="s">
        <v>25</v>
      </c>
      <c r="B20" s="159"/>
      <c r="C20" s="157" t="s">
        <v>279</v>
      </c>
      <c r="D20" s="152">
        <v>3175</v>
      </c>
      <c r="E20" s="153">
        <v>500</v>
      </c>
      <c r="F20" s="153"/>
      <c r="G20" s="153"/>
      <c r="H20" s="153"/>
      <c r="I20" s="153">
        <f t="shared" si="0"/>
        <v>3675</v>
      </c>
    </row>
    <row r="21" spans="1:9">
      <c r="A21" s="149" t="s">
        <v>27</v>
      </c>
      <c r="B21" s="159"/>
      <c r="C21" s="157" t="s">
        <v>280</v>
      </c>
      <c r="D21" s="152">
        <v>510</v>
      </c>
      <c r="E21" s="153"/>
      <c r="F21" s="153"/>
      <c r="G21" s="153"/>
      <c r="H21" s="153"/>
      <c r="I21" s="153">
        <f t="shared" si="0"/>
        <v>510</v>
      </c>
    </row>
    <row r="22" spans="1:9">
      <c r="A22" s="149" t="s">
        <v>29</v>
      </c>
      <c r="B22" s="159"/>
      <c r="C22" s="157" t="s">
        <v>281</v>
      </c>
      <c r="D22" s="152">
        <v>470</v>
      </c>
      <c r="E22" s="153">
        <v>-70</v>
      </c>
      <c r="F22" s="153"/>
      <c r="G22" s="153"/>
      <c r="H22" s="153"/>
      <c r="I22" s="153">
        <f t="shared" si="0"/>
        <v>400</v>
      </c>
    </row>
    <row r="23" spans="1:9">
      <c r="A23" s="149" t="s">
        <v>31</v>
      </c>
      <c r="B23" s="159"/>
      <c r="C23" s="157" t="s">
        <v>282</v>
      </c>
      <c r="D23" s="152">
        <v>1000</v>
      </c>
      <c r="E23" s="153">
        <v>-1000</v>
      </c>
      <c r="F23" s="153"/>
      <c r="G23" s="153"/>
      <c r="H23" s="153"/>
      <c r="I23" s="153">
        <f t="shared" si="0"/>
        <v>0</v>
      </c>
    </row>
    <row r="24" spans="1:9">
      <c r="A24" s="149" t="s">
        <v>33</v>
      </c>
      <c r="B24" s="159"/>
      <c r="C24" s="157" t="s">
        <v>283</v>
      </c>
      <c r="D24" s="152">
        <v>1800</v>
      </c>
      <c r="E24" s="153">
        <v>-200</v>
      </c>
      <c r="F24" s="153"/>
      <c r="G24" s="153"/>
      <c r="H24" s="153"/>
      <c r="I24" s="153">
        <f t="shared" si="0"/>
        <v>1600</v>
      </c>
    </row>
    <row r="25" spans="1:9">
      <c r="A25" s="149" t="s">
        <v>34</v>
      </c>
      <c r="B25" s="159"/>
      <c r="C25" s="157" t="s">
        <v>284</v>
      </c>
      <c r="D25" s="152">
        <v>380</v>
      </c>
      <c r="E25" s="153"/>
      <c r="F25" s="153"/>
      <c r="G25" s="153"/>
      <c r="H25" s="153"/>
      <c r="I25" s="153">
        <f t="shared" si="0"/>
        <v>380</v>
      </c>
    </row>
    <row r="26" spans="1:9">
      <c r="A26" s="149" t="s">
        <v>37</v>
      </c>
      <c r="B26" s="159"/>
      <c r="C26" s="160" t="s">
        <v>285</v>
      </c>
      <c r="D26" s="152">
        <v>13000</v>
      </c>
      <c r="E26" s="153"/>
      <c r="F26" s="153"/>
      <c r="G26" s="153"/>
      <c r="H26" s="153"/>
      <c r="I26" s="153">
        <f t="shared" si="0"/>
        <v>13000</v>
      </c>
    </row>
    <row r="27" spans="1:9">
      <c r="A27" s="149" t="s">
        <v>40</v>
      </c>
      <c r="B27" s="160"/>
      <c r="C27" s="160" t="s">
        <v>286</v>
      </c>
      <c r="D27" s="161">
        <v>4000</v>
      </c>
      <c r="E27" s="153">
        <v>-4000</v>
      </c>
      <c r="F27" s="153"/>
      <c r="G27" s="153"/>
      <c r="H27" s="153"/>
      <c r="I27" s="153">
        <f t="shared" si="0"/>
        <v>0</v>
      </c>
    </row>
    <row r="28" spans="1:9">
      <c r="A28" s="149" t="s">
        <v>43</v>
      </c>
      <c r="B28" s="160"/>
      <c r="C28" s="160" t="s">
        <v>287</v>
      </c>
      <c r="D28" s="152">
        <v>400</v>
      </c>
      <c r="E28" s="153">
        <v>-400</v>
      </c>
      <c r="F28" s="153"/>
      <c r="G28" s="153"/>
      <c r="H28" s="153"/>
      <c r="I28" s="153">
        <f t="shared" si="0"/>
        <v>0</v>
      </c>
    </row>
    <row r="29" spans="1:9">
      <c r="A29" s="149" t="s">
        <v>45</v>
      </c>
      <c r="B29" s="160"/>
      <c r="C29" s="160" t="s">
        <v>288</v>
      </c>
      <c r="D29" s="152">
        <v>6000</v>
      </c>
      <c r="E29" s="153">
        <v>-6000</v>
      </c>
      <c r="F29" s="153"/>
      <c r="G29" s="153"/>
      <c r="H29" s="153"/>
      <c r="I29" s="153">
        <f t="shared" si="0"/>
        <v>0</v>
      </c>
    </row>
    <row r="30" spans="1:9">
      <c r="A30" s="149" t="s">
        <v>47</v>
      </c>
      <c r="B30" s="162"/>
      <c r="C30" s="162" t="s">
        <v>289</v>
      </c>
      <c r="D30" s="163">
        <v>2000</v>
      </c>
      <c r="E30" s="164">
        <v>-2000</v>
      </c>
      <c r="F30" s="164"/>
      <c r="G30" s="164"/>
      <c r="H30" s="164"/>
      <c r="I30" s="153">
        <f t="shared" si="0"/>
        <v>0</v>
      </c>
    </row>
    <row r="31" spans="1:9">
      <c r="A31" s="149" t="s">
        <v>48</v>
      </c>
      <c r="B31" s="162"/>
      <c r="C31" s="163" t="s">
        <v>340</v>
      </c>
      <c r="D31" s="153"/>
      <c r="E31" s="153">
        <v>3000</v>
      </c>
      <c r="F31" s="153"/>
      <c r="G31" s="153"/>
      <c r="H31" s="164"/>
      <c r="I31" s="153">
        <f t="shared" si="0"/>
        <v>3000</v>
      </c>
    </row>
    <row r="32" spans="1:9">
      <c r="A32" s="149" t="s">
        <v>51</v>
      </c>
      <c r="B32" s="162"/>
      <c r="C32" s="163" t="s">
        <v>341</v>
      </c>
      <c r="D32" s="153"/>
      <c r="E32" s="153">
        <v>1500</v>
      </c>
      <c r="F32" s="153"/>
      <c r="G32" s="153">
        <v>104</v>
      </c>
      <c r="H32" s="164"/>
      <c r="I32" s="153">
        <f t="shared" si="0"/>
        <v>1604</v>
      </c>
    </row>
    <row r="33" spans="1:9">
      <c r="A33" s="149" t="s">
        <v>53</v>
      </c>
      <c r="B33" s="162"/>
      <c r="C33" s="163" t="s">
        <v>342</v>
      </c>
      <c r="D33" s="153"/>
      <c r="E33" s="153">
        <v>2000</v>
      </c>
      <c r="F33" s="153"/>
      <c r="G33" s="153"/>
      <c r="H33" s="164"/>
      <c r="I33" s="153">
        <f t="shared" si="0"/>
        <v>2000</v>
      </c>
    </row>
    <row r="34" spans="1:9">
      <c r="A34" s="149" t="s">
        <v>56</v>
      </c>
      <c r="B34" s="162"/>
      <c r="C34" s="163" t="s">
        <v>343</v>
      </c>
      <c r="D34" s="164"/>
      <c r="E34" s="164">
        <v>2000</v>
      </c>
      <c r="F34" s="164"/>
      <c r="G34" s="164"/>
      <c r="H34" s="164"/>
      <c r="I34" s="153">
        <f t="shared" si="0"/>
        <v>2000</v>
      </c>
    </row>
    <row r="35" spans="1:9">
      <c r="A35" s="149" t="s">
        <v>59</v>
      </c>
      <c r="B35" s="163"/>
      <c r="C35" s="153" t="s">
        <v>344</v>
      </c>
      <c r="D35" s="153"/>
      <c r="E35" s="153">
        <v>1000</v>
      </c>
      <c r="F35" s="153"/>
      <c r="G35" s="153"/>
      <c r="H35" s="164"/>
      <c r="I35" s="153">
        <f t="shared" si="0"/>
        <v>1000</v>
      </c>
    </row>
    <row r="36" spans="1:9">
      <c r="A36" s="149" t="s">
        <v>61</v>
      </c>
      <c r="B36" s="163"/>
      <c r="C36" s="153" t="s">
        <v>345</v>
      </c>
      <c r="D36" s="153"/>
      <c r="E36" s="153">
        <v>500</v>
      </c>
      <c r="F36" s="153"/>
      <c r="G36" s="153">
        <v>745</v>
      </c>
      <c r="H36" s="164"/>
      <c r="I36" s="153">
        <f t="shared" si="0"/>
        <v>1245</v>
      </c>
    </row>
    <row r="37" spans="1:9">
      <c r="A37" s="149" t="s">
        <v>119</v>
      </c>
      <c r="B37" s="163"/>
      <c r="C37" s="153" t="s">
        <v>346</v>
      </c>
      <c r="D37" s="153"/>
      <c r="E37" s="153"/>
      <c r="F37" s="153">
        <v>594</v>
      </c>
      <c r="G37" s="153"/>
      <c r="H37" s="164"/>
      <c r="I37" s="153">
        <f t="shared" si="0"/>
        <v>594</v>
      </c>
    </row>
    <row r="38" spans="1:9">
      <c r="A38" s="149" t="s">
        <v>121</v>
      </c>
      <c r="B38" s="163"/>
      <c r="C38" s="153" t="s">
        <v>347</v>
      </c>
      <c r="D38" s="153"/>
      <c r="E38" s="153"/>
      <c r="F38" s="153">
        <v>147</v>
      </c>
      <c r="G38" s="153"/>
      <c r="H38" s="164"/>
      <c r="I38" s="153">
        <f t="shared" si="0"/>
        <v>147</v>
      </c>
    </row>
    <row r="39" spans="1:9">
      <c r="A39" s="149" t="s">
        <v>123</v>
      </c>
      <c r="B39" s="163"/>
      <c r="C39" s="153" t="s">
        <v>348</v>
      </c>
      <c r="D39" s="153"/>
      <c r="E39" s="153"/>
      <c r="F39" s="153">
        <v>122</v>
      </c>
      <c r="G39" s="153"/>
      <c r="H39" s="164"/>
      <c r="I39" s="153">
        <f t="shared" si="0"/>
        <v>122</v>
      </c>
    </row>
    <row r="40" spans="1:9">
      <c r="A40" s="149" t="s">
        <v>125</v>
      </c>
      <c r="B40" s="163"/>
      <c r="C40" s="153" t="s">
        <v>349</v>
      </c>
      <c r="D40" s="153"/>
      <c r="E40" s="153"/>
      <c r="F40" s="153">
        <v>117</v>
      </c>
      <c r="G40" s="153"/>
      <c r="H40" s="164"/>
      <c r="I40" s="153">
        <f t="shared" si="0"/>
        <v>117</v>
      </c>
    </row>
    <row r="41" spans="1:9">
      <c r="A41" s="149" t="s">
        <v>127</v>
      </c>
      <c r="B41" s="163"/>
      <c r="C41" s="153" t="s">
        <v>350</v>
      </c>
      <c r="D41" s="153"/>
      <c r="E41" s="153"/>
      <c r="F41" s="153">
        <v>95</v>
      </c>
      <c r="G41" s="153"/>
      <c r="H41" s="164"/>
      <c r="I41" s="153">
        <f t="shared" si="0"/>
        <v>95</v>
      </c>
    </row>
    <row r="42" spans="1:9">
      <c r="A42" s="149" t="s">
        <v>129</v>
      </c>
      <c r="B42" s="163"/>
      <c r="C42" s="153" t="s">
        <v>351</v>
      </c>
      <c r="D42" s="153"/>
      <c r="E42" s="153"/>
      <c r="F42" s="153">
        <v>350</v>
      </c>
      <c r="G42" s="153"/>
      <c r="H42" s="164"/>
      <c r="I42" s="153">
        <f t="shared" si="0"/>
        <v>350</v>
      </c>
    </row>
    <row r="43" spans="1:9">
      <c r="A43" s="149" t="s">
        <v>131</v>
      </c>
      <c r="B43" s="163"/>
      <c r="C43" s="153" t="s">
        <v>352</v>
      </c>
      <c r="D43" s="153"/>
      <c r="E43" s="153"/>
      <c r="F43" s="153">
        <v>559</v>
      </c>
      <c r="G43" s="153"/>
      <c r="H43" s="164"/>
      <c r="I43" s="153">
        <f t="shared" si="0"/>
        <v>559</v>
      </c>
    </row>
    <row r="44" spans="1:9">
      <c r="A44" s="149" t="s">
        <v>132</v>
      </c>
      <c r="B44" s="163"/>
      <c r="C44" s="153" t="s">
        <v>365</v>
      </c>
      <c r="D44" s="153"/>
      <c r="E44" s="153"/>
      <c r="F44" s="153"/>
      <c r="G44" s="153">
        <v>423</v>
      </c>
      <c r="H44" s="164"/>
      <c r="I44" s="153">
        <f t="shared" si="0"/>
        <v>423</v>
      </c>
    </row>
    <row r="45" spans="1:9">
      <c r="A45" s="149" t="s">
        <v>134</v>
      </c>
      <c r="B45" s="163"/>
      <c r="C45" s="153" t="s">
        <v>366</v>
      </c>
      <c r="D45" s="153"/>
      <c r="E45" s="153"/>
      <c r="F45" s="153"/>
      <c r="G45" s="153">
        <v>590</v>
      </c>
      <c r="H45" s="164"/>
      <c r="I45" s="153">
        <f t="shared" si="0"/>
        <v>590</v>
      </c>
    </row>
    <row r="46" spans="1:9">
      <c r="A46" s="149" t="s">
        <v>136</v>
      </c>
      <c r="B46" s="165"/>
      <c r="C46" s="166" t="s">
        <v>19</v>
      </c>
      <c r="D46" s="166">
        <f>SUM(D14:D30)</f>
        <v>51983</v>
      </c>
      <c r="E46" s="166">
        <f>SUM(E14:E36)</f>
        <v>-13551</v>
      </c>
      <c r="F46" s="166">
        <f>SUM(F14:F43)</f>
        <v>1984</v>
      </c>
      <c r="G46" s="166">
        <f>SUM(G14:G45)</f>
        <v>2837</v>
      </c>
      <c r="H46" s="166">
        <f>SUM(H14:H45)</f>
        <v>0</v>
      </c>
      <c r="I46" s="127">
        <f t="shared" si="0"/>
        <v>43253</v>
      </c>
    </row>
  </sheetData>
  <sheetProtection selectLockedCells="1" selectUnlockedCells="1"/>
  <mergeCells count="13">
    <mergeCell ref="A9:I9"/>
    <mergeCell ref="A10:B12"/>
    <mergeCell ref="C10:C11"/>
    <mergeCell ref="D10:D11"/>
    <mergeCell ref="E10:H10"/>
    <mergeCell ref="I10:I11"/>
    <mergeCell ref="A4:I4"/>
    <mergeCell ref="A5:I5"/>
    <mergeCell ref="A6:I6"/>
    <mergeCell ref="A7:I7"/>
    <mergeCell ref="A1:H1"/>
    <mergeCell ref="A2:H2"/>
    <mergeCell ref="A3:H3"/>
  </mergeCells>
  <phoneticPr fontId="0" type="noConversion"/>
  <pageMargins left="0.39370078740157483" right="0.39370078740157483" top="1.0629921259842521" bottom="0.9055118110236221" header="0.51181102362204722" footer="0.51181102362204722"/>
  <pageSetup paperSize="9" firstPageNumber="0" orientation="portrait" cellComments="atEnd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8"/>
  <sheetViews>
    <sheetView workbookViewId="0">
      <selection activeCell="L12" sqref="L12"/>
    </sheetView>
  </sheetViews>
  <sheetFormatPr defaultRowHeight="12.75"/>
  <cols>
    <col min="1" max="1" width="4" customWidth="1"/>
    <col min="2" max="2" width="3.85546875" customWidth="1"/>
    <col min="3" max="3" width="31" customWidth="1"/>
    <col min="4" max="4" width="9.7109375" customWidth="1"/>
    <col min="5" max="5" width="10.42578125" customWidth="1"/>
    <col min="6" max="6" width="10.140625" customWidth="1"/>
    <col min="7" max="7" width="8.28515625" customWidth="1"/>
    <col min="9" max="9" width="10.28515625" customWidth="1"/>
  </cols>
  <sheetData>
    <row r="1" spans="1:9">
      <c r="A1" s="213" t="s">
        <v>353</v>
      </c>
      <c r="B1" s="213"/>
      <c r="C1" s="213"/>
      <c r="D1" s="213"/>
      <c r="E1" s="213"/>
      <c r="F1" s="213"/>
      <c r="G1" s="213"/>
      <c r="H1" s="213"/>
      <c r="I1" s="213"/>
    </row>
    <row r="2" spans="1:9">
      <c r="A2" s="223" t="s">
        <v>397</v>
      </c>
      <c r="B2" s="213"/>
      <c r="C2" s="213"/>
      <c r="D2" s="213"/>
      <c r="E2" s="213"/>
      <c r="F2" s="213"/>
      <c r="G2" s="213"/>
      <c r="H2" s="213"/>
      <c r="I2" s="213"/>
    </row>
    <row r="3" spans="1:9">
      <c r="A3" s="102"/>
      <c r="B3" s="102"/>
      <c r="C3" s="102"/>
      <c r="D3" s="102"/>
      <c r="E3" s="102"/>
      <c r="F3" s="102"/>
      <c r="G3" s="102"/>
      <c r="H3" s="102"/>
      <c r="I3" s="102"/>
    </row>
    <row r="4" spans="1:9">
      <c r="A4" s="233" t="s">
        <v>0</v>
      </c>
      <c r="B4" s="233"/>
      <c r="C4" s="233"/>
      <c r="D4" s="233"/>
      <c r="E4" s="233"/>
      <c r="F4" s="233"/>
      <c r="G4" s="233"/>
      <c r="H4" s="233"/>
      <c r="I4" s="233"/>
    </row>
    <row r="5" spans="1:9">
      <c r="A5" s="233" t="s">
        <v>290</v>
      </c>
      <c r="B5" s="233"/>
      <c r="C5" s="233"/>
      <c r="D5" s="233"/>
      <c r="E5" s="233"/>
      <c r="F5" s="233"/>
      <c r="G5" s="233"/>
      <c r="H5" s="233"/>
      <c r="I5" s="233"/>
    </row>
    <row r="6" spans="1:9">
      <c r="A6" s="104"/>
      <c r="B6" s="104"/>
      <c r="C6" s="104"/>
    </row>
    <row r="8" spans="1:9">
      <c r="A8" s="213" t="s">
        <v>2</v>
      </c>
      <c r="B8" s="213"/>
      <c r="C8" s="213"/>
      <c r="D8" s="213"/>
      <c r="E8" s="213"/>
      <c r="F8" s="213"/>
      <c r="G8" s="213"/>
      <c r="H8" s="213"/>
      <c r="I8" s="213"/>
    </row>
    <row r="9" spans="1:9">
      <c r="A9" s="249" t="s">
        <v>3</v>
      </c>
      <c r="B9" s="249"/>
      <c r="C9" s="250" t="s">
        <v>291</v>
      </c>
      <c r="D9" s="204" t="s">
        <v>331</v>
      </c>
      <c r="E9" s="239" t="s">
        <v>332</v>
      </c>
      <c r="F9" s="240"/>
      <c r="G9" s="240"/>
      <c r="H9" s="241"/>
      <c r="I9" s="237" t="s">
        <v>333</v>
      </c>
    </row>
    <row r="10" spans="1:9" ht="12.75" customHeight="1">
      <c r="A10" s="249"/>
      <c r="B10" s="249"/>
      <c r="C10" s="250"/>
      <c r="D10" s="204"/>
      <c r="E10" s="107" t="s">
        <v>359</v>
      </c>
      <c r="F10" s="107" t="s">
        <v>360</v>
      </c>
      <c r="G10" s="107" t="s">
        <v>361</v>
      </c>
      <c r="H10" s="107" t="s">
        <v>362</v>
      </c>
      <c r="I10" s="238"/>
    </row>
    <row r="11" spans="1:9">
      <c r="A11" s="249"/>
      <c r="B11" s="249"/>
      <c r="C11" s="167" t="s">
        <v>5</v>
      </c>
      <c r="D11" s="109" t="s">
        <v>325</v>
      </c>
      <c r="E11" s="168"/>
      <c r="F11" s="168"/>
      <c r="G11" s="168"/>
      <c r="H11" s="168"/>
      <c r="I11" s="168"/>
    </row>
    <row r="12" spans="1:9">
      <c r="A12" s="20" t="s">
        <v>9</v>
      </c>
      <c r="B12" s="169" t="s">
        <v>21</v>
      </c>
      <c r="C12" s="170" t="s">
        <v>68</v>
      </c>
      <c r="D12" s="7"/>
      <c r="E12" s="110"/>
      <c r="F12" s="110"/>
      <c r="G12" s="110"/>
      <c r="H12" s="110"/>
      <c r="I12" s="110"/>
    </row>
    <row r="13" spans="1:9">
      <c r="A13" s="20" t="s">
        <v>12</v>
      </c>
      <c r="B13" s="169" t="s">
        <v>9</v>
      </c>
      <c r="C13" s="170" t="s">
        <v>291</v>
      </c>
      <c r="D13" s="7"/>
      <c r="E13" s="110"/>
      <c r="F13" s="110"/>
      <c r="G13" s="110"/>
      <c r="H13" s="110"/>
      <c r="I13" s="110"/>
    </row>
    <row r="14" spans="1:9">
      <c r="A14" s="20" t="s">
        <v>14</v>
      </c>
      <c r="B14" s="22"/>
      <c r="C14" s="171" t="s">
        <v>292</v>
      </c>
      <c r="D14" s="7">
        <v>850</v>
      </c>
      <c r="E14" s="110"/>
      <c r="F14" s="110"/>
      <c r="G14" s="110"/>
      <c r="H14" s="110"/>
      <c r="I14" s="110">
        <f>SUM(D14:G14)</f>
        <v>850</v>
      </c>
    </row>
    <row r="15" spans="1:9">
      <c r="A15" s="20" t="s">
        <v>16</v>
      </c>
      <c r="B15" s="22"/>
      <c r="C15" s="171" t="s">
        <v>354</v>
      </c>
      <c r="D15" s="7"/>
      <c r="E15" s="110"/>
      <c r="F15" s="110">
        <v>943</v>
      </c>
      <c r="G15" s="110"/>
      <c r="H15" s="110"/>
      <c r="I15" s="110">
        <f>SUM(D15:G15)</f>
        <v>943</v>
      </c>
    </row>
    <row r="16" spans="1:9">
      <c r="A16" s="20" t="s">
        <v>18</v>
      </c>
      <c r="B16" s="22"/>
      <c r="C16" s="171" t="s">
        <v>293</v>
      </c>
      <c r="D16" s="7">
        <v>1700</v>
      </c>
      <c r="E16" s="110"/>
      <c r="F16" s="110"/>
      <c r="G16" s="110"/>
      <c r="H16" s="110"/>
      <c r="I16" s="110">
        <f>SUM(D16:G16)</f>
        <v>1700</v>
      </c>
    </row>
    <row r="17" spans="1:9">
      <c r="A17" s="20" t="s">
        <v>20</v>
      </c>
      <c r="B17" s="22"/>
      <c r="C17" s="171" t="s">
        <v>294</v>
      </c>
      <c r="D17" s="130">
        <v>1700</v>
      </c>
      <c r="E17" s="172"/>
      <c r="F17" s="172"/>
      <c r="G17" s="172"/>
      <c r="H17" s="172"/>
      <c r="I17" s="172">
        <f>SUM(D17:G17)</f>
        <v>1700</v>
      </c>
    </row>
    <row r="18" spans="1:9">
      <c r="A18" s="20" t="s">
        <v>23</v>
      </c>
      <c r="B18" s="22"/>
      <c r="C18" s="171" t="s">
        <v>355</v>
      </c>
      <c r="D18" s="110"/>
      <c r="E18" s="110">
        <v>26782</v>
      </c>
      <c r="F18" s="110"/>
      <c r="G18" s="110"/>
      <c r="H18" s="110"/>
      <c r="I18" s="110">
        <f>SUM(D18:G18)</f>
        <v>26782</v>
      </c>
    </row>
    <row r="19" spans="1:9">
      <c r="A19" s="20" t="s">
        <v>25</v>
      </c>
      <c r="B19" s="22"/>
      <c r="C19" s="171" t="s">
        <v>356</v>
      </c>
      <c r="D19" s="110"/>
      <c r="E19" s="110"/>
      <c r="F19" s="110">
        <v>11171</v>
      </c>
      <c r="G19" s="110">
        <v>1222</v>
      </c>
      <c r="H19" s="110">
        <v>-146</v>
      </c>
      <c r="I19" s="110">
        <f>SUM(D19:H19)</f>
        <v>12247</v>
      </c>
    </row>
    <row r="20" spans="1:9">
      <c r="A20" s="20" t="s">
        <v>27</v>
      </c>
      <c r="B20" s="22"/>
      <c r="C20" s="171" t="s">
        <v>357</v>
      </c>
      <c r="D20" s="110"/>
      <c r="E20" s="110"/>
      <c r="F20" s="110">
        <v>11448</v>
      </c>
      <c r="G20" s="110">
        <v>56</v>
      </c>
      <c r="H20" s="110">
        <v>1666</v>
      </c>
      <c r="I20" s="110">
        <f>SUM(D20:H20)</f>
        <v>13170</v>
      </c>
    </row>
    <row r="21" spans="1:9">
      <c r="A21" s="20" t="s">
        <v>29</v>
      </c>
      <c r="B21" s="22"/>
      <c r="C21" s="171" t="s">
        <v>367</v>
      </c>
      <c r="D21" s="173"/>
      <c r="E21" s="173"/>
      <c r="F21" s="173"/>
      <c r="G21" s="173"/>
      <c r="H21" s="173">
        <v>8161</v>
      </c>
      <c r="I21" s="110">
        <f>SUM(D21:H21)</f>
        <v>8161</v>
      </c>
    </row>
    <row r="22" spans="1:9">
      <c r="A22" s="20" t="s">
        <v>31</v>
      </c>
      <c r="B22" s="174"/>
      <c r="C22" s="175" t="s">
        <v>19</v>
      </c>
      <c r="D22" s="176">
        <f>SUM(D14:D20)</f>
        <v>4250</v>
      </c>
      <c r="E22" s="176">
        <f>SUM(E14:E20)</f>
        <v>26782</v>
      </c>
      <c r="F22" s="176">
        <f>SUM(F14:F20)</f>
        <v>23562</v>
      </c>
      <c r="G22" s="176">
        <f>SUM(G14:G20)</f>
        <v>1278</v>
      </c>
      <c r="H22" s="176">
        <f>SUM(H14:H21)</f>
        <v>9681</v>
      </c>
      <c r="I22" s="176">
        <f>SUM(I14:I21)</f>
        <v>65553</v>
      </c>
    </row>
    <row r="23" spans="1:9" ht="12.75" customHeight="1">
      <c r="A23" s="20" t="s">
        <v>33</v>
      </c>
      <c r="B23" s="22"/>
      <c r="C23" s="247" t="s">
        <v>358</v>
      </c>
      <c r="D23" s="248">
        <v>58905</v>
      </c>
      <c r="E23" s="144"/>
      <c r="F23" s="144"/>
      <c r="G23" s="144"/>
      <c r="H23" s="144"/>
      <c r="I23" s="144"/>
    </row>
    <row r="24" spans="1:9">
      <c r="A24" s="20" t="s">
        <v>34</v>
      </c>
      <c r="B24" s="22"/>
      <c r="C24" s="247"/>
      <c r="D24" s="248"/>
      <c r="E24" s="144"/>
      <c r="F24" s="144">
        <v>-23331</v>
      </c>
      <c r="G24" s="144"/>
      <c r="H24" s="144">
        <v>-1518</v>
      </c>
      <c r="I24" s="144">
        <f>SUM(D23:H24)</f>
        <v>34056</v>
      </c>
    </row>
    <row r="25" spans="1:9">
      <c r="A25" s="20" t="s">
        <v>37</v>
      </c>
      <c r="B25" s="22"/>
      <c r="C25" s="177"/>
      <c r="D25" s="7"/>
      <c r="E25" s="110"/>
      <c r="F25" s="110"/>
      <c r="G25" s="110"/>
      <c r="H25" s="110"/>
      <c r="I25" s="110"/>
    </row>
    <row r="26" spans="1:9">
      <c r="A26" s="20" t="s">
        <v>40</v>
      </c>
      <c r="B26" s="169" t="s">
        <v>12</v>
      </c>
      <c r="C26" s="170" t="s">
        <v>295</v>
      </c>
      <c r="D26" s="7"/>
      <c r="E26" s="110"/>
      <c r="F26" s="110"/>
      <c r="G26" s="110"/>
      <c r="H26" s="110"/>
      <c r="I26" s="110"/>
    </row>
    <row r="27" spans="1:9">
      <c r="A27" s="20" t="s">
        <v>43</v>
      </c>
      <c r="B27" s="22"/>
      <c r="C27" s="171" t="s">
        <v>296</v>
      </c>
      <c r="D27" s="7">
        <v>5700</v>
      </c>
      <c r="E27" s="110"/>
      <c r="F27" s="110"/>
      <c r="G27" s="110">
        <v>296</v>
      </c>
      <c r="H27" s="110">
        <v>351</v>
      </c>
      <c r="I27" s="110">
        <f>SUM(D27:H27)</f>
        <v>6347</v>
      </c>
    </row>
    <row r="28" spans="1:9">
      <c r="A28" s="20" t="s">
        <v>45</v>
      </c>
      <c r="B28" s="22"/>
      <c r="C28" s="171" t="s">
        <v>297</v>
      </c>
      <c r="D28" s="7">
        <v>2300</v>
      </c>
      <c r="E28" s="110"/>
      <c r="F28" s="110"/>
      <c r="G28" s="110"/>
      <c r="H28" s="110"/>
      <c r="I28" s="110">
        <f t="shared" ref="I28:I36" si="0">SUM(D28:G28)</f>
        <v>2300</v>
      </c>
    </row>
    <row r="29" spans="1:9">
      <c r="A29" s="20" t="s">
        <v>47</v>
      </c>
      <c r="B29" s="22"/>
      <c r="C29" s="171" t="s">
        <v>298</v>
      </c>
      <c r="D29" s="7">
        <v>150</v>
      </c>
      <c r="E29" s="110"/>
      <c r="F29" s="110"/>
      <c r="G29" s="110"/>
      <c r="H29" s="110"/>
      <c r="I29" s="110">
        <f t="shared" si="0"/>
        <v>150</v>
      </c>
    </row>
    <row r="30" spans="1:9">
      <c r="A30" s="20" t="s">
        <v>48</v>
      </c>
      <c r="B30" s="22"/>
      <c r="C30" s="171" t="s">
        <v>304</v>
      </c>
      <c r="D30" s="7">
        <v>500</v>
      </c>
      <c r="E30" s="110"/>
      <c r="F30" s="110"/>
      <c r="G30" s="110"/>
      <c r="H30" s="110"/>
      <c r="I30" s="110">
        <f>SUM(D30:G30)</f>
        <v>500</v>
      </c>
    </row>
    <row r="31" spans="1:9">
      <c r="A31" s="20" t="s">
        <v>51</v>
      </c>
      <c r="B31" s="22"/>
      <c r="C31" s="171" t="s">
        <v>299</v>
      </c>
      <c r="D31" s="7">
        <v>150</v>
      </c>
      <c r="E31" s="110"/>
      <c r="F31" s="110"/>
      <c r="G31" s="110"/>
      <c r="H31" s="110"/>
      <c r="I31" s="110">
        <f t="shared" si="0"/>
        <v>150</v>
      </c>
    </row>
    <row r="32" spans="1:9">
      <c r="A32" s="20" t="s">
        <v>53</v>
      </c>
      <c r="B32" s="22"/>
      <c r="C32" s="171" t="s">
        <v>300</v>
      </c>
      <c r="D32" s="7">
        <v>1700</v>
      </c>
      <c r="E32" s="110"/>
      <c r="F32" s="110"/>
      <c r="G32" s="110">
        <v>400</v>
      </c>
      <c r="H32" s="110"/>
      <c r="I32" s="110">
        <f t="shared" si="0"/>
        <v>2100</v>
      </c>
    </row>
    <row r="33" spans="1:9">
      <c r="A33" s="20" t="s">
        <v>56</v>
      </c>
      <c r="B33" s="22"/>
      <c r="C33" s="171" t="s">
        <v>301</v>
      </c>
      <c r="D33" s="7">
        <v>100</v>
      </c>
      <c r="E33" s="110"/>
      <c r="F33" s="110"/>
      <c r="G33" s="110"/>
      <c r="H33" s="110"/>
      <c r="I33" s="110">
        <f t="shared" si="0"/>
        <v>100</v>
      </c>
    </row>
    <row r="34" spans="1:9">
      <c r="A34" s="20" t="s">
        <v>59</v>
      </c>
      <c r="B34" s="22"/>
      <c r="C34" s="171" t="s">
        <v>302</v>
      </c>
      <c r="D34" s="7">
        <v>100</v>
      </c>
      <c r="E34" s="110"/>
      <c r="F34" s="110"/>
      <c r="G34" s="110"/>
      <c r="H34" s="110"/>
      <c r="I34" s="110">
        <f t="shared" si="0"/>
        <v>100</v>
      </c>
    </row>
    <row r="35" spans="1:9">
      <c r="A35" s="20" t="s">
        <v>61</v>
      </c>
      <c r="B35" s="22"/>
      <c r="C35" s="171" t="s">
        <v>303</v>
      </c>
      <c r="D35" s="7">
        <v>100</v>
      </c>
      <c r="E35" s="110"/>
      <c r="F35" s="110"/>
      <c r="G35" s="110"/>
      <c r="H35" s="110"/>
      <c r="I35" s="110">
        <f t="shared" si="0"/>
        <v>100</v>
      </c>
    </row>
    <row r="36" spans="1:9">
      <c r="A36" s="20" t="s">
        <v>119</v>
      </c>
      <c r="B36" s="22"/>
      <c r="C36" s="171" t="s">
        <v>305</v>
      </c>
      <c r="D36" s="7">
        <v>400</v>
      </c>
      <c r="E36" s="110"/>
      <c r="F36" s="110"/>
      <c r="G36" s="110"/>
      <c r="H36" s="110"/>
      <c r="I36" s="110">
        <f t="shared" si="0"/>
        <v>400</v>
      </c>
    </row>
    <row r="37" spans="1:9">
      <c r="A37" s="20" t="s">
        <v>121</v>
      </c>
      <c r="B37" s="73"/>
      <c r="C37" s="175" t="s">
        <v>19</v>
      </c>
      <c r="D37" s="13">
        <f t="shared" ref="D37:I37" si="1">SUM(D27:D36)</f>
        <v>11200</v>
      </c>
      <c r="E37" s="13">
        <f t="shared" si="1"/>
        <v>0</v>
      </c>
      <c r="F37" s="13">
        <f t="shared" si="1"/>
        <v>0</v>
      </c>
      <c r="G37" s="13">
        <f t="shared" si="1"/>
        <v>696</v>
      </c>
      <c r="H37" s="13">
        <f t="shared" si="1"/>
        <v>351</v>
      </c>
      <c r="I37" s="13">
        <f t="shared" si="1"/>
        <v>12247</v>
      </c>
    </row>
    <row r="38" spans="1:9">
      <c r="A38" s="20" t="s">
        <v>123</v>
      </c>
      <c r="B38" s="73"/>
      <c r="C38" s="175" t="s">
        <v>306</v>
      </c>
      <c r="D38" s="13">
        <f t="shared" ref="D38:I38" si="2">SUM(D37+D22)</f>
        <v>15450</v>
      </c>
      <c r="E38" s="13">
        <f t="shared" si="2"/>
        <v>26782</v>
      </c>
      <c r="F38" s="13">
        <f t="shared" si="2"/>
        <v>23562</v>
      </c>
      <c r="G38" s="13">
        <f t="shared" si="2"/>
        <v>1974</v>
      </c>
      <c r="H38" s="13">
        <f t="shared" si="2"/>
        <v>10032</v>
      </c>
      <c r="I38" s="13">
        <f t="shared" si="2"/>
        <v>77800</v>
      </c>
    </row>
    <row r="39" spans="1:9">
      <c r="A39" s="20" t="s">
        <v>125</v>
      </c>
      <c r="B39" s="22"/>
      <c r="C39" s="171"/>
      <c r="D39" s="7"/>
      <c r="E39" s="110"/>
      <c r="F39" s="110"/>
      <c r="G39" s="110"/>
      <c r="H39" s="110"/>
      <c r="I39" s="110"/>
    </row>
    <row r="40" spans="1:9">
      <c r="A40" s="20" t="s">
        <v>127</v>
      </c>
      <c r="B40" s="169" t="s">
        <v>35</v>
      </c>
      <c r="C40" s="170" t="s">
        <v>307</v>
      </c>
      <c r="D40" s="7"/>
      <c r="E40" s="110"/>
      <c r="F40" s="110"/>
      <c r="G40" s="110"/>
      <c r="H40" s="110"/>
      <c r="I40" s="110"/>
    </row>
    <row r="41" spans="1:9">
      <c r="A41" s="20" t="s">
        <v>129</v>
      </c>
      <c r="B41" s="22"/>
      <c r="C41" s="171" t="s">
        <v>308</v>
      </c>
      <c r="D41" s="7">
        <v>64</v>
      </c>
      <c r="E41" s="110"/>
      <c r="F41" s="110"/>
      <c r="G41" s="110"/>
      <c r="H41" s="110"/>
      <c r="I41" s="110">
        <f>SUM(D41:G41)</f>
        <v>64</v>
      </c>
    </row>
    <row r="42" spans="1:9">
      <c r="A42" s="20" t="s">
        <v>131</v>
      </c>
      <c r="B42" s="22"/>
      <c r="C42" s="171" t="s">
        <v>309</v>
      </c>
      <c r="D42" s="7">
        <v>2000</v>
      </c>
      <c r="E42" s="110"/>
      <c r="F42" s="110"/>
      <c r="G42" s="110"/>
      <c r="H42" s="110"/>
      <c r="I42" s="110">
        <f t="shared" ref="I42:I47" si="3">SUM(D42:G42)</f>
        <v>2000</v>
      </c>
    </row>
    <row r="43" spans="1:9">
      <c r="A43" s="20" t="s">
        <v>132</v>
      </c>
      <c r="B43" s="22"/>
      <c r="C43" s="171" t="s">
        <v>310</v>
      </c>
      <c r="D43" s="7">
        <v>1090</v>
      </c>
      <c r="E43" s="110"/>
      <c r="F43" s="110"/>
      <c r="G43" s="110"/>
      <c r="H43" s="110"/>
      <c r="I43" s="110">
        <f t="shared" si="3"/>
        <v>1090</v>
      </c>
    </row>
    <row r="44" spans="1:9">
      <c r="A44" s="20" t="s">
        <v>134</v>
      </c>
      <c r="B44" s="22"/>
      <c r="C44" s="171" t="s">
        <v>311</v>
      </c>
      <c r="D44" s="7">
        <v>0</v>
      </c>
      <c r="E44" s="110">
        <v>18</v>
      </c>
      <c r="F44" s="110"/>
      <c r="G44" s="110"/>
      <c r="H44" s="110"/>
      <c r="I44" s="110">
        <f t="shared" si="3"/>
        <v>18</v>
      </c>
    </row>
    <row r="45" spans="1:9">
      <c r="A45" s="20" t="s">
        <v>136</v>
      </c>
      <c r="B45" s="22"/>
      <c r="C45" s="171" t="s">
        <v>312</v>
      </c>
      <c r="D45" s="7">
        <v>1200</v>
      </c>
      <c r="E45" s="110"/>
      <c r="F45" s="110"/>
      <c r="G45" s="110"/>
      <c r="H45" s="110"/>
      <c r="I45" s="110">
        <f t="shared" si="3"/>
        <v>1200</v>
      </c>
    </row>
    <row r="46" spans="1:9">
      <c r="A46" s="20" t="s">
        <v>138</v>
      </c>
      <c r="B46" s="22"/>
      <c r="C46" s="171" t="s">
        <v>313</v>
      </c>
      <c r="D46" s="7">
        <v>648</v>
      </c>
      <c r="E46" s="110"/>
      <c r="F46" s="110"/>
      <c r="G46" s="110"/>
      <c r="H46" s="110"/>
      <c r="I46" s="110">
        <f t="shared" si="3"/>
        <v>648</v>
      </c>
    </row>
    <row r="47" spans="1:9">
      <c r="A47" s="20" t="s">
        <v>139</v>
      </c>
      <c r="B47" s="22"/>
      <c r="C47" s="171" t="s">
        <v>314</v>
      </c>
      <c r="D47" s="7">
        <v>4248</v>
      </c>
      <c r="E47" s="110"/>
      <c r="F47" s="110"/>
      <c r="G47" s="110"/>
      <c r="H47" s="110"/>
      <c r="I47" s="110">
        <f t="shared" si="3"/>
        <v>4248</v>
      </c>
    </row>
    <row r="48" spans="1:9">
      <c r="A48" s="20" t="s">
        <v>141</v>
      </c>
      <c r="B48" s="174"/>
      <c r="C48" s="175" t="s">
        <v>19</v>
      </c>
      <c r="D48" s="13">
        <f t="shared" ref="D48:I48" si="4">SUM(D41:D47)</f>
        <v>9250</v>
      </c>
      <c r="E48" s="13">
        <f t="shared" si="4"/>
        <v>18</v>
      </c>
      <c r="F48" s="13">
        <f t="shared" si="4"/>
        <v>0</v>
      </c>
      <c r="G48" s="13">
        <f t="shared" si="4"/>
        <v>0</v>
      </c>
      <c r="H48" s="13">
        <f t="shared" si="4"/>
        <v>0</v>
      </c>
      <c r="I48" s="13">
        <f t="shared" si="4"/>
        <v>9268</v>
      </c>
    </row>
  </sheetData>
  <sheetProtection selectLockedCells="1" selectUnlockedCells="1"/>
  <mergeCells count="12">
    <mergeCell ref="C23:C24"/>
    <mergeCell ref="D23:D24"/>
    <mergeCell ref="A1:I1"/>
    <mergeCell ref="A2:I2"/>
    <mergeCell ref="A4:I4"/>
    <mergeCell ref="A5:I5"/>
    <mergeCell ref="A8:I8"/>
    <mergeCell ref="A9:B11"/>
    <mergeCell ref="C9:C10"/>
    <mergeCell ref="D9:D10"/>
    <mergeCell ref="E9:H9"/>
    <mergeCell ref="I9:I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firstPageNumber="0" orientation="portrait" cellComments="atEnd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KV 1 mell</vt:lpstr>
      <vt:lpstr>Kv 1a mell</vt:lpstr>
      <vt:lpstr>Kv 1b mell</vt:lpstr>
      <vt:lpstr>Kv 1c mell</vt:lpstr>
      <vt:lpstr>Kv 1d mell</vt:lpstr>
      <vt:lpstr>KV 2 mell</vt:lpstr>
      <vt:lpstr>KV 3 mell</vt:lpstr>
      <vt:lpstr>KV 4 mell</vt:lpstr>
      <vt:lpstr>Kv 5 mell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</dc:creator>
  <cp:lastModifiedBy>judit</cp:lastModifiedBy>
  <cp:lastPrinted>2014-05-12T07:10:03Z</cp:lastPrinted>
  <dcterms:created xsi:type="dcterms:W3CDTF">2013-02-01T06:31:16Z</dcterms:created>
  <dcterms:modified xsi:type="dcterms:W3CDTF">2014-05-12T07:10:24Z</dcterms:modified>
</cp:coreProperties>
</file>