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C:\Users\Márti\Documents\Balatonederics\Költségvetés\Költségvetés 2020 mód 202104\Njt-re jó 2020. évi\"/>
    </mc:Choice>
  </mc:AlternateContent>
  <xr:revisionPtr revIDLastSave="0" documentId="8_{9B08376D-836C-46C2-A5D3-F19A35C47919}" xr6:coauthVersionLast="46" xr6:coauthVersionMax="46" xr10:uidLastSave="{00000000-0000-0000-0000-000000000000}"/>
  <bookViews>
    <workbookView xWindow="-120" yWindow="-120" windowWidth="19440" windowHeight="15000" tabRatio="500" firstSheet="16" activeTab="16"/>
  </bookViews>
  <sheets>
    <sheet name="BEVÉTELEK" sheetId="1" state="hidden" r:id="rId1"/>
    <sheet name="BEVÉTELEK ÖNK" sheetId="2" state="hidden" r:id="rId2"/>
    <sheet name="BEVÉTELEK TÁRSULÁS" sheetId="3" state="hidden" r:id="rId3"/>
    <sheet name="BEVÉTEL ÓVODA" sheetId="4" state="hidden" r:id="rId4"/>
    <sheet name="KIADÁSOK" sheetId="5" state="hidden" r:id="rId5"/>
    <sheet name="KIADÁSOK ÖNK" sheetId="6" state="hidden" r:id="rId6"/>
    <sheet name="KIADÁSOK TÁRSULÁS" sheetId="7" state="hidden" r:id="rId7"/>
    <sheet name="KIADÁSOK ÓVODA" sheetId="8" state="hidden" r:id="rId8"/>
    <sheet name="LÉTSZÁM" sheetId="9" state="hidden" r:id="rId9"/>
    <sheet name="10. szociális kiadások" sheetId="10" state="hidden" r:id="rId10"/>
    <sheet name="ÁTADOTT ÁTVETT" sheetId="11" state="hidden" r:id="rId11"/>
    <sheet name="BERUH FELÚJ" sheetId="12" state="hidden" r:id="rId12"/>
    <sheet name="TARTALÉKOK" sheetId="13" state="hidden" r:id="rId13"/>
    <sheet name="STABILTÁSI  1" sheetId="14" state="hidden" r:id="rId14"/>
    <sheet name="STABILITÁSI 2" sheetId="15" state="hidden" r:id="rId15"/>
    <sheet name="HITEL" sheetId="16" state="hidden" r:id="rId16"/>
    <sheet name="EU PROJEKT" sheetId="17" r:id="rId17"/>
    <sheet name="INT FINANSZÍROZÁS" sheetId="18" state="hidden" r:id="rId18"/>
    <sheet name="HELYI ADÓ" sheetId="19" state="hidden" r:id="rId19"/>
    <sheet name="EI FELH ÜTEMTERV" sheetId="20" state="hidden" r:id="rId20"/>
    <sheet name="TÖBB ÉVES" sheetId="21" state="hidden" r:id="rId21"/>
    <sheet name="KÖZVETETT" sheetId="22" state="hidden" r:id="rId22"/>
    <sheet name="GÖRDÜLŐ" sheetId="23" state="hidden" r:id="rId23"/>
  </sheets>
  <definedNames>
    <definedName name="Excel_BuiltIn_Print_Area" localSheetId="0">BEVÉTELEK!$A$1:$K$45</definedName>
    <definedName name="Excel_BuiltIn_Print_Area" localSheetId="1">'BEVÉTELEK ÖNK'!$A$1:$H$46</definedName>
    <definedName name="Excel_BuiltIn_Print_Area" localSheetId="2">'BEVÉTELEK TÁRSULÁS'!$A$1:$H$18</definedName>
    <definedName name="Excel_BuiltIn_Print_Area" localSheetId="15">HITEL!$A$1:$D$70</definedName>
    <definedName name="Excel_BuiltIn_Print_Area" localSheetId="21">KÖZVETETT!$A$2:$E$31</definedName>
    <definedName name="Excel_BuiltIn_Print_Area" localSheetId="14">'STABILITÁSI 2'!$A$1:$G$42</definedName>
    <definedName name="Excel_BuiltIn_Print_Area" localSheetId="13">'STABILTÁSI  1'!$A$1:$J$41</definedName>
    <definedName name="Excel_BuiltIn_Print_Area" localSheetId="20">'TÖBB ÉVES'!$A$3:$I$33</definedName>
    <definedName name="_xlnm.Print_Area" localSheetId="0">BEVÉTELEK!$A$1:$K$45</definedName>
    <definedName name="_xlnm.Print_Area" localSheetId="1">'BEVÉTELEK ÖNK'!$A$1:$H$46</definedName>
    <definedName name="_xlnm.Print_Area" localSheetId="2">'BEVÉTELEK TÁRSULÁS'!$A$1:$H$18</definedName>
    <definedName name="_xlnm.Print_Area" localSheetId="15">HITEL!$A$1:$D$70</definedName>
    <definedName name="_xlnm.Print_Area" localSheetId="21">KÖZVETETT!$A$2:$E$31</definedName>
    <definedName name="_xlnm.Print_Area" localSheetId="14">'STABILITÁSI 2'!$A$1:$G$42</definedName>
    <definedName name="_xlnm.Print_Area" localSheetId="13">'STABILTÁSI  1'!$A$1:$J$41</definedName>
    <definedName name="_xlnm.Print_Area" localSheetId="20">'TÖBB ÉVES'!$A$3:$I$33</definedName>
  </definedNames>
  <calcPr calcId="191029"/>
</workbook>
</file>

<file path=xl/calcChain.xml><?xml version="1.0" encoding="utf-8"?>
<calcChain xmlns="http://schemas.openxmlformats.org/spreadsheetml/2006/main">
  <c r="F8" i="10" l="1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C36" i="10"/>
  <c r="D36" i="10"/>
  <c r="E36" i="10"/>
  <c r="F7" i="11"/>
  <c r="J7" i="11"/>
  <c r="J8" i="11"/>
  <c r="J9" i="11"/>
  <c r="J10" i="11"/>
  <c r="J11" i="11"/>
  <c r="F12" i="11"/>
  <c r="J12" i="11"/>
  <c r="J13" i="11"/>
  <c r="C14" i="11"/>
  <c r="D14" i="11"/>
  <c r="E14" i="11"/>
  <c r="F14" i="11"/>
  <c r="G14" i="11"/>
  <c r="F15" i="11"/>
  <c r="F16" i="11"/>
  <c r="F17" i="11"/>
  <c r="J17" i="11"/>
  <c r="F18" i="11"/>
  <c r="J18" i="11"/>
  <c r="F19" i="11"/>
  <c r="J19" i="11"/>
  <c r="F20" i="11"/>
  <c r="J20" i="11"/>
  <c r="J21" i="11"/>
  <c r="J22" i="11"/>
  <c r="C23" i="11"/>
  <c r="D23" i="11"/>
  <c r="E23" i="11"/>
  <c r="F23" i="11"/>
  <c r="G23" i="11"/>
  <c r="J23" i="11"/>
  <c r="J28" i="11"/>
  <c r="J29" i="11"/>
  <c r="J30" i="11"/>
  <c r="F31" i="11"/>
  <c r="G31" i="11"/>
  <c r="J31" i="11"/>
  <c r="F32" i="11"/>
  <c r="F33" i="11"/>
  <c r="J33" i="11"/>
  <c r="J34" i="11" s="1"/>
  <c r="C34" i="11"/>
  <c r="D34" i="11"/>
  <c r="E34" i="11"/>
  <c r="F34" i="11" s="1"/>
  <c r="G34" i="11"/>
  <c r="F35" i="11"/>
  <c r="F36" i="11"/>
  <c r="C37" i="11"/>
  <c r="D37" i="11"/>
  <c r="E37" i="11"/>
  <c r="F37" i="11"/>
  <c r="F38" i="11"/>
  <c r="J38" i="11"/>
  <c r="F39" i="11"/>
  <c r="C40" i="11"/>
  <c r="F40" i="11" s="1"/>
  <c r="D40" i="11"/>
  <c r="E40" i="11"/>
  <c r="G40" i="11"/>
  <c r="J40" i="11"/>
  <c r="F8" i="12"/>
  <c r="F9" i="12"/>
  <c r="F10" i="12"/>
  <c r="F11" i="12"/>
  <c r="C12" i="12"/>
  <c r="D12" i="12"/>
  <c r="E12" i="12"/>
  <c r="J12" i="12"/>
  <c r="F13" i="12"/>
  <c r="F14" i="12"/>
  <c r="F15" i="12"/>
  <c r="F16" i="12"/>
  <c r="E17" i="12"/>
  <c r="F17" i="12" s="1"/>
  <c r="F18" i="12"/>
  <c r="C19" i="12"/>
  <c r="D19" i="12"/>
  <c r="E19" i="12"/>
  <c r="F19" i="12"/>
  <c r="J19" i="12"/>
  <c r="F20" i="12"/>
  <c r="F21" i="12"/>
  <c r="C22" i="12"/>
  <c r="D22" i="12"/>
  <c r="E22" i="12"/>
  <c r="F23" i="12"/>
  <c r="F24" i="12"/>
  <c r="C25" i="12"/>
  <c r="D25" i="12"/>
  <c r="E25" i="12"/>
  <c r="F26" i="12"/>
  <c r="J26" i="12"/>
  <c r="G27" i="12"/>
  <c r="J27" i="12" s="1"/>
  <c r="F28" i="12"/>
  <c r="F29" i="12"/>
  <c r="F30" i="12"/>
  <c r="F31" i="12"/>
  <c r="D32" i="12"/>
  <c r="E32" i="12"/>
  <c r="J32" i="12"/>
  <c r="F33" i="12"/>
  <c r="F34" i="12"/>
  <c r="F35" i="12"/>
  <c r="F36" i="12"/>
  <c r="E37" i="12"/>
  <c r="F37" i="12" s="1"/>
  <c r="F38" i="12"/>
  <c r="F39" i="12"/>
  <c r="F40" i="12"/>
  <c r="F41" i="12"/>
  <c r="C42" i="12"/>
  <c r="D42" i="12"/>
  <c r="E42" i="12"/>
  <c r="J42" i="12"/>
  <c r="F43" i="12"/>
  <c r="J43" i="12"/>
  <c r="C44" i="12"/>
  <c r="G44" i="12"/>
  <c r="J44" i="12" s="1"/>
  <c r="E7" i="4"/>
  <c r="F7" i="4"/>
  <c r="E8" i="4"/>
  <c r="F8" i="4" s="1"/>
  <c r="E9" i="4"/>
  <c r="F9" i="4"/>
  <c r="F10" i="4"/>
  <c r="E11" i="4"/>
  <c r="F11" i="4" s="1"/>
  <c r="D12" i="4"/>
  <c r="E12" i="4"/>
  <c r="G12" i="4"/>
  <c r="H12" i="4"/>
  <c r="D13" i="4"/>
  <c r="F38" i="1" s="1"/>
  <c r="G13" i="4"/>
  <c r="H13" i="4"/>
  <c r="F14" i="4"/>
  <c r="D15" i="4"/>
  <c r="E15" i="4"/>
  <c r="G15" i="4"/>
  <c r="H15" i="4"/>
  <c r="E16" i="4"/>
  <c r="F16" i="4" s="1"/>
  <c r="D17" i="4"/>
  <c r="D18" i="4" s="1"/>
  <c r="H17" i="4"/>
  <c r="H18" i="4" s="1"/>
  <c r="H19" i="4"/>
  <c r="D6" i="1"/>
  <c r="G6" i="1"/>
  <c r="K6" i="1"/>
  <c r="D7" i="1"/>
  <c r="G7" i="1" s="1"/>
  <c r="K7" i="1"/>
  <c r="D8" i="1"/>
  <c r="G8" i="1"/>
  <c r="K8" i="1"/>
  <c r="K9" i="1"/>
  <c r="D10" i="1"/>
  <c r="G10" i="1"/>
  <c r="K10" i="1"/>
  <c r="K11" i="1"/>
  <c r="H12" i="1"/>
  <c r="K12" i="1" s="1"/>
  <c r="D13" i="1"/>
  <c r="G13" i="1"/>
  <c r="K13" i="1"/>
  <c r="H14" i="1"/>
  <c r="I14" i="1"/>
  <c r="D15" i="1"/>
  <c r="G15" i="1"/>
  <c r="K15" i="1"/>
  <c r="D16" i="1"/>
  <c r="G16" i="1" s="1"/>
  <c r="K16" i="1"/>
  <c r="H17" i="1"/>
  <c r="K17" i="1"/>
  <c r="D18" i="1"/>
  <c r="D22" i="1" s="1"/>
  <c r="D24" i="1" s="1"/>
  <c r="G18" i="1"/>
  <c r="D19" i="1"/>
  <c r="G19" i="1"/>
  <c r="H19" i="1" s="1"/>
  <c r="H22" i="1" s="1"/>
  <c r="K22" i="1" s="1"/>
  <c r="K19" i="1"/>
  <c r="D20" i="1"/>
  <c r="G20" i="1" s="1"/>
  <c r="K20" i="1"/>
  <c r="D21" i="1"/>
  <c r="G21" i="1" s="1"/>
  <c r="K21" i="1"/>
  <c r="G22" i="1"/>
  <c r="G24" i="1" s="1"/>
  <c r="D23" i="1"/>
  <c r="G23" i="1"/>
  <c r="K23" i="1"/>
  <c r="D25" i="1"/>
  <c r="K25" i="1"/>
  <c r="D26" i="1"/>
  <c r="G26" i="1"/>
  <c r="K26" i="1"/>
  <c r="G27" i="1"/>
  <c r="K27" i="1"/>
  <c r="F28" i="1"/>
  <c r="G28" i="1" s="1"/>
  <c r="K28" i="1"/>
  <c r="D29" i="1"/>
  <c r="G29" i="1" s="1"/>
  <c r="F29" i="1"/>
  <c r="K29" i="1"/>
  <c r="F30" i="1"/>
  <c r="K30" i="1"/>
  <c r="D31" i="1"/>
  <c r="F31" i="1"/>
  <c r="K31" i="1"/>
  <c r="F32" i="1"/>
  <c r="H32" i="1"/>
  <c r="K32" i="1" s="1"/>
  <c r="J32" i="1"/>
  <c r="D33" i="1"/>
  <c r="G33" i="1"/>
  <c r="K33" i="1"/>
  <c r="H34" i="1"/>
  <c r="K34" i="1"/>
  <c r="D35" i="1"/>
  <c r="G35" i="1" s="1"/>
  <c r="K35" i="1"/>
  <c r="G36" i="1"/>
  <c r="G37" i="1" s="1"/>
  <c r="K36" i="1"/>
  <c r="H37" i="1"/>
  <c r="K37" i="1"/>
  <c r="E38" i="1"/>
  <c r="I38" i="1"/>
  <c r="J38" i="1"/>
  <c r="J45" i="1" s="1"/>
  <c r="D39" i="1"/>
  <c r="E39" i="1"/>
  <c r="F39" i="1"/>
  <c r="K39" i="1"/>
  <c r="D40" i="1"/>
  <c r="G40" i="1" s="1"/>
  <c r="E40" i="1"/>
  <c r="F40" i="1"/>
  <c r="H40" i="1"/>
  <c r="I40" i="1"/>
  <c r="I44" i="1" s="1"/>
  <c r="J40" i="1"/>
  <c r="E41" i="1"/>
  <c r="G41" i="1" s="1"/>
  <c r="K41" i="1"/>
  <c r="F42" i="1"/>
  <c r="K42" i="1"/>
  <c r="F43" i="1"/>
  <c r="G43" i="1"/>
  <c r="G44" i="1" s="1"/>
  <c r="H43" i="1"/>
  <c r="F44" i="1"/>
  <c r="H44" i="1"/>
  <c r="J44" i="1"/>
  <c r="I45" i="1"/>
  <c r="E7" i="2"/>
  <c r="F7" i="2"/>
  <c r="E8" i="2"/>
  <c r="E9" i="2"/>
  <c r="G9" i="2"/>
  <c r="F10" i="2"/>
  <c r="E11" i="2"/>
  <c r="F11" i="2" s="1"/>
  <c r="F12" i="2"/>
  <c r="D13" i="2"/>
  <c r="E14" i="2"/>
  <c r="F14" i="2" s="1"/>
  <c r="F16" i="2"/>
  <c r="F17" i="2"/>
  <c r="D18" i="2"/>
  <c r="D17" i="1" s="1"/>
  <c r="G17" i="1" s="1"/>
  <c r="E18" i="2"/>
  <c r="F18" i="2"/>
  <c r="G18" i="2"/>
  <c r="H18" i="2"/>
  <c r="E19" i="2"/>
  <c r="F19" i="2"/>
  <c r="G19" i="2"/>
  <c r="H19" i="2"/>
  <c r="E20" i="2"/>
  <c r="F20" i="2"/>
  <c r="G20" i="2"/>
  <c r="H20" i="2"/>
  <c r="H25" i="2" s="1"/>
  <c r="E21" i="2"/>
  <c r="F21" i="2"/>
  <c r="E22" i="2"/>
  <c r="F22" i="2"/>
  <c r="E23" i="2"/>
  <c r="F23" i="2"/>
  <c r="E24" i="2"/>
  <c r="F24" i="2"/>
  <c r="D25" i="2"/>
  <c r="E25" i="2"/>
  <c r="G25" i="2"/>
  <c r="F25" i="2" s="1"/>
  <c r="E26" i="2"/>
  <c r="F26" i="2" s="1"/>
  <c r="D27" i="2"/>
  <c r="G27" i="2"/>
  <c r="E28" i="2"/>
  <c r="F28" i="2"/>
  <c r="E29" i="2"/>
  <c r="E30" i="2"/>
  <c r="F30" i="2"/>
  <c r="E31" i="2"/>
  <c r="F31" i="2" s="1"/>
  <c r="E32" i="2"/>
  <c r="F32" i="2"/>
  <c r="D33" i="2"/>
  <c r="E33" i="2"/>
  <c r="G33" i="2"/>
  <c r="H33" i="2"/>
  <c r="H35" i="2" s="1"/>
  <c r="E34" i="2"/>
  <c r="F34" i="2" s="1"/>
  <c r="F36" i="2"/>
  <c r="D37" i="2"/>
  <c r="D34" i="1" s="1"/>
  <c r="E37" i="2"/>
  <c r="F37" i="2"/>
  <c r="G37" i="2"/>
  <c r="H37" i="2"/>
  <c r="F38" i="2"/>
  <c r="D39" i="2"/>
  <c r="D37" i="1" s="1"/>
  <c r="E39" i="2"/>
  <c r="F39" i="2" s="1"/>
  <c r="G39" i="2"/>
  <c r="H39" i="2"/>
  <c r="E41" i="2"/>
  <c r="F41" i="2" s="1"/>
  <c r="D42" i="2"/>
  <c r="E42" i="2"/>
  <c r="F42" i="2"/>
  <c r="F43" i="2"/>
  <c r="D44" i="2"/>
  <c r="D43" i="1" s="1"/>
  <c r="E44" i="2"/>
  <c r="F44" i="2"/>
  <c r="G44" i="2"/>
  <c r="H44" i="2"/>
  <c r="D45" i="2"/>
  <c r="D44" i="1" s="1"/>
  <c r="E45" i="2"/>
  <c r="G45" i="2"/>
  <c r="H45" i="2"/>
  <c r="E7" i="3"/>
  <c r="F7" i="3"/>
  <c r="F8" i="3"/>
  <c r="G8" i="3"/>
  <c r="H8" i="3"/>
  <c r="F9" i="3"/>
  <c r="G9" i="3"/>
  <c r="H9" i="3"/>
  <c r="E10" i="3"/>
  <c r="F10" i="3"/>
  <c r="F11" i="3"/>
  <c r="D12" i="3"/>
  <c r="D16" i="3" s="1"/>
  <c r="E12" i="3"/>
  <c r="F12" i="3"/>
  <c r="G12" i="3"/>
  <c r="G17" i="3" s="1"/>
  <c r="H12" i="3"/>
  <c r="H16" i="3" s="1"/>
  <c r="F13" i="3"/>
  <c r="F14" i="3"/>
  <c r="E15" i="3"/>
  <c r="E42" i="1" s="1"/>
  <c r="E16" i="3"/>
  <c r="E43" i="1" s="1"/>
  <c r="F16" i="3"/>
  <c r="G16" i="3"/>
  <c r="D17" i="3"/>
  <c r="E17" i="3"/>
  <c r="E44" i="1" s="1"/>
  <c r="F17" i="3"/>
  <c r="H17" i="3"/>
  <c r="D18" i="3"/>
  <c r="E18" i="3"/>
  <c r="E45" i="1" s="1"/>
  <c r="G18" i="3"/>
  <c r="H18" i="3"/>
  <c r="E10" i="20"/>
  <c r="E12" i="20"/>
  <c r="F26" i="20"/>
  <c r="G26" i="20"/>
  <c r="H26" i="20"/>
  <c r="I26" i="20"/>
  <c r="J26" i="20"/>
  <c r="K26" i="20"/>
  <c r="L26" i="20"/>
  <c r="M26" i="20"/>
  <c r="N26" i="20"/>
  <c r="O26" i="20"/>
  <c r="P26" i="20"/>
  <c r="E29" i="20"/>
  <c r="Q29" i="20"/>
  <c r="F37" i="20"/>
  <c r="G37" i="20"/>
  <c r="H37" i="20"/>
  <c r="I37" i="20"/>
  <c r="J37" i="20"/>
  <c r="K37" i="20"/>
  <c r="L37" i="20"/>
  <c r="M37" i="20"/>
  <c r="N37" i="20"/>
  <c r="O37" i="20"/>
  <c r="P37" i="20"/>
  <c r="Q38" i="20"/>
  <c r="Q40" i="20" s="1"/>
  <c r="E40" i="20"/>
  <c r="F40" i="20"/>
  <c r="G40" i="20"/>
  <c r="H40" i="20"/>
  <c r="I40" i="20"/>
  <c r="J40" i="20"/>
  <c r="K40" i="20"/>
  <c r="L40" i="20"/>
  <c r="M40" i="20"/>
  <c r="N40" i="20"/>
  <c r="O40" i="20"/>
  <c r="P40" i="20"/>
  <c r="D43" i="20"/>
  <c r="M44" i="20"/>
  <c r="E49" i="20"/>
  <c r="F49" i="20"/>
  <c r="G49" i="20"/>
  <c r="H49" i="20"/>
  <c r="I49" i="20"/>
  <c r="J49" i="20"/>
  <c r="K49" i="20"/>
  <c r="L49" i="20"/>
  <c r="M49" i="20"/>
  <c r="N49" i="20"/>
  <c r="O49" i="20"/>
  <c r="P49" i="20"/>
  <c r="Q49" i="20"/>
  <c r="F54" i="20"/>
  <c r="G54" i="20"/>
  <c r="H54" i="20"/>
  <c r="I54" i="20"/>
  <c r="J54" i="20"/>
  <c r="K54" i="20"/>
  <c r="L54" i="20"/>
  <c r="M54" i="20"/>
  <c r="N54" i="20"/>
  <c r="O54" i="20"/>
  <c r="P54" i="20"/>
  <c r="Q54" i="20"/>
  <c r="Q55" i="20"/>
  <c r="Q57" i="20"/>
  <c r="F62" i="20"/>
  <c r="G62" i="20"/>
  <c r="H62" i="20"/>
  <c r="I62" i="20"/>
  <c r="J62" i="20"/>
  <c r="K62" i="20"/>
  <c r="L62" i="20"/>
  <c r="M62" i="20"/>
  <c r="N62" i="20"/>
  <c r="O62" i="20"/>
  <c r="P62" i="20"/>
  <c r="Q64" i="20"/>
  <c r="E66" i="20"/>
  <c r="L66" i="20"/>
  <c r="M66" i="20"/>
  <c r="M67" i="20" s="1"/>
  <c r="N66" i="20"/>
  <c r="O66" i="20"/>
  <c r="O67" i="20" s="1"/>
  <c r="P66" i="20"/>
  <c r="E67" i="20"/>
  <c r="F67" i="20"/>
  <c r="G67" i="20"/>
  <c r="H67" i="20"/>
  <c r="I67" i="20"/>
  <c r="J67" i="20"/>
  <c r="K67" i="20"/>
  <c r="L67" i="20"/>
  <c r="N67" i="20"/>
  <c r="P67" i="20"/>
  <c r="Q67" i="20"/>
  <c r="Q73" i="20"/>
  <c r="Q74" i="20"/>
  <c r="D79" i="20"/>
  <c r="D80" i="20"/>
  <c r="D81" i="20"/>
  <c r="D82" i="20"/>
  <c r="E83" i="20"/>
  <c r="F83" i="20"/>
  <c r="F84" i="20" s="1"/>
  <c r="F86" i="20" s="1"/>
  <c r="G83" i="20"/>
  <c r="H83" i="20"/>
  <c r="I83" i="20"/>
  <c r="J83" i="20"/>
  <c r="J84" i="20" s="1"/>
  <c r="J86" i="20" s="1"/>
  <c r="K83" i="20"/>
  <c r="L83" i="20"/>
  <c r="M83" i="20"/>
  <c r="N83" i="20"/>
  <c r="N84" i="20" s="1"/>
  <c r="N86" i="20" s="1"/>
  <c r="P83" i="20"/>
  <c r="E84" i="20"/>
  <c r="E86" i="20" s="1"/>
  <c r="G84" i="20"/>
  <c r="H84" i="20"/>
  <c r="H86" i="20" s="1"/>
  <c r="I84" i="20"/>
  <c r="I86" i="20" s="1"/>
  <c r="K84" i="20"/>
  <c r="L84" i="20"/>
  <c r="L86" i="20" s="1"/>
  <c r="M84" i="20"/>
  <c r="M86" i="20" s="1"/>
  <c r="O84" i="20"/>
  <c r="P84" i="20"/>
  <c r="P86" i="20" s="1"/>
  <c r="Q84" i="20"/>
  <c r="Q86" i="20" s="1"/>
  <c r="D85" i="20"/>
  <c r="G86" i="20"/>
  <c r="K86" i="20"/>
  <c r="O86" i="20"/>
  <c r="D87" i="20"/>
  <c r="D89" i="20" s="1"/>
  <c r="D88" i="20"/>
  <c r="E89" i="20"/>
  <c r="F89" i="20"/>
  <c r="G89" i="20"/>
  <c r="H89" i="20"/>
  <c r="I89" i="20"/>
  <c r="J89" i="20"/>
  <c r="K89" i="20"/>
  <c r="L89" i="20"/>
  <c r="M89" i="20"/>
  <c r="N89" i="20"/>
  <c r="O89" i="20"/>
  <c r="P89" i="20"/>
  <c r="Q89" i="20"/>
  <c r="D91" i="20"/>
  <c r="G91" i="20" s="1"/>
  <c r="D92" i="20"/>
  <c r="D93" i="20"/>
  <c r="E94" i="20"/>
  <c r="F94" i="20"/>
  <c r="G94" i="20"/>
  <c r="H94" i="20"/>
  <c r="I94" i="20"/>
  <c r="J94" i="20"/>
  <c r="K94" i="20"/>
  <c r="L94" i="20"/>
  <c r="N94" i="20"/>
  <c r="O94" i="20"/>
  <c r="P94" i="20"/>
  <c r="D95" i="20"/>
  <c r="O95" i="20"/>
  <c r="D98" i="20"/>
  <c r="D99" i="20"/>
  <c r="D100" i="20"/>
  <c r="D101" i="20"/>
  <c r="E102" i="20"/>
  <c r="E103" i="20" s="1"/>
  <c r="D103" i="20"/>
  <c r="Q103" i="20"/>
  <c r="E105" i="20"/>
  <c r="F105" i="20"/>
  <c r="G105" i="20"/>
  <c r="H105" i="20"/>
  <c r="I105" i="20"/>
  <c r="J105" i="20"/>
  <c r="K105" i="20"/>
  <c r="L105" i="20"/>
  <c r="M105" i="20"/>
  <c r="N105" i="20"/>
  <c r="O105" i="20"/>
  <c r="P105" i="20"/>
  <c r="Q105" i="20"/>
  <c r="G107" i="20"/>
  <c r="Q107" i="20"/>
  <c r="D108" i="20"/>
  <c r="E108" i="20" s="1"/>
  <c r="E110" i="20" s="1"/>
  <c r="D109" i="20"/>
  <c r="E109" i="20"/>
  <c r="Q109" i="20" s="1"/>
  <c r="Q110" i="20" s="1"/>
  <c r="F110" i="20"/>
  <c r="G110" i="20"/>
  <c r="H110" i="20"/>
  <c r="I110" i="20"/>
  <c r="J110" i="20"/>
  <c r="K110" i="20"/>
  <c r="L110" i="20"/>
  <c r="M110" i="20"/>
  <c r="N110" i="20"/>
  <c r="O110" i="20"/>
  <c r="P110" i="20"/>
  <c r="E113" i="20"/>
  <c r="F113" i="20"/>
  <c r="F116" i="20" s="1"/>
  <c r="F117" i="20" s="1"/>
  <c r="G113" i="20"/>
  <c r="H113" i="20"/>
  <c r="I113" i="20"/>
  <c r="J113" i="20"/>
  <c r="J116" i="20" s="1"/>
  <c r="J117" i="20" s="1"/>
  <c r="K113" i="20"/>
  <c r="L113" i="20"/>
  <c r="M113" i="20"/>
  <c r="N113" i="20"/>
  <c r="N116" i="20" s="1"/>
  <c r="N117" i="20" s="1"/>
  <c r="O113" i="20"/>
  <c r="P113" i="20"/>
  <c r="Q113" i="20"/>
  <c r="D114" i="20"/>
  <c r="D115" i="20"/>
  <c r="E116" i="20"/>
  <c r="G116" i="20"/>
  <c r="G117" i="20" s="1"/>
  <c r="H116" i="20"/>
  <c r="I116" i="20"/>
  <c r="I117" i="20" s="1"/>
  <c r="K116" i="20"/>
  <c r="L116" i="20"/>
  <c r="M116" i="20"/>
  <c r="O116" i="20"/>
  <c r="O117" i="20" s="1"/>
  <c r="P116" i="20"/>
  <c r="Q116" i="20"/>
  <c r="E117" i="20"/>
  <c r="H117" i="20"/>
  <c r="K117" i="20"/>
  <c r="L117" i="20"/>
  <c r="M117" i="20"/>
  <c r="P117" i="20"/>
  <c r="Q117" i="20"/>
  <c r="D8" i="17"/>
  <c r="D9" i="17"/>
  <c r="D10" i="17"/>
  <c r="D14" i="17"/>
  <c r="B16" i="17"/>
  <c r="D16" i="17" s="1"/>
  <c r="C16" i="17"/>
  <c r="D18" i="17"/>
  <c r="D21" i="17"/>
  <c r="B22" i="17"/>
  <c r="C22" i="17"/>
  <c r="C24" i="17"/>
  <c r="E8" i="23"/>
  <c r="E9" i="23"/>
  <c r="F9" i="23"/>
  <c r="G9" i="23" s="1"/>
  <c r="E10" i="23"/>
  <c r="F10" i="23" s="1"/>
  <c r="G10" i="23"/>
  <c r="E11" i="23"/>
  <c r="F11" i="23" s="1"/>
  <c r="G11" i="23" s="1"/>
  <c r="E12" i="23"/>
  <c r="F12" i="23"/>
  <c r="G12" i="23"/>
  <c r="E13" i="23"/>
  <c r="F13" i="23"/>
  <c r="G13" i="23"/>
  <c r="E14" i="23"/>
  <c r="F14" i="23" s="1"/>
  <c r="G14" i="23" s="1"/>
  <c r="E16" i="23"/>
  <c r="F16" i="23" s="1"/>
  <c r="G16" i="23" s="1"/>
  <c r="E17" i="23"/>
  <c r="F17" i="23"/>
  <c r="G17" i="23" s="1"/>
  <c r="E18" i="23"/>
  <c r="F18" i="23"/>
  <c r="G18" i="23"/>
  <c r="E22" i="23"/>
  <c r="F22" i="23" s="1"/>
  <c r="G22" i="23"/>
  <c r="E23" i="23"/>
  <c r="F23" i="23" s="1"/>
  <c r="E24" i="23"/>
  <c r="F24" i="23"/>
  <c r="G24" i="23" s="1"/>
  <c r="E27" i="23"/>
  <c r="F27" i="23" s="1"/>
  <c r="E28" i="23"/>
  <c r="F28" i="23"/>
  <c r="G28" i="23" s="1"/>
  <c r="D29" i="23"/>
  <c r="E29" i="23"/>
  <c r="E30" i="23"/>
  <c r="F30" i="23"/>
  <c r="G30" i="23"/>
  <c r="E33" i="23"/>
  <c r="F33" i="23" s="1"/>
  <c r="G33" i="23"/>
  <c r="E34" i="23"/>
  <c r="F34" i="23" s="1"/>
  <c r="G34" i="23" s="1"/>
  <c r="E35" i="23"/>
  <c r="F35" i="23"/>
  <c r="G35" i="23" s="1"/>
  <c r="E36" i="23"/>
  <c r="F36" i="23"/>
  <c r="G36" i="23"/>
  <c r="E39" i="23"/>
  <c r="F39" i="23" s="1"/>
  <c r="G39" i="23"/>
  <c r="E41" i="23"/>
  <c r="E42" i="23"/>
  <c r="F42" i="23"/>
  <c r="G42" i="23"/>
  <c r="E43" i="23"/>
  <c r="F43" i="23"/>
  <c r="G43" i="23"/>
  <c r="E45" i="23"/>
  <c r="F45" i="23" s="1"/>
  <c r="G45" i="23" s="1"/>
  <c r="E48" i="23"/>
  <c r="E49" i="23" s="1"/>
  <c r="F48" i="23"/>
  <c r="G48" i="23" s="1"/>
  <c r="G49" i="23" s="1"/>
  <c r="D49" i="23"/>
  <c r="F49" i="23"/>
  <c r="E50" i="23"/>
  <c r="F50" i="23"/>
  <c r="G50" i="23" s="1"/>
  <c r="E51" i="23"/>
  <c r="F51" i="23"/>
  <c r="G51" i="23" s="1"/>
  <c r="E52" i="23"/>
  <c r="F52" i="23" s="1"/>
  <c r="G52" i="23"/>
  <c r="E53" i="23"/>
  <c r="D54" i="23"/>
  <c r="F56" i="23"/>
  <c r="D57" i="23"/>
  <c r="E57" i="23" s="1"/>
  <c r="F57" i="23" s="1"/>
  <c r="G57" i="23" s="1"/>
  <c r="F58" i="23"/>
  <c r="F61" i="23"/>
  <c r="F63" i="23"/>
  <c r="G63" i="23"/>
  <c r="E65" i="23"/>
  <c r="F65" i="23"/>
  <c r="G65" i="23" s="1"/>
  <c r="F66" i="23"/>
  <c r="G66" i="23" s="1"/>
  <c r="E70" i="23"/>
  <c r="F70" i="23" s="1"/>
  <c r="E71" i="23"/>
  <c r="F71" i="23"/>
  <c r="G71" i="23" s="1"/>
  <c r="E72" i="23"/>
  <c r="F72" i="23" s="1"/>
  <c r="G72" i="23" s="1"/>
  <c r="D73" i="23"/>
  <c r="E73" i="23"/>
  <c r="E77" i="23"/>
  <c r="F77" i="23"/>
  <c r="G77" i="23"/>
  <c r="E78" i="23"/>
  <c r="E79" i="23"/>
  <c r="F79" i="23"/>
  <c r="G79" i="23" s="1"/>
  <c r="E80" i="23"/>
  <c r="F80" i="23"/>
  <c r="G80" i="23"/>
  <c r="E81" i="23"/>
  <c r="F81" i="23"/>
  <c r="G81" i="23"/>
  <c r="D82" i="23"/>
  <c r="E83" i="23"/>
  <c r="F83" i="23" s="1"/>
  <c r="G83" i="23"/>
  <c r="D84" i="23"/>
  <c r="E85" i="23"/>
  <c r="F85" i="23"/>
  <c r="G85" i="23" s="1"/>
  <c r="F86" i="23"/>
  <c r="G86" i="23"/>
  <c r="D87" i="23"/>
  <c r="F87" i="23"/>
  <c r="G87" i="23"/>
  <c r="D88" i="23"/>
  <c r="E88" i="23"/>
  <c r="D89" i="23"/>
  <c r="D92" i="23" s="1"/>
  <c r="E89" i="23"/>
  <c r="F89" i="23" s="1"/>
  <c r="G89" i="23"/>
  <c r="E90" i="23"/>
  <c r="F90" i="23" s="1"/>
  <c r="E91" i="23"/>
  <c r="F91" i="23"/>
  <c r="G91" i="23"/>
  <c r="E93" i="23"/>
  <c r="F93" i="23"/>
  <c r="G93" i="23"/>
  <c r="D94" i="23"/>
  <c r="E95" i="23"/>
  <c r="F95" i="23" s="1"/>
  <c r="G95" i="23"/>
  <c r="E96" i="23"/>
  <c r="E97" i="23"/>
  <c r="F97" i="23"/>
  <c r="G97" i="23"/>
  <c r="E98" i="23"/>
  <c r="F98" i="23"/>
  <c r="G98" i="23"/>
  <c r="E99" i="23"/>
  <c r="F99" i="23" s="1"/>
  <c r="G99" i="23" s="1"/>
  <c r="E100" i="23"/>
  <c r="E101" i="23" s="1"/>
  <c r="F100" i="23"/>
  <c r="G100" i="23" s="1"/>
  <c r="G101" i="23" s="1"/>
  <c r="D101" i="23"/>
  <c r="D103" i="23" s="1"/>
  <c r="D109" i="23" s="1"/>
  <c r="E102" i="23"/>
  <c r="F102" i="23"/>
  <c r="G102" i="23" s="1"/>
  <c r="E104" i="23"/>
  <c r="F104" i="23"/>
  <c r="G104" i="23"/>
  <c r="D105" i="23"/>
  <c r="E105" i="23"/>
  <c r="F105" i="23"/>
  <c r="G105" i="23"/>
  <c r="E106" i="23"/>
  <c r="D107" i="23"/>
  <c r="D108" i="23" s="1"/>
  <c r="E107" i="23"/>
  <c r="F107" i="23" s="1"/>
  <c r="G107" i="23"/>
  <c r="E110" i="23"/>
  <c r="F110" i="23" s="1"/>
  <c r="G110" i="23" s="1"/>
  <c r="D111" i="23"/>
  <c r="F111" i="23"/>
  <c r="E112" i="23"/>
  <c r="E114" i="23" s="1"/>
  <c r="F112" i="23"/>
  <c r="G112" i="23"/>
  <c r="E113" i="23"/>
  <c r="F113" i="23"/>
  <c r="G113" i="23"/>
  <c r="D114" i="23"/>
  <c r="C12" i="19"/>
  <c r="D12" i="19"/>
  <c r="C18" i="19"/>
  <c r="D18" i="19"/>
  <c r="D20" i="19" s="1"/>
  <c r="C20" i="19"/>
  <c r="F8" i="18"/>
  <c r="J8" i="18"/>
  <c r="J10" i="18" s="1"/>
  <c r="F9" i="18"/>
  <c r="F10" i="18" s="1"/>
  <c r="D10" i="18"/>
  <c r="E10" i="18"/>
  <c r="H10" i="18"/>
  <c r="D7" i="5"/>
  <c r="F7" i="5"/>
  <c r="F15" i="5" s="1"/>
  <c r="G7" i="5"/>
  <c r="K7" i="5"/>
  <c r="D8" i="5"/>
  <c r="F8" i="5"/>
  <c r="G8" i="5"/>
  <c r="D9" i="20" s="1"/>
  <c r="K8" i="5"/>
  <c r="D9" i="5"/>
  <c r="F9" i="5"/>
  <c r="G9" i="5"/>
  <c r="D10" i="20" s="1"/>
  <c r="K9" i="5"/>
  <c r="K10" i="5"/>
  <c r="K11" i="5"/>
  <c r="D12" i="5"/>
  <c r="G12" i="5" s="1"/>
  <c r="D13" i="20" s="1"/>
  <c r="F12" i="5"/>
  <c r="K12" i="5"/>
  <c r="D13" i="5"/>
  <c r="G13" i="5" s="1"/>
  <c r="D14" i="20" s="1"/>
  <c r="F13" i="5"/>
  <c r="K13" i="5"/>
  <c r="D14" i="5"/>
  <c r="G14" i="5" s="1"/>
  <c r="F14" i="5"/>
  <c r="K14" i="5"/>
  <c r="H15" i="5"/>
  <c r="J15" i="5"/>
  <c r="D16" i="5"/>
  <c r="F16" i="5"/>
  <c r="G16" i="5"/>
  <c r="D17" i="20" s="1"/>
  <c r="K16" i="5"/>
  <c r="D17" i="5"/>
  <c r="F17" i="5"/>
  <c r="G17" i="5"/>
  <c r="D18" i="20" s="1"/>
  <c r="K17" i="5"/>
  <c r="D18" i="5"/>
  <c r="F18" i="5"/>
  <c r="G18" i="5"/>
  <c r="K18" i="5"/>
  <c r="D19" i="5"/>
  <c r="F19" i="5"/>
  <c r="G19" i="5"/>
  <c r="D20" i="20" s="1"/>
  <c r="H19" i="5"/>
  <c r="J19" i="5"/>
  <c r="K19" i="5"/>
  <c r="D20" i="5"/>
  <c r="H20" i="5"/>
  <c r="J20" i="5"/>
  <c r="J67" i="5" s="1"/>
  <c r="J73" i="5" s="1"/>
  <c r="D21" i="5"/>
  <c r="F21" i="5"/>
  <c r="G21" i="5"/>
  <c r="D22" i="20" s="1"/>
  <c r="K21" i="5"/>
  <c r="D22" i="5"/>
  <c r="F22" i="5"/>
  <c r="G22" i="5"/>
  <c r="D23" i="20" s="1"/>
  <c r="K22" i="5"/>
  <c r="D23" i="5"/>
  <c r="F23" i="5"/>
  <c r="G23" i="5"/>
  <c r="K23" i="5"/>
  <c r="D24" i="5"/>
  <c r="F24" i="5"/>
  <c r="G24" i="5"/>
  <c r="K24" i="5"/>
  <c r="H25" i="5"/>
  <c r="J25" i="5"/>
  <c r="K25" i="5"/>
  <c r="D26" i="5"/>
  <c r="G26" i="5" s="1"/>
  <c r="D27" i="20" s="1"/>
  <c r="F26" i="5"/>
  <c r="K26" i="5"/>
  <c r="D27" i="5"/>
  <c r="G27" i="5" s="1"/>
  <c r="F27" i="5"/>
  <c r="K27" i="5"/>
  <c r="D28" i="5"/>
  <c r="H28" i="5"/>
  <c r="K28" i="5" s="1"/>
  <c r="J28" i="5"/>
  <c r="D29" i="5"/>
  <c r="F29" i="5"/>
  <c r="G29" i="5"/>
  <c r="D30" i="20" s="1"/>
  <c r="K29" i="5"/>
  <c r="D30" i="5"/>
  <c r="F30" i="5"/>
  <c r="G30" i="5"/>
  <c r="K30" i="5"/>
  <c r="D31" i="5"/>
  <c r="F31" i="5"/>
  <c r="G31" i="5"/>
  <c r="K31" i="5"/>
  <c r="D32" i="5"/>
  <c r="F32" i="5"/>
  <c r="G32" i="5"/>
  <c r="D33" i="20" s="1"/>
  <c r="K32" i="5"/>
  <c r="D33" i="5"/>
  <c r="F33" i="5"/>
  <c r="G33" i="5"/>
  <c r="D34" i="20" s="1"/>
  <c r="K33" i="5"/>
  <c r="D34" i="5"/>
  <c r="F34" i="5"/>
  <c r="G34" i="5"/>
  <c r="D35" i="20" s="1"/>
  <c r="K34" i="5"/>
  <c r="D35" i="5"/>
  <c r="E35" i="5"/>
  <c r="F35" i="5"/>
  <c r="K35" i="5"/>
  <c r="D36" i="5"/>
  <c r="E36" i="5"/>
  <c r="H36" i="5"/>
  <c r="K36" i="5" s="1"/>
  <c r="I36" i="5"/>
  <c r="I67" i="5" s="1"/>
  <c r="J36" i="5"/>
  <c r="D37" i="5"/>
  <c r="F37" i="5"/>
  <c r="K37" i="5"/>
  <c r="D38" i="5"/>
  <c r="F38" i="5"/>
  <c r="K38" i="5"/>
  <c r="D39" i="5"/>
  <c r="H39" i="5"/>
  <c r="J39" i="5"/>
  <c r="K39" i="5"/>
  <c r="D40" i="5"/>
  <c r="F40" i="5"/>
  <c r="G40" i="5"/>
  <c r="D41" i="20" s="1"/>
  <c r="K40" i="5"/>
  <c r="D41" i="5"/>
  <c r="F41" i="5"/>
  <c r="G41" i="5"/>
  <c r="D42" i="20" s="1"/>
  <c r="K41" i="5"/>
  <c r="D42" i="5"/>
  <c r="F42" i="5"/>
  <c r="G42" i="5"/>
  <c r="K42" i="5"/>
  <c r="D43" i="5"/>
  <c r="F43" i="5"/>
  <c r="G43" i="5"/>
  <c r="D44" i="20" s="1"/>
  <c r="K43" i="5"/>
  <c r="D44" i="5"/>
  <c r="F44" i="5"/>
  <c r="G44" i="5"/>
  <c r="D45" i="20" s="1"/>
  <c r="K44" i="5"/>
  <c r="H45" i="5"/>
  <c r="J45" i="5"/>
  <c r="D46" i="5"/>
  <c r="J46" i="5"/>
  <c r="D47" i="5"/>
  <c r="G47" i="5"/>
  <c r="D48" i="20" s="1"/>
  <c r="D49" i="20" s="1"/>
  <c r="K47" i="5"/>
  <c r="H48" i="5"/>
  <c r="K48" i="5"/>
  <c r="D49" i="5"/>
  <c r="G49" i="5" s="1"/>
  <c r="D50" i="20" s="1"/>
  <c r="K49" i="5"/>
  <c r="D50" i="5"/>
  <c r="K50" i="5"/>
  <c r="D51" i="5"/>
  <c r="G51" i="5"/>
  <c r="D52" i="20" s="1"/>
  <c r="K51" i="5"/>
  <c r="E52" i="5"/>
  <c r="G52" i="5"/>
  <c r="D53" i="20" s="1"/>
  <c r="K52" i="5"/>
  <c r="H53" i="5"/>
  <c r="K53" i="5" s="1"/>
  <c r="I53" i="5"/>
  <c r="D54" i="5"/>
  <c r="G54" i="5"/>
  <c r="K54" i="5"/>
  <c r="D55" i="5"/>
  <c r="G55" i="5"/>
  <c r="D56" i="20" s="1"/>
  <c r="E56" i="20" s="1"/>
  <c r="K55" i="5"/>
  <c r="D56" i="5"/>
  <c r="G56" i="5"/>
  <c r="D57" i="20" s="1"/>
  <c r="K56" i="5"/>
  <c r="D57" i="5"/>
  <c r="G57" i="5" s="1"/>
  <c r="D58" i="20" s="1"/>
  <c r="K57" i="5"/>
  <c r="G58" i="5"/>
  <c r="D59" i="20" s="1"/>
  <c r="E59" i="20" s="1"/>
  <c r="Q59" i="20" s="1"/>
  <c r="Q62" i="20" s="1"/>
  <c r="K58" i="5"/>
  <c r="G59" i="5"/>
  <c r="D60" i="20" s="1"/>
  <c r="E60" i="20" s="1"/>
  <c r="Q60" i="20" s="1"/>
  <c r="K59" i="5"/>
  <c r="D60" i="5"/>
  <c r="G60" i="5"/>
  <c r="D61" i="20" s="1"/>
  <c r="K60" i="5"/>
  <c r="H61" i="5"/>
  <c r="K61" i="5" s="1"/>
  <c r="D62" i="5"/>
  <c r="G62" i="5"/>
  <c r="D63" i="20" s="1"/>
  <c r="K62" i="5"/>
  <c r="D63" i="5"/>
  <c r="G63" i="5" s="1"/>
  <c r="D64" i="20" s="1"/>
  <c r="D67" i="20" s="1"/>
  <c r="K63" i="5"/>
  <c r="D64" i="5"/>
  <c r="G64" i="5" s="1"/>
  <c r="D65" i="20" s="1"/>
  <c r="K64" i="5"/>
  <c r="D65" i="5"/>
  <c r="G65" i="5"/>
  <c r="D66" i="20" s="1"/>
  <c r="K65" i="5"/>
  <c r="H66" i="5"/>
  <c r="K66" i="5" s="1"/>
  <c r="D68" i="5"/>
  <c r="G68" i="5"/>
  <c r="D70" i="20" s="1"/>
  <c r="K68" i="5"/>
  <c r="E69" i="5"/>
  <c r="G69" i="5" s="1"/>
  <c r="D71" i="20" s="1"/>
  <c r="K69" i="5"/>
  <c r="D70" i="5"/>
  <c r="G70" i="5" s="1"/>
  <c r="D72" i="20" s="1"/>
  <c r="K70" i="5"/>
  <c r="D71" i="5"/>
  <c r="E71" i="5"/>
  <c r="H71" i="5"/>
  <c r="I71" i="5"/>
  <c r="I72" i="5" s="1"/>
  <c r="K71" i="5"/>
  <c r="F72" i="5"/>
  <c r="H72" i="5"/>
  <c r="K72" i="5" s="1"/>
  <c r="I73" i="5"/>
  <c r="E7" i="8"/>
  <c r="F7" i="8"/>
  <c r="E8" i="8"/>
  <c r="F8" i="8" s="1"/>
  <c r="E9" i="8"/>
  <c r="F9" i="8"/>
  <c r="E10" i="8"/>
  <c r="F10" i="8" s="1"/>
  <c r="E11" i="8"/>
  <c r="F11" i="8"/>
  <c r="E12" i="8"/>
  <c r="F12" i="8" s="1"/>
  <c r="E13" i="8"/>
  <c r="G13" i="8" s="1"/>
  <c r="F13" i="8" s="1"/>
  <c r="E14" i="8"/>
  <c r="F14" i="8"/>
  <c r="E15" i="8"/>
  <c r="G15" i="8"/>
  <c r="F15" i="8" s="1"/>
  <c r="H15" i="8"/>
  <c r="E16" i="8"/>
  <c r="F16" i="8" s="1"/>
  <c r="E17" i="8"/>
  <c r="F17" i="8"/>
  <c r="E18" i="8"/>
  <c r="F18" i="8" s="1"/>
  <c r="F19" i="8"/>
  <c r="D20" i="8"/>
  <c r="E20" i="8" s="1"/>
  <c r="E21" i="8"/>
  <c r="F21" i="8" s="1"/>
  <c r="E22" i="8"/>
  <c r="G22" i="8" s="1"/>
  <c r="H22" i="8" s="1"/>
  <c r="H24" i="8" s="1"/>
  <c r="E23" i="8"/>
  <c r="F23" i="8"/>
  <c r="D24" i="8"/>
  <c r="E24" i="8" s="1"/>
  <c r="E26" i="8"/>
  <c r="F26" i="8"/>
  <c r="E27" i="8"/>
  <c r="F27" i="8" s="1"/>
  <c r="E28" i="8"/>
  <c r="F28" i="8"/>
  <c r="E29" i="8"/>
  <c r="F29" i="8" s="1"/>
  <c r="D30" i="8"/>
  <c r="F25" i="5" s="1"/>
  <c r="E30" i="8"/>
  <c r="F30" i="8" s="1"/>
  <c r="G30" i="8"/>
  <c r="H30" i="8"/>
  <c r="E31" i="8"/>
  <c r="E32" i="8"/>
  <c r="F32" i="8"/>
  <c r="D33" i="8"/>
  <c r="F28" i="5" s="1"/>
  <c r="G33" i="8"/>
  <c r="H33" i="8"/>
  <c r="E34" i="8"/>
  <c r="G34" i="8"/>
  <c r="F34" i="8" s="1"/>
  <c r="H34" i="8"/>
  <c r="E35" i="8"/>
  <c r="F35" i="8" s="1"/>
  <c r="E36" i="8"/>
  <c r="F36" i="8"/>
  <c r="E37" i="8"/>
  <c r="G37" i="8"/>
  <c r="F37" i="8" s="1"/>
  <c r="H37" i="8"/>
  <c r="E38" i="8"/>
  <c r="F38" i="8" s="1"/>
  <c r="E39" i="8"/>
  <c r="F39" i="8"/>
  <c r="E40" i="8"/>
  <c r="F40" i="8" s="1"/>
  <c r="D41" i="8"/>
  <c r="F36" i="5" s="1"/>
  <c r="E41" i="8"/>
  <c r="E42" i="8"/>
  <c r="E43" i="8"/>
  <c r="F43" i="8"/>
  <c r="D44" i="8"/>
  <c r="F39" i="5" s="1"/>
  <c r="G44" i="8"/>
  <c r="H44" i="8"/>
  <c r="E45" i="8"/>
  <c r="F45" i="8" s="1"/>
  <c r="E46" i="8"/>
  <c r="F46" i="8"/>
  <c r="E47" i="8"/>
  <c r="F47" i="8" s="1"/>
  <c r="E48" i="8"/>
  <c r="F48" i="8"/>
  <c r="E49" i="8"/>
  <c r="F49" i="8" s="1"/>
  <c r="D50" i="8"/>
  <c r="F45" i="5" s="1"/>
  <c r="E50" i="8"/>
  <c r="G50" i="8"/>
  <c r="H50" i="8"/>
  <c r="F53" i="8"/>
  <c r="E7" i="6"/>
  <c r="F7" i="6" s="1"/>
  <c r="E8" i="6"/>
  <c r="F8" i="6"/>
  <c r="E9" i="6"/>
  <c r="F9" i="6" s="1"/>
  <c r="E10" i="6"/>
  <c r="F10" i="6"/>
  <c r="E11" i="6"/>
  <c r="F11" i="6" s="1"/>
  <c r="E12" i="6"/>
  <c r="F12" i="6"/>
  <c r="E13" i="6"/>
  <c r="F13" i="6" s="1"/>
  <c r="E14" i="6"/>
  <c r="F14" i="6"/>
  <c r="E15" i="6"/>
  <c r="F15" i="6" s="1"/>
  <c r="E16" i="6"/>
  <c r="F16" i="6"/>
  <c r="E17" i="6"/>
  <c r="F17" i="6" s="1"/>
  <c r="E18" i="6"/>
  <c r="F18" i="6"/>
  <c r="E19" i="6"/>
  <c r="F19" i="6" s="1"/>
  <c r="D20" i="6"/>
  <c r="E20" i="6"/>
  <c r="F20" i="6"/>
  <c r="G20" i="6"/>
  <c r="H20" i="6"/>
  <c r="E21" i="6"/>
  <c r="F21" i="6"/>
  <c r="E22" i="6"/>
  <c r="F22" i="6"/>
  <c r="E23" i="6"/>
  <c r="F23" i="6"/>
  <c r="D24" i="6"/>
  <c r="E24" i="6"/>
  <c r="G24" i="6"/>
  <c r="H24" i="6"/>
  <c r="D25" i="6"/>
  <c r="E25" i="6"/>
  <c r="H25" i="6"/>
  <c r="E26" i="6"/>
  <c r="F26" i="6"/>
  <c r="E27" i="6"/>
  <c r="G27" i="6"/>
  <c r="F27" i="6" s="1"/>
  <c r="H27" i="6"/>
  <c r="H30" i="6" s="1"/>
  <c r="H51" i="6" s="1"/>
  <c r="E28" i="6"/>
  <c r="F28" i="6"/>
  <c r="E29" i="6"/>
  <c r="E30" i="6" s="1"/>
  <c r="F29" i="6"/>
  <c r="D30" i="6"/>
  <c r="D25" i="5" s="1"/>
  <c r="G25" i="5" s="1"/>
  <c r="G30" i="6"/>
  <c r="E31" i="6"/>
  <c r="F31" i="6"/>
  <c r="E32" i="6"/>
  <c r="D33" i="6"/>
  <c r="G33" i="6"/>
  <c r="H33" i="6"/>
  <c r="E34" i="6"/>
  <c r="E41" i="6" s="1"/>
  <c r="F34" i="6"/>
  <c r="E35" i="6"/>
  <c r="F35" i="6"/>
  <c r="E36" i="6"/>
  <c r="F36" i="6"/>
  <c r="E37" i="6"/>
  <c r="F37" i="6"/>
  <c r="E38" i="6"/>
  <c r="F38" i="6"/>
  <c r="E39" i="6"/>
  <c r="F39" i="6"/>
  <c r="E40" i="6"/>
  <c r="F40" i="6"/>
  <c r="D41" i="6"/>
  <c r="G41" i="6"/>
  <c r="H41" i="6"/>
  <c r="E42" i="6"/>
  <c r="F42" i="6"/>
  <c r="E43" i="6"/>
  <c r="D44" i="6"/>
  <c r="G44" i="6"/>
  <c r="H44" i="6"/>
  <c r="E45" i="6"/>
  <c r="E50" i="6" s="1"/>
  <c r="F45" i="6"/>
  <c r="E46" i="6"/>
  <c r="F46" i="6"/>
  <c r="E47" i="6"/>
  <c r="F47" i="6"/>
  <c r="E48" i="6"/>
  <c r="F48" i="6"/>
  <c r="E49" i="6"/>
  <c r="F49" i="6"/>
  <c r="D50" i="6"/>
  <c r="D45" i="5" s="1"/>
  <c r="G45" i="5" s="1"/>
  <c r="G50" i="6"/>
  <c r="H50" i="6"/>
  <c r="D51" i="6"/>
  <c r="E52" i="6"/>
  <c r="E53" i="6" s="1"/>
  <c r="F52" i="6"/>
  <c r="D53" i="6"/>
  <c r="D48" i="5" s="1"/>
  <c r="G48" i="5" s="1"/>
  <c r="G53" i="6"/>
  <c r="H53" i="6"/>
  <c r="E54" i="6"/>
  <c r="F54" i="6"/>
  <c r="E55" i="6"/>
  <c r="F55" i="6" s="1"/>
  <c r="E56" i="6"/>
  <c r="F56" i="6"/>
  <c r="E57" i="6"/>
  <c r="F57" i="6" s="1"/>
  <c r="F58" i="6"/>
  <c r="D59" i="6"/>
  <c r="E59" i="6"/>
  <c r="G59" i="6"/>
  <c r="H59" i="6"/>
  <c r="E60" i="6"/>
  <c r="E61" i="6"/>
  <c r="F61" i="6"/>
  <c r="E62" i="6"/>
  <c r="F62" i="6" s="1"/>
  <c r="E63" i="6"/>
  <c r="F63" i="6"/>
  <c r="E64" i="6"/>
  <c r="F64" i="6" s="1"/>
  <c r="D65" i="6"/>
  <c r="D61" i="5" s="1"/>
  <c r="G61" i="5" s="1"/>
  <c r="G65" i="6"/>
  <c r="H65" i="6"/>
  <c r="E66" i="6"/>
  <c r="F66" i="6"/>
  <c r="E67" i="6"/>
  <c r="F67" i="6"/>
  <c r="E68" i="6"/>
  <c r="F68" i="6"/>
  <c r="E69" i="6"/>
  <c r="F69" i="6"/>
  <c r="D70" i="6"/>
  <c r="D66" i="5" s="1"/>
  <c r="G66" i="5" s="1"/>
  <c r="E70" i="6"/>
  <c r="G70" i="6"/>
  <c r="F70" i="6" s="1"/>
  <c r="H70" i="6"/>
  <c r="D71" i="6"/>
  <c r="H71" i="6"/>
  <c r="E72" i="6"/>
  <c r="F72" i="6"/>
  <c r="E73" i="6"/>
  <c r="F73" i="6"/>
  <c r="F74" i="6"/>
  <c r="D75" i="6"/>
  <c r="E75" i="6"/>
  <c r="F75" i="6"/>
  <c r="G75" i="6"/>
  <c r="H75" i="6"/>
  <c r="D76" i="6"/>
  <c r="D72" i="5" s="1"/>
  <c r="E76" i="6"/>
  <c r="G76" i="6"/>
  <c r="F76" i="6" s="1"/>
  <c r="H76" i="6"/>
  <c r="D77" i="6"/>
  <c r="H77" i="6"/>
  <c r="E7" i="7"/>
  <c r="F7" i="7"/>
  <c r="D8" i="7"/>
  <c r="E8" i="7"/>
  <c r="E9" i="7" s="1"/>
  <c r="G8" i="7"/>
  <c r="F8" i="7" s="1"/>
  <c r="H8" i="7"/>
  <c r="D9" i="7"/>
  <c r="D12" i="7" s="1"/>
  <c r="E67" i="5" s="1"/>
  <c r="G9" i="7"/>
  <c r="F9" i="7" s="1"/>
  <c r="H9" i="7"/>
  <c r="H12" i="7" s="1"/>
  <c r="H16" i="7" s="1"/>
  <c r="F10" i="7"/>
  <c r="D11" i="7"/>
  <c r="E53" i="5" s="1"/>
  <c r="E11" i="7"/>
  <c r="F11" i="7"/>
  <c r="G11" i="7"/>
  <c r="H11" i="7"/>
  <c r="E12" i="7"/>
  <c r="E13" i="7"/>
  <c r="D14" i="7"/>
  <c r="G14" i="7"/>
  <c r="H14" i="7"/>
  <c r="D15" i="7"/>
  <c r="E72" i="5" s="1"/>
  <c r="G15" i="7"/>
  <c r="H15" i="7"/>
  <c r="D16" i="7"/>
  <c r="E73" i="5" s="1"/>
  <c r="E15" i="22"/>
  <c r="C22" i="22"/>
  <c r="D22" i="22"/>
  <c r="E22" i="22"/>
  <c r="E7" i="9"/>
  <c r="E8" i="9"/>
  <c r="E9" i="9"/>
  <c r="E10" i="9"/>
  <c r="E11" i="9"/>
  <c r="E12" i="9"/>
  <c r="E13" i="9"/>
  <c r="E14" i="9"/>
  <c r="E15" i="9"/>
  <c r="E16" i="9"/>
  <c r="E17" i="9"/>
  <c r="E18" i="9"/>
  <c r="B19" i="9"/>
  <c r="E19" i="9" s="1"/>
  <c r="E20" i="9"/>
  <c r="E21" i="9"/>
  <c r="E22" i="9"/>
  <c r="B23" i="9"/>
  <c r="E23" i="9"/>
  <c r="E24" i="9"/>
  <c r="E25" i="9"/>
  <c r="E26" i="9"/>
  <c r="B27" i="9"/>
  <c r="B28" i="9" s="1"/>
  <c r="E28" i="9" s="1"/>
  <c r="E27" i="9"/>
  <c r="E29" i="9"/>
  <c r="E30" i="9"/>
  <c r="E31" i="9"/>
  <c r="E32" i="9"/>
  <c r="C8" i="14"/>
  <c r="D8" i="14"/>
  <c r="E8" i="14"/>
  <c r="C11" i="14"/>
  <c r="D11" i="14"/>
  <c r="E11" i="14"/>
  <c r="C14" i="14"/>
  <c r="D14" i="14"/>
  <c r="E14" i="14"/>
  <c r="C17" i="14"/>
  <c r="D17" i="14"/>
  <c r="E17" i="14"/>
  <c r="C20" i="14"/>
  <c r="D20" i="14"/>
  <c r="E20" i="14"/>
  <c r="C23" i="14"/>
  <c r="D23" i="14"/>
  <c r="E23" i="14"/>
  <c r="E25" i="14" s="1"/>
  <c r="C28" i="14"/>
  <c r="D28" i="14"/>
  <c r="E28" i="14"/>
  <c r="C31" i="14"/>
  <c r="D31" i="14"/>
  <c r="E31" i="14"/>
  <c r="C34" i="14"/>
  <c r="D34" i="14"/>
  <c r="E34" i="14"/>
  <c r="E36" i="14" s="1"/>
  <c r="F7" i="13"/>
  <c r="F11" i="13" s="1"/>
  <c r="F15" i="13" s="1"/>
  <c r="J7" i="13"/>
  <c r="C11" i="13"/>
  <c r="D11" i="13"/>
  <c r="D15" i="13" s="1"/>
  <c r="E11" i="13"/>
  <c r="G11" i="13"/>
  <c r="H11" i="13"/>
  <c r="H15" i="13" s="1"/>
  <c r="I11" i="13"/>
  <c r="J11" i="13"/>
  <c r="C14" i="13"/>
  <c r="D14" i="13"/>
  <c r="E14" i="13"/>
  <c r="E15" i="13" s="1"/>
  <c r="F14" i="13"/>
  <c r="G14" i="13"/>
  <c r="H14" i="13"/>
  <c r="I14" i="13"/>
  <c r="I15" i="13" s="1"/>
  <c r="J14" i="13"/>
  <c r="C15" i="13"/>
  <c r="G15" i="13"/>
  <c r="J15" i="13"/>
  <c r="D115" i="23" l="1"/>
  <c r="F13" i="7"/>
  <c r="E14" i="7"/>
  <c r="E50" i="20"/>
  <c r="E54" i="20" s="1"/>
  <c r="D31" i="20"/>
  <c r="E31" i="20" s="1"/>
  <c r="D31" i="23"/>
  <c r="E9" i="20"/>
  <c r="I9" i="20"/>
  <c r="M9" i="20"/>
  <c r="H9" i="20"/>
  <c r="N9" i="20"/>
  <c r="J9" i="20"/>
  <c r="O9" i="20"/>
  <c r="L9" i="20"/>
  <c r="F9" i="20"/>
  <c r="P9" i="20"/>
  <c r="G9" i="20"/>
  <c r="K9" i="20"/>
  <c r="D36" i="14"/>
  <c r="C36" i="14"/>
  <c r="F60" i="6"/>
  <c r="E65" i="6"/>
  <c r="F65" i="6" s="1"/>
  <c r="F50" i="6"/>
  <c r="F43" i="6"/>
  <c r="E44" i="6"/>
  <c r="F44" i="6" s="1"/>
  <c r="F41" i="6"/>
  <c r="F32" i="6"/>
  <c r="E33" i="6"/>
  <c r="F33" i="6" s="1"/>
  <c r="D51" i="8"/>
  <c r="F46" i="5" s="1"/>
  <c r="F71" i="20"/>
  <c r="F73" i="20" s="1"/>
  <c r="F74" i="20" s="1"/>
  <c r="J71" i="20"/>
  <c r="J73" i="20" s="1"/>
  <c r="J74" i="20" s="1"/>
  <c r="N71" i="20"/>
  <c r="N73" i="20" s="1"/>
  <c r="N74" i="20" s="1"/>
  <c r="G71" i="20"/>
  <c r="G73" i="20" s="1"/>
  <c r="G74" i="20" s="1"/>
  <c r="K71" i="20"/>
  <c r="K73" i="20" s="1"/>
  <c r="K74" i="20" s="1"/>
  <c r="O71" i="20"/>
  <c r="O73" i="20" s="1"/>
  <c r="O74" i="20" s="1"/>
  <c r="I71" i="20"/>
  <c r="I73" i="20" s="1"/>
  <c r="I74" i="20" s="1"/>
  <c r="L71" i="20"/>
  <c r="L73" i="20" s="1"/>
  <c r="L74" i="20" s="1"/>
  <c r="M71" i="20"/>
  <c r="M73" i="20" s="1"/>
  <c r="M74" i="20" s="1"/>
  <c r="P71" i="20"/>
  <c r="P73" i="20" s="1"/>
  <c r="P74" i="20" s="1"/>
  <c r="E71" i="20"/>
  <c r="E73" i="20" s="1"/>
  <c r="E74" i="20" s="1"/>
  <c r="G37" i="5"/>
  <c r="G28" i="5"/>
  <c r="D25" i="20"/>
  <c r="E25" i="20" s="1"/>
  <c r="D25" i="23"/>
  <c r="D26" i="20"/>
  <c r="F22" i="20"/>
  <c r="J22" i="20"/>
  <c r="N22" i="20"/>
  <c r="H22" i="20"/>
  <c r="M22" i="20"/>
  <c r="I22" i="20"/>
  <c r="O22" i="20"/>
  <c r="L22" i="20"/>
  <c r="E22" i="20"/>
  <c r="P22" i="20"/>
  <c r="G22" i="20"/>
  <c r="K22" i="20"/>
  <c r="K20" i="5"/>
  <c r="F106" i="23"/>
  <c r="E108" i="23"/>
  <c r="G90" i="23"/>
  <c r="G92" i="23" s="1"/>
  <c r="F92" i="23"/>
  <c r="F41" i="23"/>
  <c r="D22" i="17"/>
  <c r="D24" i="17" s="1"/>
  <c r="B24" i="17"/>
  <c r="F95" i="20"/>
  <c r="J95" i="20"/>
  <c r="N95" i="20"/>
  <c r="N96" i="20" s="1"/>
  <c r="G95" i="20"/>
  <c r="L95" i="20"/>
  <c r="L96" i="20" s="1"/>
  <c r="H95" i="20"/>
  <c r="H96" i="20" s="1"/>
  <c r="M95" i="20"/>
  <c r="E95" i="20"/>
  <c r="P95" i="20"/>
  <c r="P96" i="20" s="1"/>
  <c r="I95" i="20"/>
  <c r="K95" i="20"/>
  <c r="G51" i="6"/>
  <c r="F30" i="6"/>
  <c r="G27" i="23"/>
  <c r="G29" i="23" s="1"/>
  <c r="F29" i="23"/>
  <c r="D25" i="14"/>
  <c r="C25" i="14"/>
  <c r="F53" i="6"/>
  <c r="F42" i="8"/>
  <c r="E44" i="8"/>
  <c r="E51" i="8" s="1"/>
  <c r="G50" i="5"/>
  <c r="D51" i="20" s="1"/>
  <c r="D54" i="20" s="1"/>
  <c r="D53" i="5"/>
  <c r="G53" i="5" s="1"/>
  <c r="K45" i="5"/>
  <c r="H46" i="5"/>
  <c r="K46" i="5" s="1"/>
  <c r="G38" i="5"/>
  <c r="D39" i="20" s="1"/>
  <c r="G36" i="5"/>
  <c r="G35" i="5"/>
  <c r="D36" i="20" s="1"/>
  <c r="D67" i="5"/>
  <c r="E20" i="20"/>
  <c r="I20" i="20"/>
  <c r="M20" i="20"/>
  <c r="H20" i="20"/>
  <c r="N20" i="20"/>
  <c r="J20" i="20"/>
  <c r="O20" i="20"/>
  <c r="G20" i="20"/>
  <c r="K20" i="20"/>
  <c r="L20" i="20"/>
  <c r="F20" i="20"/>
  <c r="P20" i="20"/>
  <c r="D19" i="20"/>
  <c r="D19" i="23"/>
  <c r="H18" i="20"/>
  <c r="L18" i="20"/>
  <c r="P18" i="20"/>
  <c r="I18" i="20"/>
  <c r="N18" i="20"/>
  <c r="E18" i="20"/>
  <c r="J18" i="20"/>
  <c r="O18" i="20"/>
  <c r="M18" i="20"/>
  <c r="F18" i="20"/>
  <c r="G18" i="20"/>
  <c r="K18" i="20"/>
  <c r="F17" i="20"/>
  <c r="J17" i="20"/>
  <c r="N17" i="20"/>
  <c r="G17" i="20"/>
  <c r="L17" i="20"/>
  <c r="H17" i="20"/>
  <c r="M17" i="20"/>
  <c r="E17" i="20"/>
  <c r="P17" i="20"/>
  <c r="I17" i="20"/>
  <c r="K17" i="20"/>
  <c r="O17" i="20"/>
  <c r="K15" i="5"/>
  <c r="D15" i="20"/>
  <c r="D15" i="23"/>
  <c r="E15" i="23" s="1"/>
  <c r="F15" i="23" s="1"/>
  <c r="G15" i="23" s="1"/>
  <c r="G111" i="23"/>
  <c r="G114" i="23" s="1"/>
  <c r="F114" i="23"/>
  <c r="F96" i="23"/>
  <c r="E103" i="23"/>
  <c r="G70" i="23"/>
  <c r="G73" i="23" s="1"/>
  <c r="F73" i="23"/>
  <c r="F53" i="23"/>
  <c r="E54" i="23"/>
  <c r="H71" i="20"/>
  <c r="H73" i="20" s="1"/>
  <c r="H74" i="20" s="1"/>
  <c r="H43" i="20"/>
  <c r="L43" i="20"/>
  <c r="P43" i="20"/>
  <c r="E43" i="20"/>
  <c r="E46" i="20" s="1"/>
  <c r="K43" i="20"/>
  <c r="G43" i="20"/>
  <c r="M43" i="20"/>
  <c r="M46" i="20" s="1"/>
  <c r="J43" i="20"/>
  <c r="J46" i="20" s="1"/>
  <c r="J47" i="20" s="1"/>
  <c r="N43" i="20"/>
  <c r="I43" i="20"/>
  <c r="O43" i="20"/>
  <c r="E51" i="6"/>
  <c r="G25" i="6"/>
  <c r="F24" i="6"/>
  <c r="D32" i="20"/>
  <c r="E32" i="20" s="1"/>
  <c r="Q32" i="20" s="1"/>
  <c r="D32" i="23"/>
  <c r="E32" i="23" s="1"/>
  <c r="F32" i="23" s="1"/>
  <c r="G32" i="23" s="1"/>
  <c r="F59" i="6"/>
  <c r="F50" i="8"/>
  <c r="H41" i="8"/>
  <c r="H51" i="8" s="1"/>
  <c r="F31" i="8"/>
  <c r="E33" i="8"/>
  <c r="F33" i="8" s="1"/>
  <c r="G24" i="8"/>
  <c r="F22" i="8"/>
  <c r="E25" i="8"/>
  <c r="H13" i="8"/>
  <c r="H20" i="8" s="1"/>
  <c r="H25" i="8" s="1"/>
  <c r="H52" i="8" s="1"/>
  <c r="H54" i="8" s="1"/>
  <c r="G20" i="8"/>
  <c r="F20" i="8" s="1"/>
  <c r="D55" i="20"/>
  <c r="D62" i="20" s="1"/>
  <c r="D55" i="23"/>
  <c r="E46" i="5"/>
  <c r="G46" i="5" s="1"/>
  <c r="G39" i="5"/>
  <c r="F27" i="20"/>
  <c r="F29" i="20" s="1"/>
  <c r="J27" i="20"/>
  <c r="J29" i="20" s="1"/>
  <c r="N27" i="20"/>
  <c r="N29" i="20" s="1"/>
  <c r="G27" i="20"/>
  <c r="G29" i="20" s="1"/>
  <c r="K27" i="20"/>
  <c r="K29" i="20" s="1"/>
  <c r="O27" i="20"/>
  <c r="O29" i="20" s="1"/>
  <c r="M27" i="20"/>
  <c r="M29" i="20" s="1"/>
  <c r="H27" i="20"/>
  <c r="H29" i="20" s="1"/>
  <c r="P27" i="20"/>
  <c r="P29" i="20" s="1"/>
  <c r="I27" i="20"/>
  <c r="I29" i="20" s="1"/>
  <c r="L27" i="20"/>
  <c r="L29" i="20" s="1"/>
  <c r="D29" i="20"/>
  <c r="D15" i="5"/>
  <c r="G15" i="5" s="1"/>
  <c r="D16" i="20" s="1"/>
  <c r="D64" i="23"/>
  <c r="E62" i="20"/>
  <c r="J14" i="11"/>
  <c r="D73" i="20"/>
  <c r="D74" i="20"/>
  <c r="G44" i="20"/>
  <c r="K44" i="20"/>
  <c r="O44" i="20"/>
  <c r="I44" i="20"/>
  <c r="N44" i="20"/>
  <c r="E44" i="20"/>
  <c r="J44" i="20"/>
  <c r="P44" i="20"/>
  <c r="H44" i="20"/>
  <c r="L44" i="20"/>
  <c r="D46" i="20"/>
  <c r="F88" i="23"/>
  <c r="D59" i="23"/>
  <c r="E59" i="23" s="1"/>
  <c r="F59" i="23" s="1"/>
  <c r="G59" i="23" s="1"/>
  <c r="D44" i="23"/>
  <c r="F8" i="23"/>
  <c r="K96" i="20"/>
  <c r="F44" i="20"/>
  <c r="F46" i="20" s="1"/>
  <c r="F47" i="20" s="1"/>
  <c r="G34" i="1"/>
  <c r="D106" i="20"/>
  <c r="K14" i="1"/>
  <c r="F12" i="4"/>
  <c r="E13" i="4"/>
  <c r="G12" i="7"/>
  <c r="G41" i="8"/>
  <c r="D25" i="8"/>
  <c r="H67" i="5"/>
  <c r="F101" i="23"/>
  <c r="G23" i="23"/>
  <c r="G26" i="23" s="1"/>
  <c r="F26" i="23"/>
  <c r="O96" i="20"/>
  <c r="J96" i="20"/>
  <c r="F96" i="20"/>
  <c r="H27" i="2"/>
  <c r="H18" i="1"/>
  <c r="D90" i="20"/>
  <c r="G71" i="5"/>
  <c r="E92" i="23"/>
  <c r="E94" i="23" s="1"/>
  <c r="F78" i="23"/>
  <c r="E82" i="23"/>
  <c r="E84" i="23" s="1"/>
  <c r="D60" i="23"/>
  <c r="E60" i="23" s="1"/>
  <c r="F60" i="23" s="1"/>
  <c r="G60" i="23" s="1"/>
  <c r="D84" i="20"/>
  <c r="D86" i="20" s="1"/>
  <c r="D110" i="20"/>
  <c r="I96" i="20"/>
  <c r="E96" i="20"/>
  <c r="D35" i="2"/>
  <c r="D30" i="1"/>
  <c r="G30" i="1" s="1"/>
  <c r="E27" i="12"/>
  <c r="F22" i="12"/>
  <c r="M91" i="20"/>
  <c r="D94" i="20"/>
  <c r="F25" i="12"/>
  <c r="C27" i="12"/>
  <c r="F8" i="2"/>
  <c r="E13" i="2"/>
  <c r="E15" i="2" s="1"/>
  <c r="G17" i="4"/>
  <c r="F15" i="4"/>
  <c r="F32" i="12"/>
  <c r="D44" i="12"/>
  <c r="F29" i="2"/>
  <c r="E35" i="2"/>
  <c r="G39" i="1"/>
  <c r="D112" i="20" s="1"/>
  <c r="D113" i="20" s="1"/>
  <c r="D116" i="20" s="1"/>
  <c r="D117" i="20" s="1"/>
  <c r="G25" i="1"/>
  <c r="D32" i="1"/>
  <c r="D19" i="4"/>
  <c r="F45" i="1" s="1"/>
  <c r="F18" i="3"/>
  <c r="D12" i="1"/>
  <c r="D15" i="2"/>
  <c r="D40" i="2" s="1"/>
  <c r="D46" i="2" s="1"/>
  <c r="H9" i="2"/>
  <c r="H13" i="2" s="1"/>
  <c r="H15" i="2" s="1"/>
  <c r="G13" i="2"/>
  <c r="F9" i="2"/>
  <c r="G31" i="1"/>
  <c r="D104" i="20" s="1"/>
  <c r="D105" i="20" s="1"/>
  <c r="E44" i="12"/>
  <c r="F42" i="12"/>
  <c r="D27" i="12"/>
  <c r="F12" i="12"/>
  <c r="F27" i="12" s="1"/>
  <c r="F15" i="3"/>
  <c r="F33" i="2"/>
  <c r="G35" i="2"/>
  <c r="K40" i="1"/>
  <c r="K43" i="1" s="1"/>
  <c r="F45" i="2"/>
  <c r="E27" i="2"/>
  <c r="F27" i="2" s="1"/>
  <c r="K44" i="1"/>
  <c r="E17" i="4"/>
  <c r="E18" i="4" s="1"/>
  <c r="E19" i="4" s="1"/>
  <c r="F13" i="4"/>
  <c r="F36" i="10"/>
  <c r="G53" i="23" l="1"/>
  <c r="G54" i="23" s="1"/>
  <c r="F54" i="23"/>
  <c r="G21" i="20"/>
  <c r="F35" i="2"/>
  <c r="D14" i="1"/>
  <c r="D38" i="1" s="1"/>
  <c r="D45" i="1" s="1"/>
  <c r="G12" i="1"/>
  <c r="G14" i="1" s="1"/>
  <c r="G38" i="1" s="1"/>
  <c r="G45" i="1" s="1"/>
  <c r="G18" i="4"/>
  <c r="F17" i="4"/>
  <c r="M94" i="20"/>
  <c r="Q91" i="20"/>
  <c r="Q94" i="20" s="1"/>
  <c r="F41" i="8"/>
  <c r="G51" i="8"/>
  <c r="F51" i="8" s="1"/>
  <c r="G88" i="23"/>
  <c r="G94" i="23" s="1"/>
  <c r="F94" i="23"/>
  <c r="E64" i="23"/>
  <c r="D67" i="23"/>
  <c r="D62" i="23"/>
  <c r="E55" i="23"/>
  <c r="E52" i="8"/>
  <c r="E54" i="8" s="1"/>
  <c r="O46" i="20"/>
  <c r="O47" i="20" s="1"/>
  <c r="M47" i="20"/>
  <c r="P46" i="20"/>
  <c r="P47" i="20" s="1"/>
  <c r="D37" i="20"/>
  <c r="G41" i="23"/>
  <c r="D38" i="20"/>
  <c r="D40" i="20" s="1"/>
  <c r="D38" i="23"/>
  <c r="F20" i="5"/>
  <c r="G20" i="5" s="1"/>
  <c r="D52" i="8"/>
  <c r="G96" i="23"/>
  <c r="G103" i="23" s="1"/>
  <c r="F103" i="23"/>
  <c r="D73" i="5"/>
  <c r="F14" i="7"/>
  <c r="E15" i="7"/>
  <c r="F13" i="2"/>
  <c r="G15" i="2"/>
  <c r="G32" i="1"/>
  <c r="E40" i="2"/>
  <c r="E46" i="2" s="1"/>
  <c r="E109" i="23"/>
  <c r="E115" i="23" s="1"/>
  <c r="M90" i="20"/>
  <c r="M96" i="20" s="1"/>
  <c r="M111" i="20" s="1"/>
  <c r="M118" i="20" s="1"/>
  <c r="D96" i="20"/>
  <c r="G90" i="20"/>
  <c r="F12" i="7"/>
  <c r="G16" i="7"/>
  <c r="E44" i="23"/>
  <c r="D46" i="23"/>
  <c r="D47" i="20"/>
  <c r="D69" i="20" s="1"/>
  <c r="D75" i="20" s="1"/>
  <c r="E16" i="20"/>
  <c r="E21" i="20" s="1"/>
  <c r="D21" i="20"/>
  <c r="I46" i="20"/>
  <c r="I47" i="20" s="1"/>
  <c r="G46" i="20"/>
  <c r="G47" i="20" s="1"/>
  <c r="L46" i="20"/>
  <c r="L47" i="20" s="1"/>
  <c r="Q17" i="20"/>
  <c r="E19" i="23"/>
  <c r="D20" i="23"/>
  <c r="F108" i="23"/>
  <c r="G106" i="23"/>
  <c r="G108" i="23" s="1"/>
  <c r="E25" i="23"/>
  <c r="E26" i="23" s="1"/>
  <c r="D26" i="23"/>
  <c r="E71" i="6"/>
  <c r="E77" i="6" s="1"/>
  <c r="Q9" i="20"/>
  <c r="Q16" i="20" s="1"/>
  <c r="Q21" i="20" s="1"/>
  <c r="Q31" i="20"/>
  <c r="Q37" i="20" s="1"/>
  <c r="E37" i="20"/>
  <c r="E47" i="20" s="1"/>
  <c r="E69" i="20" s="1"/>
  <c r="E75" i="20" s="1"/>
  <c r="H40" i="2"/>
  <c r="H46" i="2" s="1"/>
  <c r="F44" i="12"/>
  <c r="G78" i="23"/>
  <c r="G82" i="23" s="1"/>
  <c r="G84" i="23" s="1"/>
  <c r="G109" i="23" s="1"/>
  <c r="G115" i="23" s="1"/>
  <c r="F82" i="23"/>
  <c r="F84" i="23" s="1"/>
  <c r="K18" i="1"/>
  <c r="H24" i="1"/>
  <c r="K67" i="5"/>
  <c r="H73" i="5"/>
  <c r="K73" i="5" s="1"/>
  <c r="I106" i="20"/>
  <c r="I107" i="20" s="1"/>
  <c r="I111" i="20" s="1"/>
  <c r="I118" i="20" s="1"/>
  <c r="M106" i="20"/>
  <c r="M107" i="20" s="1"/>
  <c r="D107" i="20"/>
  <c r="D111" i="20" s="1"/>
  <c r="D118" i="20" s="1"/>
  <c r="J106" i="20"/>
  <c r="J107" i="20" s="1"/>
  <c r="J111" i="20" s="1"/>
  <c r="J118" i="20" s="1"/>
  <c r="O106" i="20"/>
  <c r="O107" i="20" s="1"/>
  <c r="O111" i="20" s="1"/>
  <c r="O118" i="20" s="1"/>
  <c r="E106" i="20"/>
  <c r="E107" i="20" s="1"/>
  <c r="E111" i="20" s="1"/>
  <c r="E118" i="20" s="1"/>
  <c r="K106" i="20"/>
  <c r="K107" i="20" s="1"/>
  <c r="K111" i="20" s="1"/>
  <c r="K118" i="20" s="1"/>
  <c r="P106" i="20"/>
  <c r="P107" i="20" s="1"/>
  <c r="H106" i="20"/>
  <c r="H107" i="20" s="1"/>
  <c r="H111" i="20" s="1"/>
  <c r="H118" i="20" s="1"/>
  <c r="L106" i="20"/>
  <c r="L107" i="20" s="1"/>
  <c r="N106" i="20"/>
  <c r="N107" i="20" s="1"/>
  <c r="N111" i="20" s="1"/>
  <c r="N118" i="20" s="1"/>
  <c r="F106" i="20"/>
  <c r="F107" i="20" s="1"/>
  <c r="F111" i="20" s="1"/>
  <c r="F118" i="20" s="1"/>
  <c r="G8" i="23"/>
  <c r="Q44" i="20"/>
  <c r="Q46" i="20" s="1"/>
  <c r="G25" i="8"/>
  <c r="F24" i="8"/>
  <c r="G71" i="6"/>
  <c r="F25" i="6"/>
  <c r="N46" i="20"/>
  <c r="N47" i="20" s="1"/>
  <c r="K46" i="20"/>
  <c r="K47" i="20" s="1"/>
  <c r="K69" i="20" s="1"/>
  <c r="K75" i="20" s="1"/>
  <c r="H46" i="20"/>
  <c r="H47" i="20" s="1"/>
  <c r="G19" i="20"/>
  <c r="K19" i="20"/>
  <c r="O19" i="20"/>
  <c r="O21" i="20" s="1"/>
  <c r="F19" i="20"/>
  <c r="F21" i="20" s="1"/>
  <c r="F69" i="20" s="1"/>
  <c r="F75" i="20" s="1"/>
  <c r="L19" i="20"/>
  <c r="H19" i="20"/>
  <c r="H21" i="20" s="1"/>
  <c r="M19" i="20"/>
  <c r="M21" i="20" s="1"/>
  <c r="J19" i="20"/>
  <c r="J21" i="20" s="1"/>
  <c r="J69" i="20" s="1"/>
  <c r="J75" i="20" s="1"/>
  <c r="N19" i="20"/>
  <c r="N21" i="20" s="1"/>
  <c r="E19" i="20"/>
  <c r="P19" i="20"/>
  <c r="P21" i="20" s="1"/>
  <c r="I19" i="20"/>
  <c r="I21" i="20" s="1"/>
  <c r="F44" i="8"/>
  <c r="F51" i="6"/>
  <c r="P111" i="20"/>
  <c r="P118" i="20" s="1"/>
  <c r="L111" i="20"/>
  <c r="L118" i="20" s="1"/>
  <c r="E26" i="20"/>
  <c r="Q25" i="20"/>
  <c r="Q26" i="20" s="1"/>
  <c r="K21" i="20"/>
  <c r="L21" i="20"/>
  <c r="E31" i="23"/>
  <c r="D37" i="23"/>
  <c r="Q19" i="20" l="1"/>
  <c r="N69" i="20"/>
  <c r="N75" i="20" s="1"/>
  <c r="G52" i="8"/>
  <c r="F25" i="8"/>
  <c r="F109" i="23"/>
  <c r="F115" i="23" s="1"/>
  <c r="F19" i="23"/>
  <c r="G69" i="20"/>
  <c r="G75" i="20" s="1"/>
  <c r="M69" i="20"/>
  <c r="M75" i="20" s="1"/>
  <c r="E20" i="23"/>
  <c r="F20" i="23" s="1"/>
  <c r="G20" i="23" s="1"/>
  <c r="D21" i="23"/>
  <c r="D69" i="23" s="1"/>
  <c r="D74" i="23" s="1"/>
  <c r="G40" i="2"/>
  <c r="F15" i="2"/>
  <c r="P69" i="20"/>
  <c r="P75" i="20" s="1"/>
  <c r="Q47" i="20"/>
  <c r="Q69" i="20" s="1"/>
  <c r="Q75" i="20" s="1"/>
  <c r="I69" i="20"/>
  <c r="I75" i="20" s="1"/>
  <c r="D47" i="23"/>
  <c r="G96" i="20"/>
  <c r="G111" i="20" s="1"/>
  <c r="G118" i="20" s="1"/>
  <c r="Q90" i="20"/>
  <c r="Q96" i="20" s="1"/>
  <c r="Q111" i="20" s="1"/>
  <c r="Q118" i="20" s="1"/>
  <c r="E16" i="7"/>
  <c r="F16" i="7" s="1"/>
  <c r="F15" i="7"/>
  <c r="E38" i="23"/>
  <c r="D40" i="23"/>
  <c r="O69" i="20"/>
  <c r="O75" i="20" s="1"/>
  <c r="L69" i="20"/>
  <c r="L75" i="20" s="1"/>
  <c r="F55" i="23"/>
  <c r="E62" i="23"/>
  <c r="E37" i="23"/>
  <c r="F31" i="23"/>
  <c r="H69" i="20"/>
  <c r="H75" i="20" s="1"/>
  <c r="F71" i="6"/>
  <c r="G77" i="6"/>
  <c r="F77" i="6" s="1"/>
  <c r="K24" i="1"/>
  <c r="H38" i="1"/>
  <c r="F44" i="23"/>
  <c r="E46" i="23"/>
  <c r="D54" i="8"/>
  <c r="F73" i="5" s="1"/>
  <c r="F67" i="5"/>
  <c r="G67" i="5" s="1"/>
  <c r="G73" i="5" s="1"/>
  <c r="F64" i="23"/>
  <c r="E67" i="23"/>
  <c r="F18" i="4"/>
  <c r="G19" i="4"/>
  <c r="F19" i="4" s="1"/>
  <c r="G64" i="23" l="1"/>
  <c r="G67" i="23" s="1"/>
  <c r="F67" i="23"/>
  <c r="G44" i="23"/>
  <c r="G46" i="23" s="1"/>
  <c r="F46" i="23"/>
  <c r="E21" i="23"/>
  <c r="G54" i="8"/>
  <c r="F54" i="8" s="1"/>
  <c r="F52" i="8"/>
  <c r="K38" i="1"/>
  <c r="H45" i="1"/>
  <c r="K45" i="1" s="1"/>
  <c r="G55" i="23"/>
  <c r="G62" i="23" s="1"/>
  <c r="F62" i="23"/>
  <c r="F40" i="2"/>
  <c r="G46" i="2"/>
  <c r="F46" i="2" s="1"/>
  <c r="G19" i="23"/>
  <c r="G21" i="23" s="1"/>
  <c r="F21" i="23"/>
  <c r="F38" i="23"/>
  <c r="E40" i="23"/>
  <c r="E47" i="23" s="1"/>
  <c r="E69" i="23" s="1"/>
  <c r="E74" i="23" s="1"/>
  <c r="G31" i="23"/>
  <c r="G37" i="23" s="1"/>
  <c r="F37" i="23"/>
  <c r="F40" i="23" l="1"/>
  <c r="F47" i="23" s="1"/>
  <c r="F69" i="23" s="1"/>
  <c r="F74" i="23" s="1"/>
  <c r="G38" i="23"/>
  <c r="G40" i="23" s="1"/>
  <c r="G47" i="23" s="1"/>
  <c r="G69" i="23" s="1"/>
  <c r="G74" i="23" s="1"/>
</calcChain>
</file>

<file path=xl/sharedStrings.xml><?xml version="1.0" encoding="utf-8"?>
<sst xmlns="http://schemas.openxmlformats.org/spreadsheetml/2006/main" count="2180" uniqueCount="704">
  <si>
    <t xml:space="preserve">BALATONEDERICS KÖZSÉG ÖNKORMÁNYZAT 2020. ÉVI KÖLTSÉGVETÉS </t>
  </si>
  <si>
    <t>Önkormányzat és költségvetési szervei - Bevételek (Ft)</t>
  </si>
  <si>
    <t>1. melléklet Balatonederics Község Önkormányzat 2020.évi költségvetésének módosításáról szóló 20/2020.(XII.10.) önkormányzati rendelethez.</t>
  </si>
  <si>
    <t>1. melléklet Balatonederics Község Önkormányzat 2020.évi költségvetéséről szóló 4/2020.(III.12.) önkormányzati rendelethez.</t>
  </si>
  <si>
    <t>Sor-
szám</t>
  </si>
  <si>
    <t>Rovat megnevezése</t>
  </si>
  <si>
    <t>Rovat
száma</t>
  </si>
  <si>
    <t>ÖNKORMÁNYZAT EREDETI EI.</t>
  </si>
  <si>
    <t>TÁRSULÁS EREDETI EI.</t>
  </si>
  <si>
    <t>ÓVODA EREDETI EI.</t>
  </si>
  <si>
    <t>MINDÖSSZESEN EREDETI EI.</t>
  </si>
  <si>
    <t>ÖNKORMÁNYZAT Módosított Ei.</t>
  </si>
  <si>
    <t xml:space="preserve">TÁRSULÁS Módosított EI. </t>
  </si>
  <si>
    <t xml:space="preserve">ÓVODA Módosított EI. </t>
  </si>
  <si>
    <t xml:space="preserve">MINDÖSSZESEN Módosított EI. </t>
  </si>
  <si>
    <t>01</t>
  </si>
  <si>
    <t>Helyi önkormányzatok működésének általános támogatása</t>
  </si>
  <si>
    <t>B111</t>
  </si>
  <si>
    <t>02</t>
  </si>
  <si>
    <t>Települési önkormányzatok egyes köznevelési feladatainak támogatása</t>
  </si>
  <si>
    <t>B112</t>
  </si>
  <si>
    <t>03</t>
  </si>
  <si>
    <t>Települési önkormányzatok szociális gyermekjóléti feladatainak támogatás</t>
  </si>
  <si>
    <t>B1131</t>
  </si>
  <si>
    <t>04</t>
  </si>
  <si>
    <t>Települési Önkormányzatok Gyermekétkeztetési feladatainak támogatása</t>
  </si>
  <si>
    <t>B1132</t>
  </si>
  <si>
    <t>05</t>
  </si>
  <si>
    <t>Települési önkormányzatok kulturális feladatainak támogatása</t>
  </si>
  <si>
    <t>B114</t>
  </si>
  <si>
    <t>06</t>
  </si>
  <si>
    <t>Működési célú költségvetési támogatások és kiegészítések</t>
  </si>
  <si>
    <t>B115</t>
  </si>
  <si>
    <t>07</t>
  </si>
  <si>
    <t>Önkormányzatok működési támogatásai (=01+…+06)</t>
  </si>
  <si>
    <t>B11</t>
  </si>
  <si>
    <t>08</t>
  </si>
  <si>
    <t>Egyéb működési célú támogatások bevételei államháztartáson belülről</t>
  </si>
  <si>
    <t>B16</t>
  </si>
  <si>
    <t>09</t>
  </si>
  <si>
    <t>Működési célú támogatások államháztartáson belülről (=07+…+12)</t>
  </si>
  <si>
    <t>B1</t>
  </si>
  <si>
    <t>10</t>
  </si>
  <si>
    <t>Felhalmozási célú önkormányzati támogatások</t>
  </si>
  <si>
    <t>B21</t>
  </si>
  <si>
    <t>11</t>
  </si>
  <si>
    <t>Egyéb felhalmozási célú támogatások bevételei államháztartáson belülről</t>
  </si>
  <si>
    <t>B25</t>
  </si>
  <si>
    <t>12</t>
  </si>
  <si>
    <t>Felhalmozási célú támogatások államháztartáson belülről (=14+…+18)</t>
  </si>
  <si>
    <t>B2</t>
  </si>
  <si>
    <t>13</t>
  </si>
  <si>
    <t xml:space="preserve">Vagyoni tipusú adók </t>
  </si>
  <si>
    <t>B34</t>
  </si>
  <si>
    <t>14</t>
  </si>
  <si>
    <t xml:space="preserve">Értékesítési és forgalmi adók </t>
  </si>
  <si>
    <t>B351</t>
  </si>
  <si>
    <t>15</t>
  </si>
  <si>
    <t>Gépjárműadók</t>
  </si>
  <si>
    <t>B354</t>
  </si>
  <si>
    <t>16</t>
  </si>
  <si>
    <t xml:space="preserve">Egyéb áruhasználati és szolgáltatási adók </t>
  </si>
  <si>
    <t>B355</t>
  </si>
  <si>
    <t>17</t>
  </si>
  <si>
    <t xml:space="preserve">Termékek és szolgáltatások adói (=26+…+30) </t>
  </si>
  <si>
    <t>B35</t>
  </si>
  <si>
    <t>18</t>
  </si>
  <si>
    <t xml:space="preserve">Egyéb közhatalmi bevételek </t>
  </si>
  <si>
    <t>B36</t>
  </si>
  <si>
    <t>19</t>
  </si>
  <si>
    <t>Közhatalmi bevételek (=22+...+25+31+32)</t>
  </si>
  <si>
    <t>B3</t>
  </si>
  <si>
    <t>20</t>
  </si>
  <si>
    <t>Szolgáltatások ellenértéke</t>
  </si>
  <si>
    <t>B402</t>
  </si>
  <si>
    <t>21</t>
  </si>
  <si>
    <t>Közvetített szolgáltatások ellenértéke</t>
  </si>
  <si>
    <t>B403</t>
  </si>
  <si>
    <t>22</t>
  </si>
  <si>
    <t>Tulajdonosi bevételek</t>
  </si>
  <si>
    <t>B404</t>
  </si>
  <si>
    <t>23</t>
  </si>
  <si>
    <t>Ellátási díjak</t>
  </si>
  <si>
    <t>B405</t>
  </si>
  <si>
    <t>24</t>
  </si>
  <si>
    <t>Kiszámlázott általános forgalmi adó</t>
  </si>
  <si>
    <t>B406</t>
  </si>
  <si>
    <t>25</t>
  </si>
  <si>
    <t>Kamatbevételek és más nyereségjellegű bevételek (=41+42)</t>
  </si>
  <si>
    <t>B408</t>
  </si>
  <si>
    <t>26</t>
  </si>
  <si>
    <t>Egyéb működési bevételek</t>
  </si>
  <si>
    <t>B411</t>
  </si>
  <si>
    <t>27</t>
  </si>
  <si>
    <t>Működési bevételek (=34+…+40+43+46+...+48)</t>
  </si>
  <si>
    <t>B4</t>
  </si>
  <si>
    <t>28</t>
  </si>
  <si>
    <t>Ingatlanok értékesítése</t>
  </si>
  <si>
    <t>B52</t>
  </si>
  <si>
    <t>29</t>
  </si>
  <si>
    <t>Felhalmozási bevételek (=50+…+54)</t>
  </si>
  <si>
    <t>B5</t>
  </si>
  <si>
    <t>30</t>
  </si>
  <si>
    <t>Felhalmozási célú visszatérítendő támogatások, kölcsönök visszatérülése államháztartáson kívülről</t>
  </si>
  <si>
    <t>B74</t>
  </si>
  <si>
    <t>31</t>
  </si>
  <si>
    <t>Egyéb felhalmozási célú átvett pénzeszközök</t>
  </si>
  <si>
    <t>B75</t>
  </si>
  <si>
    <t>32</t>
  </si>
  <si>
    <t>Felhalmozási célú átvett pénzeszközök (=62+…+66)</t>
  </si>
  <si>
    <t>B7</t>
  </si>
  <si>
    <t>33</t>
  </si>
  <si>
    <t>Költségvetési bevételek (=13+19+33+49+55+61+67)</t>
  </si>
  <si>
    <t>B1-B7</t>
  </si>
  <si>
    <t>34</t>
  </si>
  <si>
    <t>Előző év költségvetési maradványának igénybevétele</t>
  </si>
  <si>
    <t>B8131</t>
  </si>
  <si>
    <t>35</t>
  </si>
  <si>
    <t>Maradvány igénybevétele (=10+11)</t>
  </si>
  <si>
    <t>B813</t>
  </si>
  <si>
    <t>36</t>
  </si>
  <si>
    <t>Államháztartáson belüli megelőlegezések</t>
  </si>
  <si>
    <t>B814</t>
  </si>
  <si>
    <t>37</t>
  </si>
  <si>
    <t>Központi, irányító szervi támogatás</t>
  </si>
  <si>
    <t>B816</t>
  </si>
  <si>
    <t>38</t>
  </si>
  <si>
    <t>Belföldi finanszírozás bevételei (=04+09+12+…+17+20)</t>
  </si>
  <si>
    <t>B81</t>
  </si>
  <si>
    <t>39</t>
  </si>
  <si>
    <t>Finanszírozási bevételek (=21+27+28+29)</t>
  </si>
  <si>
    <t>B8</t>
  </si>
  <si>
    <t>40</t>
  </si>
  <si>
    <t>BEVÉTELEK MINDÖSSZESEN</t>
  </si>
  <si>
    <t>2. melléklet Balatonederics Község Önkormányzat 2020.évi költségvetésének módosításáról  szóló 20/2020.(XII.10.) önkormányzati rendelethez.</t>
  </si>
  <si>
    <t>2. melléklet Balatonederics Község Önkormányzat 2020.évi költségvetéséről szóló 4/2020.(III.12.) önkormányzati rendelethez.</t>
  </si>
  <si>
    <t>Önkormányzati előirányzatok - Bevételek (Ft)</t>
  </si>
  <si>
    <t>EBBŐL KÖTELEZŐ</t>
  </si>
  <si>
    <t>Módosítás</t>
  </si>
  <si>
    <t>ÖNKORMÁNYZAT MÓDOSÍTOTT EI.</t>
  </si>
  <si>
    <t>Települési önkormányzatok szociális gyermekjóléti és gyermekétkeztetési feladatainak támogatása</t>
  </si>
  <si>
    <t xml:space="preserve">Fogyasztási adók </t>
  </si>
  <si>
    <t>B352</t>
  </si>
  <si>
    <t xml:space="preserve">Pénzügyi monopóliumok nyereségét terhelő adók </t>
  </si>
  <si>
    <t>B353</t>
  </si>
  <si>
    <t>Egyéb kapott (járó) kamatok és kamatjellegű bevételek</t>
  </si>
  <si>
    <t>B4082</t>
  </si>
  <si>
    <t>Államháztartáson belüli megelőlegezés</t>
  </si>
  <si>
    <t>3. melléklet Balatonederics Község Önkormányzat 2020.évi költségvetésének módosításáról szóló 20/2020.(XII.10.) önkormányzati rendelethez.</t>
  </si>
  <si>
    <t>3. melléklet Balatonederics Község Önkormányzat 2020.évi költségvetéséről szóló 4/2020.(III.12.) önkormányzati rendelethez.</t>
  </si>
  <si>
    <t xml:space="preserve">ÓVODAI ÉS VÉDŐNŐI TÁRSULÁS BALATONEDERICS 2020. ÉVI KÖLTSÉGVETÉS </t>
  </si>
  <si>
    <t>Társulási előirányzatok - Bevételek (Ft)</t>
  </si>
  <si>
    <t>MÓDOSÍTÁS</t>
  </si>
  <si>
    <t>TÁRSULÁS MÓDOSÍTOTT EI.</t>
  </si>
  <si>
    <t>Előző év vállalkozási maradványának igénybevétele</t>
  </si>
  <si>
    <t>B8132</t>
  </si>
  <si>
    <t>Államháztartáson belüli megelőlegezések törlesztése</t>
  </si>
  <si>
    <t>B815</t>
  </si>
  <si>
    <t>4. melléklet Balatonederics Község Önkormányzat 2020.évi költségvetésének módosításáról szóló 20/2020.(XII.10.) önkormányzati rendelethez.</t>
  </si>
  <si>
    <t>4. melléklet Balatonederics Község Önkormányzat 2020.évi költségvetéséről szóló 4/2020.(III.12.) önkormányzati rendelethez.</t>
  </si>
  <si>
    <t>Lesencetomaji Mesevár Óvoda - Bevételek (Ft)</t>
  </si>
  <si>
    <t>Óvoda EREDETI EI.</t>
  </si>
  <si>
    <t>Óvoda MÓDOSÍTOTT EI.</t>
  </si>
  <si>
    <t>5. melléklet Balatonederics Község Önkormányzat 2020.évi költségvetésének módosításáról szóló 20/2020.(XII.10.) önkormányzati rendelethez.</t>
  </si>
  <si>
    <t xml:space="preserve"> 5. melléklet Balatonederics Község Önkormányzat 2020.évi költségvetéséről szóló 4/2020.(III.12.) önkormányzati rendelethez.</t>
  </si>
  <si>
    <t>Önkormányzat és költségvetési szervei - Kiadások (Ft)</t>
  </si>
  <si>
    <t>ÓVODA MÓDOSÍTOTT EI.</t>
  </si>
  <si>
    <t>MINDÖSSZESEN MÓDOSÍTOTT EI.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</si>
  <si>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</si>
  <si>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</si>
  <si>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</si>
  <si>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</si>
  <si>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</si>
  <si>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</si>
  <si>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Végkielégítés</t>
  </si>
  <si>
    <t>K1105</t>
  </si>
  <si>
    <t>Jubileumi jutalom</t>
  </si>
  <si>
    <t>K1106</t>
  </si>
  <si>
    <t>Béren kívüli juttatások</t>
  </si>
  <si>
    <t>K1107</t>
  </si>
  <si>
    <t>Közlekedési költségtérítés</t>
  </si>
  <si>
    <t>K1109</t>
  </si>
  <si>
    <t>Foglalkoztatottak egyéb személyi juttatásai</t>
  </si>
  <si>
    <t>K1113</t>
  </si>
  <si>
    <t>Foglalkoztatottak személyi juttatásai (=01+…+13)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</si>
  <si>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</si>
  <si>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</si>
  <si>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</si>
  <si>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</si>
  <si>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</si>
  <si>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</si>
  <si>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</si>
  <si>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>Külső személyi juttatások (=15+16+17)</t>
  </si>
  <si>
    <t>K12</t>
  </si>
  <si>
    <t>Személyi juttatások (=14+18)</t>
  </si>
  <si>
    <t>K1</t>
  </si>
  <si>
    <t xml:space="preserve">Munkaadókat terhelő járulékok és szociális hozzájárulási adó                                                                            </t>
  </si>
  <si>
    <t>K2</t>
  </si>
  <si>
    <t>Szakmai anyagok beszerzése</t>
  </si>
  <si>
    <t>K311</t>
  </si>
  <si>
    <t>Üzemeltetési anyagok beszerzése</t>
  </si>
  <si>
    <t>K312</t>
  </si>
  <si>
    <t>Árubeszerzés</t>
  </si>
  <si>
    <t>K313</t>
  </si>
  <si>
    <t>Készletbeszerzés (=21+22+23)</t>
  </si>
  <si>
    <t>K31</t>
  </si>
  <si>
    <t>Informatikai szolgáltatások igénybevétele</t>
  </si>
  <si>
    <t>K321</t>
  </si>
  <si>
    <t>Egyéb kommunikációs szolgáltatások</t>
  </si>
  <si>
    <t>K322</t>
  </si>
  <si>
    <t>Kommunikációs szolgáltatások (=25+26)</t>
  </si>
  <si>
    <t>K32</t>
  </si>
  <si>
    <t>Közüzemi díjak</t>
  </si>
  <si>
    <t>K331</t>
  </si>
  <si>
    <t>Vásárolt élelmezés</t>
  </si>
  <si>
    <t>K332</t>
  </si>
  <si>
    <t>Bérleti és lízing díjak</t>
  </si>
  <si>
    <t>K333</t>
  </si>
  <si>
    <t>Karbantartási, kisjavítási szolgáltatások</t>
  </si>
  <si>
    <t>K334</t>
  </si>
  <si>
    <t>Közvetített szolgáltatások</t>
  </si>
  <si>
    <t>K335</t>
  </si>
  <si>
    <t xml:space="preserve">Szakmai tevékenységet segítő szolgáltatások </t>
  </si>
  <si>
    <t>K336</t>
  </si>
  <si>
    <t>Egyéb szolgáltatások</t>
  </si>
  <si>
    <t>K337</t>
  </si>
  <si>
    <t>Szolgáltatási kiadások (=28+…+34)</t>
  </si>
  <si>
    <t>K33</t>
  </si>
  <si>
    <t>Kiküldetések kiadásai</t>
  </si>
  <si>
    <t>K341</t>
  </si>
  <si>
    <t>Reklám- és propagandakiadások</t>
  </si>
  <si>
    <t>K342</t>
  </si>
  <si>
    <t>Kiküldetések, reklám- és propagandakiadások (=36+37)</t>
  </si>
  <si>
    <t>K34</t>
  </si>
  <si>
    <t>Működési célú előzetesen felszámított általános forgalmi adó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</si>
  <si>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</si>
  <si>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</si>
  <si>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</si>
  <si>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</si>
  <si>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</si>
  <si>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</si>
  <si>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</si>
  <si>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</si>
  <si>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</si>
  <si>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>Különféle befizetések és egyéb dologi kiadások (=39+…+43)</t>
  </si>
  <si>
    <t>K35</t>
  </si>
  <si>
    <t>Dologi kiadások (=24+27+35+38+44)</t>
  </si>
  <si>
    <t>K3</t>
  </si>
  <si>
    <t>41</t>
  </si>
  <si>
    <t>Egyéb nem intézményi ellátások</t>
  </si>
  <si>
    <t>K48</t>
  </si>
  <si>
    <t>42</t>
  </si>
  <si>
    <t>Ellátottak pénzbeli juttatásai (=46+...+53)</t>
  </si>
  <si>
    <t>K4</t>
  </si>
  <si>
    <t>43</t>
  </si>
  <si>
    <t>A helyi önkormányzatok előző évi elszámolásából származó kiadások</t>
  </si>
  <si>
    <t>K5021</t>
  </si>
  <si>
    <t>44</t>
  </si>
  <si>
    <t>Egyéb működési célú támogatások államháztartáson belülre</t>
  </si>
  <si>
    <t>K506</t>
  </si>
  <si>
    <t>45</t>
  </si>
  <si>
    <t>Egyéb működési célú támogatások államháztartáson kívülre</t>
  </si>
  <si>
    <t>K512</t>
  </si>
  <si>
    <t>46</t>
  </si>
  <si>
    <t>Tartalékok</t>
  </si>
  <si>
    <t>K513</t>
  </si>
  <si>
    <t>47</t>
  </si>
  <si>
    <t>Egyéb működési célú kiadások (=55+59+…+70)</t>
  </si>
  <si>
    <t>K5</t>
  </si>
  <si>
    <t>48</t>
  </si>
  <si>
    <t>Immateriális javak beszerzése, létesítése</t>
  </si>
  <si>
    <t>K61</t>
  </si>
  <si>
    <t>49</t>
  </si>
  <si>
    <t>Ingatlanok beszerzése, létesítése</t>
  </si>
  <si>
    <t>K62</t>
  </si>
  <si>
    <t>50</t>
  </si>
  <si>
    <t>Informatikai eszközök beszerzése, létesítése</t>
  </si>
  <si>
    <t>K63</t>
  </si>
  <si>
    <t>51</t>
  </si>
  <si>
    <t>Egyéb tárgyi eszközök beszerzése, létesítése</t>
  </si>
  <si>
    <t>K64</t>
  </si>
  <si>
    <t>52</t>
  </si>
  <si>
    <t>Részesedések beszerzése</t>
  </si>
  <si>
    <t>K65</t>
  </si>
  <si>
    <t>53</t>
  </si>
  <si>
    <t>Meglévő részesedések növeléséhez kapcsolódó kiadások</t>
  </si>
  <si>
    <t>K66</t>
  </si>
  <si>
    <t>54</t>
  </si>
  <si>
    <t>Beruházási célú előzetesen felszámított általános forgalmi adó</t>
  </si>
  <si>
    <t>K67</t>
  </si>
  <si>
    <t>55</t>
  </si>
  <si>
    <t>Beruházások (=72+…+78)</t>
  </si>
  <si>
    <t>K6</t>
  </si>
  <si>
    <t>56</t>
  </si>
  <si>
    <t>Ingatlanok felújítása</t>
  </si>
  <si>
    <t>K71</t>
  </si>
  <si>
    <t>57</t>
  </si>
  <si>
    <t>Informatikai eszközök felújítása</t>
  </si>
  <si>
    <t>K72</t>
  </si>
  <si>
    <t>58</t>
  </si>
  <si>
    <t xml:space="preserve">Egyéb tárgyi eszközök felújítása </t>
  </si>
  <si>
    <t>K73</t>
  </si>
  <si>
    <t>59</t>
  </si>
  <si>
    <t>Felújítási célú előzetesen felszámított általános forgalmi adó</t>
  </si>
  <si>
    <t>K74</t>
  </si>
  <si>
    <t>60</t>
  </si>
  <si>
    <t>Felújítások (=80+...+83)</t>
  </si>
  <si>
    <t>K7</t>
  </si>
  <si>
    <t>61</t>
  </si>
  <si>
    <t>Költségvetési kiadások (=19+20+45+54+71+79+84+94)</t>
  </si>
  <si>
    <t>K1-K8</t>
  </si>
  <si>
    <t>62</t>
  </si>
  <si>
    <t>Államháztartáson belüli megelőlegezések visszafizetése</t>
  </si>
  <si>
    <t>K914</t>
  </si>
  <si>
    <t>63</t>
  </si>
  <si>
    <t>Központi, irányító szervi támogatások folyósítása</t>
  </si>
  <si>
    <t>K915</t>
  </si>
  <si>
    <t>64</t>
  </si>
  <si>
    <t>Központi költségvetés sajátos finanszírozási kiadásai</t>
  </si>
  <si>
    <t>K918</t>
  </si>
  <si>
    <t>65</t>
  </si>
  <si>
    <t>Belföldi finanszírozás kiadásai (=04+11+…+17+20)</t>
  </si>
  <si>
    <t>K91</t>
  </si>
  <si>
    <t>66</t>
  </si>
  <si>
    <t>Finanszírozási kiadások (=21+27+28+29)</t>
  </si>
  <si>
    <t>K9</t>
  </si>
  <si>
    <t>67</t>
  </si>
  <si>
    <t>KIADÁSOK MINDÖSSZESEN</t>
  </si>
  <si>
    <t>6. melléklet Balatonederics Község Önkormányzat 2020.évi költségvetésének módosításáról szóló 20/2020.(XII.10.) önkormányzati rendelethez.</t>
  </si>
  <si>
    <t xml:space="preserve"> 6. melléklet Balatonederics Község Önkormányzat 2020.évi költségvetéséről szóló 4/2020.(III.12.) önkormányzati rendelethez.</t>
  </si>
  <si>
    <t>Önkormányzati előirányzatok - Kiadások (Ft)</t>
  </si>
  <si>
    <t>Készenléti, ügyeleti, helyettesítési díj, túlóra, túlszolgálat</t>
  </si>
  <si>
    <t>K1104</t>
  </si>
  <si>
    <t>Ruházati költségtérítés</t>
  </si>
  <si>
    <t>K1108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</si>
  <si>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</si>
  <si>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</si>
  <si>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</si>
  <si>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</si>
  <si>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</si>
  <si>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</si>
  <si>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Nemzetközi kötelezettségek</t>
  </si>
  <si>
    <t>K501</t>
  </si>
  <si>
    <t>68</t>
  </si>
  <si>
    <t>69</t>
  </si>
  <si>
    <t>70</t>
  </si>
  <si>
    <t>71</t>
  </si>
  <si>
    <t>7. melléklet Balatonederics Község Önkormányzat 2020.évi költségvetésének módosításáról szóló 20/2020.(XII.10.) önkormányzati rendelethez.</t>
  </si>
  <si>
    <t>7. melléklet Balatonederics Község Önkormányzat 2020.évi költségvetéséről szóló 4/2020.(III.12.) önkormányzati rendelethez.</t>
  </si>
  <si>
    <t>Társulási előirányzatok - Kiadások (Ft)</t>
  </si>
  <si>
    <t>8. melléklet Balatonederics Község Önkormányzat 2020.évi költségvetésének módosításáról szóló 20/2020.(XII.10.) önkormányzati rendelethez.</t>
  </si>
  <si>
    <t xml:space="preserve"> 8. melléklet Balatonederics Község Önkormányzat 2020.évi költségvetéséről szóló 4/2020.(III.12.) önkormányzati rendelethez.</t>
  </si>
  <si>
    <t>Lesencetomaji Mesevár Óvoda - Kiadások (Ft)</t>
  </si>
  <si>
    <t>9. melléklet Balatonederics Község Önkormányzat 2020.évi költségvetésének módosításáról szóló 20/2020.(XII.10.) önkormányzati rendelethez.</t>
  </si>
  <si>
    <t xml:space="preserve"> 9. melléklet Balatonederics Község Önkormányzat 2020.évi költségvetéséről szóló 4/2020.(III.12.) önkormányzati rendelethez.</t>
  </si>
  <si>
    <t>Létszám (Fő)</t>
  </si>
  <si>
    <t>MEGNEVEZÉS</t>
  </si>
  <si>
    <t xml:space="preserve">ÖNKORMÁNYZAT </t>
  </si>
  <si>
    <t>TÁRSULÁS</t>
  </si>
  <si>
    <t xml:space="preserve">ÓVODA 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</si>
  <si>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</si>
  <si>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</si>
  <si>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</si>
  <si>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</si>
  <si>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</si>
  <si>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</si>
  <si>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</si>
  <si>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</si>
  <si>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</si>
  <si>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</si>
  <si>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</si>
  <si>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</si>
  <si>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</si>
  <si>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fizikai alkalmazott,
a költségvetési szerveknél foglalkoztatott egyéb munkavállaló  (fizikai alkalmazott)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</si>
  <si>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</si>
  <si>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</si>
  <si>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</si>
  <si>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</si>
  <si>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</si>
  <si>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</si>
  <si>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</si>
  <si>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</si>
  <si>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 xml:space="preserve">prémiumévek programról és a különleges foglalkoztatási állományról szóló 2004. évi CXXII. törvény alapján foglalkoztatott prémiumévesek </t>
  </si>
  <si>
    <t>prémiumévek programról és a különleges foglalkoztatási állományról szóló 2004. évi CXXII. törvény alapján foglalkoztatott különleges foglalkoztatási állományba helyezettek létszáma</t>
  </si>
  <si>
    <t>ösztöndíjas foglalkoztatottak (Pftv, illetve Magyar Közigazgatási Ösztöndíjról szóló 228/2011. (X. 28.) Korm. rendelet)</t>
  </si>
  <si>
    <t>munkaerőpiactól tartósan távol lévő személyek</t>
  </si>
  <si>
    <t>KÖLTSÉGVETÉSI ENGEDÉLYEZETT LÉTSZÁMKERETBE NEM TARTOZÓ FOGLALKOZTATOTTAK LÉTSZÁMA AZ IDŐSZAK VÉGÉN ÖSSZESEN</t>
  </si>
  <si>
    <t>10. melléklet Balatonederics Község Önkormányzat 2020.évi költségvetésének módosításáról szóló 20/2020.(XII.10.) önkormányzati rendelethez.</t>
  </si>
  <si>
    <t>10. melléklet Balatonederics Község Önkormányzat 2020.évi költségvetéséről szóló 4/2020.(III.12.) önkormányzati rendelethez.</t>
  </si>
  <si>
    <t>Lakosságnak juttatott támogatások, szociális, rászorultsági jellegű ellátások (Ft)</t>
  </si>
  <si>
    <t>Megnevezés</t>
  </si>
  <si>
    <t>Rovat-szám</t>
  </si>
  <si>
    <t>P.HIVATAL MÓDOSÍTOTT EI.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</si>
  <si>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</si>
  <si>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</si>
  <si>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</si>
  <si>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</si>
  <si>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</si>
  <si>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</si>
  <si>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</si>
  <si>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>foglalkoztatást helyettesítő támogatás [Szoctv. 35. § (1) bek.]</t>
  </si>
  <si>
    <t>K45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</si>
  <si>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</si>
  <si>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</si>
  <si>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</si>
  <si>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</si>
  <si>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</si>
  <si>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</si>
  <si>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</si>
  <si>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>állami gondozottak pénzbeli juttatásai</t>
  </si>
  <si>
    <t>K47</t>
  </si>
  <si>
    <t>időskorúak járadéka [Szoctv. 32/B. § (1) bek.]</t>
  </si>
  <si>
    <t>rendszeres szociális segély [Szoctv. 37. § (1) bek. a) - d) pontok]</t>
  </si>
  <si>
    <t>átmeneti segély [Szoctv. 45.§]</t>
  </si>
  <si>
    <t>önkormányzati segély, temetési segély [Szoctv. 46.§]</t>
  </si>
  <si>
    <t>gyermekek támogatása</t>
  </si>
  <si>
    <t>Idősek napi támogatás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</si>
  <si>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</si>
  <si>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</si>
  <si>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</si>
  <si>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</si>
  <si>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egyéb szociális ellátások (állami normatíva)</t>
  </si>
  <si>
    <t>rászorultságtól függõ normatív kedvezmények [Gyvt. 151. § (5) bek.]</t>
  </si>
  <si>
    <t>önkormányzat által saját hatáskörben (nem szociális és gyermekvédelmi előírások alapján) adott pénzügyi ellátás</t>
  </si>
  <si>
    <t>önkormányzat által saját hatáskörben (nem szociális és gyermekvédelmi előírások alapján) adott természetbeni ellátás</t>
  </si>
  <si>
    <t xml:space="preserve">Ellátottak pénzbeli juttatásai </t>
  </si>
  <si>
    <t>11. melléklet Balatonederics Község Önkormányzat 2020.évi költségvetésének módosításáról szóló 20/2020.(XII.10.) önkormányzati rendelethez.</t>
  </si>
  <si>
    <t>11.  melléklet Balatonederics Község Önkormányzat 2020.évi költségvetéséről szóló 4/2020.(III.12.) önkormányzati rendelethez.</t>
  </si>
  <si>
    <t>Támogatási kiadások és bevételek, átdott pénzeszközök, átvett pénzeszközök (Ft)</t>
  </si>
  <si>
    <t>ÓVODA mÓDOSÍTOTT EI.</t>
  </si>
  <si>
    <t xml:space="preserve"> Lesencetomaji Mesevár Óvodaállami tám.(állami támogatás)</t>
  </si>
  <si>
    <t>Lesencetomaj Község Önkormányzata (3 negyedév)</t>
  </si>
  <si>
    <t>Lesencefalu Község Önkormányzata (3 negyedév)</t>
  </si>
  <si>
    <t>Nemesvita Község Önkormányzata(3 negyedév)</t>
  </si>
  <si>
    <t>Balatonederics Község Önkormányzata(1 év)</t>
  </si>
  <si>
    <t xml:space="preserve"> Lesencetomaji Közös Önkormányzati Hivatal</t>
  </si>
  <si>
    <t>Emberi Erőforrások Minisztériuma (Bursa Hungarica támogatás)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</si>
  <si>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</si>
  <si>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</si>
  <si>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</si>
  <si>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</si>
  <si>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Balaton- felvidéki Szociális és Gyermekjóléti Központ</t>
  </si>
  <si>
    <t>Házi orvos támogatás</t>
  </si>
  <si>
    <t>NABE támogatása</t>
  </si>
  <si>
    <t>TÖOSZ, Balatoni Szövetség, Sportegyesület, horgászegyesület</t>
  </si>
  <si>
    <t>Dr.Bucur Blanka</t>
  </si>
  <si>
    <t>Grund focipálya (műfűves fudball pálya)</t>
  </si>
  <si>
    <t>11. melléklet Balatonederics Község Önkormányzata 2020. évi költségvetéséről szóló...../2020. (II........) sz. önkormányzati rendelethez</t>
  </si>
  <si>
    <t>Közfoglalkoztatottak finanszírozása</t>
  </si>
  <si>
    <t>Társadalombiztosítás pénzügyi alapjai</t>
  </si>
  <si>
    <t>Helyi önkormányzatoktól és azok költségvetési szervétől</t>
  </si>
  <si>
    <t xml:space="preserve">Felhalmozási célú támogatások államháztartáson belülről </t>
  </si>
  <si>
    <t>Működési célú visszatérítendő támogatások, kölcsönök visszatérülése államháztartáson kívülről</t>
  </si>
  <si>
    <t>B64</t>
  </si>
  <si>
    <t>Egyéb működési célú átvett pénzeszközök</t>
  </si>
  <si>
    <t>B65</t>
  </si>
  <si>
    <t xml:space="preserve">Működési célú átvett pénzeszközök </t>
  </si>
  <si>
    <t>B6</t>
  </si>
  <si>
    <t xml:space="preserve">Felhalmozási célú átvett pénzeszközök </t>
  </si>
  <si>
    <t>12. melléklet Balatonederics Község Önkormányzat 2020.évi költségvetésének módosításáról szóló 20/2020.(XII.10.) önkormányzati rendelethez.</t>
  </si>
  <si>
    <t>12. melléklet Balatonederics Község Önkormányzat 2020.évi költségvetéséről szóló 4/2020.(III.12.) önkormányzati rendelethez.</t>
  </si>
  <si>
    <t>Beruházások és felújítások (Ft)</t>
  </si>
  <si>
    <t>ÖNKORMÁNYZAT Módosított EI.</t>
  </si>
  <si>
    <t>TÁRSULÁS Módosított EI.</t>
  </si>
  <si>
    <t>ÓVODA Módosított EI.</t>
  </si>
  <si>
    <t xml:space="preserve">Ingatlanok beszerzése, létesítése </t>
  </si>
  <si>
    <t>kisértékű tárgyi eszközök beszerzése</t>
  </si>
  <si>
    <t xml:space="preserve">Beruházások </t>
  </si>
  <si>
    <t>Általános ingatlan felújítási keret</t>
  </si>
  <si>
    <t xml:space="preserve">Erdősor vis maior védekezés, helyreállítás ( támogatásból ) </t>
  </si>
  <si>
    <t xml:space="preserve">Felújítások </t>
  </si>
  <si>
    <t>13. melléklet Balatonederics Község Önkormányzat 2020.évi költségvetésének módosításáról szóló 20/2020.(XII.10.) önkormányzati rendelethez.</t>
  </si>
  <si>
    <t xml:space="preserve"> 13. melléklet Balatonederics Község Önkormányzat 2020.évi költségvetéséről szóló 4/2020.(III.12.) önkormányzati rendelethez.</t>
  </si>
  <si>
    <t>Tartalékok (Ft)</t>
  </si>
  <si>
    <t>általános tartalék</t>
  </si>
  <si>
    <t>Általános tartalékok összesen</t>
  </si>
  <si>
    <t>Céltartalékok összesen</t>
  </si>
  <si>
    <t>TARTALÉKOK ÖSSZESEN</t>
  </si>
  <si>
    <t>A költségvetési év azon fejlesztési céljai, amelyek megvalósításához a Gst. 3. § (1) bekezdése szerinti adósságot keletkeztető ügylet megkötése válik vagy válhat szükségessé (Ft)</t>
  </si>
  <si>
    <t>Balatonederics Község Önkormányzat 2020. évre adósságot keletkeztető ügyletet nem tervez</t>
  </si>
  <si>
    <t>ÖNKORMÁNYZATI ELŐIRÁNYZATOK</t>
  </si>
  <si>
    <t xml:space="preserve">kiadási eredeti előirányzat </t>
  </si>
  <si>
    <t>ebből kiadási előirányzat fedezete-saját forrás</t>
  </si>
  <si>
    <t>ebből kiadási előirányzat fedezete-adósságot keletkeztető ügylet</t>
  </si>
  <si>
    <t>adósságot keletkeztető ügylet fajtájahitel/lízing/kölcsön/értékpapír</t>
  </si>
  <si>
    <t>adósságot keletkeztető ügylet rovatszáma (B8)</t>
  </si>
  <si>
    <t>adósságot keletkeztető ügylet kezdő időpontja</t>
  </si>
  <si>
    <t>adósságot keletkeztető ügylet lejárati időpontja</t>
  </si>
  <si>
    <t>adósságot keletkeztető ügylet- várható visszatérítendő összege (kamattal) leáratig mindösszesen</t>
  </si>
  <si>
    <t>Az önkormányzati garanciákból és önkormányzati kezességekből fennálló kötelezettségek az adósságot keletkeztető ügyletek futamidejének végéig, illetve a garancia, kezesség érvényesíthetőségéig</t>
  </si>
  <si>
    <t>ebből:</t>
  </si>
  <si>
    <t>Adósságot keletkeztető ügylet és annak értéke:</t>
  </si>
  <si>
    <r>
      <rPr>
        <i/>
        <sz val="10"/>
        <rFont val="Cambria"/>
        <family val="1"/>
        <charset val="238"/>
      </rPr>
      <t>a)</t>
    </r>
    <r>
      <rPr>
        <sz val="10"/>
        <rFont val="Cambria"/>
        <family val="1"/>
        <charset val="238"/>
      </rPr>
      <t xml:space="preserve"> hitel, kölcsön felvétele, átvállalása a folyósítás, átvállalás napjától a végtörlesztés napjáig, és annak aktuális tőketartozása,</t>
    </r>
  </si>
  <si>
    <r>
      <rPr>
        <i/>
        <sz val="10"/>
        <rFont val="Cambria"/>
        <family val="1"/>
        <charset val="238"/>
      </rPr>
      <t xml:space="preserve">b) </t>
    </r>
    <r>
      <rPr>
        <sz val="10"/>
        <rFont val="Cambria"/>
        <family val="1"/>
        <charset val="238"/>
      </rPr>
      <t>a számvitelről szóló törvény (a továbbiakban: Szt.) szerinti hitelviszonyt megtestesítő értékpapír forgalomba hozatala a forgalomba hozatal napjától a beváltás napjáig, kamatozó értékpapír esetén annak névértéke, egyéb értékpapír esetén annak vételára,</t>
    </r>
  </si>
  <si>
    <r>
      <rPr>
        <i/>
        <sz val="10"/>
        <rFont val="Cambria"/>
        <family val="1"/>
        <charset val="238"/>
      </rPr>
      <t xml:space="preserve">c) </t>
    </r>
    <r>
      <rPr>
        <sz val="10"/>
        <rFont val="Cambria"/>
        <family val="1"/>
        <charset val="238"/>
      </rPr>
      <t>váltó kibocsátása a kibocsátás napjától a beváltás napjáig, és annak a váltóval kiváltott kötelezettséggel megegyező, kamatot nem tartalmazó értéke,</t>
    </r>
  </si>
  <si>
    <r>
      <rPr>
        <i/>
        <sz val="10"/>
        <rFont val="Cambria"/>
        <family val="1"/>
        <charset val="238"/>
      </rPr>
      <t xml:space="preserve">d) </t>
    </r>
    <r>
      <rPr>
        <sz val="10"/>
        <rFont val="Cambria"/>
        <family val="1"/>
        <charset val="238"/>
      </rPr>
      <t>az Szt. szerint pénzügyi lízing lízingbevevői félként történő megkötése a lízing futamideje alatt, és a lízingszerződésben kikötött tőkerész hátralévő összege,</t>
    </r>
  </si>
  <si>
    <r>
      <rPr>
        <i/>
        <sz val="10"/>
        <rFont val="Cambria"/>
        <family val="1"/>
        <charset val="238"/>
      </rPr>
      <t>e)</t>
    </r>
    <r>
      <rPr>
        <sz val="10"/>
        <rFont val="Cambria"/>
        <family val="1"/>
        <charset val="238"/>
      </rPr>
      <t xml:space="preserve"> a visszavásárlási kötelezettség kikötésével megkötött adásvételi szerződés eladói félként történő megkötése - ideértve az Szt. szerinti valódi penziós és óvadéki repóügyleteket is - a visszavásárlásig, és a kikötött visszavásárlási ár,</t>
    </r>
  </si>
  <si>
    <r>
      <rPr>
        <i/>
        <sz val="10"/>
        <rFont val="Cambria"/>
        <family val="1"/>
        <charset val="238"/>
      </rPr>
      <t xml:space="preserve">f) </t>
    </r>
    <r>
      <rPr>
        <sz val="10"/>
        <rFont val="Cambria"/>
        <family val="1"/>
        <charset val="238"/>
      </rPr>
      <t>a szerződésben kapott, legalább háromszázhatvanöt nap időtartamú halasztott fizetés, részletfizetés, és a még ki nem fizetett ellenérték,</t>
    </r>
  </si>
  <si>
    <r>
      <rPr>
        <i/>
        <sz val="10"/>
        <rFont val="Cambria"/>
        <family val="1"/>
        <charset val="238"/>
      </rPr>
      <t xml:space="preserve">g) </t>
    </r>
    <r>
      <rPr>
        <sz val="10"/>
        <rFont val="Cambria"/>
        <family val="1"/>
        <charset val="238"/>
      </rPr>
      <t>hitelintézetek által, származékos műveletek különbözeteként az Államadósság Kezelő Központ Zrt.-nél (a továbbiakban: ÁKK Zrt.) elhelyezett fedezeti betétek, és azok összege.</t>
    </r>
  </si>
  <si>
    <t>(2) Az (1) bekezdés szerinti adósságot keletkeztető ügyletként nem kell figyelembe venni a költségvetési év első hat hónapjában lejáró adósság előző költségvetési évben történő előfinanszírozását, amelynek összege nem haladja meg a költségvetési év első hat hónapja során várható törlesztések összegét.</t>
  </si>
  <si>
    <t>A Gst. 3. § (1) bekezdése szerinti adósságot keletkeztető ügyletekből és kezességvállalásokból fennálló kötelezettségek az adósságot keletkeztető ügyletek futamidejének végéig, illetve a kezesség érvényesíthetőségéig, és a Gst. 45. § (1) bekezdés a) pontja felhatalmazása alapján kiadott jogszabályban meghatározottak szerinti saját bevételek (Ft)</t>
  </si>
  <si>
    <t xml:space="preserve">adósságot keletkeztető ügyletekből és kezességvállalásokból fennálló kötelezettségek </t>
  </si>
  <si>
    <t xml:space="preserve">Hosszú lejáratú hitelek, kölcsönök felvétele </t>
  </si>
  <si>
    <t>B8111</t>
  </si>
  <si>
    <t>ebből: pénzügyi vállalkozás</t>
  </si>
  <si>
    <t>Likviditási célú hitelek, kölcsönök felvétele pénzügyi vállalkozástól</t>
  </si>
  <si>
    <t>B8112</t>
  </si>
  <si>
    <t>Rövid lejáratú hitelek, kölcsönök felvétele</t>
  </si>
  <si>
    <t>B8113</t>
  </si>
  <si>
    <t xml:space="preserve">Hitel-, kölcsönfelvétel államháztartáson kívülről </t>
  </si>
  <si>
    <t>B811</t>
  </si>
  <si>
    <t xml:space="preserve">Forgatási célú belföldi értékpapírok beváltása, értékesítése </t>
  </si>
  <si>
    <t>B8121</t>
  </si>
  <si>
    <t>ebből: befektetési jegyek</t>
  </si>
  <si>
    <t>Forgatási célú belföldi értékpapírok kibocsátása</t>
  </si>
  <si>
    <t>B8122</t>
  </si>
  <si>
    <t xml:space="preserve">Befektetési célú belföldi értékpapírok beváltása, értékesítése </t>
  </si>
  <si>
    <t>B8123</t>
  </si>
  <si>
    <t>ebből: kárpótlási jegyek</t>
  </si>
  <si>
    <t>Befektetési célú belföldi értékpapírok kibocsátása</t>
  </si>
  <si>
    <t>B8124</t>
  </si>
  <si>
    <t xml:space="preserve">Belföldi értékpapírok bevételei </t>
  </si>
  <si>
    <t>B812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</si>
  <si>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</si>
  <si>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</si>
  <si>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</si>
  <si>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</si>
  <si>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</si>
  <si>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</si>
  <si>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</si>
  <si>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</si>
  <si>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>ebből: nemzetközi fejlesztési szervezetek</t>
  </si>
  <si>
    <t>ebből: más kormányok</t>
  </si>
  <si>
    <t>ebből: külföldi pénzintézetek</t>
  </si>
  <si>
    <t xml:space="preserve">Külföldi finanszírozás bevételei </t>
  </si>
  <si>
    <t>B82</t>
  </si>
  <si>
    <t>saját bevételek 2020.</t>
  </si>
  <si>
    <t>saját bevételek 2021.</t>
  </si>
  <si>
    <t>saját bevételek 2022.</t>
  </si>
  <si>
    <t>saját bevételek 2023.</t>
  </si>
  <si>
    <t>saját bevételek 2024.</t>
  </si>
  <si>
    <t>353/2011. (XII. 30.) Korm. Rendelet értelmében az önkormányzat saját bevételének minősül</t>
  </si>
  <si>
    <t>1.a helyi adóból és a települési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</si>
  <si>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</si>
  <si>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</si>
  <si>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</si>
  <si>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</t>
  </si>
  <si>
    <t>6. a kezesség-, illetve garanciavállalással kapcsolatos megtérülés.</t>
  </si>
  <si>
    <t>ÖSSZESEN:</t>
  </si>
  <si>
    <t>Az önkormányzat adósságot keletkeztető ügyletből származó tárgyévi összes fizetési kötelezettsége az adósságot keletkeztető ügylet futamidejének végéig egyik évben sem haladhatja meg az önkormányzat adott évi saját bevételeinek 50%-át.</t>
  </si>
  <si>
    <t>A költségvetési hiány külső finanszírozására vagy a költségvetési többlet felhasználására szolgáló finanszírozási bevételek és kiadások működési és felhalmozási cél szerinti tagolásban (Ft)</t>
  </si>
  <si>
    <t>Balatonederics Község Önkormányzat 2020. évben hitel felvételt nem tervez.</t>
  </si>
  <si>
    <t>eredeti ei. Működési célú</t>
  </si>
  <si>
    <t>eredeti ei. Felhalmozási célú</t>
  </si>
  <si>
    <t xml:space="preserve">Hosszú lejáratú hitelek, kölcsönök törlesztése  </t>
  </si>
  <si>
    <t>K9111</t>
  </si>
  <si>
    <t>ebből: fedezeti ügyletek nettó kiadásai</t>
  </si>
  <si>
    <t>Likviditási célú hitelek, kölcsönök törlesztése pénzügyi vállalkozásnak</t>
  </si>
  <si>
    <t>K9112</t>
  </si>
  <si>
    <t xml:space="preserve">Rövid lejáratú hitelek, kölcsönök törlesztése  </t>
  </si>
  <si>
    <t>K9113</t>
  </si>
  <si>
    <t xml:space="preserve"> K9113</t>
  </si>
  <si>
    <t xml:space="preserve">Hitel-, kölcsöntörlesztés államháztartáson kívülre </t>
  </si>
  <si>
    <t>K911</t>
  </si>
  <si>
    <t xml:space="preserve">Forgatási célú belföldi értékpapírok vásárlása 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</si>
  <si>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</si>
  <si>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</si>
  <si>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</si>
  <si>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</si>
  <si>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</si>
  <si>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 xml:space="preserve">Befektetési célú belföldi értékpapírok beváltása 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</si>
  <si>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</si>
  <si>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</si>
  <si>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</si>
  <si>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</si>
  <si>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</si>
  <si>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Pénzeszközök betétként elhelyezése</t>
  </si>
  <si>
    <t>K916</t>
  </si>
  <si>
    <t>Pénzügyi lízing kiadásai</t>
  </si>
  <si>
    <t>K917</t>
  </si>
  <si>
    <t xml:space="preserve">Belföldi finanszírozás kiadásai </t>
  </si>
  <si>
    <t>Forgatási célú külföldi értékpapírok vásárlása</t>
  </si>
  <si>
    <t>K921</t>
  </si>
  <si>
    <t>Befektetési célú külföldi értékpapírok vásárlása</t>
  </si>
  <si>
    <t>K922</t>
  </si>
  <si>
    <t xml:space="preserve">Külföldi értékpapírok beváltása </t>
  </si>
  <si>
    <t>K923</t>
  </si>
  <si>
    <t>Külföldi hitelek, kölcsönök törlesztése</t>
  </si>
  <si>
    <t>K924</t>
  </si>
  <si>
    <t xml:space="preserve">Külföldi finanszírozás kiadásai </t>
  </si>
  <si>
    <t>K92</t>
  </si>
  <si>
    <t>Betétek megszüntetése</t>
  </si>
  <si>
    <t>B817</t>
  </si>
  <si>
    <t xml:space="preserve">Központi költségvetés sajátos finanszírozási bevételei </t>
  </si>
  <si>
    <t>B818</t>
  </si>
  <si>
    <t>ebből: tulajdonosi kölcsönök visszatérülése</t>
  </si>
  <si>
    <t xml:space="preserve">Belföldi finanszírozás bevételei </t>
  </si>
  <si>
    <t>14. melléklet Balatonederics Község Önkormányzat 2020.évi költségvetésének módosításáról szóló 20/2020.(XII.10.) önkormányzati rendelethez.</t>
  </si>
  <si>
    <t>17.melléklet Balatonederics Község Önkormányzat 2020.évi költségvetéséről szóló 4/2020.(III.12.) önkormányzati rendelethez.</t>
  </si>
  <si>
    <t>Az európai uniós forrásból finanszírozott támogatással megvalósuló programok, projektek kiadásai, bevételei, valamint a helyi önkormányzat ilyen projektekhez történő hozzájárulásai (Ft)</t>
  </si>
  <si>
    <t>Módosított ei.</t>
  </si>
  <si>
    <t>TOP-2.1-3-16-VE1-2017-00015 Környezetvédelmi infrastruktúra fejlesztés</t>
  </si>
  <si>
    <t>2020 előtti</t>
  </si>
  <si>
    <t>Összesen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</si>
  <si>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</si>
  <si>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</si>
  <si>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</si>
  <si>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</si>
  <si>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</si>
  <si>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</si>
  <si>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</si>
  <si>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</si>
  <si>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K1-K8. Költségvetési kiadások ÖSSZESEN</t>
  </si>
  <si>
    <t>B16 Működési célú támogatások fejezeti kezelésű előirányzatok EU-s programokra és azok hazai társfinanszírozásától</t>
  </si>
  <si>
    <t>B25 Felhalmozási célú támogatásokfejezeti kezelésű előirányzatok EU-s programokra és azok hazai társfinanszírozásától</t>
  </si>
  <si>
    <t>B63 Működési célú átvett pénzeszközök Európai Uniótól</t>
  </si>
  <si>
    <t>B73 Felhalmozási célú átvett pénzeszközök Európai Uniótól</t>
  </si>
  <si>
    <t>B1-7 A helyi önkormányzat projekthez történő hozzájárulása</t>
  </si>
  <si>
    <t xml:space="preserve">B1-B7 Költségvetési bevételek </t>
  </si>
  <si>
    <t>B8 Finanszírozási bevételek- önkormányzat projekthez történő hozzájárulása</t>
  </si>
  <si>
    <t xml:space="preserve">BEVÉTELEK ÖSSZESEN </t>
  </si>
  <si>
    <t>15. melléklet Balatonederics Község Önkormányzat 2020.évi költségvetésének módosításáról szóló 20/2020.(XII.10.) önkormányzati rendelethez.</t>
  </si>
  <si>
    <t xml:space="preserve"> 18. melléklet Balatonederics Község Önkormányzat 2020.évi költségvetéséről szóló 4/2020.(III.12.) önkormányzati rendelethez.</t>
  </si>
  <si>
    <t>Irányító szervi támogatások folyósítása (Ft)</t>
  </si>
  <si>
    <t>TÁRSULÁS MódosítottEI.</t>
  </si>
  <si>
    <t>MINDÖSSZESEN Módosított EI.</t>
  </si>
  <si>
    <t>Központi, irányító szervi támogatások folyósítása működési célra</t>
  </si>
  <si>
    <t>Központi, irányító szervi támogatások folyósítása felhalmozási célra</t>
  </si>
  <si>
    <t>18. melléklet Balatonederics Község Önkormányzat 2020.évi költségvetésének módosításáról szóló 20/2020.(XII.10.) önkormányzati rendelethez.</t>
  </si>
  <si>
    <t>23. melléklet Balatonederics Község Önkormányzat 2020.évi költségvetéséről szóló 4/2020.(III.12.) önkormányzati rendelethez.</t>
  </si>
  <si>
    <t>Helyi adók (Ft)</t>
  </si>
  <si>
    <t>Szociális hozzájárulási adó és járulékok</t>
  </si>
  <si>
    <t>B32</t>
  </si>
  <si>
    <t>Bérhez és foglalkoztatáshoz kapcsolódó adók</t>
  </si>
  <si>
    <t>B33</t>
  </si>
  <si>
    <t>építmény adó</t>
  </si>
  <si>
    <t>telekadó</t>
  </si>
  <si>
    <r>
      <rPr>
        <sz val="10"/>
        <color indexed="8"/>
        <rFont val="Cambria"/>
        <family val="1"/>
        <charset val="238"/>
      </rPr>
      <t xml:space="preserve">Értékesítési és forgalmi adók - </t>
    </r>
    <r>
      <rPr>
        <i/>
        <sz val="10"/>
        <color indexed="8"/>
        <rFont val="Cambria"/>
        <family val="1"/>
        <charset val="238"/>
      </rPr>
      <t>Iparűzési adó</t>
    </r>
  </si>
  <si>
    <t xml:space="preserve">Termékek és szolgáltatások adói </t>
  </si>
  <si>
    <r>
      <rPr>
        <b/>
        <sz val="10"/>
        <color indexed="8"/>
        <rFont val="Cambria"/>
        <family val="1"/>
        <charset val="238"/>
      </rPr>
      <t xml:space="preserve">Egyéb közhatalmi bevételek - </t>
    </r>
    <r>
      <rPr>
        <b/>
        <i/>
        <sz val="10"/>
        <color indexed="8"/>
        <rFont val="Cambria"/>
        <family val="1"/>
        <charset val="238"/>
      </rPr>
      <t>pótlék, bírság, talajterhelési díj egyéb bevétel</t>
    </r>
  </si>
  <si>
    <t xml:space="preserve">Közhatalmi bevételek </t>
  </si>
  <si>
    <t>16. melléklet Balatonederics Község Önkormányzat 2020.évi költségvetésének módosításáról szóló 20/2020.(XII.10.) önkormányzati rendelethez.</t>
  </si>
  <si>
    <t>19. melléklet Balatonederics Község Önkormányzat 2020.évi költségvetéséről szóló 4/2020.(III.12.) önkormányzati rendelethez.</t>
  </si>
  <si>
    <t>Előirányzat felhasználási ütemterv (Ft)</t>
  </si>
  <si>
    <t>ÖNKORMÁNYZAT ÉS KÖLTSÉGVETÉSI SZERVEI ELŐIRÁNYZATA MINDÖSSZESEN</t>
  </si>
  <si>
    <t>EREDETI EI.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</si>
  <si>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</si>
  <si>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</si>
  <si>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</si>
  <si>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</si>
  <si>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</si>
  <si>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</si>
  <si>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</si>
  <si>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</si>
  <si>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</si>
  <si>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</si>
  <si>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</si>
  <si>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</si>
  <si>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MÓDOSÍTOTT MINDÖSSZESEN</t>
  </si>
  <si>
    <t>Egyéb felhalmozási célú kiadások (=85+…+93)</t>
  </si>
  <si>
    <t>K8</t>
  </si>
  <si>
    <t>MINDÖSSZESEN</t>
  </si>
  <si>
    <t>B113</t>
  </si>
  <si>
    <t>Működési célú költségvetési támogatások és kiegészítő támogatások</t>
  </si>
  <si>
    <t>melléklet Balatonederics Község Önkormányzat 2020.évi költségvetésének módosításáról szóló 20/2020.(XII.10.) önkormányzati rendelethez.</t>
  </si>
  <si>
    <t>A többéves kihatással járó döntések számszerűsítése évenkénti bontásban és összesítve (Ft)</t>
  </si>
  <si>
    <t>Több éves kihatással járó feladatot az önkormányzat nem tervez!</t>
  </si>
  <si>
    <t>Kötelezettségek megnevezése</t>
  </si>
  <si>
    <t>Köt.vállalás éve</t>
  </si>
  <si>
    <t>Tárgyév előtti kifizetés</t>
  </si>
  <si>
    <t>Tárgyévi kifizetés (2020. évi ei.)</t>
  </si>
  <si>
    <t>2021. évi kifizetés</t>
  </si>
  <si>
    <t>2022. évi kifizetés</t>
  </si>
  <si>
    <t>2023. évi kifizetés</t>
  </si>
  <si>
    <t>2024. év utáni kifizetések</t>
  </si>
  <si>
    <t>Működési célú hiteltörlesztések összesen:</t>
  </si>
  <si>
    <t>Felhalmozási célú hiteltörlesztések</t>
  </si>
  <si>
    <t>Beruházások összesen:</t>
  </si>
  <si>
    <t>Felújítások összesen:</t>
  </si>
  <si>
    <t>MINDÖSSZESEN:</t>
  </si>
  <si>
    <t xml:space="preserve"> Előterjesztés része</t>
  </si>
  <si>
    <t>Közvetett támogatások (Ft)</t>
  </si>
  <si>
    <t>tervezett elvárt bevétel</t>
  </si>
  <si>
    <t>közvetett támogatás</t>
  </si>
  <si>
    <t>várható bevétel</t>
  </si>
  <si>
    <t>az ellátottak térítési díjának, kártérítésének méltányossági alapon történő elengedésének összege</t>
  </si>
  <si>
    <t>a lakosság részére lakásépítéshez, lakásfelújításhoz nyújtott kölcsönök elengedésének összege</t>
  </si>
  <si>
    <t>B72</t>
  </si>
  <si>
    <t xml:space="preserve">építményadó </t>
  </si>
  <si>
    <t xml:space="preserve">épület után fizetett idegenforgalmi adó </t>
  </si>
  <si>
    <t>magánszemélyek kommunális adója</t>
  </si>
  <si>
    <t>a helyi adónál, gépjárműadónál biztosított kedvezmény, mentesség összege adónemenként</t>
  </si>
  <si>
    <t>B3, B7</t>
  </si>
  <si>
    <t>a helyiségek, eszközök hasznosításából származó bevételből nyújtott kedvezmény, mentesség összege</t>
  </si>
  <si>
    <t>B4, B5</t>
  </si>
  <si>
    <t>az egyéb nyújtott kedvezmény vagy kölcsön elengedésének összege</t>
  </si>
  <si>
    <t>17. melléklet Balatonederics Község Önkormányzat 2020.évi költségvetésének módosításáról szóló 20/2020.(XII.10.) önkormányzati rendelethez.</t>
  </si>
  <si>
    <t>22. melléklet Balatonederics Község Önkormányzat 2020.évi költségvetéséről szóló 4/2020.(III.12.) önkormányzati rendelethez.</t>
  </si>
  <si>
    <t>Bevételek és kiadások tárgyévre és az azt követő három évre (Ft)</t>
  </si>
  <si>
    <t>2020. ÉV MÓDOSÍTOTT EI.</t>
  </si>
  <si>
    <t>2021. ÉV</t>
  </si>
  <si>
    <t>2022. ÉV</t>
  </si>
  <si>
    <t>2023. ÉV</t>
  </si>
  <si>
    <t xml:space="preserve">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</si>
</sst>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"/>
    <numFmt numFmtId="165" formatCode="\ ##########"/>
    <numFmt numFmtId="166" formatCode="0__"/>
    <numFmt numFmtId="167" formatCode="[$-40E]yyyy/\ mmmm;@"/>
    <numFmt numFmtId="168" formatCode="_-* #,##0.00\ _F_t_-;\-* #,##0.00\ _F_t_-;_-* \-??\ _F_t_-;_-@_-"/>
    <numFmt numFmtId="169" formatCode="_-* #,##0\ _F_t_-;\-* #,##0\ _F_t_-;_-* \-??\ _F_t_-;_-@_-"/>
  </numFmts>
  <fonts count="49" x14ac:knownFonts="1">
    <font>
      <sz val="11"/>
      <color indexed="8"/>
      <name val="Calibri"/>
      <family val="2"/>
      <charset val="238"/>
    </font>
    <font>
      <sz val="10"/>
      <name val="Arial CE"/>
      <charset val="238"/>
    </font>
    <font>
      <b/>
      <sz val="14"/>
      <color indexed="8"/>
      <name val="Cambria"/>
      <family val="1"/>
      <charset val="238"/>
    </font>
    <font>
      <sz val="11"/>
      <color indexed="10"/>
      <name val="Cambria"/>
      <family val="1"/>
      <charset val="238"/>
    </font>
    <font>
      <sz val="11"/>
      <color indexed="8"/>
      <name val="Cambria"/>
      <family val="1"/>
      <charset val="238"/>
    </font>
    <font>
      <b/>
      <sz val="10"/>
      <color indexed="8"/>
      <name val="Cambria"/>
      <family val="1"/>
      <charset val="238"/>
    </font>
    <font>
      <b/>
      <sz val="11"/>
      <color indexed="8"/>
      <name val="Cambria"/>
      <family val="1"/>
      <charset val="238"/>
    </font>
    <font>
      <sz val="9"/>
      <color indexed="8"/>
      <name val="Cambria"/>
      <family val="1"/>
      <charset val="238"/>
    </font>
    <font>
      <b/>
      <sz val="9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z val="9"/>
      <name val="Cambria"/>
      <family val="1"/>
      <charset val="238"/>
    </font>
    <font>
      <sz val="9"/>
      <color indexed="8"/>
      <name val="Calibri"/>
      <family val="2"/>
      <charset val="238"/>
    </font>
    <font>
      <b/>
      <sz val="11"/>
      <name val="Cambria"/>
      <family val="1"/>
      <charset val="238"/>
    </font>
    <font>
      <b/>
      <sz val="11"/>
      <color indexed="10"/>
      <name val="Cambria"/>
      <family val="1"/>
      <charset val="238"/>
    </font>
    <font>
      <b/>
      <sz val="9"/>
      <name val="Cambria"/>
      <family val="1"/>
      <charset val="238"/>
    </font>
    <font>
      <sz val="11"/>
      <name val="Cambria"/>
      <family val="1"/>
      <charset val="238"/>
    </font>
    <font>
      <b/>
      <sz val="12"/>
      <name val="Cambria"/>
      <family val="1"/>
      <charset val="238"/>
    </font>
    <font>
      <sz val="11"/>
      <color indexed="10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4"/>
      <name val="Cambria"/>
      <family val="1"/>
      <charset val="238"/>
    </font>
    <font>
      <sz val="11"/>
      <color indexed="17"/>
      <name val="Cambria"/>
      <family val="1"/>
      <charset val="238"/>
    </font>
    <font>
      <sz val="11"/>
      <color indexed="17"/>
      <name val="Calibri"/>
      <family val="2"/>
      <charset val="238"/>
    </font>
    <font>
      <b/>
      <sz val="12"/>
      <color indexed="8"/>
      <name val="Cambria"/>
      <family val="1"/>
      <charset val="238"/>
    </font>
    <font>
      <b/>
      <sz val="11"/>
      <color indexed="10"/>
      <name val="Calibri"/>
      <family val="2"/>
      <charset val="238"/>
    </font>
    <font>
      <b/>
      <i/>
      <sz val="14"/>
      <name val="Cambria"/>
      <family val="1"/>
      <charset val="238"/>
    </font>
    <font>
      <i/>
      <sz val="14"/>
      <color indexed="8"/>
      <name val="Cambria"/>
      <family val="1"/>
      <charset val="238"/>
    </font>
    <font>
      <i/>
      <sz val="10"/>
      <name val="Cambria"/>
      <family val="1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color indexed="8"/>
      <name val="Calibri"/>
      <family val="2"/>
      <charset val="238"/>
    </font>
    <font>
      <u/>
      <sz val="11"/>
      <color indexed="12"/>
      <name val="Calibri"/>
      <family val="2"/>
      <charset val="238"/>
    </font>
    <font>
      <u/>
      <sz val="10"/>
      <name val="Cambria"/>
      <family val="1"/>
      <charset val="238"/>
    </font>
    <font>
      <b/>
      <sz val="10"/>
      <color indexed="12"/>
      <name val="Cambria"/>
      <family val="1"/>
      <charset val="238"/>
    </font>
    <font>
      <sz val="12"/>
      <name val="Cambria"/>
      <family val="1"/>
      <charset val="238"/>
    </font>
    <font>
      <b/>
      <i/>
      <sz val="14"/>
      <color indexed="8"/>
      <name val="Cambria"/>
      <family val="1"/>
      <charset val="238"/>
    </font>
    <font>
      <sz val="10"/>
      <color indexed="8"/>
      <name val="Calibri"/>
      <family val="2"/>
      <charset val="238"/>
    </font>
    <font>
      <i/>
      <sz val="10"/>
      <color indexed="8"/>
      <name val="Cambria"/>
      <family val="1"/>
      <charset val="238"/>
    </font>
    <font>
      <i/>
      <sz val="9"/>
      <color indexed="8"/>
      <name val="Cambria"/>
      <family val="1"/>
      <charset val="238"/>
    </font>
    <font>
      <b/>
      <i/>
      <sz val="10"/>
      <color indexed="8"/>
      <name val="Cambria"/>
      <family val="1"/>
      <charset val="238"/>
    </font>
    <font>
      <b/>
      <i/>
      <sz val="11"/>
      <color indexed="8"/>
      <name val="Cambria"/>
      <family val="1"/>
      <charset val="238"/>
    </font>
    <font>
      <b/>
      <i/>
      <sz val="10"/>
      <name val="Cambria"/>
      <family val="1"/>
      <charset val="238"/>
    </font>
    <font>
      <b/>
      <i/>
      <sz val="12"/>
      <name val="Cambria"/>
      <family val="1"/>
      <charset val="238"/>
    </font>
    <font>
      <b/>
      <sz val="11"/>
      <color indexed="8"/>
      <name val="Bookman Old Style"/>
      <family val="1"/>
      <charset val="238"/>
    </font>
    <font>
      <sz val="11"/>
      <color indexed="8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44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50"/>
        <bgColor indexed="51"/>
      </patternFill>
    </fill>
    <fill>
      <patternFill patternType="solid">
        <fgColor indexed="44"/>
        <bgColor indexed="22"/>
      </patternFill>
    </fill>
    <fill>
      <patternFill patternType="solid">
        <fgColor indexed="11"/>
        <bgColor indexed="49"/>
      </patternFill>
    </fill>
    <fill>
      <patternFill patternType="solid">
        <fgColor indexed="13"/>
        <bgColor indexed="34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</borders>
  <cellStyleXfs count="5">
    <xf numFmtId="0" fontId="0" fillId="0" borderId="0"/>
    <xf numFmtId="168" fontId="48" fillId="0" borderId="0" applyFill="0" applyBorder="0" applyAlignment="0" applyProtection="0"/>
    <xf numFmtId="0" fontId="35" fillId="0" borderId="0" applyNumberFormat="0" applyFill="0" applyBorder="0" applyAlignment="0" applyProtection="0"/>
    <xf numFmtId="0" fontId="1" fillId="0" borderId="0"/>
    <xf numFmtId="0" fontId="1" fillId="0" borderId="0"/>
  </cellStyleXfs>
  <cellXfs count="36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wrapText="1"/>
    </xf>
    <xf numFmtId="164" fontId="5" fillId="0" borderId="2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9" fillId="0" borderId="2" xfId="4" applyFont="1" applyBorder="1" applyAlignment="1">
      <alignment horizontal="center" vertical="center"/>
    </xf>
    <xf numFmtId="0" fontId="9" fillId="0" borderId="2" xfId="4" applyFont="1" applyBorder="1" applyAlignment="1">
      <alignment vertical="center" wrapText="1"/>
    </xf>
    <xf numFmtId="0" fontId="9" fillId="0" borderId="2" xfId="4" applyFont="1" applyBorder="1" applyAlignment="1">
      <alignment horizontal="left" vertical="center"/>
    </xf>
    <xf numFmtId="3" fontId="4" fillId="0" borderId="2" xfId="0" applyNumberFormat="1" applyFont="1" applyBorder="1"/>
    <xf numFmtId="4" fontId="4" fillId="0" borderId="0" xfId="0" applyNumberFormat="1" applyFont="1"/>
    <xf numFmtId="0" fontId="9" fillId="0" borderId="2" xfId="4" applyFont="1" applyBorder="1" applyAlignment="1">
      <alignment horizontal="left" vertical="center" wrapText="1"/>
    </xf>
    <xf numFmtId="0" fontId="5" fillId="2" borderId="2" xfId="4" applyFont="1" applyFill="1" applyBorder="1" applyAlignment="1">
      <alignment horizontal="left" vertical="center" wrapText="1"/>
    </xf>
    <xf numFmtId="0" fontId="5" fillId="2" borderId="2" xfId="4" applyFont="1" applyFill="1" applyBorder="1" applyAlignment="1">
      <alignment horizontal="left" vertical="center"/>
    </xf>
    <xf numFmtId="3" fontId="6" fillId="2" borderId="2" xfId="0" applyNumberFormat="1" applyFont="1" applyFill="1" applyBorder="1"/>
    <xf numFmtId="3" fontId="6" fillId="0" borderId="2" xfId="0" applyNumberFormat="1" applyFont="1" applyBorder="1"/>
    <xf numFmtId="0" fontId="10" fillId="3" borderId="2" xfId="4" applyFont="1" applyFill="1" applyBorder="1" applyAlignment="1">
      <alignment horizontal="left" vertical="center" wrapText="1"/>
    </xf>
    <xf numFmtId="0" fontId="5" fillId="0" borderId="2" xfId="4" applyFont="1" applyBorder="1" applyAlignment="1">
      <alignment horizontal="left" vertical="center" wrapText="1"/>
    </xf>
    <xf numFmtId="0" fontId="5" fillId="0" borderId="2" xfId="4" applyFont="1" applyBorder="1" applyAlignment="1">
      <alignment horizontal="left" vertical="center"/>
    </xf>
    <xf numFmtId="0" fontId="11" fillId="0" borderId="2" xfId="4" applyFont="1" applyBorder="1" applyAlignment="1">
      <alignment horizontal="left" vertical="center" wrapText="1"/>
    </xf>
    <xf numFmtId="0" fontId="10" fillId="0" borderId="2" xfId="4" applyFont="1" applyBorder="1" applyAlignment="1">
      <alignment horizontal="left" vertical="center" wrapText="1"/>
    </xf>
    <xf numFmtId="0" fontId="12" fillId="0" borderId="2" xfId="4" applyFont="1" applyBorder="1" applyAlignment="1">
      <alignment horizontal="left" vertical="center" wrapText="1"/>
    </xf>
    <xf numFmtId="0" fontId="7" fillId="0" borderId="2" xfId="4" applyFont="1" applyBorder="1" applyAlignment="1">
      <alignment horizontal="left" vertical="center"/>
    </xf>
    <xf numFmtId="4" fontId="7" fillId="0" borderId="0" xfId="0" applyNumberFormat="1" applyFont="1"/>
    <xf numFmtId="0" fontId="7" fillId="0" borderId="0" xfId="0" applyFont="1"/>
    <xf numFmtId="0" fontId="13" fillId="0" borderId="0" xfId="0" applyFont="1"/>
    <xf numFmtId="0" fontId="8" fillId="2" borderId="2" xfId="4" applyFont="1" applyFill="1" applyBorder="1" applyAlignment="1">
      <alignment horizontal="left" vertical="center" wrapText="1"/>
    </xf>
    <xf numFmtId="0" fontId="8" fillId="2" borderId="2" xfId="4" applyFont="1" applyFill="1" applyBorder="1" applyAlignment="1">
      <alignment horizontal="left" vertical="center"/>
    </xf>
    <xf numFmtId="0" fontId="14" fillId="4" borderId="2" xfId="4" applyFont="1" applyFill="1" applyBorder="1" applyAlignment="1">
      <alignment horizontal="left" vertical="center" wrapText="1"/>
    </xf>
    <xf numFmtId="0" fontId="5" fillId="4" borderId="2" xfId="4" applyFont="1" applyFill="1" applyBorder="1" applyAlignment="1">
      <alignment horizontal="left" vertical="center"/>
    </xf>
    <xf numFmtId="3" fontId="6" fillId="4" borderId="2" xfId="0" applyNumberFormat="1" applyFont="1" applyFill="1" applyBorder="1"/>
    <xf numFmtId="0" fontId="11" fillId="0" borderId="2" xfId="4" applyFont="1" applyFill="1" applyBorder="1" applyAlignment="1">
      <alignment horizontal="left" vertical="center" wrapText="1"/>
    </xf>
    <xf numFmtId="0" fontId="9" fillId="0" borderId="2" xfId="4" applyFont="1" applyFill="1" applyBorder="1" applyAlignment="1">
      <alignment horizontal="left" vertical="center"/>
    </xf>
    <xf numFmtId="3" fontId="4" fillId="0" borderId="2" xfId="0" applyNumberFormat="1" applyFont="1" applyFill="1" applyBorder="1"/>
    <xf numFmtId="0" fontId="14" fillId="5" borderId="2" xfId="4" applyFont="1" applyFill="1" applyBorder="1" applyAlignment="1">
      <alignment horizontal="left" vertical="center" wrapText="1"/>
    </xf>
    <xf numFmtId="0" fontId="6" fillId="5" borderId="2" xfId="0" applyFont="1" applyFill="1" applyBorder="1"/>
    <xf numFmtId="3" fontId="6" fillId="5" borderId="2" xfId="0" applyNumberFormat="1" applyFont="1" applyFill="1" applyBorder="1"/>
    <xf numFmtId="0" fontId="5" fillId="0" borderId="0" xfId="4" applyFont="1" applyAlignment="1">
      <alignment horizontal="center" vertical="center"/>
    </xf>
    <xf numFmtId="0" fontId="15" fillId="0" borderId="0" xfId="4" applyFont="1" applyAlignment="1">
      <alignment horizontal="left" vertical="center" wrapText="1"/>
    </xf>
    <xf numFmtId="3" fontId="15" fillId="0" borderId="0" xfId="0" applyNumberFormat="1" applyFont="1"/>
    <xf numFmtId="4" fontId="3" fillId="0" borderId="0" xfId="0" applyNumberFormat="1" applyFont="1"/>
    <xf numFmtId="3" fontId="3" fillId="0" borderId="0" xfId="0" applyNumberFormat="1" applyFont="1"/>
    <xf numFmtId="3" fontId="4" fillId="0" borderId="0" xfId="0" applyNumberFormat="1" applyFont="1"/>
    <xf numFmtId="0" fontId="0" fillId="0" borderId="0" xfId="0" applyAlignment="1"/>
    <xf numFmtId="0" fontId="2" fillId="0" borderId="0" xfId="0" applyFont="1" applyAlignment="1">
      <alignment wrapText="1"/>
    </xf>
    <xf numFmtId="164" fontId="10" fillId="0" borderId="2" xfId="4" applyNumberFormat="1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/>
    </xf>
    <xf numFmtId="0" fontId="10" fillId="0" borderId="2" xfId="4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6" fillId="0" borderId="2" xfId="0" applyFont="1" applyBorder="1" applyAlignment="1">
      <alignment wrapText="1"/>
    </xf>
    <xf numFmtId="0" fontId="11" fillId="0" borderId="2" xfId="4" applyFont="1" applyBorder="1" applyAlignment="1">
      <alignment horizontal="center" vertical="center"/>
    </xf>
    <xf numFmtId="0" fontId="11" fillId="3" borderId="2" xfId="4" applyFont="1" applyFill="1" applyBorder="1" applyAlignment="1">
      <alignment vertical="center" wrapText="1"/>
    </xf>
    <xf numFmtId="0" fontId="11" fillId="3" borderId="2" xfId="4" applyFont="1" applyFill="1" applyBorder="1" applyAlignment="1">
      <alignment horizontal="left" vertical="center"/>
    </xf>
    <xf numFmtId="3" fontId="17" fillId="3" borderId="2" xfId="0" applyNumberFormat="1" applyFont="1" applyFill="1" applyBorder="1"/>
    <xf numFmtId="0" fontId="11" fillId="3" borderId="2" xfId="4" applyFont="1" applyFill="1" applyBorder="1" applyAlignment="1">
      <alignment horizontal="left" vertical="center" wrapText="1"/>
    </xf>
    <xf numFmtId="0" fontId="17" fillId="3" borderId="2" xfId="0" applyFont="1" applyFill="1" applyBorder="1"/>
    <xf numFmtId="0" fontId="9" fillId="3" borderId="2" xfId="4" applyFont="1" applyFill="1" applyBorder="1" applyAlignment="1">
      <alignment horizontal="left" vertical="center" wrapText="1"/>
    </xf>
    <xf numFmtId="0" fontId="10" fillId="3" borderId="2" xfId="4" applyFont="1" applyFill="1" applyBorder="1" applyAlignment="1">
      <alignment horizontal="left" vertical="center"/>
    </xf>
    <xf numFmtId="3" fontId="18" fillId="3" borderId="2" xfId="0" applyNumberFormat="1" applyFont="1" applyFill="1" applyBorder="1"/>
    <xf numFmtId="3" fontId="14" fillId="3" borderId="2" xfId="0" applyNumberFormat="1" applyFont="1" applyFill="1" applyBorder="1"/>
    <xf numFmtId="0" fontId="14" fillId="3" borderId="2" xfId="0" applyFont="1" applyFill="1" applyBorder="1"/>
    <xf numFmtId="0" fontId="14" fillId="4" borderId="2" xfId="4" applyFont="1" applyFill="1" applyBorder="1" applyAlignment="1">
      <alignment horizontal="left" vertical="center"/>
    </xf>
    <xf numFmtId="3" fontId="14" fillId="4" borderId="2" xfId="0" applyNumberFormat="1" applyFont="1" applyFill="1" applyBorder="1"/>
    <xf numFmtId="0" fontId="19" fillId="0" borderId="0" xfId="0" applyFont="1"/>
    <xf numFmtId="0" fontId="14" fillId="4" borderId="2" xfId="0" applyFont="1" applyFill="1" applyBorder="1"/>
    <xf numFmtId="0" fontId="17" fillId="4" borderId="2" xfId="0" applyFont="1" applyFill="1" applyBorder="1"/>
    <xf numFmtId="0" fontId="17" fillId="0" borderId="0" xfId="0" applyFont="1"/>
    <xf numFmtId="0" fontId="10" fillId="0" borderId="2" xfId="4" applyFont="1" applyBorder="1" applyAlignment="1">
      <alignment horizontal="left" vertical="center"/>
    </xf>
    <xf numFmtId="3" fontId="17" fillId="0" borderId="2" xfId="0" applyNumberFormat="1" applyFont="1" applyBorder="1"/>
    <xf numFmtId="0" fontId="10" fillId="2" borderId="2" xfId="4" applyFont="1" applyFill="1" applyBorder="1" applyAlignment="1">
      <alignment horizontal="left" vertical="center" wrapText="1"/>
    </xf>
    <xf numFmtId="0" fontId="10" fillId="2" borderId="2" xfId="4" applyFont="1" applyFill="1" applyBorder="1" applyAlignment="1">
      <alignment horizontal="left" vertical="center"/>
    </xf>
    <xf numFmtId="3" fontId="18" fillId="2" borderId="2" xfId="0" applyNumberFormat="1" applyFont="1" applyFill="1" applyBorder="1"/>
    <xf numFmtId="3" fontId="14" fillId="0" borderId="2" xfId="0" applyNumberFormat="1" applyFont="1" applyBorder="1"/>
    <xf numFmtId="0" fontId="11" fillId="0" borderId="2" xfId="4" applyFont="1" applyBorder="1" applyAlignment="1">
      <alignment horizontal="left" vertical="center"/>
    </xf>
    <xf numFmtId="0" fontId="17" fillId="5" borderId="2" xfId="0" applyFont="1" applyFill="1" applyBorder="1"/>
    <xf numFmtId="3" fontId="14" fillId="5" borderId="2" xfId="0" applyNumberFormat="1" applyFont="1" applyFill="1" applyBorder="1"/>
    <xf numFmtId="0" fontId="9" fillId="2" borderId="2" xfId="4" applyFont="1" applyFill="1" applyBorder="1" applyAlignment="1">
      <alignment horizontal="left" vertical="center" wrapText="1"/>
    </xf>
    <xf numFmtId="0" fontId="9" fillId="2" borderId="2" xfId="4" applyFont="1" applyFill="1" applyBorder="1" applyAlignment="1">
      <alignment horizontal="left" vertical="center"/>
    </xf>
    <xf numFmtId="3" fontId="4" fillId="2" borderId="2" xfId="0" applyNumberFormat="1" applyFont="1" applyFill="1" applyBorder="1"/>
    <xf numFmtId="0" fontId="6" fillId="4" borderId="2" xfId="4" applyFont="1" applyFill="1" applyBorder="1" applyAlignment="1">
      <alignment horizontal="left" vertical="center"/>
    </xf>
    <xf numFmtId="0" fontId="4" fillId="5" borderId="2" xfId="0" applyFont="1" applyFill="1" applyBorder="1"/>
    <xf numFmtId="164" fontId="9" fillId="0" borderId="2" xfId="4" applyNumberFormat="1" applyFont="1" applyBorder="1" applyAlignment="1">
      <alignment horizontal="center" vertical="center"/>
    </xf>
    <xf numFmtId="0" fontId="9" fillId="0" borderId="2" xfId="4" applyFont="1" applyBorder="1" applyAlignment="1">
      <alignment vertical="center"/>
    </xf>
    <xf numFmtId="4" fontId="0" fillId="0" borderId="0" xfId="0" applyNumberFormat="1"/>
    <xf numFmtId="165" fontId="9" fillId="0" borderId="2" xfId="4" applyNumberFormat="1" applyFont="1" applyBorder="1" applyAlignment="1">
      <alignment vertical="center"/>
    </xf>
    <xf numFmtId="0" fontId="6" fillId="2" borderId="2" xfId="4" applyFont="1" applyFill="1" applyBorder="1" applyAlignment="1">
      <alignment vertical="center" wrapText="1"/>
    </xf>
    <xf numFmtId="165" fontId="6" fillId="2" borderId="2" xfId="4" applyNumberFormat="1" applyFont="1" applyFill="1" applyBorder="1" applyAlignment="1">
      <alignment vertical="center"/>
    </xf>
    <xf numFmtId="0" fontId="6" fillId="2" borderId="2" xfId="4" applyFont="1" applyFill="1" applyBorder="1" applyAlignment="1">
      <alignment horizontal="left" vertical="center" wrapText="1"/>
    </xf>
    <xf numFmtId="165" fontId="5" fillId="0" borderId="2" xfId="4" applyNumberFormat="1" applyFont="1" applyBorder="1" applyAlignment="1">
      <alignment vertical="center"/>
    </xf>
    <xf numFmtId="0" fontId="14" fillId="2" borderId="2" xfId="4" applyFont="1" applyFill="1" applyBorder="1" applyAlignment="1">
      <alignment horizontal="left" vertical="center" wrapText="1"/>
    </xf>
    <xf numFmtId="165" fontId="14" fillId="2" borderId="2" xfId="4" applyNumberFormat="1" applyFont="1" applyFill="1" applyBorder="1" applyAlignment="1">
      <alignment vertical="center"/>
    </xf>
    <xf numFmtId="3" fontId="14" fillId="2" borderId="2" xfId="0" applyNumberFormat="1" applyFont="1" applyFill="1" applyBorder="1"/>
    <xf numFmtId="0" fontId="11" fillId="0" borderId="2" xfId="4" applyFont="1" applyBorder="1" applyAlignment="1">
      <alignment vertical="center" wrapText="1"/>
    </xf>
    <xf numFmtId="166" fontId="9" fillId="0" borderId="2" xfId="4" applyNumberFormat="1" applyFont="1" applyBorder="1" applyAlignment="1">
      <alignment horizontal="left" vertical="center" wrapText="1"/>
    </xf>
    <xf numFmtId="3" fontId="20" fillId="0" borderId="0" xfId="0" applyNumberFormat="1" applyFont="1"/>
    <xf numFmtId="0" fontId="6" fillId="4" borderId="2" xfId="4" applyFont="1" applyFill="1" applyBorder="1" applyAlignment="1">
      <alignment horizontal="left" vertical="center" wrapText="1"/>
    </xf>
    <xf numFmtId="165" fontId="5" fillId="4" borderId="2" xfId="4" applyNumberFormat="1" applyFont="1" applyFill="1" applyBorder="1" applyAlignment="1">
      <alignment vertical="center"/>
    </xf>
    <xf numFmtId="3" fontId="4" fillId="4" borderId="2" xfId="0" applyNumberFormat="1" applyFont="1" applyFill="1" applyBorder="1"/>
    <xf numFmtId="3" fontId="4" fillId="3" borderId="2" xfId="0" applyNumberFormat="1" applyFont="1" applyFill="1" applyBorder="1"/>
    <xf numFmtId="0" fontId="14" fillId="0" borderId="2" xfId="4" applyFont="1" applyBorder="1" applyAlignment="1">
      <alignment horizontal="left" vertical="center" wrapText="1"/>
    </xf>
    <xf numFmtId="0" fontId="6" fillId="0" borderId="2" xfId="4" applyFont="1" applyBorder="1" applyAlignment="1">
      <alignment horizontal="left" vertical="center"/>
    </xf>
    <xf numFmtId="4" fontId="4" fillId="0" borderId="0" xfId="0" applyNumberFormat="1" applyFont="1" applyBorder="1"/>
    <xf numFmtId="3" fontId="0" fillId="0" borderId="0" xfId="0" applyNumberFormat="1"/>
    <xf numFmtId="0" fontId="21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164" fontId="11" fillId="0" borderId="2" xfId="4" applyNumberFormat="1" applyFont="1" applyBorder="1" applyAlignment="1">
      <alignment horizontal="center" vertical="center"/>
    </xf>
    <xf numFmtId="0" fontId="11" fillId="0" borderId="2" xfId="4" applyFont="1" applyBorder="1" applyAlignment="1">
      <alignment vertical="center"/>
    </xf>
    <xf numFmtId="3" fontId="17" fillId="0" borderId="3" xfId="0" applyNumberFormat="1" applyFont="1" applyBorder="1"/>
    <xf numFmtId="3" fontId="17" fillId="0" borderId="0" xfId="0" applyNumberFormat="1" applyFont="1"/>
    <xf numFmtId="0" fontId="22" fillId="0" borderId="0" xfId="0" applyFont="1"/>
    <xf numFmtId="0" fontId="23" fillId="0" borderId="0" xfId="0" applyFont="1"/>
    <xf numFmtId="165" fontId="11" fillId="0" borderId="2" xfId="4" applyNumberFormat="1" applyFont="1" applyBorder="1" applyAlignment="1">
      <alignment vertical="center"/>
    </xf>
    <xf numFmtId="0" fontId="14" fillId="2" borderId="2" xfId="4" applyFont="1" applyFill="1" applyBorder="1" applyAlignment="1">
      <alignment vertical="center"/>
    </xf>
    <xf numFmtId="3" fontId="14" fillId="0" borderId="3" xfId="0" applyNumberFormat="1" applyFont="1" applyBorder="1"/>
    <xf numFmtId="0" fontId="14" fillId="2" borderId="2" xfId="4" applyFont="1" applyFill="1" applyBorder="1" applyAlignment="1">
      <alignment horizontal="left" vertical="center"/>
    </xf>
    <xf numFmtId="3" fontId="14" fillId="2" borderId="3" xfId="0" applyNumberFormat="1" applyFont="1" applyFill="1" applyBorder="1"/>
    <xf numFmtId="165" fontId="10" fillId="0" borderId="2" xfId="4" applyNumberFormat="1" applyFont="1" applyBorder="1" applyAlignment="1">
      <alignment vertical="center"/>
    </xf>
    <xf numFmtId="0" fontId="10" fillId="0" borderId="2" xfId="4" applyFont="1" applyBorder="1" applyAlignment="1">
      <alignment vertical="center"/>
    </xf>
    <xf numFmtId="3" fontId="24" fillId="0" borderId="0" xfId="0" applyNumberFormat="1" applyFont="1"/>
    <xf numFmtId="0" fontId="15" fillId="0" borderId="0" xfId="0" applyFont="1"/>
    <xf numFmtId="0" fontId="25" fillId="0" borderId="0" xfId="0" applyFont="1"/>
    <xf numFmtId="166" fontId="11" fillId="0" borderId="2" xfId="4" applyNumberFormat="1" applyFont="1" applyBorder="1" applyAlignment="1">
      <alignment horizontal="left" vertical="center"/>
    </xf>
    <xf numFmtId="3" fontId="22" fillId="0" borderId="0" xfId="0" applyNumberFormat="1" applyFont="1"/>
    <xf numFmtId="165" fontId="14" fillId="4" borderId="2" xfId="4" applyNumberFormat="1" applyFont="1" applyFill="1" applyBorder="1" applyAlignment="1">
      <alignment vertical="center"/>
    </xf>
    <xf numFmtId="3" fontId="14" fillId="4" borderId="3" xfId="0" applyNumberFormat="1" applyFont="1" applyFill="1" applyBorder="1"/>
    <xf numFmtId="0" fontId="11" fillId="2" borderId="2" xfId="4" applyFont="1" applyFill="1" applyBorder="1" applyAlignment="1">
      <alignment horizontal="left" vertical="center"/>
    </xf>
    <xf numFmtId="3" fontId="17" fillId="2" borderId="2" xfId="0" applyNumberFormat="1" applyFont="1" applyFill="1" applyBorder="1"/>
    <xf numFmtId="0" fontId="17" fillId="0" borderId="2" xfId="4" applyFont="1" applyBorder="1" applyAlignment="1">
      <alignment horizontal="left" vertical="center"/>
    </xf>
    <xf numFmtId="3" fontId="6" fillId="4" borderId="3" xfId="0" applyNumberFormat="1" applyFont="1" applyFill="1" applyBorder="1"/>
    <xf numFmtId="0" fontId="4" fillId="4" borderId="2" xfId="0" applyFont="1" applyFill="1" applyBorder="1"/>
    <xf numFmtId="0" fontId="10" fillId="0" borderId="2" xfId="4" applyFont="1" applyBorder="1" applyAlignment="1">
      <alignment vertical="center" wrapText="1"/>
    </xf>
    <xf numFmtId="3" fontId="24" fillId="0" borderId="2" xfId="0" applyNumberFormat="1" applyFont="1" applyBorder="1"/>
    <xf numFmtId="0" fontId="11" fillId="2" borderId="2" xfId="4" applyFont="1" applyFill="1" applyBorder="1" applyAlignment="1">
      <alignment horizontal="left" vertical="center" wrapText="1"/>
    </xf>
    <xf numFmtId="0" fontId="14" fillId="0" borderId="2" xfId="4" applyFont="1" applyBorder="1" applyAlignment="1">
      <alignment horizontal="left" vertical="center"/>
    </xf>
    <xf numFmtId="3" fontId="14" fillId="4" borderId="2" xfId="4" applyNumberFormat="1" applyFont="1" applyFill="1" applyBorder="1"/>
    <xf numFmtId="0" fontId="0" fillId="0" borderId="0" xfId="0" applyAlignment="1">
      <alignment horizontal="center"/>
    </xf>
    <xf numFmtId="165" fontId="6" fillId="4" borderId="2" xfId="4" applyNumberFormat="1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10" fillId="0" borderId="2" xfId="3" applyFont="1" applyBorder="1" applyAlignment="1">
      <alignment horizontal="left" vertical="center" wrapText="1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1" fillId="0" borderId="2" xfId="3" applyFont="1" applyBorder="1" applyAlignment="1">
      <alignment horizontal="left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3" fontId="27" fillId="0" borderId="0" xfId="0" applyNumberFormat="1" applyFont="1" applyAlignment="1">
      <alignment horizontal="center" wrapText="1"/>
    </xf>
    <xf numFmtId="4" fontId="6" fillId="0" borderId="2" xfId="0" applyNumberFormat="1" applyFont="1" applyBorder="1"/>
    <xf numFmtId="4" fontId="5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wrapText="1"/>
    </xf>
    <xf numFmtId="4" fontId="8" fillId="0" borderId="2" xfId="0" applyNumberFormat="1" applyFont="1" applyBorder="1" applyAlignment="1">
      <alignment horizontal="center" wrapText="1"/>
    </xf>
    <xf numFmtId="4" fontId="11" fillId="0" borderId="2" xfId="0" applyNumberFormat="1" applyFont="1" applyBorder="1" applyAlignment="1">
      <alignment vertical="center" wrapText="1"/>
    </xf>
    <xf numFmtId="4" fontId="9" fillId="0" borderId="2" xfId="0" applyNumberFormat="1" applyFont="1" applyBorder="1" applyAlignment="1">
      <alignment horizontal="left" vertical="center"/>
    </xf>
    <xf numFmtId="4" fontId="11" fillId="0" borderId="2" xfId="0" applyNumberFormat="1" applyFont="1" applyBorder="1" applyAlignment="1">
      <alignment horizontal="left" vertical="center" wrapText="1"/>
    </xf>
    <xf numFmtId="4" fontId="11" fillId="3" borderId="2" xfId="0" applyNumberFormat="1" applyFont="1" applyFill="1" applyBorder="1" applyAlignment="1">
      <alignment horizontal="left" vertical="center" wrapText="1"/>
    </xf>
    <xf numFmtId="4" fontId="11" fillId="0" borderId="2" xfId="0" applyNumberFormat="1" applyFont="1" applyBorder="1" applyAlignment="1">
      <alignment horizontal="left" vertical="center"/>
    </xf>
    <xf numFmtId="4" fontId="18" fillId="7" borderId="2" xfId="0" applyNumberFormat="1" applyFont="1" applyFill="1" applyBorder="1" applyAlignment="1">
      <alignment vertical="center" wrapText="1"/>
    </xf>
    <xf numFmtId="4" fontId="5" fillId="7" borderId="2" xfId="0" applyNumberFormat="1" applyFont="1" applyFill="1" applyBorder="1" applyAlignment="1">
      <alignment horizontal="left" vertical="center"/>
    </xf>
    <xf numFmtId="3" fontId="24" fillId="7" borderId="2" xfId="0" applyNumberFormat="1" applyFont="1" applyFill="1" applyBorder="1"/>
    <xf numFmtId="0" fontId="28" fillId="0" borderId="2" xfId="0" applyFont="1" applyBorder="1" applyAlignment="1">
      <alignment horizontal="left" vertical="center" wrapText="1"/>
    </xf>
    <xf numFmtId="3" fontId="9" fillId="0" borderId="2" xfId="0" applyNumberFormat="1" applyFont="1" applyBorder="1" applyAlignment="1">
      <alignment wrapText="1"/>
    </xf>
    <xf numFmtId="3" fontId="5" fillId="0" borderId="2" xfId="0" applyNumberFormat="1" applyFont="1" applyBorder="1" applyAlignment="1">
      <alignment wrapText="1"/>
    </xf>
    <xf numFmtId="3" fontId="0" fillId="0" borderId="2" xfId="0" applyNumberFormat="1" applyBorder="1"/>
    <xf numFmtId="0" fontId="0" fillId="0" borderId="2" xfId="0" applyBorder="1"/>
    <xf numFmtId="0" fontId="14" fillId="4" borderId="2" xfId="4" applyFont="1" applyFill="1" applyBorder="1" applyAlignment="1">
      <alignment vertical="center" wrapText="1"/>
    </xf>
    <xf numFmtId="0" fontId="29" fillId="4" borderId="2" xfId="0" applyFont="1" applyFill="1" applyBorder="1"/>
    <xf numFmtId="3" fontId="9" fillId="0" borderId="2" xfId="0" applyNumberFormat="1" applyFont="1" applyBorder="1"/>
    <xf numFmtId="0" fontId="0" fillId="4" borderId="2" xfId="0" applyFill="1" applyBorder="1"/>
    <xf numFmtId="0" fontId="4" fillId="0" borderId="0" xfId="0" applyFont="1" applyFill="1"/>
    <xf numFmtId="3" fontId="4" fillId="0" borderId="0" xfId="0" applyNumberFormat="1" applyFont="1" applyFill="1"/>
    <xf numFmtId="0" fontId="0" fillId="0" borderId="0" xfId="0" applyFill="1"/>
    <xf numFmtId="3" fontId="7" fillId="0" borderId="2" xfId="0" applyNumberFormat="1" applyFont="1" applyBorder="1" applyAlignment="1">
      <alignment wrapText="1"/>
    </xf>
    <xf numFmtId="3" fontId="8" fillId="0" borderId="2" xfId="0" applyNumberFormat="1" applyFont="1" applyBorder="1" applyAlignment="1">
      <alignment wrapText="1"/>
    </xf>
    <xf numFmtId="3" fontId="7" fillId="0" borderId="2" xfId="0" applyNumberFormat="1" applyFont="1" applyBorder="1" applyAlignment="1">
      <alignment horizontal="right" wrapText="1"/>
    </xf>
    <xf numFmtId="3" fontId="5" fillId="0" borderId="2" xfId="0" applyNumberFormat="1" applyFont="1" applyBorder="1"/>
    <xf numFmtId="3" fontId="29" fillId="0" borderId="2" xfId="0" applyNumberFormat="1" applyFont="1" applyBorder="1"/>
    <xf numFmtId="0" fontId="29" fillId="0" borderId="2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7" fillId="0" borderId="5" xfId="0" applyFont="1" applyBorder="1" applyAlignment="1">
      <alignment wrapText="1"/>
    </xf>
    <xf numFmtId="0" fontId="8" fillId="0" borderId="6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left" vertical="center" wrapText="1"/>
    </xf>
    <xf numFmtId="4" fontId="10" fillId="0" borderId="2" xfId="0" applyNumberFormat="1" applyFont="1" applyBorder="1" applyAlignment="1">
      <alignment horizontal="left" vertical="center"/>
    </xf>
    <xf numFmtId="3" fontId="11" fillId="0" borderId="2" xfId="0" applyNumberFormat="1" applyFont="1" applyBorder="1"/>
    <xf numFmtId="3" fontId="11" fillId="0" borderId="3" xfId="0" applyNumberFormat="1" applyFont="1" applyBorder="1"/>
    <xf numFmtId="3" fontId="17" fillId="0" borderId="9" xfId="0" applyNumberFormat="1" applyFont="1" applyBorder="1"/>
    <xf numFmtId="4" fontId="30" fillId="0" borderId="2" xfId="0" applyNumberFormat="1" applyFont="1" applyBorder="1"/>
    <xf numFmtId="4" fontId="30" fillId="0" borderId="10" xfId="0" applyNumberFormat="1" applyFont="1" applyBorder="1"/>
    <xf numFmtId="4" fontId="30" fillId="0" borderId="0" xfId="0" applyNumberFormat="1" applyFont="1"/>
    <xf numFmtId="3" fontId="30" fillId="0" borderId="10" xfId="0" applyNumberFormat="1" applyFont="1" applyBorder="1"/>
    <xf numFmtId="4" fontId="10" fillId="0" borderId="2" xfId="0" applyNumberFormat="1" applyFont="1" applyBorder="1"/>
    <xf numFmtId="4" fontId="18" fillId="4" borderId="2" xfId="0" applyNumberFormat="1" applyFont="1" applyFill="1" applyBorder="1" applyAlignment="1">
      <alignment horizontal="left" vertical="center" wrapText="1"/>
    </xf>
    <xf numFmtId="4" fontId="10" fillId="4" borderId="2" xfId="0" applyNumberFormat="1" applyFont="1" applyFill="1" applyBorder="1" applyAlignment="1">
      <alignment horizontal="left" vertical="center"/>
    </xf>
    <xf numFmtId="3" fontId="14" fillId="4" borderId="9" xfId="0" applyNumberFormat="1" applyFont="1" applyFill="1" applyBorder="1"/>
    <xf numFmtId="3" fontId="31" fillId="4" borderId="2" xfId="0" applyNumberFormat="1" applyFont="1" applyFill="1" applyBorder="1"/>
    <xf numFmtId="3" fontId="14" fillId="4" borderId="10" xfId="0" applyNumberFormat="1" applyFont="1" applyFill="1" applyBorder="1"/>
    <xf numFmtId="3" fontId="10" fillId="0" borderId="2" xfId="0" applyNumberFormat="1" applyFont="1" applyBorder="1"/>
    <xf numFmtId="3" fontId="10" fillId="0" borderId="3" xfId="0" applyNumberFormat="1" applyFont="1" applyBorder="1"/>
    <xf numFmtId="3" fontId="30" fillId="0" borderId="2" xfId="0" applyNumberFormat="1" applyFont="1" applyBorder="1"/>
    <xf numFmtId="3" fontId="14" fillId="4" borderId="11" xfId="0" applyNumberFormat="1" applyFont="1" applyFill="1" applyBorder="1"/>
    <xf numFmtId="3" fontId="31" fillId="4" borderId="12" xfId="0" applyNumberFormat="1" applyFont="1" applyFill="1" applyBorder="1"/>
    <xf numFmtId="3" fontId="14" fillId="4" borderId="13" xfId="0" applyNumberFormat="1" applyFont="1" applyFill="1" applyBorder="1"/>
    <xf numFmtId="4" fontId="17" fillId="0" borderId="0" xfId="0" applyNumberFormat="1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2" fillId="0" borderId="2" xfId="0" applyFont="1" applyBorder="1"/>
    <xf numFmtId="0" fontId="4" fillId="0" borderId="2" xfId="0" applyFont="1" applyBorder="1"/>
    <xf numFmtId="0" fontId="14" fillId="4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/>
    </xf>
    <xf numFmtId="0" fontId="3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34" fillId="0" borderId="2" xfId="0" applyFont="1" applyBorder="1" applyAlignment="1">
      <alignment horizontal="left" vertical="center"/>
    </xf>
    <xf numFmtId="3" fontId="0" fillId="0" borderId="2" xfId="0" applyNumberFormat="1" applyFont="1" applyBorder="1"/>
    <xf numFmtId="0" fontId="6" fillId="7" borderId="2" xfId="0" applyFont="1" applyFill="1" applyBorder="1"/>
    <xf numFmtId="0" fontId="4" fillId="7" borderId="2" xfId="0" applyFont="1" applyFill="1" applyBorder="1"/>
    <xf numFmtId="3" fontId="6" fillId="7" borderId="2" xfId="0" applyNumberFormat="1" applyFont="1" applyFill="1" applyBorder="1"/>
    <xf numFmtId="0" fontId="14" fillId="0" borderId="0" xfId="0" applyFont="1"/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0" fontId="17" fillId="0" borderId="2" xfId="0" applyFont="1" applyBorder="1"/>
    <xf numFmtId="0" fontId="12" fillId="0" borderId="2" xfId="0" applyFont="1" applyBorder="1" applyAlignment="1">
      <alignment wrapText="1"/>
    </xf>
    <xf numFmtId="0" fontId="12" fillId="0" borderId="2" xfId="0" applyFont="1" applyBorder="1"/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4" fillId="0" borderId="2" xfId="0" applyFont="1" applyBorder="1"/>
    <xf numFmtId="0" fontId="18" fillId="4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/>
    </xf>
    <xf numFmtId="0" fontId="18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8" fillId="9" borderId="2" xfId="0" applyFont="1" applyFill="1" applyBorder="1" applyAlignment="1">
      <alignment wrapText="1"/>
    </xf>
    <xf numFmtId="0" fontId="17" fillId="9" borderId="2" xfId="0" applyFont="1" applyFill="1" applyBorder="1"/>
    <xf numFmtId="0" fontId="10" fillId="0" borderId="0" xfId="0" applyFont="1" applyAlignment="1">
      <alignment horizontal="justify" vertical="center"/>
    </xf>
    <xf numFmtId="0" fontId="36" fillId="0" borderId="0" xfId="2" applyNumberFormat="1" applyFont="1" applyFill="1" applyBorder="1" applyAlignment="1" applyProtection="1">
      <alignment horizontal="justify" vertical="center"/>
    </xf>
    <xf numFmtId="0" fontId="28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30" fillId="0" borderId="0" xfId="0" applyFont="1"/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0" fontId="11" fillId="0" borderId="14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2" xfId="0" applyFont="1" applyBorder="1" applyAlignment="1">
      <alignment vertical="center"/>
    </xf>
    <xf numFmtId="0" fontId="17" fillId="0" borderId="14" xfId="0" applyFont="1" applyBorder="1"/>
    <xf numFmtId="0" fontId="11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37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wrapText="1"/>
    </xf>
    <xf numFmtId="0" fontId="38" fillId="0" borderId="2" xfId="0" applyFont="1" applyBorder="1" applyAlignment="1">
      <alignment wrapText="1"/>
    </xf>
    <xf numFmtId="0" fontId="6" fillId="0" borderId="0" xfId="0" applyFont="1"/>
    <xf numFmtId="0" fontId="14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vertical="center"/>
    </xf>
    <xf numFmtId="0" fontId="14" fillId="4" borderId="2" xfId="0" applyFont="1" applyFill="1" applyBorder="1" applyAlignment="1">
      <alignment vertical="center"/>
    </xf>
    <xf numFmtId="0" fontId="14" fillId="4" borderId="2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39" fillId="0" borderId="0" xfId="0" applyFont="1" applyAlignment="1">
      <alignment horizontal="center" wrapText="1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2" xfId="0" applyFont="1" applyBorder="1"/>
    <xf numFmtId="0" fontId="29" fillId="0" borderId="2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6" fillId="4" borderId="2" xfId="0" applyFont="1" applyFill="1" applyBorder="1"/>
    <xf numFmtId="0" fontId="17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3" fontId="24" fillId="0" borderId="2" xfId="0" applyNumberFormat="1" applyFont="1" applyBorder="1" applyAlignment="1">
      <alignment horizontal="left" vertical="center" wrapText="1"/>
    </xf>
    <xf numFmtId="0" fontId="24" fillId="4" borderId="2" xfId="0" applyFont="1" applyFill="1" applyBorder="1"/>
    <xf numFmtId="3" fontId="24" fillId="4" borderId="2" xfId="0" applyNumberFormat="1" applyFont="1" applyFill="1" applyBorder="1"/>
    <xf numFmtId="0" fontId="4" fillId="0" borderId="0" xfId="0" applyFont="1" applyAlignment="1">
      <alignment horizontal="center" wrapText="1"/>
    </xf>
    <xf numFmtId="0" fontId="17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4" fontId="17" fillId="0" borderId="2" xfId="0" applyNumberFormat="1" applyFont="1" applyBorder="1"/>
    <xf numFmtId="0" fontId="41" fillId="0" borderId="2" xfId="4" applyFont="1" applyBorder="1" applyAlignment="1">
      <alignment horizontal="left" vertical="center"/>
    </xf>
    <xf numFmtId="0" fontId="41" fillId="0" borderId="2" xfId="4" applyFont="1" applyBorder="1" applyAlignment="1">
      <alignment horizontal="left" vertical="center" wrapText="1"/>
    </xf>
    <xf numFmtId="0" fontId="42" fillId="0" borderId="2" xfId="0" applyFont="1" applyBorder="1" applyAlignment="1">
      <alignment wrapText="1"/>
    </xf>
    <xf numFmtId="0" fontId="10" fillId="4" borderId="2" xfId="4" applyFont="1" applyFill="1" applyBorder="1" applyAlignment="1">
      <alignment horizontal="left" vertical="center" wrapText="1"/>
    </xf>
    <xf numFmtId="0" fontId="10" fillId="4" borderId="2" xfId="4" applyFont="1" applyFill="1" applyBorder="1" applyAlignment="1">
      <alignment horizontal="left" vertical="center"/>
    </xf>
    <xf numFmtId="0" fontId="5" fillId="4" borderId="2" xfId="4" applyFont="1" applyFill="1" applyBorder="1" applyAlignment="1">
      <alignment horizontal="left" vertical="center" wrapText="1"/>
    </xf>
    <xf numFmtId="0" fontId="43" fillId="0" borderId="2" xfId="4" applyFont="1" applyBorder="1" applyAlignment="1">
      <alignment horizontal="center" vertical="center" wrapText="1"/>
    </xf>
    <xf numFmtId="167" fontId="7" fillId="0" borderId="2" xfId="0" applyNumberFormat="1" applyFont="1" applyBorder="1"/>
    <xf numFmtId="167" fontId="8" fillId="0" borderId="2" xfId="0" applyNumberFormat="1" applyFont="1" applyBorder="1" applyAlignment="1">
      <alignment horizontal="center" wrapText="1"/>
    </xf>
    <xf numFmtId="3" fontId="9" fillId="0" borderId="2" xfId="4" applyNumberFormat="1" applyFont="1" applyBorder="1" applyAlignment="1">
      <alignment horizontal="center" vertical="center"/>
    </xf>
    <xf numFmtId="3" fontId="41" fillId="0" borderId="2" xfId="4" applyNumberFormat="1" applyFont="1" applyBorder="1" applyAlignment="1">
      <alignment vertical="center"/>
    </xf>
    <xf numFmtId="1" fontId="9" fillId="0" borderId="2" xfId="4" applyNumberFormat="1" applyFont="1" applyBorder="1" applyAlignment="1">
      <alignment horizontal="center" vertical="center"/>
    </xf>
    <xf numFmtId="0" fontId="6" fillId="0" borderId="2" xfId="4" applyFont="1" applyBorder="1" applyAlignment="1">
      <alignment vertical="center"/>
    </xf>
    <xf numFmtId="165" fontId="6" fillId="0" borderId="2" xfId="4" applyNumberFormat="1" applyFont="1" applyBorder="1" applyAlignment="1">
      <alignment vertical="center"/>
    </xf>
    <xf numFmtId="3" fontId="44" fillId="0" borderId="2" xfId="0" applyNumberFormat="1" applyFont="1" applyBorder="1"/>
    <xf numFmtId="3" fontId="43" fillId="0" borderId="2" xfId="4" applyNumberFormat="1" applyFont="1" applyBorder="1" applyAlignment="1">
      <alignment vertical="center"/>
    </xf>
    <xf numFmtId="0" fontId="9" fillId="3" borderId="2" xfId="4" applyFont="1" applyFill="1" applyBorder="1" applyAlignment="1">
      <alignment horizontal="left" vertical="center"/>
    </xf>
    <xf numFmtId="166" fontId="9" fillId="0" borderId="2" xfId="4" applyNumberFormat="1" applyFont="1" applyBorder="1" applyAlignment="1">
      <alignment horizontal="left" vertical="center"/>
    </xf>
    <xf numFmtId="3" fontId="44" fillId="4" borderId="2" xfId="0" applyNumberFormat="1" applyFont="1" applyFill="1" applyBorder="1"/>
    <xf numFmtId="0" fontId="14" fillId="10" borderId="2" xfId="4" applyFont="1" applyFill="1" applyBorder="1" applyAlignment="1">
      <alignment horizontal="left" vertical="center"/>
    </xf>
    <xf numFmtId="0" fontId="4" fillId="10" borderId="2" xfId="0" applyFont="1" applyFill="1" applyBorder="1"/>
    <xf numFmtId="3" fontId="44" fillId="10" borderId="2" xfId="0" applyNumberFormat="1" applyFont="1" applyFill="1" applyBorder="1"/>
    <xf numFmtId="3" fontId="6" fillId="10" borderId="2" xfId="0" applyNumberFormat="1" applyFont="1" applyFill="1" applyBorder="1"/>
    <xf numFmtId="0" fontId="4" fillId="0" borderId="0" xfId="0" applyFont="1" applyAlignment="1"/>
    <xf numFmtId="3" fontId="5" fillId="0" borderId="2" xfId="4" applyNumberFormat="1" applyFont="1" applyBorder="1" applyAlignment="1">
      <alignment horizontal="center" vertical="center" wrapText="1"/>
    </xf>
    <xf numFmtId="3" fontId="7" fillId="0" borderId="2" xfId="0" applyNumberFormat="1" applyFont="1" applyBorder="1"/>
    <xf numFmtId="3" fontId="8" fillId="0" borderId="2" xfId="0" applyNumberFormat="1" applyFont="1" applyBorder="1"/>
    <xf numFmtId="3" fontId="19" fillId="0" borderId="0" xfId="0" applyNumberFormat="1" applyFont="1"/>
    <xf numFmtId="3" fontId="9" fillId="0" borderId="2" xfId="4" applyNumberFormat="1" applyFont="1" applyBorder="1" applyAlignment="1">
      <alignment horizontal="right" vertical="center"/>
    </xf>
    <xf numFmtId="0" fontId="45" fillId="0" borderId="2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1" fillId="0" borderId="2" xfId="0" applyFont="1" applyBorder="1"/>
    <xf numFmtId="0" fontId="45" fillId="0" borderId="2" xfId="0" applyFont="1" applyBorder="1"/>
    <xf numFmtId="3" fontId="45" fillId="0" borderId="2" xfId="0" applyNumberFormat="1" applyFont="1" applyBorder="1"/>
    <xf numFmtId="0" fontId="46" fillId="0" borderId="2" xfId="0" applyFont="1" applyBorder="1"/>
    <xf numFmtId="3" fontId="46" fillId="0" borderId="2" xfId="0" applyNumberFormat="1" applyFont="1" applyBorder="1"/>
    <xf numFmtId="0" fontId="6" fillId="8" borderId="0" xfId="0" applyFont="1" applyFill="1"/>
    <xf numFmtId="0" fontId="4" fillId="8" borderId="0" xfId="0" applyFont="1" applyFill="1"/>
    <xf numFmtId="0" fontId="4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43" fillId="0" borderId="2" xfId="0" applyFont="1" applyBorder="1" applyAlignment="1">
      <alignment horizontal="justify"/>
    </xf>
    <xf numFmtId="0" fontId="9" fillId="0" borderId="2" xfId="0" applyFont="1" applyBorder="1"/>
    <xf numFmtId="0" fontId="6" fillId="0" borderId="2" xfId="0" applyFont="1" applyBorder="1" applyAlignment="1">
      <alignment horizontal="justify"/>
    </xf>
    <xf numFmtId="0" fontId="6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justify"/>
    </xf>
    <xf numFmtId="0" fontId="41" fillId="0" borderId="2" xfId="0" applyFont="1" applyBorder="1" applyAlignment="1">
      <alignment horizontal="justify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wrapText="1"/>
    </xf>
    <xf numFmtId="169" fontId="4" fillId="0" borderId="2" xfId="1" applyNumberFormat="1" applyFont="1" applyFill="1" applyBorder="1" applyAlignment="1" applyProtection="1"/>
    <xf numFmtId="169" fontId="6" fillId="0" borderId="2" xfId="1" applyNumberFormat="1" applyFont="1" applyFill="1" applyBorder="1" applyAlignment="1" applyProtection="1"/>
    <xf numFmtId="169" fontId="6" fillId="4" borderId="2" xfId="1" applyNumberFormat="1" applyFont="1" applyFill="1" applyBorder="1" applyAlignment="1" applyProtection="1"/>
    <xf numFmtId="169" fontId="6" fillId="10" borderId="2" xfId="1" applyNumberFormat="1" applyFont="1" applyFill="1" applyBorder="1" applyAlignment="1" applyProtection="1"/>
    <xf numFmtId="169" fontId="4" fillId="0" borderId="0" xfId="1" applyNumberFormat="1" applyFont="1" applyFill="1" applyBorder="1" applyAlignment="1" applyProtection="1"/>
    <xf numFmtId="3" fontId="5" fillId="0" borderId="2" xfId="0" applyNumberFormat="1" applyFont="1" applyBorder="1" applyAlignment="1">
      <alignment horizontal="center" wrapText="1"/>
    </xf>
    <xf numFmtId="169" fontId="24" fillId="0" borderId="2" xfId="1" applyNumberFormat="1" applyFont="1" applyFill="1" applyBorder="1" applyAlignment="1" applyProtection="1"/>
    <xf numFmtId="169" fontId="0" fillId="0" borderId="0" xfId="1" applyNumberFormat="1" applyFont="1" applyFill="1" applyBorder="1" applyAlignment="1" applyProtection="1"/>
    <xf numFmtId="0" fontId="2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6" fillId="8" borderId="0" xfId="0" applyFont="1" applyFill="1" applyBorder="1" applyAlignment="1">
      <alignment horizontal="center" wrapText="1"/>
    </xf>
    <xf numFmtId="0" fontId="38" fillId="0" borderId="0" xfId="0" applyFont="1" applyBorder="1" applyAlignment="1">
      <alignment wrapText="1"/>
    </xf>
    <xf numFmtId="0" fontId="39" fillId="4" borderId="0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 wrapText="1"/>
    </xf>
    <xf numFmtId="0" fontId="40" fillId="0" borderId="0" xfId="0" applyFont="1" applyBorder="1" applyAlignment="1">
      <alignment horizontal="center"/>
    </xf>
    <xf numFmtId="0" fontId="39" fillId="0" borderId="0" xfId="0" applyFont="1" applyBorder="1" applyAlignment="1">
      <alignment horizontal="center" wrapText="1"/>
    </xf>
    <xf numFmtId="0" fontId="47" fillId="0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</cellXfs>
  <cellStyles count="5">
    <cellStyle name="Ezres" xfId="1" builtinId="3"/>
    <cellStyle name="Hivatkozás" xfId="2" builtinId="8"/>
    <cellStyle name="Normál" xfId="0" builtinId="0"/>
    <cellStyle name="Normál 2" xfId="4"/>
    <cellStyle name="Normal_KTRSZJ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AG133"/>
  <sheetViews>
    <sheetView topLeftCell="B1" workbookViewId="0">
      <selection activeCell="H2" sqref="H2"/>
    </sheetView>
  </sheetViews>
  <sheetFormatPr defaultRowHeight="15" x14ac:dyDescent="0.25"/>
  <cols>
    <col min="1" max="1" width="5.42578125" customWidth="1"/>
    <col min="2" max="2" width="71.140625" customWidth="1"/>
    <col min="3" max="3" width="6.7109375" customWidth="1"/>
    <col min="4" max="4" width="14.140625" customWidth="1"/>
    <col min="5" max="5" width="12.42578125" customWidth="1"/>
    <col min="6" max="6" width="15.140625" customWidth="1"/>
    <col min="7" max="7" width="13.85546875" customWidth="1"/>
    <col min="8" max="8" width="19.28515625" customWidth="1"/>
    <col min="9" max="9" width="17.140625" customWidth="1"/>
    <col min="10" max="10" width="16.28515625" customWidth="1"/>
    <col min="11" max="11" width="19.7109375" customWidth="1"/>
    <col min="13" max="13" width="13.28515625" customWidth="1"/>
    <col min="14" max="14" width="13.85546875" customWidth="1"/>
  </cols>
  <sheetData>
    <row r="1" spans="1:33" ht="17.45" customHeight="1" x14ac:dyDescent="0.25">
      <c r="A1" s="344" t="s">
        <v>0</v>
      </c>
      <c r="B1" s="344"/>
      <c r="C1" s="344"/>
      <c r="D1" s="344"/>
      <c r="E1" s="344"/>
      <c r="F1" s="344"/>
      <c r="G1" s="344"/>
      <c r="H1" s="1"/>
    </row>
    <row r="2" spans="1:33" ht="17.45" customHeight="1" x14ac:dyDescent="0.25">
      <c r="A2" s="344" t="s">
        <v>1</v>
      </c>
      <c r="B2" s="344"/>
      <c r="C2" s="344"/>
      <c r="D2" s="344"/>
      <c r="E2" s="344"/>
      <c r="F2" s="344"/>
      <c r="G2" s="344"/>
      <c r="H2" s="2"/>
    </row>
    <row r="3" spans="1:33" ht="17.45" customHeight="1" x14ac:dyDescent="0.25">
      <c r="A3" s="3"/>
      <c r="B3" s="345" t="s">
        <v>2</v>
      </c>
      <c r="C3" s="345"/>
      <c r="D3" s="345"/>
      <c r="E3" s="345"/>
      <c r="F3" s="345"/>
      <c r="G3" s="345"/>
      <c r="H3" s="2"/>
    </row>
    <row r="4" spans="1:33" ht="16.899999999999999" customHeight="1" x14ac:dyDescent="0.25">
      <c r="A4" s="2"/>
      <c r="B4" s="346" t="s">
        <v>3</v>
      </c>
      <c r="C4" s="346"/>
      <c r="D4" s="346"/>
      <c r="E4" s="346"/>
      <c r="F4" s="346"/>
      <c r="G4" s="346"/>
      <c r="H4" s="2"/>
    </row>
    <row r="5" spans="1:33" ht="30.75" customHeight="1" x14ac:dyDescent="0.25">
      <c r="A5" s="4" t="s">
        <v>4</v>
      </c>
      <c r="B5" s="5" t="s">
        <v>5</v>
      </c>
      <c r="C5" s="6" t="s">
        <v>6</v>
      </c>
      <c r="D5" s="7" t="s">
        <v>7</v>
      </c>
      <c r="E5" s="7" t="s">
        <v>8</v>
      </c>
      <c r="F5" s="7" t="s">
        <v>9</v>
      </c>
      <c r="G5" s="8" t="s">
        <v>10</v>
      </c>
      <c r="H5" s="7" t="s">
        <v>11</v>
      </c>
      <c r="I5" s="7" t="s">
        <v>12</v>
      </c>
      <c r="J5" s="7" t="s">
        <v>13</v>
      </c>
      <c r="K5" s="8" t="s">
        <v>14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x14ac:dyDescent="0.25">
      <c r="A6" s="9" t="s">
        <v>15</v>
      </c>
      <c r="B6" s="10" t="s">
        <v>16</v>
      </c>
      <c r="C6" s="11" t="s">
        <v>17</v>
      </c>
      <c r="D6" s="12">
        <f>SUM('BEVÉTELEK ÖNK'!D7)</f>
        <v>27806802</v>
      </c>
      <c r="E6" s="12">
        <v>0</v>
      </c>
      <c r="F6" s="12">
        <v>0</v>
      </c>
      <c r="G6" s="12">
        <f t="shared" ref="G6:G8" si="0">SUM(D6:F6)</f>
        <v>27806802</v>
      </c>
      <c r="H6" s="12">
        <v>27424702</v>
      </c>
      <c r="I6" s="12">
        <v>0</v>
      </c>
      <c r="J6" s="12">
        <v>0</v>
      </c>
      <c r="K6" s="12">
        <f t="shared" ref="K6:K42" si="1">SUM(H6:J6)</f>
        <v>27424702</v>
      </c>
      <c r="L6" s="13"/>
      <c r="M6" s="13"/>
      <c r="N6" s="1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x14ac:dyDescent="0.25">
      <c r="A7" s="9" t="s">
        <v>18</v>
      </c>
      <c r="B7" s="14" t="s">
        <v>19</v>
      </c>
      <c r="C7" s="11" t="s">
        <v>20</v>
      </c>
      <c r="D7" s="12">
        <f>SUM('BEVÉTELEK ÖNK'!D8)</f>
        <v>29754540</v>
      </c>
      <c r="E7" s="12">
        <v>0</v>
      </c>
      <c r="F7" s="12">
        <v>0</v>
      </c>
      <c r="G7" s="12">
        <f t="shared" si="0"/>
        <v>29754540</v>
      </c>
      <c r="H7" s="12">
        <v>32157930</v>
      </c>
      <c r="I7" s="12">
        <v>0</v>
      </c>
      <c r="J7" s="12">
        <v>0</v>
      </c>
      <c r="K7" s="12">
        <f t="shared" si="1"/>
        <v>32157930</v>
      </c>
      <c r="L7" s="13"/>
      <c r="M7" s="13"/>
      <c r="N7" s="13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x14ac:dyDescent="0.25">
      <c r="A8" s="9" t="s">
        <v>21</v>
      </c>
      <c r="B8" s="14" t="s">
        <v>22</v>
      </c>
      <c r="C8" s="11" t="s">
        <v>23</v>
      </c>
      <c r="D8" s="12">
        <f>SUM('BEVÉTELEK ÖNK'!D9)</f>
        <v>6376000</v>
      </c>
      <c r="E8" s="12">
        <v>0</v>
      </c>
      <c r="F8" s="12">
        <v>0</v>
      </c>
      <c r="G8" s="12">
        <f t="shared" si="0"/>
        <v>6376000</v>
      </c>
      <c r="H8" s="12">
        <v>6376000</v>
      </c>
      <c r="I8" s="12">
        <v>0</v>
      </c>
      <c r="J8" s="12">
        <v>0</v>
      </c>
      <c r="K8" s="12">
        <f t="shared" si="1"/>
        <v>6376000</v>
      </c>
      <c r="L8" s="13"/>
      <c r="M8" s="13"/>
      <c r="N8" s="13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x14ac:dyDescent="0.25">
      <c r="A9" s="9" t="s">
        <v>24</v>
      </c>
      <c r="B9" s="14" t="s">
        <v>25</v>
      </c>
      <c r="C9" s="11" t="s">
        <v>26</v>
      </c>
      <c r="D9" s="12"/>
      <c r="E9" s="12">
        <v>0</v>
      </c>
      <c r="F9" s="12">
        <v>0</v>
      </c>
      <c r="G9" s="12"/>
      <c r="H9" s="12">
        <v>14223285</v>
      </c>
      <c r="I9" s="12">
        <v>0</v>
      </c>
      <c r="J9" s="12">
        <v>0</v>
      </c>
      <c r="K9" s="12">
        <f t="shared" si="1"/>
        <v>14223285</v>
      </c>
      <c r="L9" s="13"/>
      <c r="M9" s="13"/>
      <c r="N9" s="13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x14ac:dyDescent="0.25">
      <c r="A10" s="9" t="s">
        <v>27</v>
      </c>
      <c r="B10" s="14" t="s">
        <v>28</v>
      </c>
      <c r="C10" s="11" t="s">
        <v>29</v>
      </c>
      <c r="D10" s="12">
        <f>SUM('BEVÉTELEK ÖNK'!D11)</f>
        <v>1800000</v>
      </c>
      <c r="E10" s="12">
        <v>0</v>
      </c>
      <c r="F10" s="12">
        <v>0</v>
      </c>
      <c r="G10" s="12">
        <f>SUM(D10:F10)</f>
        <v>1800000</v>
      </c>
      <c r="H10" s="12">
        <v>2593466</v>
      </c>
      <c r="I10" s="12">
        <v>0</v>
      </c>
      <c r="J10" s="12">
        <v>0</v>
      </c>
      <c r="K10" s="12">
        <f t="shared" si="1"/>
        <v>2593466</v>
      </c>
      <c r="L10" s="13"/>
      <c r="M10" s="13"/>
      <c r="N10" s="1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x14ac:dyDescent="0.25">
      <c r="A11" s="9" t="s">
        <v>30</v>
      </c>
      <c r="B11" s="14" t="s">
        <v>31</v>
      </c>
      <c r="C11" s="11" t="s">
        <v>32</v>
      </c>
      <c r="D11" s="12"/>
      <c r="E11" s="12">
        <v>0</v>
      </c>
      <c r="F11" s="12"/>
      <c r="G11" s="12"/>
      <c r="H11" s="12">
        <v>1090950</v>
      </c>
      <c r="I11" s="12"/>
      <c r="J11" s="12"/>
      <c r="K11" s="12">
        <f t="shared" si="1"/>
        <v>1090950</v>
      </c>
      <c r="L11" s="13"/>
      <c r="M11" s="13"/>
      <c r="N11" s="1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x14ac:dyDescent="0.25">
      <c r="A12" s="9" t="s">
        <v>33</v>
      </c>
      <c r="B12" s="14" t="s">
        <v>34</v>
      </c>
      <c r="C12" s="11" t="s">
        <v>35</v>
      </c>
      <c r="D12" s="12">
        <f>SUM('BEVÉTELEK ÖNK'!D13)</f>
        <v>65737342</v>
      </c>
      <c r="E12" s="12">
        <v>0</v>
      </c>
      <c r="F12" s="12">
        <v>0</v>
      </c>
      <c r="G12" s="12">
        <f t="shared" ref="G12:G13" si="2">SUM(D12:F12)</f>
        <v>65737342</v>
      </c>
      <c r="H12" s="12">
        <f>SUM(H6:H11)</f>
        <v>83866333</v>
      </c>
      <c r="I12" s="12">
        <v>0</v>
      </c>
      <c r="J12" s="12">
        <v>0</v>
      </c>
      <c r="K12" s="12">
        <f t="shared" si="1"/>
        <v>83866333</v>
      </c>
      <c r="L12" s="13"/>
      <c r="M12" s="13"/>
      <c r="N12" s="1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x14ac:dyDescent="0.25">
      <c r="A13" s="9" t="s">
        <v>36</v>
      </c>
      <c r="B13" s="14" t="s">
        <v>37</v>
      </c>
      <c r="C13" s="11" t="s">
        <v>38</v>
      </c>
      <c r="D13" s="12">
        <f>SUM('BEVÉTELEK ÖNK'!D14)</f>
        <v>17781663</v>
      </c>
      <c r="E13" s="12">
        <v>0</v>
      </c>
      <c r="F13" s="12">
        <v>0</v>
      </c>
      <c r="G13" s="12">
        <f t="shared" si="2"/>
        <v>17781663</v>
      </c>
      <c r="H13" s="12">
        <v>14326140</v>
      </c>
      <c r="I13" s="12">
        <v>74719942</v>
      </c>
      <c r="J13" s="12">
        <v>0</v>
      </c>
      <c r="K13" s="12">
        <f t="shared" si="1"/>
        <v>89046082</v>
      </c>
      <c r="L13" s="13"/>
      <c r="M13" s="13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3" x14ac:dyDescent="0.25">
      <c r="A14" s="9" t="s">
        <v>39</v>
      </c>
      <c r="B14" s="15" t="s">
        <v>40</v>
      </c>
      <c r="C14" s="16" t="s">
        <v>41</v>
      </c>
      <c r="D14" s="17">
        <f>SUM(D12+D13)</f>
        <v>83519005</v>
      </c>
      <c r="E14" s="12">
        <v>0</v>
      </c>
      <c r="F14" s="12">
        <v>0</v>
      </c>
      <c r="G14" s="17">
        <f>SUM(G12:G13)</f>
        <v>83519005</v>
      </c>
      <c r="H14" s="18">
        <f>SUM(H12+H13)</f>
        <v>98192473</v>
      </c>
      <c r="I14" s="18">
        <f>SUM(I13)</f>
        <v>74719942</v>
      </c>
      <c r="J14" s="12">
        <v>0</v>
      </c>
      <c r="K14" s="18">
        <f t="shared" si="1"/>
        <v>172912415</v>
      </c>
      <c r="L14" s="13"/>
      <c r="M14" s="13"/>
      <c r="N14" s="13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x14ac:dyDescent="0.25">
      <c r="A15" s="9" t="s">
        <v>42</v>
      </c>
      <c r="B15" s="14" t="s">
        <v>43</v>
      </c>
      <c r="C15" s="11" t="s">
        <v>44</v>
      </c>
      <c r="D15" s="12">
        <f>SUM('BEVÉTELEK ÖNK'!D16)</f>
        <v>32127349</v>
      </c>
      <c r="E15" s="12">
        <v>0</v>
      </c>
      <c r="F15" s="12">
        <v>0</v>
      </c>
      <c r="G15" s="12">
        <f t="shared" ref="G15:G23" si="3">SUM(D15:F15)</f>
        <v>32127349</v>
      </c>
      <c r="H15" s="12">
        <v>0</v>
      </c>
      <c r="I15" s="12">
        <v>0</v>
      </c>
      <c r="J15" s="12">
        <v>0</v>
      </c>
      <c r="K15" s="12">
        <f t="shared" si="1"/>
        <v>0</v>
      </c>
      <c r="L15" s="13"/>
      <c r="M15" s="13"/>
      <c r="N15" s="13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x14ac:dyDescent="0.25">
      <c r="A16" s="9" t="s">
        <v>45</v>
      </c>
      <c r="B16" s="14" t="s">
        <v>46</v>
      </c>
      <c r="C16" s="11" t="s">
        <v>47</v>
      </c>
      <c r="D16" s="12">
        <f>SUM('BEVÉTELEK ÖNK'!D17)</f>
        <v>0</v>
      </c>
      <c r="E16" s="12">
        <v>0</v>
      </c>
      <c r="F16" s="12">
        <v>0</v>
      </c>
      <c r="G16" s="12">
        <f t="shared" si="3"/>
        <v>0</v>
      </c>
      <c r="H16" s="12">
        <v>64474985</v>
      </c>
      <c r="I16" s="12">
        <v>0</v>
      </c>
      <c r="J16" s="12">
        <v>0</v>
      </c>
      <c r="K16" s="12">
        <f t="shared" si="1"/>
        <v>64474985</v>
      </c>
      <c r="L16" s="13"/>
      <c r="M16" s="13"/>
      <c r="N16" s="13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x14ac:dyDescent="0.25">
      <c r="A17" s="9" t="s">
        <v>48</v>
      </c>
      <c r="B17" s="19" t="s">
        <v>49</v>
      </c>
      <c r="C17" s="16" t="s">
        <v>50</v>
      </c>
      <c r="D17" s="17">
        <f>SUM('BEVÉTELEK ÖNK'!D18)</f>
        <v>32127349</v>
      </c>
      <c r="E17" s="12">
        <v>0</v>
      </c>
      <c r="F17" s="12">
        <v>0</v>
      </c>
      <c r="G17" s="17">
        <f t="shared" si="3"/>
        <v>32127349</v>
      </c>
      <c r="H17" s="12">
        <f>SUM(H15:H16)</f>
        <v>64474985</v>
      </c>
      <c r="I17" s="12">
        <v>0</v>
      </c>
      <c r="J17" s="12">
        <v>0</v>
      </c>
      <c r="K17" s="18">
        <f t="shared" si="1"/>
        <v>64474985</v>
      </c>
      <c r="L17" s="13"/>
      <c r="M17" s="13"/>
      <c r="N17" s="13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x14ac:dyDescent="0.25">
      <c r="A18" s="9" t="s">
        <v>51</v>
      </c>
      <c r="B18" s="14" t="s">
        <v>52</v>
      </c>
      <c r="C18" s="11" t="s">
        <v>53</v>
      </c>
      <c r="D18" s="12">
        <f>SUM('BEVÉTELEK ÖNK'!D19)</f>
        <v>22910491</v>
      </c>
      <c r="E18" s="12">
        <v>0</v>
      </c>
      <c r="F18" s="12">
        <v>0</v>
      </c>
      <c r="G18" s="12">
        <f t="shared" si="3"/>
        <v>22910491</v>
      </c>
      <c r="H18" s="12">
        <f t="shared" ref="H18:H19" si="4">SUM(E18:G18)</f>
        <v>22910491</v>
      </c>
      <c r="I18" s="12">
        <v>0</v>
      </c>
      <c r="J18" s="12">
        <v>0</v>
      </c>
      <c r="K18" s="12">
        <f t="shared" si="1"/>
        <v>22910491</v>
      </c>
      <c r="L18" s="13"/>
      <c r="M18" s="13"/>
      <c r="N18" s="13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x14ac:dyDescent="0.25">
      <c r="A19" s="9" t="s">
        <v>54</v>
      </c>
      <c r="B19" s="14" t="s">
        <v>55</v>
      </c>
      <c r="C19" s="11" t="s">
        <v>56</v>
      </c>
      <c r="D19" s="12">
        <f>SUM('BEVÉTELEK ÖNK'!D20)</f>
        <v>15385294</v>
      </c>
      <c r="E19" s="12">
        <v>0</v>
      </c>
      <c r="F19" s="12">
        <v>0</v>
      </c>
      <c r="G19" s="12">
        <f t="shared" si="3"/>
        <v>15385294</v>
      </c>
      <c r="H19" s="12">
        <f t="shared" si="4"/>
        <v>15385294</v>
      </c>
      <c r="I19" s="12">
        <v>0</v>
      </c>
      <c r="J19" s="12">
        <v>0</v>
      </c>
      <c r="K19" s="12">
        <f t="shared" si="1"/>
        <v>15385294</v>
      </c>
      <c r="L19" s="13"/>
      <c r="M19" s="13"/>
      <c r="N19" s="13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x14ac:dyDescent="0.25">
      <c r="A20" s="9" t="s">
        <v>57</v>
      </c>
      <c r="B20" s="14" t="s">
        <v>58</v>
      </c>
      <c r="C20" s="11" t="s">
        <v>59</v>
      </c>
      <c r="D20" s="12">
        <f>SUM('BEVÉTELEK ÖNK'!D23)</f>
        <v>3229810</v>
      </c>
      <c r="E20" s="12">
        <v>0</v>
      </c>
      <c r="F20" s="12">
        <v>0</v>
      </c>
      <c r="G20" s="12">
        <f t="shared" si="3"/>
        <v>3229810</v>
      </c>
      <c r="H20" s="12">
        <v>0</v>
      </c>
      <c r="I20" s="12">
        <v>0</v>
      </c>
      <c r="J20" s="12">
        <v>0</v>
      </c>
      <c r="K20" s="12">
        <f t="shared" si="1"/>
        <v>0</v>
      </c>
      <c r="L20" s="13"/>
      <c r="M20" s="13"/>
      <c r="N20" s="13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x14ac:dyDescent="0.25">
      <c r="A21" s="9" t="s">
        <v>60</v>
      </c>
      <c r="B21" s="14" t="s">
        <v>61</v>
      </c>
      <c r="C21" s="11" t="s">
        <v>62</v>
      </c>
      <c r="D21" s="12">
        <f>SUM('BEVÉTELEK ÖNK'!D24)</f>
        <v>0</v>
      </c>
      <c r="E21" s="12">
        <v>0</v>
      </c>
      <c r="F21" s="12">
        <v>0</v>
      </c>
      <c r="G21" s="12">
        <f t="shared" si="3"/>
        <v>0</v>
      </c>
      <c r="H21" s="12">
        <v>143730</v>
      </c>
      <c r="I21" s="12">
        <v>0</v>
      </c>
      <c r="J21" s="12">
        <v>0</v>
      </c>
      <c r="K21" s="12">
        <f t="shared" si="1"/>
        <v>143730</v>
      </c>
      <c r="L21" s="13"/>
      <c r="M21" s="13"/>
      <c r="N21" s="13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x14ac:dyDescent="0.25">
      <c r="A22" s="9" t="s">
        <v>63</v>
      </c>
      <c r="B22" s="20" t="s">
        <v>64</v>
      </c>
      <c r="C22" s="21" t="s">
        <v>65</v>
      </c>
      <c r="D22" s="12">
        <f>SUM(D18:D21)</f>
        <v>41525595</v>
      </c>
      <c r="E22" s="12">
        <v>0</v>
      </c>
      <c r="F22" s="12">
        <v>0</v>
      </c>
      <c r="G22" s="12">
        <f t="shared" si="3"/>
        <v>41525595</v>
      </c>
      <c r="H22" s="12">
        <f>SUM(H19:H21)</f>
        <v>15529024</v>
      </c>
      <c r="I22" s="12">
        <v>0</v>
      </c>
      <c r="J22" s="12">
        <v>0</v>
      </c>
      <c r="K22" s="12">
        <f t="shared" si="1"/>
        <v>15529024</v>
      </c>
      <c r="L22" s="13"/>
      <c r="M22" s="13"/>
      <c r="N22" s="13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x14ac:dyDescent="0.25">
      <c r="A23" s="9" t="s">
        <v>66</v>
      </c>
      <c r="B23" s="14" t="s">
        <v>67</v>
      </c>
      <c r="C23" s="11" t="s">
        <v>68</v>
      </c>
      <c r="D23" s="12">
        <f>SUM('BEVÉTELEK ÖNK'!D26)</f>
        <v>49870</v>
      </c>
      <c r="E23" s="12">
        <v>0</v>
      </c>
      <c r="F23" s="12">
        <v>0</v>
      </c>
      <c r="G23" s="12">
        <f t="shared" si="3"/>
        <v>49870</v>
      </c>
      <c r="H23" s="12">
        <v>184799</v>
      </c>
      <c r="I23" s="12">
        <v>0</v>
      </c>
      <c r="J23" s="12">
        <v>0</v>
      </c>
      <c r="K23" s="12">
        <f t="shared" si="1"/>
        <v>184799</v>
      </c>
      <c r="L23" s="13"/>
      <c r="M23" s="13"/>
      <c r="N23" s="13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x14ac:dyDescent="0.25">
      <c r="A24" s="9" t="s">
        <v>69</v>
      </c>
      <c r="B24" s="15" t="s">
        <v>70</v>
      </c>
      <c r="C24" s="16" t="s">
        <v>71</v>
      </c>
      <c r="D24" s="17">
        <f>SUM(D22:D23)</f>
        <v>41575465</v>
      </c>
      <c r="E24" s="12">
        <v>0</v>
      </c>
      <c r="F24" s="12">
        <v>0</v>
      </c>
      <c r="G24" s="17">
        <f>SUM(G22:G23)</f>
        <v>41575465</v>
      </c>
      <c r="H24" s="18">
        <f>SUM(H18+H22+H23)</f>
        <v>38624314</v>
      </c>
      <c r="I24" s="18">
        <v>0</v>
      </c>
      <c r="J24" s="18">
        <v>0</v>
      </c>
      <c r="K24" s="18">
        <f t="shared" si="1"/>
        <v>38624314</v>
      </c>
      <c r="L24" s="13"/>
      <c r="M24" s="13"/>
      <c r="N24" s="13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x14ac:dyDescent="0.25">
      <c r="A25" s="9" t="s">
        <v>72</v>
      </c>
      <c r="B25" s="22" t="s">
        <v>73</v>
      </c>
      <c r="C25" s="11" t="s">
        <v>74</v>
      </c>
      <c r="D25" s="12">
        <f>SUM('BEVÉTELEK ÖNK'!D28)</f>
        <v>18650000</v>
      </c>
      <c r="E25" s="12">
        <v>0</v>
      </c>
      <c r="F25" s="12">
        <v>16618151</v>
      </c>
      <c r="G25" s="12">
        <f t="shared" ref="G25:G31" si="5">SUM(D25:F25)</f>
        <v>35268151</v>
      </c>
      <c r="H25" s="12">
        <v>52322866</v>
      </c>
      <c r="I25" s="12">
        <v>0</v>
      </c>
      <c r="J25" s="12">
        <v>16618151</v>
      </c>
      <c r="K25" s="12">
        <f t="shared" si="1"/>
        <v>68941017</v>
      </c>
      <c r="L25" s="13"/>
      <c r="M25" s="13"/>
      <c r="N25" s="13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x14ac:dyDescent="0.25">
      <c r="A26" s="9" t="s">
        <v>75</v>
      </c>
      <c r="B26" s="22" t="s">
        <v>76</v>
      </c>
      <c r="C26" s="11" t="s">
        <v>77</v>
      </c>
      <c r="D26" s="12">
        <f>SUM('BEVÉTELEK ÖNK'!D29)</f>
        <v>0</v>
      </c>
      <c r="E26" s="12">
        <v>0</v>
      </c>
      <c r="F26" s="12">
        <v>0</v>
      </c>
      <c r="G26" s="12">
        <f t="shared" si="5"/>
        <v>0</v>
      </c>
      <c r="H26" s="12">
        <v>566508</v>
      </c>
      <c r="I26" s="12">
        <v>0</v>
      </c>
      <c r="J26" s="12">
        <v>0</v>
      </c>
      <c r="K26" s="12">
        <f t="shared" si="1"/>
        <v>566508</v>
      </c>
      <c r="L26" s="13"/>
      <c r="M26" s="13"/>
      <c r="N26" s="13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x14ac:dyDescent="0.25">
      <c r="A27" s="9" t="s">
        <v>78</v>
      </c>
      <c r="B27" s="22" t="s">
        <v>79</v>
      </c>
      <c r="C27" s="11" t="s">
        <v>80</v>
      </c>
      <c r="D27" s="12">
        <v>50000000</v>
      </c>
      <c r="E27" s="12">
        <v>0</v>
      </c>
      <c r="F27" s="12">
        <v>0</v>
      </c>
      <c r="G27" s="12">
        <f t="shared" si="5"/>
        <v>50000000</v>
      </c>
      <c r="H27" s="12">
        <v>3044650</v>
      </c>
      <c r="I27" s="12">
        <v>0</v>
      </c>
      <c r="J27" s="12">
        <v>0</v>
      </c>
      <c r="K27" s="12">
        <f t="shared" si="1"/>
        <v>3044650</v>
      </c>
      <c r="L27" s="13"/>
      <c r="M27" s="13"/>
      <c r="N27" s="13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x14ac:dyDescent="0.25">
      <c r="A28" s="9" t="s">
        <v>81</v>
      </c>
      <c r="B28" s="22" t="s">
        <v>82</v>
      </c>
      <c r="C28" s="11" t="s">
        <v>83</v>
      </c>
      <c r="D28" s="12">
        <v>0</v>
      </c>
      <c r="E28" s="12">
        <v>0</v>
      </c>
      <c r="F28" s="12">
        <f>SUM('BEVÉTEL ÓVODA'!D8)</f>
        <v>2460886</v>
      </c>
      <c r="G28" s="12">
        <f t="shared" si="5"/>
        <v>2460886</v>
      </c>
      <c r="H28" s="12">
        <v>0</v>
      </c>
      <c r="I28" s="12">
        <v>0</v>
      </c>
      <c r="J28" s="12">
        <v>2460886</v>
      </c>
      <c r="K28" s="12">
        <f t="shared" si="1"/>
        <v>2460886</v>
      </c>
      <c r="L28" s="13"/>
      <c r="M28" s="13"/>
      <c r="N28" s="13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x14ac:dyDescent="0.25">
      <c r="A29" s="9" t="s">
        <v>84</v>
      </c>
      <c r="B29" s="22" t="s">
        <v>85</v>
      </c>
      <c r="C29" s="11" t="s">
        <v>86</v>
      </c>
      <c r="D29" s="12">
        <f>SUM('BEVÉTELEK ÖNK'!D31)</f>
        <v>4295000</v>
      </c>
      <c r="E29" s="12">
        <v>0</v>
      </c>
      <c r="F29" s="12">
        <f>SUM('BEVÉTEL ÓVODA'!D9)</f>
        <v>5151345</v>
      </c>
      <c r="G29" s="12">
        <f t="shared" si="5"/>
        <v>9446345</v>
      </c>
      <c r="H29" s="12">
        <v>11248152</v>
      </c>
      <c r="I29" s="12">
        <v>0</v>
      </c>
      <c r="J29" s="12">
        <v>5151345</v>
      </c>
      <c r="K29" s="12">
        <f t="shared" si="1"/>
        <v>16399497</v>
      </c>
      <c r="L29" s="13"/>
      <c r="M29" s="13"/>
      <c r="N29" s="13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x14ac:dyDescent="0.25">
      <c r="A30" s="9" t="s">
        <v>87</v>
      </c>
      <c r="B30" s="23" t="s">
        <v>88</v>
      </c>
      <c r="C30" s="21" t="s">
        <v>89</v>
      </c>
      <c r="D30" s="12">
        <f>SUM('BEVÉTELEK ÖNK'!D33)</f>
        <v>0</v>
      </c>
      <c r="E30" s="12">
        <v>0</v>
      </c>
      <c r="F30" s="12">
        <f>SUM('BEVÉTEL ÓVODA'!D10)</f>
        <v>0</v>
      </c>
      <c r="G30" s="12">
        <f t="shared" si="5"/>
        <v>0</v>
      </c>
      <c r="H30" s="12">
        <v>20</v>
      </c>
      <c r="I30" s="12">
        <v>0</v>
      </c>
      <c r="J30" s="12">
        <v>1</v>
      </c>
      <c r="K30" s="18">
        <f t="shared" si="1"/>
        <v>21</v>
      </c>
      <c r="L30" s="13"/>
      <c r="M30" s="13"/>
      <c r="N30" s="13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x14ac:dyDescent="0.25">
      <c r="A31" s="9" t="s">
        <v>90</v>
      </c>
      <c r="B31" s="22" t="s">
        <v>91</v>
      </c>
      <c r="C31" s="11" t="s">
        <v>92</v>
      </c>
      <c r="D31" s="12">
        <f>SUM('BEVÉTELEK ÖNK'!D34)</f>
        <v>800000</v>
      </c>
      <c r="E31" s="12">
        <v>0</v>
      </c>
      <c r="F31" s="12">
        <f>SUM('BEVÉTEL ÓVODA'!D11)</f>
        <v>0</v>
      </c>
      <c r="G31" s="12">
        <f t="shared" si="5"/>
        <v>800000</v>
      </c>
      <c r="H31" s="12">
        <v>1825413</v>
      </c>
      <c r="I31" s="12">
        <v>0</v>
      </c>
      <c r="J31" s="12">
        <v>5000</v>
      </c>
      <c r="K31" s="12">
        <f t="shared" si="1"/>
        <v>1830413</v>
      </c>
      <c r="L31" s="13"/>
      <c r="M31" s="13"/>
      <c r="N31" s="13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x14ac:dyDescent="0.25">
      <c r="A32" s="9" t="s">
        <v>93</v>
      </c>
      <c r="B32" s="15" t="s">
        <v>94</v>
      </c>
      <c r="C32" s="16" t="s">
        <v>95</v>
      </c>
      <c r="D32" s="17">
        <f>SUM(D25:D31)</f>
        <v>73745000</v>
      </c>
      <c r="E32" s="12">
        <v>0</v>
      </c>
      <c r="F32" s="18">
        <f>SUM('BEVÉTEL ÓVODA'!D12)</f>
        <v>24230382</v>
      </c>
      <c r="G32" s="17">
        <f>SUM(G25:G31)</f>
        <v>97975382</v>
      </c>
      <c r="H32" s="18">
        <f>SUM(H25:H31)</f>
        <v>69007609</v>
      </c>
      <c r="I32" s="18">
        <v>0</v>
      </c>
      <c r="J32" s="18">
        <f>SUM(J25+J28+J29+J30+J31)</f>
        <v>24235383</v>
      </c>
      <c r="K32" s="18">
        <f t="shared" si="1"/>
        <v>93242992</v>
      </c>
      <c r="L32" s="13"/>
      <c r="M32" s="13"/>
      <c r="N32" s="13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s="28" customFormat="1" ht="14.25" x14ac:dyDescent="0.2">
      <c r="A33" s="9" t="s">
        <v>96</v>
      </c>
      <c r="B33" s="24" t="s">
        <v>97</v>
      </c>
      <c r="C33" s="25" t="s">
        <v>98</v>
      </c>
      <c r="D33" s="12">
        <f>SUM('BEVÉTELEK ÖNK'!D36)</f>
        <v>0</v>
      </c>
      <c r="E33" s="12">
        <v>0</v>
      </c>
      <c r="F33" s="12">
        <v>0</v>
      </c>
      <c r="G33" s="12">
        <f>SUM(D33:F33)</f>
        <v>0</v>
      </c>
      <c r="H33" s="12">
        <v>1600000</v>
      </c>
      <c r="I33" s="12">
        <v>0</v>
      </c>
      <c r="J33" s="12">
        <v>0</v>
      </c>
      <c r="K33" s="12">
        <f t="shared" si="1"/>
        <v>1600000</v>
      </c>
      <c r="L33" s="26"/>
      <c r="M33" s="26"/>
      <c r="N33" s="26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</row>
    <row r="34" spans="1:33" s="28" customFormat="1" ht="14.25" x14ac:dyDescent="0.2">
      <c r="A34" s="9" t="s">
        <v>99</v>
      </c>
      <c r="B34" s="29" t="s">
        <v>100</v>
      </c>
      <c r="C34" s="30" t="s">
        <v>101</v>
      </c>
      <c r="D34" s="17">
        <f>SUM('BEVÉTELEK ÖNK'!D37)</f>
        <v>0</v>
      </c>
      <c r="E34" s="12">
        <v>0</v>
      </c>
      <c r="F34" s="12">
        <v>0</v>
      </c>
      <c r="G34" s="17">
        <f>SUM(G33:G33)</f>
        <v>0</v>
      </c>
      <c r="H34" s="18">
        <f>SUM(H33:H33)</f>
        <v>1600000</v>
      </c>
      <c r="I34" s="12">
        <v>0</v>
      </c>
      <c r="J34" s="12">
        <v>0</v>
      </c>
      <c r="K34" s="18">
        <f t="shared" si="1"/>
        <v>1600000</v>
      </c>
      <c r="L34" s="26"/>
      <c r="M34" s="26"/>
      <c r="N34" s="26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</row>
    <row r="35" spans="1:33" s="28" customFormat="1" ht="14.25" x14ac:dyDescent="0.2">
      <c r="A35" s="9" t="s">
        <v>102</v>
      </c>
      <c r="B35" s="25" t="s">
        <v>103</v>
      </c>
      <c r="C35" s="25" t="s">
        <v>104</v>
      </c>
      <c r="D35" s="12">
        <f>SUM('BEVÉTELEK ÖNK'!D38)</f>
        <v>0</v>
      </c>
      <c r="E35" s="12">
        <v>0</v>
      </c>
      <c r="F35" s="12">
        <v>0</v>
      </c>
      <c r="G35" s="12">
        <f t="shared" ref="G35:G36" si="6">SUM(D35:F35)</f>
        <v>0</v>
      </c>
      <c r="H35" s="12">
        <v>100000</v>
      </c>
      <c r="I35" s="12">
        <v>0</v>
      </c>
      <c r="J35" s="12">
        <v>0</v>
      </c>
      <c r="K35" s="12">
        <f t="shared" si="1"/>
        <v>100000</v>
      </c>
      <c r="L35" s="26"/>
      <c r="M35" s="26"/>
      <c r="N35" s="26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</row>
    <row r="36" spans="1:33" s="28" customFormat="1" ht="14.25" x14ac:dyDescent="0.2">
      <c r="A36" s="9" t="s">
        <v>105</v>
      </c>
      <c r="B36" s="24" t="s">
        <v>106</v>
      </c>
      <c r="C36" s="25" t="s">
        <v>107</v>
      </c>
      <c r="D36" s="12">
        <v>0</v>
      </c>
      <c r="E36" s="12">
        <v>0</v>
      </c>
      <c r="F36" s="12">
        <v>0</v>
      </c>
      <c r="G36" s="12">
        <f t="shared" si="6"/>
        <v>0</v>
      </c>
      <c r="H36" s="12">
        <v>0</v>
      </c>
      <c r="I36" s="12">
        <v>0</v>
      </c>
      <c r="J36" s="12">
        <v>0</v>
      </c>
      <c r="K36" s="12">
        <f t="shared" si="1"/>
        <v>0</v>
      </c>
      <c r="L36" s="26"/>
      <c r="M36" s="26"/>
      <c r="N36" s="26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</row>
    <row r="37" spans="1:33" s="28" customFormat="1" ht="14.25" x14ac:dyDescent="0.2">
      <c r="A37" s="9" t="s">
        <v>108</v>
      </c>
      <c r="B37" s="29" t="s">
        <v>109</v>
      </c>
      <c r="C37" s="30" t="s">
        <v>110</v>
      </c>
      <c r="D37" s="17">
        <f>SUM('BEVÉTELEK ÖNK'!D39)</f>
        <v>0</v>
      </c>
      <c r="E37" s="12">
        <v>0</v>
      </c>
      <c r="F37" s="12">
        <v>0</v>
      </c>
      <c r="G37" s="17">
        <f>SUM(G35:G36)</f>
        <v>0</v>
      </c>
      <c r="H37" s="18">
        <f>SUM(H35:H36)</f>
        <v>100000</v>
      </c>
      <c r="I37" s="12">
        <v>0</v>
      </c>
      <c r="J37" s="12">
        <v>0</v>
      </c>
      <c r="K37" s="18">
        <f t="shared" si="1"/>
        <v>100000</v>
      </c>
      <c r="L37" s="26"/>
      <c r="M37" s="26"/>
      <c r="N37" s="26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</row>
    <row r="38" spans="1:33" x14ac:dyDescent="0.25">
      <c r="A38" s="9" t="s">
        <v>111</v>
      </c>
      <c r="B38" s="31" t="s">
        <v>112</v>
      </c>
      <c r="C38" s="32" t="s">
        <v>113</v>
      </c>
      <c r="D38" s="33">
        <f>SUM(D14+D17+D24+D32)</f>
        <v>230966819</v>
      </c>
      <c r="E38" s="33">
        <f>SUM('BEVÉTELEK TÁRSULÁS'!E9)</f>
        <v>0</v>
      </c>
      <c r="F38" s="33">
        <f>SUM('BEVÉTEL ÓVODA'!D13)</f>
        <v>24230382</v>
      </c>
      <c r="G38" s="33">
        <f>SUM(G14+G17+G24+G32+G34+G37)</f>
        <v>255197201</v>
      </c>
      <c r="H38" s="33">
        <f>SUM(H14+H17+H24+H32+H34+H37)</f>
        <v>271999381</v>
      </c>
      <c r="I38" s="33">
        <f>SUM(I14)</f>
        <v>74719942</v>
      </c>
      <c r="J38" s="33">
        <f>SUM(J32)</f>
        <v>24235383</v>
      </c>
      <c r="K38" s="33">
        <f t="shared" si="1"/>
        <v>370954706</v>
      </c>
      <c r="L38" s="13"/>
      <c r="M38" s="13"/>
      <c r="N38" s="13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x14ac:dyDescent="0.25">
      <c r="A39" s="9" t="s">
        <v>114</v>
      </c>
      <c r="B39" s="14" t="s">
        <v>115</v>
      </c>
      <c r="C39" s="11" t="s">
        <v>116</v>
      </c>
      <c r="D39" s="12">
        <f>SUM('BEVÉTELEK ÖNK'!D41)</f>
        <v>103770784</v>
      </c>
      <c r="E39" s="12">
        <f>SUM('BEVÉTELEK TÁRSULÁS'!D10)</f>
        <v>104094</v>
      </c>
      <c r="F39" s="12">
        <f>SUM('BEVÉTEL ÓVODA'!D14)</f>
        <v>123965</v>
      </c>
      <c r="G39" s="12">
        <f t="shared" ref="G39:G41" si="7">SUM(D39:F39)</f>
        <v>103998843</v>
      </c>
      <c r="H39" s="12">
        <v>85482904</v>
      </c>
      <c r="I39" s="12">
        <v>104122</v>
      </c>
      <c r="J39" s="12">
        <v>81267</v>
      </c>
      <c r="K39" s="12">
        <f t="shared" si="1"/>
        <v>85668293</v>
      </c>
      <c r="L39" s="13"/>
      <c r="M39" s="13"/>
      <c r="N39" s="13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x14ac:dyDescent="0.25">
      <c r="A40" s="9" t="s">
        <v>117</v>
      </c>
      <c r="B40" s="20" t="s">
        <v>118</v>
      </c>
      <c r="C40" s="21" t="s">
        <v>119</v>
      </c>
      <c r="D40" s="12">
        <f>SUM('BEVÉTELEK ÖNK'!D42)</f>
        <v>103770784</v>
      </c>
      <c r="E40" s="12">
        <f>SUM('BEVÉTELEK TÁRSULÁS'!D12)</f>
        <v>104094</v>
      </c>
      <c r="F40" s="12">
        <f>SUM('BEVÉTEL ÓVODA'!D15)</f>
        <v>123965</v>
      </c>
      <c r="G40" s="12">
        <f t="shared" si="7"/>
        <v>103998843</v>
      </c>
      <c r="H40" s="12">
        <f>SUM(H39:H39)</f>
        <v>85482904</v>
      </c>
      <c r="I40" s="12">
        <f>SUM(I39:I39)</f>
        <v>104122</v>
      </c>
      <c r="J40" s="18">
        <f>SUM(J39:J39)</f>
        <v>81267</v>
      </c>
      <c r="K40" s="12">
        <f t="shared" si="1"/>
        <v>85668293</v>
      </c>
      <c r="L40" s="13"/>
      <c r="M40" s="13"/>
      <c r="N40" s="13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x14ac:dyDescent="0.25">
      <c r="A41" s="9" t="s">
        <v>120</v>
      </c>
      <c r="B41" s="22" t="s">
        <v>121</v>
      </c>
      <c r="C41" s="11" t="s">
        <v>122</v>
      </c>
      <c r="D41" s="12">
        <v>0</v>
      </c>
      <c r="E41" s="12">
        <f>SUM('BEVÉTELEK TÁRSULÁS'!D13)</f>
        <v>0</v>
      </c>
      <c r="F41" s="12">
        <v>0</v>
      </c>
      <c r="G41" s="12">
        <f t="shared" si="7"/>
        <v>0</v>
      </c>
      <c r="H41" s="12">
        <v>3060985</v>
      </c>
      <c r="I41" s="12">
        <v>0</v>
      </c>
      <c r="J41" s="12">
        <v>0</v>
      </c>
      <c r="K41" s="12">
        <f t="shared" si="1"/>
        <v>3060985</v>
      </c>
      <c r="L41" s="13"/>
      <c r="M41" s="13"/>
      <c r="N41" s="1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x14ac:dyDescent="0.25">
      <c r="A42" s="9" t="s">
        <v>123</v>
      </c>
      <c r="B42" s="34" t="s">
        <v>124</v>
      </c>
      <c r="C42" s="35" t="s">
        <v>125</v>
      </c>
      <c r="D42" s="36">
        <v>0</v>
      </c>
      <c r="E42" s="36">
        <f>SUM('BEVÉTELEK TÁRSULÁS'!E15)</f>
        <v>68026305</v>
      </c>
      <c r="F42" s="36">
        <f>SUM('BEVÉTEL ÓVODA'!D16)</f>
        <v>68026305</v>
      </c>
      <c r="G42" s="36">
        <v>0</v>
      </c>
      <c r="H42" s="12">
        <v>0</v>
      </c>
      <c r="I42" s="12">
        <v>0</v>
      </c>
      <c r="J42" s="12">
        <v>74719942</v>
      </c>
      <c r="K42" s="12">
        <f t="shared" si="1"/>
        <v>74719942</v>
      </c>
      <c r="L42" s="13"/>
      <c r="M42" s="13"/>
      <c r="N42" s="1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4.25" customHeight="1" x14ac:dyDescent="0.25">
      <c r="A43" s="9" t="s">
        <v>126</v>
      </c>
      <c r="B43" s="22" t="s">
        <v>127</v>
      </c>
      <c r="C43" s="11" t="s">
        <v>128</v>
      </c>
      <c r="D43" s="12">
        <f>SUM('BEVÉTELEK ÖNK'!D44)</f>
        <v>103770784</v>
      </c>
      <c r="E43" s="12">
        <f>SUM('BEVÉTELEK TÁRSULÁS'!E16)</f>
        <v>68130399</v>
      </c>
      <c r="F43" s="12">
        <f>SUM('BEVÉTEL ÓVODA'!D17)</f>
        <v>68150270</v>
      </c>
      <c r="G43" s="12">
        <f>SUM(G40)</f>
        <v>103998843</v>
      </c>
      <c r="H43" s="12">
        <f>SUM(H40:H41)</f>
        <v>88543889</v>
      </c>
      <c r="I43" s="12">
        <v>0</v>
      </c>
      <c r="J43" s="12">
        <v>0</v>
      </c>
      <c r="K43" s="12">
        <f>SUM(K40:K42)</f>
        <v>163449220</v>
      </c>
      <c r="L43" s="13"/>
      <c r="M43" s="13"/>
      <c r="N43" s="1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x14ac:dyDescent="0.25">
      <c r="A44" s="9" t="s">
        <v>129</v>
      </c>
      <c r="B44" s="31" t="s">
        <v>130</v>
      </c>
      <c r="C44" s="32" t="s">
        <v>131</v>
      </c>
      <c r="D44" s="33">
        <f>SUM('BEVÉTELEK ÖNK'!D45)</f>
        <v>103770784</v>
      </c>
      <c r="E44" s="33">
        <f>SUM('BEVÉTELEK TÁRSULÁS'!E17)</f>
        <v>68130399</v>
      </c>
      <c r="F44" s="33">
        <f>SUM('BEVÉTEL ÓVODA'!D18)</f>
        <v>68150270</v>
      </c>
      <c r="G44" s="33">
        <f>SUM(G43)</f>
        <v>103998843</v>
      </c>
      <c r="H44" s="33">
        <f>SUM(H43)</f>
        <v>88543889</v>
      </c>
      <c r="I44" s="33">
        <f>SUM(I40)</f>
        <v>104122</v>
      </c>
      <c r="J44" s="33">
        <f>SUM(J40:J42)</f>
        <v>74801209</v>
      </c>
      <c r="K44" s="33">
        <f t="shared" ref="K44:K45" si="8">SUM(H44:J44)</f>
        <v>163449220</v>
      </c>
      <c r="L44" s="13"/>
      <c r="M44" s="13"/>
      <c r="N44" s="1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x14ac:dyDescent="0.25">
      <c r="A45" s="9" t="s">
        <v>132</v>
      </c>
      <c r="B45" s="37" t="s">
        <v>133</v>
      </c>
      <c r="C45" s="38"/>
      <c r="D45" s="39">
        <f>SUM(D38+D44)</f>
        <v>334737603</v>
      </c>
      <c r="E45" s="39">
        <f>SUM('BEVÉTELEK TÁRSULÁS'!E18)</f>
        <v>68130399</v>
      </c>
      <c r="F45" s="39">
        <f>SUM('BEVÉTEL ÓVODA'!D19)</f>
        <v>92380652</v>
      </c>
      <c r="G45" s="39">
        <f>SUM(G44+G38)</f>
        <v>359196044</v>
      </c>
      <c r="H45" s="39">
        <f>SUM(H38+H44)</f>
        <v>360543270</v>
      </c>
      <c r="I45" s="39">
        <f>SUM(I44+I38)</f>
        <v>74824064</v>
      </c>
      <c r="J45" s="39">
        <f>SUM(J38+J44)</f>
        <v>99036592</v>
      </c>
      <c r="K45" s="39">
        <f t="shared" si="8"/>
        <v>534403926</v>
      </c>
      <c r="L45" s="13"/>
      <c r="M45" s="13"/>
      <c r="N45" s="1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x14ac:dyDescent="0.25">
      <c r="A46" s="40"/>
      <c r="B46" s="41"/>
      <c r="C46" s="1"/>
      <c r="D46" s="42"/>
      <c r="E46" s="42"/>
      <c r="F46" s="42"/>
      <c r="G46" s="42"/>
      <c r="H46" s="43"/>
      <c r="I46" s="13"/>
      <c r="J46" s="13"/>
      <c r="K46" s="13"/>
      <c r="L46" s="13"/>
      <c r="M46" s="13"/>
      <c r="N46" s="1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x14ac:dyDescent="0.25">
      <c r="A47" s="2"/>
      <c r="B47" s="1"/>
      <c r="C47" s="1"/>
      <c r="D47" s="44"/>
      <c r="E47" s="44"/>
      <c r="F47" s="44"/>
      <c r="G47" s="44"/>
      <c r="H47" s="43"/>
      <c r="I47" s="13"/>
      <c r="J47" s="13"/>
      <c r="K47" s="13"/>
      <c r="L47" s="13"/>
      <c r="M47" s="13"/>
      <c r="N47" s="1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x14ac:dyDescent="0.25">
      <c r="A48" s="2"/>
      <c r="B48" s="1"/>
      <c r="C48" s="1"/>
      <c r="D48" s="43"/>
      <c r="E48" s="13"/>
      <c r="F48" s="13"/>
      <c r="G48" s="13"/>
      <c r="H48" s="13"/>
      <c r="I48" s="13"/>
      <c r="J48" s="13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33" x14ac:dyDescent="0.25">
      <c r="A49" s="2"/>
      <c r="B49" s="1"/>
      <c r="C49" s="1"/>
      <c r="D49" s="43"/>
      <c r="E49" s="13"/>
      <c r="F49" s="13"/>
      <c r="G49" s="13"/>
      <c r="H49" s="13"/>
      <c r="I49" s="13"/>
      <c r="J49" s="13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33" x14ac:dyDescent="0.25">
      <c r="A50" s="2"/>
      <c r="B50" s="1"/>
      <c r="C50" s="1"/>
      <c r="D50" s="43"/>
      <c r="E50" s="13"/>
      <c r="F50" s="13"/>
      <c r="G50" s="13"/>
      <c r="H50" s="13"/>
      <c r="I50" s="13"/>
      <c r="J50" s="13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3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3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3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3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33" x14ac:dyDescent="0.25">
      <c r="A55" s="2"/>
      <c r="B55" s="2"/>
      <c r="C55" s="2"/>
      <c r="D55" s="45"/>
      <c r="E55" s="45"/>
      <c r="F55" s="45"/>
      <c r="G55" s="45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x14ac:dyDescent="0.25">
      <c r="A56" s="2"/>
      <c r="B56" s="2"/>
      <c r="C56" s="2"/>
      <c r="D56" s="45"/>
      <c r="E56" s="45"/>
      <c r="F56" s="45"/>
      <c r="G56" s="45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x14ac:dyDescent="0.25">
      <c r="A57" s="2"/>
      <c r="B57" s="2"/>
      <c r="C57" s="2"/>
      <c r="D57" s="45"/>
      <c r="E57" s="45"/>
      <c r="F57" s="45"/>
      <c r="G57" s="45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x14ac:dyDescent="0.25">
      <c r="A58" s="2"/>
      <c r="B58" s="2"/>
      <c r="C58" s="2"/>
      <c r="D58" s="45"/>
      <c r="E58" s="45"/>
      <c r="F58" s="45"/>
      <c r="G58" s="45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x14ac:dyDescent="0.25">
      <c r="A59" s="2"/>
      <c r="B59" s="2"/>
      <c r="C59" s="2"/>
      <c r="D59" s="45"/>
      <c r="E59" s="45"/>
      <c r="F59" s="45"/>
      <c r="G59" s="45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x14ac:dyDescent="0.25">
      <c r="A60" s="2"/>
      <c r="B60" s="2"/>
      <c r="C60" s="2"/>
      <c r="D60" s="45"/>
      <c r="E60" s="45"/>
      <c r="F60" s="45"/>
      <c r="G60" s="45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x14ac:dyDescent="0.25">
      <c r="A61" s="2"/>
      <c r="B61" s="2"/>
      <c r="C61" s="2"/>
      <c r="D61" s="45"/>
      <c r="E61" s="45"/>
      <c r="F61" s="45"/>
      <c r="G61" s="45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x14ac:dyDescent="0.25">
      <c r="A62" s="2"/>
      <c r="B62" s="2"/>
      <c r="C62" s="2"/>
      <c r="D62" s="45"/>
      <c r="E62" s="45"/>
      <c r="F62" s="45"/>
      <c r="G62" s="45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x14ac:dyDescent="0.25">
      <c r="A63" s="2"/>
      <c r="B63" s="2"/>
      <c r="C63" s="2"/>
      <c r="D63" s="45"/>
      <c r="E63" s="45"/>
      <c r="F63" s="45"/>
      <c r="G63" s="45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x14ac:dyDescent="0.25">
      <c r="A64" s="2"/>
      <c r="B64" s="2"/>
      <c r="C64" s="2"/>
      <c r="D64" s="45"/>
      <c r="E64" s="45"/>
      <c r="F64" s="45"/>
      <c r="G64" s="45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x14ac:dyDescent="0.25">
      <c r="A65" s="2"/>
      <c r="B65" s="2"/>
      <c r="C65" s="2"/>
      <c r="D65" s="45"/>
      <c r="E65" s="45"/>
      <c r="F65" s="45"/>
      <c r="G65" s="45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x14ac:dyDescent="0.25">
      <c r="A66" s="2"/>
      <c r="B66" s="2"/>
      <c r="C66" s="2"/>
      <c r="D66" s="45"/>
      <c r="E66" s="45"/>
      <c r="F66" s="45"/>
      <c r="G66" s="45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x14ac:dyDescent="0.25">
      <c r="A67" s="2"/>
      <c r="B67" s="2"/>
      <c r="C67" s="2"/>
      <c r="D67" s="45"/>
      <c r="E67" s="45"/>
      <c r="F67" s="45"/>
      <c r="G67" s="45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x14ac:dyDescent="0.25">
      <c r="A68" s="2"/>
      <c r="B68" s="2"/>
      <c r="C68" s="2"/>
      <c r="D68" s="45"/>
      <c r="E68" s="45"/>
      <c r="F68" s="45"/>
      <c r="G68" s="45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x14ac:dyDescent="0.25">
      <c r="A69" s="2"/>
      <c r="B69" s="2"/>
      <c r="C69" s="2"/>
      <c r="D69" s="45"/>
      <c r="E69" s="45"/>
      <c r="F69" s="45"/>
      <c r="G69" s="45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x14ac:dyDescent="0.25">
      <c r="A70" s="2"/>
      <c r="B70" s="2"/>
      <c r="C70" s="2"/>
      <c r="D70" s="45"/>
      <c r="E70" s="45"/>
      <c r="F70" s="45"/>
      <c r="G70" s="45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x14ac:dyDescent="0.25">
      <c r="A71" s="2"/>
      <c r="B71" s="2"/>
      <c r="C71" s="2"/>
      <c r="D71" s="45"/>
      <c r="E71" s="45"/>
      <c r="F71" s="45"/>
      <c r="G71" s="45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x14ac:dyDescent="0.25">
      <c r="A72" s="2"/>
      <c r="B72" s="2"/>
      <c r="C72" s="2"/>
      <c r="D72" s="45"/>
      <c r="E72" s="45"/>
      <c r="F72" s="45"/>
      <c r="G72" s="45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x14ac:dyDescent="0.25">
      <c r="A73" s="2"/>
      <c r="B73" s="2"/>
      <c r="C73" s="2"/>
      <c r="D73" s="45"/>
      <c r="E73" s="45"/>
      <c r="F73" s="45"/>
      <c r="G73" s="45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x14ac:dyDescent="0.25">
      <c r="A74" s="2"/>
      <c r="B74" s="2"/>
      <c r="C74" s="2"/>
      <c r="D74" s="45"/>
      <c r="E74" s="45"/>
      <c r="F74" s="45"/>
      <c r="G74" s="45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x14ac:dyDescent="0.25">
      <c r="A75" s="2"/>
      <c r="B75" s="2"/>
      <c r="C75" s="2"/>
      <c r="D75" s="45"/>
      <c r="E75" s="45"/>
      <c r="F75" s="45"/>
      <c r="G75" s="45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x14ac:dyDescent="0.25">
      <c r="A76" s="2"/>
      <c r="B76" s="2"/>
      <c r="C76" s="2"/>
      <c r="D76" s="45"/>
      <c r="E76" s="45"/>
      <c r="F76" s="45"/>
      <c r="G76" s="45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x14ac:dyDescent="0.25">
      <c r="A77" s="2"/>
      <c r="B77" s="2"/>
      <c r="C77" s="2"/>
      <c r="D77" s="45"/>
      <c r="E77" s="45"/>
      <c r="F77" s="45"/>
      <c r="G77" s="45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x14ac:dyDescent="0.25">
      <c r="A78" s="2"/>
      <c r="B78" s="2"/>
      <c r="C78" s="2"/>
      <c r="D78" s="45"/>
      <c r="E78" s="45"/>
      <c r="F78" s="45"/>
      <c r="G78" s="45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x14ac:dyDescent="0.25">
      <c r="A79" s="2"/>
      <c r="B79" s="2"/>
      <c r="C79" s="2"/>
      <c r="D79" s="45"/>
      <c r="E79" s="45"/>
      <c r="F79" s="45"/>
      <c r="G79" s="45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x14ac:dyDescent="0.25">
      <c r="A80" s="2"/>
      <c r="B80" s="2"/>
      <c r="C80" s="2"/>
      <c r="D80" s="45"/>
      <c r="E80" s="45"/>
      <c r="F80" s="45"/>
      <c r="G80" s="45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x14ac:dyDescent="0.25">
      <c r="A81" s="2"/>
      <c r="B81" s="2"/>
      <c r="C81" s="2"/>
      <c r="D81" s="45"/>
      <c r="E81" s="45"/>
      <c r="F81" s="45"/>
      <c r="G81" s="4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x14ac:dyDescent="0.25">
      <c r="A82" s="2"/>
      <c r="B82" s="2"/>
      <c r="C82" s="2"/>
      <c r="D82" s="45"/>
      <c r="E82" s="45"/>
      <c r="F82" s="45"/>
      <c r="G82" s="45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x14ac:dyDescent="0.25">
      <c r="A83" s="2"/>
      <c r="B83" s="2"/>
      <c r="C83" s="2"/>
      <c r="D83" s="45"/>
      <c r="E83" s="45"/>
      <c r="F83" s="45"/>
      <c r="G83" s="45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x14ac:dyDescent="0.25">
      <c r="A84" s="2"/>
      <c r="B84" s="2"/>
      <c r="C84" s="2"/>
      <c r="D84" s="45"/>
      <c r="E84" s="45"/>
      <c r="F84" s="45"/>
      <c r="G84" s="45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x14ac:dyDescent="0.25">
      <c r="A85" s="2"/>
      <c r="B85" s="2"/>
      <c r="C85" s="2"/>
      <c r="D85" s="45"/>
      <c r="E85" s="45"/>
      <c r="F85" s="45"/>
      <c r="G85" s="45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x14ac:dyDescent="0.25">
      <c r="A86" s="2"/>
      <c r="B86" s="2"/>
      <c r="C86" s="2"/>
      <c r="D86" s="45"/>
      <c r="E86" s="45"/>
      <c r="F86" s="45"/>
      <c r="G86" s="45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x14ac:dyDescent="0.25">
      <c r="A87" s="2"/>
      <c r="B87" s="2"/>
      <c r="C87" s="2"/>
      <c r="D87" s="45"/>
      <c r="E87" s="45"/>
      <c r="F87" s="45"/>
      <c r="G87" s="45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x14ac:dyDescent="0.25">
      <c r="A88" s="2"/>
      <c r="B88" s="2"/>
      <c r="C88" s="2"/>
      <c r="D88" s="45"/>
      <c r="E88" s="45"/>
      <c r="F88" s="45"/>
      <c r="G88" s="45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x14ac:dyDescent="0.25">
      <c r="A89" s="2"/>
      <c r="B89" s="2"/>
      <c r="C89" s="2"/>
      <c r="D89" s="45"/>
      <c r="E89" s="45"/>
      <c r="F89" s="45"/>
      <c r="G89" s="45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x14ac:dyDescent="0.25">
      <c r="A90" s="2"/>
      <c r="B90" s="2"/>
      <c r="C90" s="2"/>
      <c r="D90" s="45"/>
      <c r="E90" s="45"/>
      <c r="F90" s="45"/>
      <c r="G90" s="45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x14ac:dyDescent="0.25">
      <c r="A91" s="2"/>
      <c r="B91" s="2"/>
      <c r="C91" s="2"/>
      <c r="D91" s="45"/>
      <c r="E91" s="45"/>
      <c r="F91" s="45"/>
      <c r="G91" s="45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x14ac:dyDescent="0.25">
      <c r="A92" s="2"/>
      <c r="B92" s="2"/>
      <c r="C92" s="2"/>
      <c r="D92" s="45"/>
      <c r="E92" s="45"/>
      <c r="F92" s="45"/>
      <c r="G92" s="45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x14ac:dyDescent="0.25">
      <c r="A93" s="2"/>
      <c r="B93" s="2"/>
      <c r="C93" s="2"/>
      <c r="D93" s="45"/>
      <c r="E93" s="45"/>
      <c r="F93" s="45"/>
      <c r="G93" s="45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x14ac:dyDescent="0.25">
      <c r="A94" s="2"/>
      <c r="B94" s="2"/>
      <c r="C94" s="2"/>
      <c r="D94" s="45"/>
      <c r="E94" s="45"/>
      <c r="F94" s="45"/>
      <c r="G94" s="45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x14ac:dyDescent="0.25">
      <c r="A95" s="2"/>
      <c r="B95" s="2"/>
      <c r="C95" s="2"/>
      <c r="D95" s="45"/>
      <c r="E95" s="45"/>
      <c r="F95" s="45"/>
      <c r="G95" s="45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x14ac:dyDescent="0.25">
      <c r="A96" s="2"/>
      <c r="B96" s="2"/>
      <c r="C96" s="2"/>
      <c r="D96" s="45"/>
      <c r="E96" s="45"/>
      <c r="F96" s="45"/>
      <c r="G96" s="45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x14ac:dyDescent="0.25">
      <c r="A97" s="2"/>
      <c r="B97" s="2"/>
      <c r="C97" s="2"/>
      <c r="D97" s="45"/>
      <c r="E97" s="45"/>
      <c r="F97" s="45"/>
      <c r="G97" s="45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x14ac:dyDescent="0.25">
      <c r="A98" s="2"/>
      <c r="B98" s="2"/>
      <c r="C98" s="2"/>
      <c r="D98" s="45"/>
      <c r="E98" s="45"/>
      <c r="F98" s="45"/>
      <c r="G98" s="45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x14ac:dyDescent="0.25">
      <c r="A99" s="2"/>
      <c r="B99" s="2"/>
      <c r="C99" s="2"/>
      <c r="D99" s="45"/>
      <c r="E99" s="45"/>
      <c r="F99" s="45"/>
      <c r="G99" s="45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x14ac:dyDescent="0.25">
      <c r="A100" s="2"/>
      <c r="B100" s="2"/>
      <c r="C100" s="2"/>
      <c r="D100" s="45"/>
      <c r="E100" s="45"/>
      <c r="F100" s="45"/>
      <c r="G100" s="45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x14ac:dyDescent="0.25">
      <c r="A101" s="2"/>
      <c r="B101" s="2"/>
      <c r="C101" s="2"/>
      <c r="D101" s="45"/>
      <c r="E101" s="45"/>
      <c r="F101" s="45"/>
      <c r="G101" s="45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x14ac:dyDescent="0.25">
      <c r="A102" s="2"/>
      <c r="B102" s="2"/>
      <c r="C102" s="2"/>
      <c r="D102" s="45"/>
      <c r="E102" s="45"/>
      <c r="F102" s="45"/>
      <c r="G102" s="45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x14ac:dyDescent="0.25">
      <c r="A103" s="2"/>
      <c r="B103" s="2"/>
      <c r="C103" s="2"/>
      <c r="D103" s="45"/>
      <c r="E103" s="45"/>
      <c r="F103" s="45"/>
      <c r="G103" s="45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x14ac:dyDescent="0.25">
      <c r="A104" s="2"/>
      <c r="B104" s="2"/>
      <c r="C104" s="2"/>
      <c r="D104" s="45"/>
      <c r="E104" s="45"/>
      <c r="F104" s="45"/>
      <c r="G104" s="45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x14ac:dyDescent="0.25">
      <c r="A105" s="2"/>
      <c r="B105" s="2"/>
      <c r="C105" s="2"/>
      <c r="D105" s="45"/>
      <c r="E105" s="45"/>
      <c r="F105" s="45"/>
      <c r="G105" s="45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x14ac:dyDescent="0.25">
      <c r="A106" s="2"/>
      <c r="B106" s="2"/>
      <c r="C106" s="2"/>
      <c r="D106" s="45"/>
      <c r="E106" s="45"/>
      <c r="F106" s="45"/>
      <c r="G106" s="45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x14ac:dyDescent="0.25">
      <c r="A107" s="2"/>
      <c r="B107" s="2"/>
      <c r="C107" s="2"/>
      <c r="D107" s="45"/>
      <c r="E107" s="45"/>
      <c r="F107" s="45"/>
      <c r="G107" s="45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x14ac:dyDescent="0.25">
      <c r="A108" s="2"/>
      <c r="B108" s="2"/>
      <c r="C108" s="2"/>
      <c r="D108" s="45"/>
      <c r="E108" s="45"/>
      <c r="F108" s="45"/>
      <c r="G108" s="45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x14ac:dyDescent="0.25">
      <c r="A109" s="2"/>
      <c r="B109" s="2"/>
      <c r="C109" s="2"/>
      <c r="D109" s="45"/>
      <c r="E109" s="45"/>
      <c r="F109" s="45"/>
      <c r="G109" s="45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x14ac:dyDescent="0.25">
      <c r="A110" s="2"/>
      <c r="B110" s="2"/>
      <c r="C110" s="2"/>
      <c r="D110" s="45"/>
      <c r="E110" s="45"/>
      <c r="F110" s="45"/>
      <c r="G110" s="45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x14ac:dyDescent="0.25">
      <c r="A111" s="2"/>
      <c r="B111" s="2"/>
      <c r="C111" s="2"/>
      <c r="D111" s="45"/>
      <c r="E111" s="45"/>
      <c r="F111" s="45"/>
      <c r="G111" s="45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x14ac:dyDescent="0.25">
      <c r="A112" s="2"/>
      <c r="B112" s="2"/>
      <c r="C112" s="2"/>
      <c r="D112" s="45"/>
      <c r="E112" s="45"/>
      <c r="F112" s="45"/>
      <c r="G112" s="45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x14ac:dyDescent="0.25">
      <c r="A113" s="2"/>
      <c r="B113" s="2"/>
      <c r="C113" s="2"/>
      <c r="D113" s="45"/>
      <c r="E113" s="45"/>
      <c r="F113" s="45"/>
      <c r="G113" s="45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x14ac:dyDescent="0.25">
      <c r="A114" s="2"/>
      <c r="B114" s="2"/>
      <c r="C114" s="2"/>
      <c r="D114" s="45"/>
      <c r="E114" s="45"/>
      <c r="F114" s="45"/>
      <c r="G114" s="45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x14ac:dyDescent="0.25">
      <c r="A115" s="2"/>
      <c r="B115" s="2"/>
      <c r="C115" s="2"/>
      <c r="D115" s="45"/>
      <c r="E115" s="45"/>
      <c r="F115" s="45"/>
      <c r="G115" s="45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x14ac:dyDescent="0.25">
      <c r="A116" s="2"/>
      <c r="B116" s="2"/>
      <c r="C116" s="2"/>
      <c r="D116" s="45"/>
      <c r="E116" s="45"/>
      <c r="F116" s="45"/>
      <c r="G116" s="45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x14ac:dyDescent="0.25">
      <c r="A117" s="2"/>
      <c r="B117" s="2"/>
      <c r="C117" s="2"/>
      <c r="D117" s="45"/>
      <c r="E117" s="45"/>
      <c r="F117" s="45"/>
      <c r="G117" s="45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</sheetData>
  <sheetProtection selectLockedCells="1" selectUnlockedCells="1"/>
  <mergeCells count="4">
    <mergeCell ref="A1:G1"/>
    <mergeCell ref="A2:G2"/>
    <mergeCell ref="B3:G3"/>
    <mergeCell ref="B4:G4"/>
  </mergeCells>
  <pageMargins left="0.2361111111111111" right="0.2361111111111111" top="0.74791666666666667" bottom="0.74791666666666667" header="0.51180555555555551" footer="0.51180555555555551"/>
  <pageSetup paperSize="8" firstPageNumber="0" fitToHeight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AF133"/>
  <sheetViews>
    <sheetView workbookViewId="0">
      <selection activeCell="F4" sqref="F4"/>
    </sheetView>
  </sheetViews>
  <sheetFormatPr defaultRowHeight="15" x14ac:dyDescent="0.25"/>
  <cols>
    <col min="1" max="1" width="5.5703125" customWidth="1"/>
    <col min="2" max="2" width="78.42578125" customWidth="1"/>
    <col min="4" max="4" width="14.85546875" customWidth="1"/>
    <col min="5" max="6" width="13.85546875" customWidth="1"/>
    <col min="7" max="7" width="16.85546875" customWidth="1"/>
    <col min="8" max="8" width="15.28515625" customWidth="1"/>
    <col min="10" max="10" width="11" customWidth="1"/>
  </cols>
  <sheetData>
    <row r="1" spans="1:32" s="46" customFormat="1" ht="25.15" customHeight="1" x14ac:dyDescent="0.25">
      <c r="B1" s="46" t="s">
        <v>134</v>
      </c>
    </row>
    <row r="2" spans="1:32" s="46" customFormat="1" ht="25.15" customHeight="1" x14ac:dyDescent="0.25">
      <c r="B2" s="46" t="s">
        <v>135</v>
      </c>
    </row>
    <row r="3" spans="1:32" ht="17.45" customHeight="1" x14ac:dyDescent="0.25">
      <c r="A3" s="344" t="s">
        <v>0</v>
      </c>
      <c r="B3" s="344"/>
      <c r="C3" s="344"/>
      <c r="D3" s="344"/>
      <c r="E3" s="344"/>
      <c r="F3" s="3"/>
      <c r="G3" s="47"/>
    </row>
    <row r="4" spans="1:32" ht="17.45" customHeight="1" x14ac:dyDescent="0.25">
      <c r="A4" s="344" t="s">
        <v>136</v>
      </c>
      <c r="B4" s="344"/>
      <c r="C4" s="344"/>
      <c r="D4" s="344"/>
      <c r="E4" s="344"/>
      <c r="F4" s="3"/>
    </row>
    <row r="6" spans="1:32" ht="25.5" x14ac:dyDescent="0.25">
      <c r="A6" s="48" t="s">
        <v>4</v>
      </c>
      <c r="B6" s="49" t="s">
        <v>5</v>
      </c>
      <c r="C6" s="50" t="s">
        <v>6</v>
      </c>
      <c r="D6" s="51" t="s">
        <v>7</v>
      </c>
      <c r="E6" s="52" t="s">
        <v>137</v>
      </c>
      <c r="F6" s="52" t="s">
        <v>138</v>
      </c>
      <c r="G6" s="53" t="s">
        <v>139</v>
      </c>
      <c r="H6" s="52" t="s">
        <v>137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x14ac:dyDescent="0.25">
      <c r="A7" s="54" t="s">
        <v>15</v>
      </c>
      <c r="B7" s="55" t="s">
        <v>16</v>
      </c>
      <c r="C7" s="56" t="s">
        <v>17</v>
      </c>
      <c r="D7" s="57">
        <v>27806802</v>
      </c>
      <c r="E7" s="57">
        <f t="shared" ref="E7:E9" si="0">D7</f>
        <v>27806802</v>
      </c>
      <c r="F7" s="57">
        <f t="shared" ref="F7:F46" si="1">G7-E7</f>
        <v>-382100</v>
      </c>
      <c r="G7" s="57">
        <v>27424702</v>
      </c>
      <c r="H7" s="57">
        <v>27424702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x14ac:dyDescent="0.25">
      <c r="A8" s="54" t="s">
        <v>18</v>
      </c>
      <c r="B8" s="58" t="s">
        <v>19</v>
      </c>
      <c r="C8" s="56" t="s">
        <v>20</v>
      </c>
      <c r="D8" s="57">
        <v>29754540</v>
      </c>
      <c r="E8" s="57">
        <f t="shared" si="0"/>
        <v>29754540</v>
      </c>
      <c r="F8" s="57">
        <f t="shared" si="1"/>
        <v>2403390</v>
      </c>
      <c r="G8" s="59">
        <v>32157930</v>
      </c>
      <c r="H8" s="59">
        <v>32157930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25.5" x14ac:dyDescent="0.25">
      <c r="A9" s="54" t="s">
        <v>21</v>
      </c>
      <c r="B9" s="58" t="s">
        <v>140</v>
      </c>
      <c r="C9" s="56" t="s">
        <v>23</v>
      </c>
      <c r="D9" s="57">
        <v>6376000</v>
      </c>
      <c r="E9" s="57">
        <f t="shared" si="0"/>
        <v>6376000</v>
      </c>
      <c r="F9" s="57">
        <f t="shared" si="1"/>
        <v>0</v>
      </c>
      <c r="G9" s="57">
        <f>E9</f>
        <v>6376000</v>
      </c>
      <c r="H9" s="57">
        <f>G9</f>
        <v>6376000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2" x14ac:dyDescent="0.25">
      <c r="A10" s="54" t="s">
        <v>24</v>
      </c>
      <c r="B10" s="60" t="s">
        <v>25</v>
      </c>
      <c r="C10" s="56" t="s">
        <v>26</v>
      </c>
      <c r="D10" s="57">
        <v>0</v>
      </c>
      <c r="E10" s="57">
        <v>0</v>
      </c>
      <c r="F10" s="57">
        <f t="shared" si="1"/>
        <v>14223285</v>
      </c>
      <c r="G10" s="57">
        <v>14223285</v>
      </c>
      <c r="H10" s="57">
        <v>14223285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2" x14ac:dyDescent="0.25">
      <c r="A11" s="54" t="s">
        <v>27</v>
      </c>
      <c r="B11" s="58" t="s">
        <v>28</v>
      </c>
      <c r="C11" s="56" t="s">
        <v>29</v>
      </c>
      <c r="D11" s="57">
        <v>1800000</v>
      </c>
      <c r="E11" s="57">
        <f>D11</f>
        <v>1800000</v>
      </c>
      <c r="F11" s="57">
        <f t="shared" si="1"/>
        <v>793466</v>
      </c>
      <c r="G11" s="59">
        <v>2593466</v>
      </c>
      <c r="H11" s="59">
        <v>2593466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2" x14ac:dyDescent="0.25">
      <c r="A12" s="54" t="s">
        <v>30</v>
      </c>
      <c r="B12" s="14" t="s">
        <v>31</v>
      </c>
      <c r="C12" s="56" t="s">
        <v>32</v>
      </c>
      <c r="D12" s="57">
        <v>0</v>
      </c>
      <c r="E12" s="57">
        <v>0</v>
      </c>
      <c r="F12" s="57">
        <f t="shared" si="1"/>
        <v>1090950</v>
      </c>
      <c r="G12" s="59">
        <v>1090950</v>
      </c>
      <c r="H12" s="59">
        <v>1090950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2" x14ac:dyDescent="0.25">
      <c r="A13" s="54" t="s">
        <v>33</v>
      </c>
      <c r="B13" s="58" t="s">
        <v>34</v>
      </c>
      <c r="C13" s="56" t="s">
        <v>35</v>
      </c>
      <c r="D13" s="57">
        <f>SUM(D7:D12)</f>
        <v>65737342</v>
      </c>
      <c r="E13" s="57">
        <f>SUM(E7:E12)</f>
        <v>65737342</v>
      </c>
      <c r="F13" s="57">
        <f t="shared" si="1"/>
        <v>18128991</v>
      </c>
      <c r="G13" s="57">
        <f>SUM(G7:G12)</f>
        <v>83866333</v>
      </c>
      <c r="H13" s="57">
        <f>SUM(H7:H12)</f>
        <v>83866333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x14ac:dyDescent="0.25">
      <c r="A14" s="54" t="s">
        <v>36</v>
      </c>
      <c r="B14" s="58" t="s">
        <v>37</v>
      </c>
      <c r="C14" s="56" t="s">
        <v>38</v>
      </c>
      <c r="D14" s="57">
        <v>17781663</v>
      </c>
      <c r="E14" s="57">
        <f>D14</f>
        <v>17781663</v>
      </c>
      <c r="F14" s="57">
        <f t="shared" si="1"/>
        <v>-3455523</v>
      </c>
      <c r="G14" s="59">
        <v>14326140</v>
      </c>
      <c r="H14" s="59">
        <v>14326140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ht="15.75" x14ac:dyDescent="0.25">
      <c r="A15" s="54" t="s">
        <v>39</v>
      </c>
      <c r="B15" s="19" t="s">
        <v>40</v>
      </c>
      <c r="C15" s="61" t="s">
        <v>41</v>
      </c>
      <c r="D15" s="62">
        <f>SUM(D13:D14)</f>
        <v>83519005</v>
      </c>
      <c r="E15" s="62">
        <f>SUM(E13:E14)</f>
        <v>83519005</v>
      </c>
      <c r="F15" s="63">
        <f t="shared" si="1"/>
        <v>14673468</v>
      </c>
      <c r="G15" s="63">
        <f>SUM(G13:G14)</f>
        <v>98192473</v>
      </c>
      <c r="H15" s="63">
        <f>SUM(H13:H14)</f>
        <v>98192473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x14ac:dyDescent="0.25">
      <c r="A16" s="54" t="s">
        <v>42</v>
      </c>
      <c r="B16" s="58" t="s">
        <v>43</v>
      </c>
      <c r="C16" s="56" t="s">
        <v>44</v>
      </c>
      <c r="D16" s="57">
        <v>32127349</v>
      </c>
      <c r="E16" s="57">
        <v>32127349</v>
      </c>
      <c r="F16" s="57">
        <f t="shared" si="1"/>
        <v>-32127349</v>
      </c>
      <c r="G16" s="59">
        <v>0</v>
      </c>
      <c r="H16" s="59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x14ac:dyDescent="0.25">
      <c r="A17" s="54" t="s">
        <v>45</v>
      </c>
      <c r="B17" s="58" t="s">
        <v>46</v>
      </c>
      <c r="C17" s="56" t="s">
        <v>47</v>
      </c>
      <c r="D17" s="57">
        <v>0</v>
      </c>
      <c r="E17" s="57">
        <v>0</v>
      </c>
      <c r="F17" s="57">
        <f t="shared" si="1"/>
        <v>64474985</v>
      </c>
      <c r="G17" s="59">
        <v>64474985</v>
      </c>
      <c r="H17" s="59">
        <v>64474985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x14ac:dyDescent="0.25">
      <c r="A18" s="54" t="s">
        <v>48</v>
      </c>
      <c r="B18" s="19" t="s">
        <v>49</v>
      </c>
      <c r="C18" s="61" t="s">
        <v>50</v>
      </c>
      <c r="D18" s="63">
        <f>SUM(D16:D17)</f>
        <v>32127349</v>
      </c>
      <c r="E18" s="63">
        <f>SUM(E16:E17)</f>
        <v>32127349</v>
      </c>
      <c r="F18" s="63">
        <f t="shared" si="1"/>
        <v>32347636</v>
      </c>
      <c r="G18" s="64">
        <f>SUM(G16:G17)</f>
        <v>64474985</v>
      </c>
      <c r="H18" s="64">
        <f>SUM(H16:H17)</f>
        <v>64474985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x14ac:dyDescent="0.25">
      <c r="A19" s="54" t="s">
        <v>51</v>
      </c>
      <c r="B19" s="58" t="s">
        <v>52</v>
      </c>
      <c r="C19" s="56" t="s">
        <v>53</v>
      </c>
      <c r="D19" s="57">
        <v>22910491</v>
      </c>
      <c r="E19" s="57">
        <f t="shared" ref="E19:E24" si="2">D19</f>
        <v>22910491</v>
      </c>
      <c r="F19" s="57">
        <f t="shared" si="1"/>
        <v>0</v>
      </c>
      <c r="G19" s="57">
        <f t="shared" ref="G19:G20" si="3">E19</f>
        <v>22910491</v>
      </c>
      <c r="H19" s="57">
        <f t="shared" ref="H19:H20" si="4">G19</f>
        <v>22910491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x14ac:dyDescent="0.25">
      <c r="A20" s="54" t="s">
        <v>54</v>
      </c>
      <c r="B20" s="58" t="s">
        <v>55</v>
      </c>
      <c r="C20" s="56" t="s">
        <v>56</v>
      </c>
      <c r="D20" s="57">
        <v>15385294</v>
      </c>
      <c r="E20" s="57">
        <f t="shared" si="2"/>
        <v>15385294</v>
      </c>
      <c r="F20" s="57">
        <f t="shared" si="1"/>
        <v>0</v>
      </c>
      <c r="G20" s="57">
        <f t="shared" si="3"/>
        <v>15385294</v>
      </c>
      <c r="H20" s="57">
        <f t="shared" si="4"/>
        <v>15385294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x14ac:dyDescent="0.25">
      <c r="A21" s="54" t="s">
        <v>57</v>
      </c>
      <c r="B21" s="58" t="s">
        <v>141</v>
      </c>
      <c r="C21" s="56" t="s">
        <v>142</v>
      </c>
      <c r="D21" s="57">
        <v>0</v>
      </c>
      <c r="E21" s="57">
        <f t="shared" si="2"/>
        <v>0</v>
      </c>
      <c r="F21" s="57">
        <f t="shared" si="1"/>
        <v>0</v>
      </c>
      <c r="G21" s="59">
        <v>0</v>
      </c>
      <c r="H21" s="59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x14ac:dyDescent="0.25">
      <c r="A22" s="54" t="s">
        <v>60</v>
      </c>
      <c r="B22" s="58" t="s">
        <v>143</v>
      </c>
      <c r="C22" s="56" t="s">
        <v>144</v>
      </c>
      <c r="D22" s="57">
        <v>0</v>
      </c>
      <c r="E22" s="57">
        <f t="shared" si="2"/>
        <v>0</v>
      </c>
      <c r="F22" s="57">
        <f t="shared" si="1"/>
        <v>0</v>
      </c>
      <c r="G22" s="59">
        <v>0</v>
      </c>
      <c r="H22" s="59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x14ac:dyDescent="0.25">
      <c r="A23" s="54" t="s">
        <v>63</v>
      </c>
      <c r="B23" s="58" t="s">
        <v>58</v>
      </c>
      <c r="C23" s="56" t="s">
        <v>59</v>
      </c>
      <c r="D23" s="57">
        <v>3229810</v>
      </c>
      <c r="E23" s="57">
        <f t="shared" si="2"/>
        <v>3229810</v>
      </c>
      <c r="F23" s="57">
        <f t="shared" si="1"/>
        <v>-3229810</v>
      </c>
      <c r="G23" s="59">
        <v>0</v>
      </c>
      <c r="H23" s="59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x14ac:dyDescent="0.25">
      <c r="A24" s="54" t="s">
        <v>66</v>
      </c>
      <c r="B24" s="58" t="s">
        <v>61</v>
      </c>
      <c r="C24" s="56" t="s">
        <v>62</v>
      </c>
      <c r="D24" s="57">
        <v>0</v>
      </c>
      <c r="E24" s="57">
        <f t="shared" si="2"/>
        <v>0</v>
      </c>
      <c r="F24" s="57">
        <f t="shared" si="1"/>
        <v>143730</v>
      </c>
      <c r="G24" s="59">
        <v>143730</v>
      </c>
      <c r="H24" s="59">
        <v>143730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x14ac:dyDescent="0.25">
      <c r="A25" s="54" t="s">
        <v>69</v>
      </c>
      <c r="B25" s="58" t="s">
        <v>64</v>
      </c>
      <c r="C25" s="56" t="s">
        <v>65</v>
      </c>
      <c r="D25" s="57">
        <f>SUM(D20:D24)</f>
        <v>18615104</v>
      </c>
      <c r="E25" s="57">
        <f>SUM(E20:E24)</f>
        <v>18615104</v>
      </c>
      <c r="F25" s="57">
        <f t="shared" si="1"/>
        <v>-3086080</v>
      </c>
      <c r="G25" s="57">
        <f>SUM(G20:G24)</f>
        <v>15529024</v>
      </c>
      <c r="H25" s="57">
        <f>SUM(H20:H24)</f>
        <v>15529024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x14ac:dyDescent="0.25">
      <c r="A26" s="54" t="s">
        <v>72</v>
      </c>
      <c r="B26" s="58" t="s">
        <v>67</v>
      </c>
      <c r="C26" s="56" t="s">
        <v>68</v>
      </c>
      <c r="D26" s="57">
        <v>49870</v>
      </c>
      <c r="E26" s="57">
        <f>D26</f>
        <v>49870</v>
      </c>
      <c r="F26" s="57">
        <f t="shared" si="1"/>
        <v>134929</v>
      </c>
      <c r="G26" s="59">
        <v>184799</v>
      </c>
      <c r="H26" s="59">
        <v>184799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x14ac:dyDescent="0.25">
      <c r="A27" s="54" t="s">
        <v>75</v>
      </c>
      <c r="B27" s="19" t="s">
        <v>70</v>
      </c>
      <c r="C27" s="61" t="s">
        <v>71</v>
      </c>
      <c r="D27" s="63">
        <f>SUM(D19+D25+D26)</f>
        <v>41575465</v>
      </c>
      <c r="E27" s="63">
        <f>SUM(E19+E25+E26)</f>
        <v>41575465</v>
      </c>
      <c r="F27" s="63">
        <f t="shared" si="1"/>
        <v>-2951151</v>
      </c>
      <c r="G27" s="63">
        <f>SUM(G19+G25+G26)</f>
        <v>38624314</v>
      </c>
      <c r="H27" s="63">
        <f>SUM(H19+H25+H26)</f>
        <v>38624314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x14ac:dyDescent="0.25">
      <c r="A28" s="54" t="s">
        <v>78</v>
      </c>
      <c r="B28" s="58" t="s">
        <v>73</v>
      </c>
      <c r="C28" s="56" t="s">
        <v>74</v>
      </c>
      <c r="D28" s="57">
        <v>18650000</v>
      </c>
      <c r="E28" s="57">
        <f t="shared" ref="E28:E32" si="5">D28</f>
        <v>18650000</v>
      </c>
      <c r="F28" s="57">
        <f t="shared" si="1"/>
        <v>33672866</v>
      </c>
      <c r="G28" s="59">
        <v>52322866</v>
      </c>
      <c r="H28" s="59">
        <v>52322866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x14ac:dyDescent="0.25">
      <c r="A29" s="54" t="s">
        <v>81</v>
      </c>
      <c r="B29" s="58" t="s">
        <v>76</v>
      </c>
      <c r="C29" s="56" t="s">
        <v>77</v>
      </c>
      <c r="D29" s="57">
        <v>0</v>
      </c>
      <c r="E29" s="57">
        <f t="shared" si="5"/>
        <v>0</v>
      </c>
      <c r="F29" s="57">
        <f t="shared" si="1"/>
        <v>566508</v>
      </c>
      <c r="G29" s="59">
        <v>566508</v>
      </c>
      <c r="H29" s="59">
        <v>566508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x14ac:dyDescent="0.25">
      <c r="A30" s="54" t="s">
        <v>84</v>
      </c>
      <c r="B30" s="58" t="s">
        <v>79</v>
      </c>
      <c r="C30" s="56" t="s">
        <v>80</v>
      </c>
      <c r="D30" s="57">
        <v>50000000</v>
      </c>
      <c r="E30" s="57">
        <f t="shared" si="5"/>
        <v>50000000</v>
      </c>
      <c r="F30" s="57">
        <f t="shared" si="1"/>
        <v>-46955350</v>
      </c>
      <c r="G30" s="59">
        <v>3044650</v>
      </c>
      <c r="H30" s="59">
        <v>3044650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x14ac:dyDescent="0.25">
      <c r="A31" s="54" t="s">
        <v>87</v>
      </c>
      <c r="B31" s="58" t="s">
        <v>85</v>
      </c>
      <c r="C31" s="56" t="s">
        <v>86</v>
      </c>
      <c r="D31" s="57">
        <v>4295000</v>
      </c>
      <c r="E31" s="57">
        <f t="shared" si="5"/>
        <v>4295000</v>
      </c>
      <c r="F31" s="57">
        <f t="shared" si="1"/>
        <v>6953152</v>
      </c>
      <c r="G31" s="57">
        <v>11248152</v>
      </c>
      <c r="H31" s="57">
        <v>11248152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x14ac:dyDescent="0.25">
      <c r="A32" s="54" t="s">
        <v>90</v>
      </c>
      <c r="B32" s="58" t="s">
        <v>145</v>
      </c>
      <c r="C32" s="56" t="s">
        <v>146</v>
      </c>
      <c r="D32" s="57">
        <v>0</v>
      </c>
      <c r="E32" s="57">
        <f t="shared" si="5"/>
        <v>0</v>
      </c>
      <c r="F32" s="57">
        <f t="shared" si="1"/>
        <v>20</v>
      </c>
      <c r="G32" s="59">
        <v>20</v>
      </c>
      <c r="H32" s="59">
        <v>20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x14ac:dyDescent="0.25">
      <c r="A33" s="54" t="s">
        <v>93</v>
      </c>
      <c r="B33" s="58" t="s">
        <v>88</v>
      </c>
      <c r="C33" s="56" t="s">
        <v>89</v>
      </c>
      <c r="D33" s="57">
        <f>SUM(D32:D32)</f>
        <v>0</v>
      </c>
      <c r="E33" s="57">
        <f>SUM(E32:E32)</f>
        <v>0</v>
      </c>
      <c r="F33" s="57">
        <f t="shared" si="1"/>
        <v>20</v>
      </c>
      <c r="G33" s="59">
        <f>SUM(G32)</f>
        <v>20</v>
      </c>
      <c r="H33" s="59">
        <f>SUM(H32)</f>
        <v>20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x14ac:dyDescent="0.25">
      <c r="A34" s="54" t="s">
        <v>96</v>
      </c>
      <c r="B34" s="58" t="s">
        <v>91</v>
      </c>
      <c r="C34" s="56" t="s">
        <v>92</v>
      </c>
      <c r="D34" s="57">
        <v>800000</v>
      </c>
      <c r="E34" s="57">
        <f>D34</f>
        <v>800000</v>
      </c>
      <c r="F34" s="57">
        <f t="shared" si="1"/>
        <v>1025413</v>
      </c>
      <c r="G34" s="59">
        <v>1825413</v>
      </c>
      <c r="H34" s="59">
        <v>1825413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x14ac:dyDescent="0.25">
      <c r="A35" s="54" t="s">
        <v>99</v>
      </c>
      <c r="B35" s="19" t="s">
        <v>94</v>
      </c>
      <c r="C35" s="61" t="s">
        <v>95</v>
      </c>
      <c r="D35" s="63">
        <f>SUM(D28+D29+D30+D31+D33+D34)</f>
        <v>73745000</v>
      </c>
      <c r="E35" s="63">
        <f>SUM(E28+E29+E30+E31+E33+E34)</f>
        <v>73745000</v>
      </c>
      <c r="F35" s="63">
        <f t="shared" si="1"/>
        <v>-4737391</v>
      </c>
      <c r="G35" s="63">
        <f>SUM(G28+G29+G30+G31+G33+G34)</f>
        <v>69007609</v>
      </c>
      <c r="H35" s="63">
        <f>SUM(H28+H29+H30+H31+H33+H34)</f>
        <v>69007609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x14ac:dyDescent="0.25">
      <c r="A36" s="54" t="s">
        <v>102</v>
      </c>
      <c r="B36" s="58" t="s">
        <v>97</v>
      </c>
      <c r="C36" s="56" t="s">
        <v>98</v>
      </c>
      <c r="D36" s="57">
        <v>0</v>
      </c>
      <c r="E36" s="57">
        <v>0</v>
      </c>
      <c r="F36" s="57">
        <f t="shared" si="1"/>
        <v>1600000</v>
      </c>
      <c r="G36" s="59">
        <v>1600000</v>
      </c>
      <c r="H36" s="59">
        <v>1600000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x14ac:dyDescent="0.25">
      <c r="A37" s="54" t="s">
        <v>105</v>
      </c>
      <c r="B37" s="19" t="s">
        <v>100</v>
      </c>
      <c r="C37" s="61" t="s">
        <v>101</v>
      </c>
      <c r="D37" s="63">
        <f>SUM(D36:D36)</f>
        <v>0</v>
      </c>
      <c r="E37" s="63">
        <f>SUM(E36:E36)</f>
        <v>0</v>
      </c>
      <c r="F37" s="57">
        <f t="shared" si="1"/>
        <v>1600000</v>
      </c>
      <c r="G37" s="64">
        <f>SUM(G36)</f>
        <v>1600000</v>
      </c>
      <c r="H37" s="64">
        <f>SUM(H36)</f>
        <v>1600000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25.5" x14ac:dyDescent="0.25">
      <c r="A38" s="54" t="s">
        <v>108</v>
      </c>
      <c r="B38" s="58" t="s">
        <v>103</v>
      </c>
      <c r="C38" s="56" t="s">
        <v>104</v>
      </c>
      <c r="D38" s="57">
        <v>0</v>
      </c>
      <c r="E38" s="57">
        <v>0</v>
      </c>
      <c r="F38" s="57">
        <f t="shared" si="1"/>
        <v>100000</v>
      </c>
      <c r="G38" s="59">
        <v>100000</v>
      </c>
      <c r="H38" s="59">
        <v>100000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x14ac:dyDescent="0.25">
      <c r="A39" s="54" t="s">
        <v>111</v>
      </c>
      <c r="B39" s="19" t="s">
        <v>109</v>
      </c>
      <c r="C39" s="61" t="s">
        <v>110</v>
      </c>
      <c r="D39" s="63">
        <f>SUM(D38:D38)</f>
        <v>0</v>
      </c>
      <c r="E39" s="63">
        <f>SUM(E38:E38)</f>
        <v>0</v>
      </c>
      <c r="F39" s="57">
        <f t="shared" si="1"/>
        <v>100000</v>
      </c>
      <c r="G39" s="64">
        <f>SUM(G38)</f>
        <v>100000</v>
      </c>
      <c r="H39" s="64">
        <f>SUM(H38)</f>
        <v>100000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x14ac:dyDescent="0.25">
      <c r="A40" s="54" t="s">
        <v>114</v>
      </c>
      <c r="B40" s="31" t="s">
        <v>112</v>
      </c>
      <c r="C40" s="65" t="s">
        <v>113</v>
      </c>
      <c r="D40" s="66">
        <f>SUM(D15+D18+D27+D35+D37+D39)</f>
        <v>230966819</v>
      </c>
      <c r="E40" s="66">
        <f>SUM(E15+E18+E27+E35+E37+E39)</f>
        <v>230966819</v>
      </c>
      <c r="F40" s="66">
        <f t="shared" si="1"/>
        <v>41032562</v>
      </c>
      <c r="G40" s="66">
        <f>SUM(G15+G18+G27+G35+G37+G39)</f>
        <v>271999381</v>
      </c>
      <c r="H40" s="66">
        <f>SUM(H15+H18+H27+H35+H37+H39)</f>
        <v>271999381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s="67" customFormat="1" x14ac:dyDescent="0.25">
      <c r="A41" s="54" t="s">
        <v>117</v>
      </c>
      <c r="B41" s="58" t="s">
        <v>115</v>
      </c>
      <c r="C41" s="56" t="s">
        <v>116</v>
      </c>
      <c r="D41" s="57">
        <v>103770784</v>
      </c>
      <c r="E41" s="57">
        <f>D41</f>
        <v>103770784</v>
      </c>
      <c r="F41" s="57">
        <f t="shared" si="1"/>
        <v>-18287880</v>
      </c>
      <c r="G41" s="59">
        <v>85482904</v>
      </c>
      <c r="H41" s="59">
        <v>85482904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s="67" customFormat="1" x14ac:dyDescent="0.25">
      <c r="A42" s="54" t="s">
        <v>120</v>
      </c>
      <c r="B42" s="19" t="s">
        <v>118</v>
      </c>
      <c r="C42" s="61" t="s">
        <v>119</v>
      </c>
      <c r="D42" s="63">
        <f>SUM(D41:D41)</f>
        <v>103770784</v>
      </c>
      <c r="E42" s="63">
        <f>SUM(E41:E41)</f>
        <v>103770784</v>
      </c>
      <c r="F42" s="57">
        <f t="shared" si="1"/>
        <v>-18287880</v>
      </c>
      <c r="G42" s="64">
        <v>85482904</v>
      </c>
      <c r="H42" s="64">
        <v>85482904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s="67" customFormat="1" x14ac:dyDescent="0.25">
      <c r="A43" s="54" t="s">
        <v>123</v>
      </c>
      <c r="B43" s="19" t="s">
        <v>147</v>
      </c>
      <c r="C43" s="61" t="s">
        <v>122</v>
      </c>
      <c r="D43" s="63">
        <v>0</v>
      </c>
      <c r="E43" s="63">
        <v>0</v>
      </c>
      <c r="F43" s="57">
        <f t="shared" si="1"/>
        <v>3060985</v>
      </c>
      <c r="G43" s="64">
        <v>3060985</v>
      </c>
      <c r="H43" s="64">
        <v>3060985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5">
      <c r="A44" s="54" t="s">
        <v>126</v>
      </c>
      <c r="B44" s="58" t="s">
        <v>127</v>
      </c>
      <c r="C44" s="56" t="s">
        <v>128</v>
      </c>
      <c r="D44" s="57">
        <f>SUM(D42)</f>
        <v>103770784</v>
      </c>
      <c r="E44" s="57">
        <f>SUM(E42)</f>
        <v>103770784</v>
      </c>
      <c r="F44" s="57">
        <f t="shared" si="1"/>
        <v>-15226895</v>
      </c>
      <c r="G44" s="59">
        <f>SUM(G42:G43)</f>
        <v>88543889</v>
      </c>
      <c r="H44" s="59">
        <f>SUM(H42:H43)</f>
        <v>88543889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x14ac:dyDescent="0.25">
      <c r="A45" s="54" t="s">
        <v>129</v>
      </c>
      <c r="B45" s="31" t="s">
        <v>130</v>
      </c>
      <c r="C45" s="65" t="s">
        <v>131</v>
      </c>
      <c r="D45" s="66">
        <f>SUM(D44)</f>
        <v>103770784</v>
      </c>
      <c r="E45" s="66">
        <f>SUM(E44)</f>
        <v>103770784</v>
      </c>
      <c r="F45" s="66">
        <f t="shared" si="1"/>
        <v>-15226895</v>
      </c>
      <c r="G45" s="68">
        <f>SUM(G44)</f>
        <v>88543889</v>
      </c>
      <c r="H45" s="68">
        <f>SUM(H44)</f>
        <v>88543889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x14ac:dyDescent="0.25">
      <c r="A46" s="54" t="s">
        <v>132</v>
      </c>
      <c r="B46" s="31" t="s">
        <v>133</v>
      </c>
      <c r="C46" s="69"/>
      <c r="D46" s="66">
        <f>SUM(D45+D40)</f>
        <v>334737603</v>
      </c>
      <c r="E46" s="66">
        <f>SUM(E45+E40)</f>
        <v>334737603</v>
      </c>
      <c r="F46" s="66">
        <f t="shared" si="1"/>
        <v>25805667</v>
      </c>
      <c r="G46" s="66">
        <f>SUM(G40+G45)</f>
        <v>360543270</v>
      </c>
      <c r="H46" s="66">
        <f>SUM(H40+H45)</f>
        <v>360543270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x14ac:dyDescent="0.25">
      <c r="A47" s="70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32" x14ac:dyDescent="0.25">
      <c r="A48" s="70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32" x14ac:dyDescent="0.25">
      <c r="A49" s="70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3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3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3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:3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:3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:3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:3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:3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1:3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1:3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pans="1:3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1:3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pans="1:3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pans="1:3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pans="1:3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1:3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pans="1:3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pans="1:3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pans="1:3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1:3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pans="1:3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spans="1:3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pans="1:3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:3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pans="1:3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pans="1:3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pans="1:3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spans="1:3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spans="1:3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pans="1:3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:3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spans="1:3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pans="1:3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</sheetData>
  <sheetProtection selectLockedCells="1" selectUnlockedCells="1"/>
  <mergeCells count="2">
    <mergeCell ref="A3:E3"/>
    <mergeCell ref="A4:E4"/>
  </mergeCells>
  <pageMargins left="0.25" right="0.25" top="0.75" bottom="0.75" header="0.51180555555555551" footer="0.51180555555555551"/>
  <pageSetup paperSize="8" firstPageNumber="0" fitToHeight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AF105"/>
  <sheetViews>
    <sheetView workbookViewId="0">
      <selection activeCell="F2" sqref="F2"/>
    </sheetView>
  </sheetViews>
  <sheetFormatPr defaultRowHeight="15" x14ac:dyDescent="0.25"/>
  <cols>
    <col min="1" max="1" width="5.5703125" customWidth="1"/>
    <col min="2" max="2" width="78.42578125" customWidth="1"/>
    <col min="4" max="4" width="14.85546875" customWidth="1"/>
    <col min="5" max="6" width="13.85546875" customWidth="1"/>
    <col min="7" max="7" width="12.42578125" customWidth="1"/>
    <col min="8" max="8" width="12.28515625" customWidth="1"/>
  </cols>
  <sheetData>
    <row r="1" spans="1:32" ht="25.15" customHeight="1" x14ac:dyDescent="0.25">
      <c r="B1" s="347" t="s">
        <v>148</v>
      </c>
      <c r="C1" s="347"/>
      <c r="D1" s="347"/>
      <c r="E1" s="347"/>
      <c r="F1" s="347"/>
    </row>
    <row r="2" spans="1:32" ht="25.15" customHeight="1" x14ac:dyDescent="0.25">
      <c r="B2" s="347" t="s">
        <v>149</v>
      </c>
      <c r="C2" s="347"/>
      <c r="D2" s="347"/>
      <c r="E2" s="347"/>
    </row>
    <row r="3" spans="1:32" ht="17.45" customHeight="1" x14ac:dyDescent="0.25">
      <c r="A3" s="344" t="s">
        <v>150</v>
      </c>
      <c r="B3" s="344"/>
      <c r="C3" s="344"/>
      <c r="D3" s="344"/>
      <c r="E3" s="344"/>
      <c r="F3" s="3"/>
      <c r="G3" s="47"/>
    </row>
    <row r="4" spans="1:32" ht="17.45" customHeight="1" x14ac:dyDescent="0.25">
      <c r="A4" s="344" t="s">
        <v>151</v>
      </c>
      <c r="B4" s="344"/>
      <c r="C4" s="344"/>
      <c r="D4" s="344"/>
      <c r="E4" s="344"/>
      <c r="F4" s="3"/>
    </row>
    <row r="6" spans="1:32" ht="36.75" x14ac:dyDescent="0.25">
      <c r="A6" s="48" t="s">
        <v>4</v>
      </c>
      <c r="B6" s="49" t="s">
        <v>5</v>
      </c>
      <c r="C6" s="50" t="s">
        <v>6</v>
      </c>
      <c r="D6" s="51" t="s">
        <v>8</v>
      </c>
      <c r="E6" s="52" t="s">
        <v>137</v>
      </c>
      <c r="F6" s="52" t="s">
        <v>152</v>
      </c>
      <c r="G6" s="51" t="s">
        <v>153</v>
      </c>
      <c r="H6" s="52" t="s">
        <v>137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x14ac:dyDescent="0.25">
      <c r="A7" s="54">
        <v>1</v>
      </c>
      <c r="B7" s="23" t="s">
        <v>37</v>
      </c>
      <c r="C7" s="71" t="s">
        <v>38</v>
      </c>
      <c r="D7" s="72"/>
      <c r="E7" s="72">
        <f>D7</f>
        <v>0</v>
      </c>
      <c r="F7" s="72">
        <f t="shared" ref="F7:F17" si="0">G7-E7</f>
        <v>74719942</v>
      </c>
      <c r="G7" s="72">
        <v>74719942</v>
      </c>
      <c r="H7" s="72">
        <v>74719942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15.75" x14ac:dyDescent="0.25">
      <c r="A8" s="54">
        <v>2</v>
      </c>
      <c r="B8" s="73" t="s">
        <v>40</v>
      </c>
      <c r="C8" s="74" t="s">
        <v>41</v>
      </c>
      <c r="D8" s="75">
        <v>0</v>
      </c>
      <c r="E8" s="75">
        <v>0</v>
      </c>
      <c r="F8" s="72">
        <f t="shared" si="0"/>
        <v>74719942</v>
      </c>
      <c r="G8" s="76">
        <f t="shared" ref="G8:G9" si="1">SUM(G7)</f>
        <v>74719942</v>
      </c>
      <c r="H8" s="18">
        <f t="shared" ref="H8:H9" si="2">SUM(H7)</f>
        <v>74719942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x14ac:dyDescent="0.25">
      <c r="A9" s="54">
        <v>3</v>
      </c>
      <c r="B9" s="31" t="s">
        <v>112</v>
      </c>
      <c r="C9" s="65" t="s">
        <v>113</v>
      </c>
      <c r="D9" s="66">
        <v>0</v>
      </c>
      <c r="E9" s="66">
        <v>0</v>
      </c>
      <c r="F9" s="66">
        <f t="shared" si="0"/>
        <v>74719942</v>
      </c>
      <c r="G9" s="66">
        <f t="shared" si="1"/>
        <v>74719942</v>
      </c>
      <c r="H9" s="33">
        <f t="shared" si="2"/>
        <v>74719942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s="67" customFormat="1" x14ac:dyDescent="0.25">
      <c r="A10" s="54">
        <v>4</v>
      </c>
      <c r="B10" s="22" t="s">
        <v>115</v>
      </c>
      <c r="C10" s="77" t="s">
        <v>116</v>
      </c>
      <c r="D10" s="72">
        <v>104094</v>
      </c>
      <c r="E10" s="72">
        <f>D10</f>
        <v>104094</v>
      </c>
      <c r="F10" s="72">
        <f t="shared" si="0"/>
        <v>28</v>
      </c>
      <c r="G10" s="72">
        <v>104122</v>
      </c>
      <c r="H10" s="72">
        <v>104122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s="67" customFormat="1" x14ac:dyDescent="0.25">
      <c r="A11" s="54">
        <v>5</v>
      </c>
      <c r="B11" s="22" t="s">
        <v>154</v>
      </c>
      <c r="C11" s="77" t="s">
        <v>155</v>
      </c>
      <c r="D11" s="72">
        <v>0</v>
      </c>
      <c r="E11" s="72">
        <v>0</v>
      </c>
      <c r="F11" s="72">
        <f t="shared" si="0"/>
        <v>0</v>
      </c>
      <c r="G11" s="72">
        <v>0</v>
      </c>
      <c r="H11" s="72"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s="67" customFormat="1" x14ac:dyDescent="0.25">
      <c r="A12" s="54">
        <v>6</v>
      </c>
      <c r="B12" s="23" t="s">
        <v>118</v>
      </c>
      <c r="C12" s="71" t="s">
        <v>119</v>
      </c>
      <c r="D12" s="72">
        <f>SUM(D10:D11)</f>
        <v>104094</v>
      </c>
      <c r="E12" s="72">
        <f>SUM(E10:E11)</f>
        <v>104094</v>
      </c>
      <c r="F12" s="72">
        <f t="shared" si="0"/>
        <v>28</v>
      </c>
      <c r="G12" s="72">
        <f>SUM(G10:G11)</f>
        <v>104122</v>
      </c>
      <c r="H12" s="72">
        <f>SUM(H10:H11)</f>
        <v>104122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5">
      <c r="A13" s="54">
        <v>7</v>
      </c>
      <c r="B13" s="22" t="s">
        <v>121</v>
      </c>
      <c r="C13" s="77" t="s">
        <v>122</v>
      </c>
      <c r="D13" s="72">
        <v>0</v>
      </c>
      <c r="E13" s="72">
        <v>0</v>
      </c>
      <c r="F13" s="72">
        <f t="shared" si="0"/>
        <v>0</v>
      </c>
      <c r="G13" s="72">
        <v>0</v>
      </c>
      <c r="H13" s="72">
        <v>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x14ac:dyDescent="0.25">
      <c r="A14" s="54">
        <v>8</v>
      </c>
      <c r="B14" s="22" t="s">
        <v>156</v>
      </c>
      <c r="C14" s="77" t="s">
        <v>157</v>
      </c>
      <c r="D14" s="72">
        <v>0</v>
      </c>
      <c r="E14" s="72">
        <v>0</v>
      </c>
      <c r="F14" s="72">
        <f t="shared" si="0"/>
        <v>0</v>
      </c>
      <c r="G14" s="72">
        <v>0</v>
      </c>
      <c r="H14" s="72">
        <v>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x14ac:dyDescent="0.25">
      <c r="A15" s="54">
        <v>9</v>
      </c>
      <c r="B15" s="22" t="s">
        <v>124</v>
      </c>
      <c r="C15" s="77" t="s">
        <v>125</v>
      </c>
      <c r="D15" s="72">
        <v>68026305</v>
      </c>
      <c r="E15" s="72">
        <f>D15</f>
        <v>68026305</v>
      </c>
      <c r="F15" s="72">
        <f t="shared" si="0"/>
        <v>-68026305</v>
      </c>
      <c r="G15" s="72">
        <v>0</v>
      </c>
      <c r="H15" s="72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x14ac:dyDescent="0.25">
      <c r="A16" s="54">
        <v>10</v>
      </c>
      <c r="B16" s="22" t="s">
        <v>127</v>
      </c>
      <c r="C16" s="77" t="s">
        <v>128</v>
      </c>
      <c r="D16" s="72">
        <f>SUM(D12:D15)</f>
        <v>68130399</v>
      </c>
      <c r="E16" s="72">
        <f>SUM(E12:E15)</f>
        <v>68130399</v>
      </c>
      <c r="F16" s="72">
        <f t="shared" si="0"/>
        <v>-68026277</v>
      </c>
      <c r="G16" s="72">
        <f>SUM(G12:G15)</f>
        <v>104122</v>
      </c>
      <c r="H16" s="72">
        <f>SUM(H12:H15)</f>
        <v>104122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x14ac:dyDescent="0.25">
      <c r="A17" s="54">
        <v>11</v>
      </c>
      <c r="B17" s="31" t="s">
        <v>130</v>
      </c>
      <c r="C17" s="65" t="s">
        <v>131</v>
      </c>
      <c r="D17" s="66">
        <f>SUM(D16)</f>
        <v>68130399</v>
      </c>
      <c r="E17" s="66">
        <f>SUM(E16)</f>
        <v>68130399</v>
      </c>
      <c r="F17" s="66">
        <f t="shared" si="0"/>
        <v>-68026277</v>
      </c>
      <c r="G17" s="66">
        <f>SUM(G12)</f>
        <v>104122</v>
      </c>
      <c r="H17" s="66">
        <f>SUM(H12)</f>
        <v>104122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x14ac:dyDescent="0.25">
      <c r="A18" s="54">
        <v>12</v>
      </c>
      <c r="B18" s="37" t="s">
        <v>133</v>
      </c>
      <c r="C18" s="78"/>
      <c r="D18" s="79">
        <f>SUM(D17+D9)</f>
        <v>68130399</v>
      </c>
      <c r="E18" s="79">
        <f>SUM(E17+E9)</f>
        <v>68130399</v>
      </c>
      <c r="F18" s="79">
        <f>SUM(F9+F17)</f>
        <v>6693665</v>
      </c>
      <c r="G18" s="79">
        <f>SUM(G9+G17)</f>
        <v>74824064</v>
      </c>
      <c r="H18" s="79">
        <f>SUM(H9+H17)</f>
        <v>74824064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x14ac:dyDescent="0.25">
      <c r="A19" s="70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32" x14ac:dyDescent="0.25">
      <c r="A20" s="70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32" x14ac:dyDescent="0.25">
      <c r="A21" s="70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32" x14ac:dyDescent="0.25">
      <c r="A24" s="2"/>
      <c r="B24" s="2"/>
      <c r="C24" s="2"/>
      <c r="D24" s="45"/>
      <c r="E24" s="45"/>
      <c r="F24" s="45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x14ac:dyDescent="0.25">
      <c r="A25" s="2"/>
      <c r="B25" s="2"/>
      <c r="C25" s="2"/>
      <c r="D25" s="45"/>
      <c r="E25" s="45"/>
      <c r="F25" s="4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x14ac:dyDescent="0.25">
      <c r="A26" s="2"/>
      <c r="B26" s="2"/>
      <c r="C26" s="2"/>
      <c r="D26" s="45"/>
      <c r="E26" s="45"/>
      <c r="F26" s="4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x14ac:dyDescent="0.25">
      <c r="A27" s="2"/>
      <c r="B27" s="2"/>
      <c r="C27" s="2"/>
      <c r="D27" s="45"/>
      <c r="E27" s="45"/>
      <c r="F27" s="45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x14ac:dyDescent="0.25">
      <c r="A28" s="2"/>
      <c r="B28" s="2"/>
      <c r="C28" s="2"/>
      <c r="D28" s="45"/>
      <c r="E28" s="45"/>
      <c r="F28" s="45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x14ac:dyDescent="0.25">
      <c r="A29" s="2"/>
      <c r="B29" s="2"/>
      <c r="C29" s="2"/>
      <c r="D29" s="45"/>
      <c r="E29" s="45"/>
      <c r="F29" s="45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x14ac:dyDescent="0.25">
      <c r="A30" s="2"/>
      <c r="B30" s="2"/>
      <c r="C30" s="2"/>
      <c r="D30" s="45"/>
      <c r="E30" s="45"/>
      <c r="F30" s="45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x14ac:dyDescent="0.25">
      <c r="A31" s="2"/>
      <c r="B31" s="2"/>
      <c r="C31" s="2"/>
      <c r="D31" s="45"/>
      <c r="E31" s="45"/>
      <c r="F31" s="45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x14ac:dyDescent="0.25">
      <c r="A32" s="2"/>
      <c r="B32" s="2"/>
      <c r="C32" s="2"/>
      <c r="D32" s="45"/>
      <c r="E32" s="45"/>
      <c r="F32" s="45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x14ac:dyDescent="0.25">
      <c r="A33" s="2"/>
      <c r="B33" s="2"/>
      <c r="C33" s="2"/>
      <c r="D33" s="45"/>
      <c r="E33" s="45"/>
      <c r="F33" s="45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x14ac:dyDescent="0.25">
      <c r="A34" s="2"/>
      <c r="B34" s="2"/>
      <c r="C34" s="2"/>
      <c r="D34" s="45"/>
      <c r="E34" s="45"/>
      <c r="F34" s="45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x14ac:dyDescent="0.25">
      <c r="A35" s="2"/>
      <c r="B35" s="2"/>
      <c r="C35" s="2"/>
      <c r="D35" s="45"/>
      <c r="E35" s="45"/>
      <c r="F35" s="4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x14ac:dyDescent="0.25">
      <c r="A36" s="2"/>
      <c r="B36" s="2"/>
      <c r="C36" s="2"/>
      <c r="D36" s="45"/>
      <c r="E36" s="45"/>
      <c r="F36" s="45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x14ac:dyDescent="0.25">
      <c r="A37" s="2"/>
      <c r="B37" s="2"/>
      <c r="C37" s="2"/>
      <c r="D37" s="45"/>
      <c r="E37" s="45"/>
      <c r="F37" s="45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x14ac:dyDescent="0.25">
      <c r="A38" s="2"/>
      <c r="B38" s="2"/>
      <c r="C38" s="2"/>
      <c r="D38" s="45"/>
      <c r="E38" s="45"/>
      <c r="F38" s="45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x14ac:dyDescent="0.25">
      <c r="A39" s="2"/>
      <c r="B39" s="2"/>
      <c r="C39" s="2"/>
      <c r="D39" s="45"/>
      <c r="E39" s="45"/>
      <c r="F39" s="45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x14ac:dyDescent="0.25">
      <c r="A40" s="2"/>
      <c r="B40" s="2"/>
      <c r="C40" s="2"/>
      <c r="D40" s="45"/>
      <c r="E40" s="45"/>
      <c r="F40" s="45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x14ac:dyDescent="0.25">
      <c r="A41" s="2"/>
      <c r="B41" s="2"/>
      <c r="C41" s="2"/>
      <c r="D41" s="45"/>
      <c r="E41" s="45"/>
      <c r="F41" s="45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x14ac:dyDescent="0.25">
      <c r="A42" s="2"/>
      <c r="B42" s="2"/>
      <c r="C42" s="2"/>
      <c r="D42" s="45"/>
      <c r="E42" s="45"/>
      <c r="F42" s="45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x14ac:dyDescent="0.25">
      <c r="A43" s="2"/>
      <c r="B43" s="2"/>
      <c r="C43" s="2"/>
      <c r="D43" s="45"/>
      <c r="E43" s="45"/>
      <c r="F43" s="45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x14ac:dyDescent="0.25">
      <c r="A44" s="2"/>
      <c r="B44" s="2"/>
      <c r="C44" s="2"/>
      <c r="D44" s="45"/>
      <c r="E44" s="45"/>
      <c r="F44" s="45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x14ac:dyDescent="0.25">
      <c r="A45" s="2"/>
      <c r="B45" s="2"/>
      <c r="C45" s="2"/>
      <c r="D45" s="45"/>
      <c r="E45" s="45"/>
      <c r="F45" s="45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x14ac:dyDescent="0.25">
      <c r="A46" s="2"/>
      <c r="B46" s="2"/>
      <c r="C46" s="2"/>
      <c r="D46" s="45"/>
      <c r="E46" s="45"/>
      <c r="F46" s="45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x14ac:dyDescent="0.25">
      <c r="A47" s="2"/>
      <c r="B47" s="2"/>
      <c r="C47" s="2"/>
      <c r="D47" s="45"/>
      <c r="E47" s="45"/>
      <c r="F47" s="45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x14ac:dyDescent="0.25">
      <c r="A48" s="2"/>
      <c r="B48" s="2"/>
      <c r="C48" s="2"/>
      <c r="D48" s="45"/>
      <c r="E48" s="45"/>
      <c r="F48" s="45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x14ac:dyDescent="0.25">
      <c r="A49" s="2"/>
      <c r="B49" s="2"/>
      <c r="C49" s="2"/>
      <c r="D49" s="45"/>
      <c r="E49" s="45"/>
      <c r="F49" s="45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x14ac:dyDescent="0.25">
      <c r="A50" s="2"/>
      <c r="B50" s="2"/>
      <c r="C50" s="2"/>
      <c r="D50" s="45"/>
      <c r="E50" s="45"/>
      <c r="F50" s="45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x14ac:dyDescent="0.25">
      <c r="A51" s="2"/>
      <c r="B51" s="2"/>
      <c r="C51" s="2"/>
      <c r="D51" s="45"/>
      <c r="E51" s="45"/>
      <c r="F51" s="45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x14ac:dyDescent="0.25">
      <c r="A52" s="2"/>
      <c r="B52" s="2"/>
      <c r="C52" s="2"/>
      <c r="D52" s="45"/>
      <c r="E52" s="45"/>
      <c r="F52" s="45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x14ac:dyDescent="0.25">
      <c r="A53" s="2"/>
      <c r="B53" s="2"/>
      <c r="C53" s="2"/>
      <c r="D53" s="45"/>
      <c r="E53" s="45"/>
      <c r="F53" s="45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x14ac:dyDescent="0.25">
      <c r="A54" s="2"/>
      <c r="B54" s="2"/>
      <c r="C54" s="2"/>
      <c r="D54" s="45"/>
      <c r="E54" s="45"/>
      <c r="F54" s="45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x14ac:dyDescent="0.25">
      <c r="A55" s="2"/>
      <c r="B55" s="2"/>
      <c r="C55" s="2"/>
      <c r="D55" s="45"/>
      <c r="E55" s="45"/>
      <c r="F55" s="45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x14ac:dyDescent="0.25">
      <c r="A56" s="2"/>
      <c r="B56" s="2"/>
      <c r="C56" s="2"/>
      <c r="D56" s="45"/>
      <c r="E56" s="45"/>
      <c r="F56" s="45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x14ac:dyDescent="0.25">
      <c r="A57" s="2"/>
      <c r="B57" s="2"/>
      <c r="C57" s="2"/>
      <c r="D57" s="45"/>
      <c r="E57" s="45"/>
      <c r="F57" s="45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x14ac:dyDescent="0.25">
      <c r="A58" s="2"/>
      <c r="B58" s="2"/>
      <c r="C58" s="2"/>
      <c r="D58" s="45"/>
      <c r="E58" s="45"/>
      <c r="F58" s="45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x14ac:dyDescent="0.25">
      <c r="A59" s="2"/>
      <c r="B59" s="2"/>
      <c r="C59" s="2"/>
      <c r="D59" s="45"/>
      <c r="E59" s="45"/>
      <c r="F59" s="45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x14ac:dyDescent="0.25">
      <c r="A60" s="2"/>
      <c r="B60" s="2"/>
      <c r="C60" s="2"/>
      <c r="D60" s="45"/>
      <c r="E60" s="45"/>
      <c r="F60" s="45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x14ac:dyDescent="0.25">
      <c r="A61" s="2"/>
      <c r="B61" s="2"/>
      <c r="C61" s="2"/>
      <c r="D61" s="45"/>
      <c r="E61" s="45"/>
      <c r="F61" s="45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x14ac:dyDescent="0.25">
      <c r="A62" s="2"/>
      <c r="B62" s="2"/>
      <c r="C62" s="2"/>
      <c r="D62" s="45"/>
      <c r="E62" s="45"/>
      <c r="F62" s="45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x14ac:dyDescent="0.25">
      <c r="A63" s="2"/>
      <c r="B63" s="2"/>
      <c r="C63" s="2"/>
      <c r="D63" s="45"/>
      <c r="E63" s="45"/>
      <c r="F63" s="45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x14ac:dyDescent="0.25">
      <c r="A64" s="2"/>
      <c r="B64" s="2"/>
      <c r="C64" s="2"/>
      <c r="D64" s="45"/>
      <c r="E64" s="45"/>
      <c r="F64" s="45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x14ac:dyDescent="0.25">
      <c r="A65" s="2"/>
      <c r="B65" s="2"/>
      <c r="C65" s="2"/>
      <c r="D65" s="45"/>
      <c r="E65" s="45"/>
      <c r="F65" s="45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x14ac:dyDescent="0.25">
      <c r="A66" s="2"/>
      <c r="B66" s="2"/>
      <c r="C66" s="2"/>
      <c r="D66" s="45"/>
      <c r="E66" s="45"/>
      <c r="F66" s="45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x14ac:dyDescent="0.25">
      <c r="A67" s="2"/>
      <c r="B67" s="2"/>
      <c r="C67" s="2"/>
      <c r="D67" s="45"/>
      <c r="E67" s="45"/>
      <c r="F67" s="45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x14ac:dyDescent="0.25">
      <c r="A68" s="2"/>
      <c r="B68" s="2"/>
      <c r="C68" s="2"/>
      <c r="D68" s="45"/>
      <c r="E68" s="45"/>
      <c r="F68" s="45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x14ac:dyDescent="0.25">
      <c r="A69" s="2"/>
      <c r="B69" s="2"/>
      <c r="C69" s="2"/>
      <c r="D69" s="45"/>
      <c r="E69" s="45"/>
      <c r="F69" s="45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x14ac:dyDescent="0.25">
      <c r="A70" s="2"/>
      <c r="B70" s="2"/>
      <c r="C70" s="2"/>
      <c r="D70" s="45"/>
      <c r="E70" s="45"/>
      <c r="F70" s="45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x14ac:dyDescent="0.25">
      <c r="A71" s="2"/>
      <c r="B71" s="2"/>
      <c r="C71" s="2"/>
      <c r="D71" s="45"/>
      <c r="E71" s="45"/>
      <c r="F71" s="45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x14ac:dyDescent="0.25">
      <c r="A72" s="2"/>
      <c r="B72" s="2"/>
      <c r="C72" s="2"/>
      <c r="D72" s="45"/>
      <c r="E72" s="45"/>
      <c r="F72" s="45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x14ac:dyDescent="0.25">
      <c r="A73" s="2"/>
      <c r="B73" s="2"/>
      <c r="C73" s="2"/>
      <c r="D73" s="45"/>
      <c r="E73" s="45"/>
      <c r="F73" s="45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x14ac:dyDescent="0.25">
      <c r="A74" s="2"/>
      <c r="B74" s="2"/>
      <c r="C74" s="2"/>
      <c r="D74" s="45"/>
      <c r="E74" s="45"/>
      <c r="F74" s="45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x14ac:dyDescent="0.25">
      <c r="A75" s="2"/>
      <c r="B75" s="2"/>
      <c r="C75" s="2"/>
      <c r="D75" s="45"/>
      <c r="E75" s="45"/>
      <c r="F75" s="45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x14ac:dyDescent="0.25">
      <c r="A76" s="2"/>
      <c r="B76" s="2"/>
      <c r="C76" s="2"/>
      <c r="D76" s="45"/>
      <c r="E76" s="45"/>
      <c r="F76" s="45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x14ac:dyDescent="0.25">
      <c r="A77" s="2"/>
      <c r="B77" s="2"/>
      <c r="C77" s="2"/>
      <c r="D77" s="45"/>
      <c r="E77" s="45"/>
      <c r="F77" s="45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x14ac:dyDescent="0.25">
      <c r="A78" s="2"/>
      <c r="B78" s="2"/>
      <c r="C78" s="2"/>
      <c r="D78" s="45"/>
      <c r="E78" s="45"/>
      <c r="F78" s="45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x14ac:dyDescent="0.25">
      <c r="A79" s="2"/>
      <c r="B79" s="2"/>
      <c r="C79" s="2"/>
      <c r="D79" s="45"/>
      <c r="E79" s="45"/>
      <c r="F79" s="45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x14ac:dyDescent="0.25">
      <c r="A80" s="2"/>
      <c r="B80" s="2"/>
      <c r="C80" s="2"/>
      <c r="D80" s="45"/>
      <c r="E80" s="45"/>
      <c r="F80" s="45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x14ac:dyDescent="0.25">
      <c r="A81" s="2"/>
      <c r="B81" s="2"/>
      <c r="C81" s="2"/>
      <c r="D81" s="45"/>
      <c r="E81" s="45"/>
      <c r="F81" s="45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x14ac:dyDescent="0.25">
      <c r="A82" s="2"/>
      <c r="B82" s="2"/>
      <c r="C82" s="2"/>
      <c r="D82" s="45"/>
      <c r="E82" s="45"/>
      <c r="F82" s="45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x14ac:dyDescent="0.25">
      <c r="A83" s="2"/>
      <c r="B83" s="2"/>
      <c r="C83" s="2"/>
      <c r="D83" s="45"/>
      <c r="E83" s="45"/>
      <c r="F83" s="45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x14ac:dyDescent="0.25">
      <c r="A84" s="2"/>
      <c r="B84" s="2"/>
      <c r="C84" s="2"/>
      <c r="D84" s="45"/>
      <c r="E84" s="45"/>
      <c r="F84" s="45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x14ac:dyDescent="0.25">
      <c r="A85" s="2"/>
      <c r="B85" s="2"/>
      <c r="C85" s="2"/>
      <c r="D85" s="45"/>
      <c r="E85" s="45"/>
      <c r="F85" s="45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x14ac:dyDescent="0.25">
      <c r="A86" s="2"/>
      <c r="B86" s="2"/>
      <c r="C86" s="2"/>
      <c r="D86" s="45"/>
      <c r="E86" s="45"/>
      <c r="F86" s="45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x14ac:dyDescent="0.25">
      <c r="A87" s="2"/>
      <c r="B87" s="2"/>
      <c r="C87" s="2"/>
      <c r="D87" s="45"/>
      <c r="E87" s="45"/>
      <c r="F87" s="45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x14ac:dyDescent="0.25">
      <c r="A88" s="2"/>
      <c r="B88" s="2"/>
      <c r="C88" s="2"/>
      <c r="D88" s="45"/>
      <c r="E88" s="45"/>
      <c r="F88" s="45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x14ac:dyDescent="0.25">
      <c r="A89" s="2"/>
      <c r="B89" s="2"/>
      <c r="C89" s="2"/>
      <c r="D89" s="45"/>
      <c r="E89" s="45"/>
      <c r="F89" s="45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x14ac:dyDescent="0.25">
      <c r="A90" s="2"/>
      <c r="B90" s="2"/>
      <c r="C90" s="2"/>
      <c r="D90" s="45"/>
      <c r="E90" s="45"/>
      <c r="F90" s="45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x14ac:dyDescent="0.25">
      <c r="A91" s="2"/>
      <c r="B91" s="2"/>
      <c r="C91" s="2"/>
      <c r="D91" s="45"/>
      <c r="E91" s="45"/>
      <c r="F91" s="45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x14ac:dyDescent="0.25">
      <c r="A92" s="2"/>
      <c r="B92" s="2"/>
      <c r="C92" s="2"/>
      <c r="D92" s="45"/>
      <c r="E92" s="45"/>
      <c r="F92" s="45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x14ac:dyDescent="0.25">
      <c r="A93" s="2"/>
      <c r="B93" s="2"/>
      <c r="C93" s="2"/>
      <c r="D93" s="45"/>
      <c r="E93" s="45"/>
      <c r="F93" s="45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x14ac:dyDescent="0.25">
      <c r="A94" s="2"/>
      <c r="B94" s="2"/>
      <c r="C94" s="2"/>
      <c r="D94" s="45"/>
      <c r="E94" s="45"/>
      <c r="F94" s="45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x14ac:dyDescent="0.25">
      <c r="A95" s="2"/>
      <c r="B95" s="2"/>
      <c r="C95" s="2"/>
      <c r="D95" s="45"/>
      <c r="E95" s="45"/>
      <c r="F95" s="4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x14ac:dyDescent="0.25">
      <c r="A96" s="2"/>
      <c r="B96" s="2"/>
      <c r="C96" s="2"/>
      <c r="D96" s="45"/>
      <c r="E96" s="45"/>
      <c r="F96" s="45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x14ac:dyDescent="0.25">
      <c r="A97" s="2"/>
      <c r="B97" s="2"/>
      <c r="C97" s="2"/>
      <c r="D97" s="45"/>
      <c r="E97" s="45"/>
      <c r="F97" s="45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x14ac:dyDescent="0.25">
      <c r="A98" s="2"/>
      <c r="B98" s="2"/>
      <c r="C98" s="2"/>
      <c r="D98" s="45"/>
      <c r="E98" s="45"/>
      <c r="F98" s="45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x14ac:dyDescent="0.25">
      <c r="A99" s="2"/>
      <c r="B99" s="2"/>
      <c r="C99" s="2"/>
      <c r="D99" s="45"/>
      <c r="E99" s="45"/>
      <c r="F99" s="45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:32" x14ac:dyDescent="0.25">
      <c r="A100" s="2"/>
      <c r="B100" s="2"/>
      <c r="C100" s="2"/>
      <c r="D100" s="45"/>
      <c r="E100" s="45"/>
      <c r="F100" s="45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:32" x14ac:dyDescent="0.25">
      <c r="A101" s="2"/>
      <c r="B101" s="2"/>
      <c r="C101" s="2"/>
      <c r="D101" s="45"/>
      <c r="E101" s="45"/>
      <c r="F101" s="45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:32" x14ac:dyDescent="0.25">
      <c r="A102" s="2"/>
      <c r="B102" s="2"/>
      <c r="C102" s="2"/>
      <c r="D102" s="45"/>
      <c r="E102" s="45"/>
      <c r="F102" s="45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:3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:3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</sheetData>
  <sheetProtection selectLockedCells="1" selectUnlockedCells="1"/>
  <mergeCells count="4">
    <mergeCell ref="B1:F1"/>
    <mergeCell ref="B2:E2"/>
    <mergeCell ref="A3:E3"/>
    <mergeCell ref="A4:E4"/>
  </mergeCells>
  <pageMargins left="0.25" right="0.25" top="0.75" bottom="0.75" header="0.51180555555555551" footer="0.51180555555555551"/>
  <pageSetup paperSize="9" firstPageNumber="0" fitToHeight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AF106"/>
  <sheetViews>
    <sheetView workbookViewId="0"/>
  </sheetViews>
  <sheetFormatPr defaultRowHeight="15" x14ac:dyDescent="0.25"/>
  <cols>
    <col min="1" max="1" width="6.140625" customWidth="1"/>
    <col min="2" max="2" width="83.85546875" customWidth="1"/>
    <col min="4" max="4" width="12.42578125" customWidth="1"/>
    <col min="5" max="6" width="12.28515625" customWidth="1"/>
    <col min="7" max="7" width="14" customWidth="1"/>
    <col min="8" max="8" width="13.7109375" customWidth="1"/>
  </cols>
  <sheetData>
    <row r="1" spans="1:32" ht="33" customHeight="1" x14ac:dyDescent="0.25">
      <c r="B1" t="s">
        <v>158</v>
      </c>
    </row>
    <row r="2" spans="1:32" ht="25.9" customHeight="1" x14ac:dyDescent="0.25">
      <c r="B2" t="s">
        <v>159</v>
      </c>
    </row>
    <row r="3" spans="1:32" ht="41.45" customHeight="1" x14ac:dyDescent="0.25">
      <c r="A3" s="344" t="s">
        <v>150</v>
      </c>
      <c r="B3" s="344"/>
      <c r="C3" s="344"/>
      <c r="D3" s="344"/>
      <c r="E3" s="344"/>
      <c r="F3" s="344"/>
      <c r="G3" s="344"/>
    </row>
    <row r="4" spans="1:32" ht="17.45" customHeight="1" x14ac:dyDescent="0.25">
      <c r="A4" s="344" t="s">
        <v>160</v>
      </c>
      <c r="B4" s="344"/>
      <c r="C4" s="344"/>
      <c r="D4" s="344"/>
      <c r="E4" s="344"/>
      <c r="F4" s="3"/>
    </row>
    <row r="6" spans="1:32" ht="36.75" x14ac:dyDescent="0.25">
      <c r="A6" s="4" t="s">
        <v>4</v>
      </c>
      <c r="B6" s="5" t="s">
        <v>5</v>
      </c>
      <c r="C6" s="6" t="s">
        <v>6</v>
      </c>
      <c r="D6" s="8" t="s">
        <v>161</v>
      </c>
      <c r="E6" s="7" t="s">
        <v>137</v>
      </c>
      <c r="F6" s="7" t="s">
        <v>152</v>
      </c>
      <c r="G6" s="8" t="s">
        <v>162</v>
      </c>
      <c r="H6" s="7" t="s">
        <v>137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x14ac:dyDescent="0.25">
      <c r="A7" s="9">
        <v>1</v>
      </c>
      <c r="B7" s="22" t="s">
        <v>73</v>
      </c>
      <c r="C7" s="11" t="s">
        <v>74</v>
      </c>
      <c r="D7" s="12">
        <v>16618151</v>
      </c>
      <c r="E7" s="12">
        <f t="shared" ref="E7:E9" si="0">D7</f>
        <v>16618151</v>
      </c>
      <c r="F7" s="12">
        <f t="shared" ref="F7:F19" si="1">G7-E7</f>
        <v>0</v>
      </c>
      <c r="G7" s="12">
        <v>16618151</v>
      </c>
      <c r="H7" s="12">
        <v>16618151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x14ac:dyDescent="0.25">
      <c r="A8" s="9">
        <v>2</v>
      </c>
      <c r="B8" s="22" t="s">
        <v>82</v>
      </c>
      <c r="C8" s="11" t="s">
        <v>83</v>
      </c>
      <c r="D8" s="12">
        <v>2460886</v>
      </c>
      <c r="E8" s="12">
        <f t="shared" si="0"/>
        <v>2460886</v>
      </c>
      <c r="F8" s="12">
        <f t="shared" si="1"/>
        <v>0</v>
      </c>
      <c r="G8" s="12">
        <v>2460886</v>
      </c>
      <c r="H8" s="12">
        <v>2460886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x14ac:dyDescent="0.25">
      <c r="A9" s="9">
        <v>3</v>
      </c>
      <c r="B9" s="22" t="s">
        <v>85</v>
      </c>
      <c r="C9" s="11" t="s">
        <v>86</v>
      </c>
      <c r="D9" s="12">
        <v>5151345</v>
      </c>
      <c r="E9" s="12">
        <f t="shared" si="0"/>
        <v>5151345</v>
      </c>
      <c r="F9" s="12">
        <f t="shared" si="1"/>
        <v>0</v>
      </c>
      <c r="G9" s="12">
        <v>5151345</v>
      </c>
      <c r="H9" s="12">
        <v>5151345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x14ac:dyDescent="0.25">
      <c r="A10" s="9">
        <v>4</v>
      </c>
      <c r="B10" s="22" t="s">
        <v>88</v>
      </c>
      <c r="C10" s="11" t="s">
        <v>89</v>
      </c>
      <c r="D10" s="12">
        <v>0</v>
      </c>
      <c r="E10" s="12">
        <v>0</v>
      </c>
      <c r="F10" s="12">
        <f t="shared" si="1"/>
        <v>1</v>
      </c>
      <c r="G10" s="12">
        <v>1</v>
      </c>
      <c r="H10" s="1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x14ac:dyDescent="0.25">
      <c r="A11" s="9">
        <v>5</v>
      </c>
      <c r="B11" s="22" t="s">
        <v>91</v>
      </c>
      <c r="C11" s="11" t="s">
        <v>92</v>
      </c>
      <c r="D11" s="12">
        <v>0</v>
      </c>
      <c r="E11" s="12">
        <f>D11</f>
        <v>0</v>
      </c>
      <c r="F11" s="12">
        <f t="shared" si="1"/>
        <v>5000</v>
      </c>
      <c r="G11" s="12">
        <v>5000</v>
      </c>
      <c r="H11" s="12">
        <v>5000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x14ac:dyDescent="0.25">
      <c r="A12" s="9">
        <v>6</v>
      </c>
      <c r="B12" s="80" t="s">
        <v>94</v>
      </c>
      <c r="C12" s="81" t="s">
        <v>95</v>
      </c>
      <c r="D12" s="82">
        <f>SUM(D7:D11)</f>
        <v>24230382</v>
      </c>
      <c r="E12" s="82">
        <f>SUM(E7:E11)</f>
        <v>24230382</v>
      </c>
      <c r="F12" s="12">
        <f t="shared" si="1"/>
        <v>5001</v>
      </c>
      <c r="G12" s="82">
        <f>SUM(G7:G11)</f>
        <v>24235383</v>
      </c>
      <c r="H12" s="82">
        <f>SUM(H7:H11)</f>
        <v>24235383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ht="21" customHeight="1" x14ac:dyDescent="0.25">
      <c r="A13" s="9">
        <v>7</v>
      </c>
      <c r="B13" s="31" t="s">
        <v>112</v>
      </c>
      <c r="C13" s="83" t="s">
        <v>113</v>
      </c>
      <c r="D13" s="33">
        <f>SUM(D12)</f>
        <v>24230382</v>
      </c>
      <c r="E13" s="33">
        <f>SUM(E12)</f>
        <v>24230382</v>
      </c>
      <c r="F13" s="33">
        <f t="shared" si="1"/>
        <v>5001</v>
      </c>
      <c r="G13" s="33">
        <f>SUM(G12)</f>
        <v>24235383</v>
      </c>
      <c r="H13" s="33">
        <f>SUM(H12)</f>
        <v>24235383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x14ac:dyDescent="0.25">
      <c r="A14" s="9">
        <v>8</v>
      </c>
      <c r="B14" s="22" t="s">
        <v>115</v>
      </c>
      <c r="C14" s="77" t="s">
        <v>116</v>
      </c>
      <c r="D14" s="72">
        <v>123965</v>
      </c>
      <c r="E14" s="72">
        <v>123965</v>
      </c>
      <c r="F14" s="12">
        <f t="shared" si="1"/>
        <v>-42698</v>
      </c>
      <c r="G14" s="12">
        <v>81267</v>
      </c>
      <c r="H14" s="12">
        <v>81267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x14ac:dyDescent="0.25">
      <c r="A15" s="9">
        <v>9</v>
      </c>
      <c r="B15" s="22" t="s">
        <v>118</v>
      </c>
      <c r="C15" s="77" t="s">
        <v>119</v>
      </c>
      <c r="D15" s="72">
        <f>SUM(D14:D14)</f>
        <v>123965</v>
      </c>
      <c r="E15" s="72">
        <f>SUM(E14:E14)</f>
        <v>123965</v>
      </c>
      <c r="F15" s="12">
        <f t="shared" si="1"/>
        <v>-42698</v>
      </c>
      <c r="G15" s="12">
        <f>SUM(G14:G14)</f>
        <v>81267</v>
      </c>
      <c r="H15" s="12">
        <f>SUM(H14:H14)</f>
        <v>81267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x14ac:dyDescent="0.25">
      <c r="A16" s="9">
        <v>10</v>
      </c>
      <c r="B16" s="22" t="s">
        <v>124</v>
      </c>
      <c r="C16" s="77" t="s">
        <v>125</v>
      </c>
      <c r="D16" s="72">
        <v>68026305</v>
      </c>
      <c r="E16" s="12">
        <f>D16</f>
        <v>68026305</v>
      </c>
      <c r="F16" s="12">
        <f t="shared" si="1"/>
        <v>6693637</v>
      </c>
      <c r="G16" s="12">
        <v>74719942</v>
      </c>
      <c r="H16" s="12">
        <v>74719942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x14ac:dyDescent="0.25">
      <c r="A17" s="9">
        <v>11</v>
      </c>
      <c r="B17" s="22" t="s">
        <v>127</v>
      </c>
      <c r="C17" s="11" t="s">
        <v>128</v>
      </c>
      <c r="D17" s="12">
        <f>SUM(D15:D16)</f>
        <v>68150270</v>
      </c>
      <c r="E17" s="12">
        <f>SUM(E15:E16)</f>
        <v>68150270</v>
      </c>
      <c r="F17" s="12">
        <f t="shared" si="1"/>
        <v>6650939</v>
      </c>
      <c r="G17" s="12">
        <f>SUM(G15:G16)</f>
        <v>74801209</v>
      </c>
      <c r="H17" s="12">
        <f>SUM(H15:H16)</f>
        <v>74801209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ht="25.5" customHeight="1" x14ac:dyDescent="0.25">
      <c r="A18" s="9">
        <v>12</v>
      </c>
      <c r="B18" s="31" t="s">
        <v>130</v>
      </c>
      <c r="C18" s="83" t="s">
        <v>131</v>
      </c>
      <c r="D18" s="33">
        <f>SUM(D17)</f>
        <v>68150270</v>
      </c>
      <c r="E18" s="33">
        <f>SUM(E17)</f>
        <v>68150270</v>
      </c>
      <c r="F18" s="33">
        <f t="shared" si="1"/>
        <v>6650939</v>
      </c>
      <c r="G18" s="33">
        <f>SUM(G17)</f>
        <v>74801209</v>
      </c>
      <c r="H18" s="33">
        <f>SUM(H17)</f>
        <v>74801209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ht="28.5" customHeight="1" x14ac:dyDescent="0.25">
      <c r="A19" s="9">
        <v>13</v>
      </c>
      <c r="B19" s="37" t="s">
        <v>133</v>
      </c>
      <c r="C19" s="84"/>
      <c r="D19" s="39">
        <f>SUM(D18+D13)</f>
        <v>92380652</v>
      </c>
      <c r="E19" s="39">
        <f>SUM(E18+E13)</f>
        <v>92380652</v>
      </c>
      <c r="F19" s="39">
        <f t="shared" si="1"/>
        <v>6655940</v>
      </c>
      <c r="G19" s="39">
        <f>SUM(G13+G18)</f>
        <v>99036592</v>
      </c>
      <c r="H19" s="39">
        <f>SUM(H13+H18)</f>
        <v>99036592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ht="21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32" ht="21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2" x14ac:dyDescent="0.25">
      <c r="A22" s="2"/>
      <c r="B22" s="2"/>
      <c r="C22" s="2"/>
      <c r="D22" s="45"/>
      <c r="E22" s="45"/>
      <c r="F22" s="45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32" ht="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32" x14ac:dyDescent="0.25">
      <c r="A25" s="2"/>
      <c r="B25" s="2"/>
      <c r="C25" s="2"/>
      <c r="D25" s="45"/>
      <c r="E25" s="45"/>
      <c r="F25" s="4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x14ac:dyDescent="0.25">
      <c r="A26" s="2"/>
      <c r="B26" s="2"/>
      <c r="C26" s="2"/>
      <c r="D26" s="45"/>
      <c r="E26" s="45"/>
      <c r="F26" s="4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x14ac:dyDescent="0.25">
      <c r="A27" s="2"/>
      <c r="B27" s="2"/>
      <c r="C27" s="2"/>
      <c r="D27" s="45"/>
      <c r="E27" s="45"/>
      <c r="F27" s="45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:3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:3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:3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:3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:3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1:3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</sheetData>
  <sheetProtection selectLockedCells="1" selectUnlockedCells="1"/>
  <mergeCells count="2">
    <mergeCell ref="A3:G3"/>
    <mergeCell ref="A4:E4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M87"/>
  <sheetViews>
    <sheetView workbookViewId="0">
      <selection activeCell="H4" sqref="H4"/>
    </sheetView>
  </sheetViews>
  <sheetFormatPr defaultRowHeight="15" x14ac:dyDescent="0.25"/>
  <cols>
    <col min="1" max="1" width="6.140625" customWidth="1"/>
    <col min="2" max="2" width="63.85546875" customWidth="1"/>
    <col min="3" max="3" width="10.140625" customWidth="1"/>
    <col min="4" max="4" width="16" customWidth="1"/>
    <col min="5" max="6" width="13.85546875" customWidth="1"/>
    <col min="7" max="7" width="15.5703125" customWidth="1"/>
    <col min="8" max="8" width="17.42578125" customWidth="1"/>
    <col min="9" max="9" width="15.42578125" customWidth="1"/>
    <col min="10" max="10" width="16.5703125" customWidth="1"/>
    <col min="11" max="11" width="17.5703125" customWidth="1"/>
  </cols>
  <sheetData>
    <row r="1" spans="1:13" x14ac:dyDescent="0.25">
      <c r="B1" s="46" t="s">
        <v>163</v>
      </c>
      <c r="C1" s="46"/>
      <c r="D1" s="46"/>
    </row>
    <row r="2" spans="1:13" x14ac:dyDescent="0.25">
      <c r="B2" t="s">
        <v>164</v>
      </c>
    </row>
    <row r="3" spans="1:13" ht="17.45" customHeight="1" x14ac:dyDescent="0.25">
      <c r="A3" s="344" t="s">
        <v>0</v>
      </c>
      <c r="B3" s="344"/>
      <c r="C3" s="344"/>
      <c r="D3" s="344"/>
      <c r="E3" s="344"/>
      <c r="F3" s="344"/>
      <c r="G3" s="344"/>
      <c r="H3" s="1"/>
      <c r="I3" s="2"/>
    </row>
    <row r="4" spans="1:13" ht="17.45" customHeight="1" x14ac:dyDescent="0.25">
      <c r="A4" s="344" t="s">
        <v>165</v>
      </c>
      <c r="B4" s="344"/>
      <c r="C4" s="344"/>
      <c r="D4" s="344"/>
      <c r="E4" s="344"/>
      <c r="F4" s="344"/>
      <c r="G4" s="344"/>
      <c r="H4" s="2"/>
      <c r="I4" s="2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</row>
    <row r="6" spans="1:13" ht="28.5" customHeight="1" x14ac:dyDescent="0.25">
      <c r="A6" s="4" t="s">
        <v>4</v>
      </c>
      <c r="B6" s="5" t="s">
        <v>5</v>
      </c>
      <c r="C6" s="6" t="s">
        <v>6</v>
      </c>
      <c r="D6" s="7" t="s">
        <v>7</v>
      </c>
      <c r="E6" s="7" t="s">
        <v>8</v>
      </c>
      <c r="F6" s="7" t="s">
        <v>9</v>
      </c>
      <c r="G6" s="8" t="s">
        <v>10</v>
      </c>
      <c r="H6" s="7" t="s">
        <v>139</v>
      </c>
      <c r="I6" s="7" t="s">
        <v>153</v>
      </c>
      <c r="J6" s="7" t="s">
        <v>166</v>
      </c>
      <c r="K6" s="8" t="s">
        <v>167</v>
      </c>
    </row>
    <row r="7" spans="1:13" x14ac:dyDescent="0.25">
      <c r="A7" s="85" t="s">
        <v>15</v>
      </c>
      <c r="B7" s="10" t="s">
        <v>168</v>
      </c>
      <c r="C7" s="86" t="s">
        <v>169</v>
      </c>
      <c r="D7" s="12">
        <f>SUM('KIADÁSOK ÖNK'!D7)</f>
        <v>20427000</v>
      </c>
      <c r="E7" s="12">
        <v>0</v>
      </c>
      <c r="F7" s="12">
        <f>SUM('KIADÁSOK ÓVODA'!D7)</f>
        <v>46116499</v>
      </c>
      <c r="G7" s="12">
        <f t="shared" ref="G7:G9" si="0">SUM(D7:F7)</f>
        <v>66543499</v>
      </c>
      <c r="H7" s="12">
        <v>25001513</v>
      </c>
      <c r="I7" s="12">
        <v>0</v>
      </c>
      <c r="J7" s="12">
        <v>46116499</v>
      </c>
      <c r="K7" s="12">
        <f t="shared" ref="K7:K73" si="1">SUM(H7:J7)</f>
        <v>71118012</v>
      </c>
      <c r="L7" s="87"/>
      <c r="M7" s="87"/>
    </row>
    <row r="8" spans="1:13" x14ac:dyDescent="0.25">
      <c r="A8" s="85" t="s">
        <v>18</v>
      </c>
      <c r="B8" s="10" t="s">
        <v>170</v>
      </c>
      <c r="C8" s="88" t="s">
        <v>171</v>
      </c>
      <c r="D8" s="12">
        <f>SUM('KIADÁSOK ÖNK'!D8)</f>
        <v>0</v>
      </c>
      <c r="E8" s="12">
        <v>0</v>
      </c>
      <c r="F8" s="12">
        <f>SUM('KIADÁSOK ÓVODA'!D8)</f>
        <v>1689975</v>
      </c>
      <c r="G8" s="12">
        <f t="shared" si="0"/>
        <v>1689975</v>
      </c>
      <c r="H8" s="12">
        <v>0</v>
      </c>
      <c r="I8" s="12">
        <v>0</v>
      </c>
      <c r="J8" s="12">
        <v>1689975</v>
      </c>
      <c r="K8" s="12">
        <f t="shared" si="1"/>
        <v>1689975</v>
      </c>
      <c r="L8" s="87"/>
      <c r="M8" s="87"/>
    </row>
    <row r="9" spans="1:13" x14ac:dyDescent="0.25">
      <c r="A9" s="85" t="s">
        <v>21</v>
      </c>
      <c r="B9" s="10" t="s">
        <v>172</v>
      </c>
      <c r="C9" s="88" t="s">
        <v>173</v>
      </c>
      <c r="D9" s="12">
        <f>SUM('KIADÁSOK ÖNK'!D9)</f>
        <v>1300000</v>
      </c>
      <c r="E9" s="12">
        <v>0</v>
      </c>
      <c r="F9" s="12">
        <f>SUM('KIADÁSOK ÓVODA'!D9)</f>
        <v>500000</v>
      </c>
      <c r="G9" s="12">
        <f t="shared" si="0"/>
        <v>1800000</v>
      </c>
      <c r="H9" s="12">
        <v>800000</v>
      </c>
      <c r="I9" s="12">
        <v>0</v>
      </c>
      <c r="J9" s="12">
        <v>500000</v>
      </c>
      <c r="K9" s="12">
        <f t="shared" si="1"/>
        <v>1300000</v>
      </c>
      <c r="L9" s="87"/>
      <c r="M9" s="87"/>
    </row>
    <row r="10" spans="1:13" x14ac:dyDescent="0.25">
      <c r="A10" s="85" t="s">
        <v>24</v>
      </c>
      <c r="B10" s="10" t="s">
        <v>174</v>
      </c>
      <c r="C10" s="88" t="s">
        <v>175</v>
      </c>
      <c r="D10" s="12">
        <v>0</v>
      </c>
      <c r="E10" s="12">
        <v>0</v>
      </c>
      <c r="F10" s="12">
        <v>0</v>
      </c>
      <c r="G10" s="12">
        <v>0</v>
      </c>
      <c r="H10" s="12">
        <v>421200</v>
      </c>
      <c r="I10" s="12">
        <v>0</v>
      </c>
      <c r="J10" s="12">
        <v>0</v>
      </c>
      <c r="K10" s="12">
        <f t="shared" si="1"/>
        <v>421200</v>
      </c>
      <c r="L10" s="87"/>
      <c r="M10" s="87"/>
    </row>
    <row r="11" spans="1:13" x14ac:dyDescent="0.25">
      <c r="A11" s="85" t="s">
        <v>27</v>
      </c>
      <c r="B11" s="10" t="s">
        <v>176</v>
      </c>
      <c r="C11" s="88" t="s">
        <v>177</v>
      </c>
      <c r="D11" s="12">
        <v>0</v>
      </c>
      <c r="E11" s="12">
        <v>0</v>
      </c>
      <c r="F11" s="12">
        <v>0</v>
      </c>
      <c r="G11" s="12">
        <v>0</v>
      </c>
      <c r="H11" s="12">
        <v>1300000</v>
      </c>
      <c r="I11" s="12">
        <v>0</v>
      </c>
      <c r="J11" s="12">
        <v>0</v>
      </c>
      <c r="K11" s="12">
        <f t="shared" si="1"/>
        <v>1300000</v>
      </c>
      <c r="L11" s="87"/>
      <c r="M11" s="87"/>
    </row>
    <row r="12" spans="1:13" x14ac:dyDescent="0.25">
      <c r="A12" s="85" t="s">
        <v>30</v>
      </c>
      <c r="B12" s="10" t="s">
        <v>178</v>
      </c>
      <c r="C12" s="88" t="s">
        <v>179</v>
      </c>
      <c r="D12" s="12">
        <f>SUM('KIADÁSOK ÖNK'!D13)</f>
        <v>926944</v>
      </c>
      <c r="E12" s="12">
        <v>0</v>
      </c>
      <c r="F12" s="12">
        <f>SUM('KIADÁSOK ÓVODA'!D13)</f>
        <v>1456000</v>
      </c>
      <c r="G12" s="12">
        <f t="shared" ref="G12:G70" si="2">SUM(D12:F12)</f>
        <v>2382944</v>
      </c>
      <c r="H12" s="12">
        <v>862944</v>
      </c>
      <c r="I12" s="12">
        <v>0</v>
      </c>
      <c r="J12" s="12">
        <v>1456000</v>
      </c>
      <c r="K12" s="12">
        <f t="shared" si="1"/>
        <v>2318944</v>
      </c>
      <c r="L12" s="87"/>
      <c r="M12" s="87"/>
    </row>
    <row r="13" spans="1:13" x14ac:dyDescent="0.25">
      <c r="A13" s="85" t="s">
        <v>33</v>
      </c>
      <c r="B13" s="14" t="s">
        <v>180</v>
      </c>
      <c r="C13" s="88" t="s">
        <v>181</v>
      </c>
      <c r="D13" s="12">
        <f>SUM('KIADÁSOK ÖNK'!D15)</f>
        <v>24000</v>
      </c>
      <c r="E13" s="12">
        <v>0</v>
      </c>
      <c r="F13" s="12">
        <f>SUM('KIADÁSOK ÓVODA'!D15)</f>
        <v>504000</v>
      </c>
      <c r="G13" s="12">
        <f t="shared" si="2"/>
        <v>528000</v>
      </c>
      <c r="H13" s="12">
        <v>74000</v>
      </c>
      <c r="I13" s="12">
        <v>0</v>
      </c>
      <c r="J13" s="12">
        <v>504000</v>
      </c>
      <c r="K13" s="12">
        <f t="shared" si="1"/>
        <v>578000</v>
      </c>
      <c r="L13" s="87"/>
      <c r="M13" s="87"/>
    </row>
    <row r="14" spans="1:13" x14ac:dyDescent="0.25">
      <c r="A14" s="85" t="s">
        <v>36</v>
      </c>
      <c r="B14" s="14" t="s">
        <v>182</v>
      </c>
      <c r="C14" s="88" t="s">
        <v>183</v>
      </c>
      <c r="D14" s="12">
        <f>SUM('KIADÁSOK ÖNK'!D19)</f>
        <v>0</v>
      </c>
      <c r="E14" s="12">
        <v>0</v>
      </c>
      <c r="F14" s="12">
        <f>SUM('KIADÁSOK ÓVODA'!D19)</f>
        <v>319713</v>
      </c>
      <c r="G14" s="12">
        <f t="shared" si="2"/>
        <v>319713</v>
      </c>
      <c r="H14" s="12">
        <v>1649048</v>
      </c>
      <c r="I14" s="12">
        <v>0</v>
      </c>
      <c r="J14" s="12">
        <v>519713</v>
      </c>
      <c r="K14" s="12">
        <f t="shared" si="1"/>
        <v>2168761</v>
      </c>
      <c r="L14" s="87"/>
      <c r="M14" s="87"/>
    </row>
    <row r="15" spans="1:13" x14ac:dyDescent="0.25">
      <c r="A15" s="85" t="s">
        <v>39</v>
      </c>
      <c r="B15" s="10" t="s">
        <v>184</v>
      </c>
      <c r="C15" s="88" t="s">
        <v>185</v>
      </c>
      <c r="D15" s="12">
        <f>SUM(D7:D14)</f>
        <v>22677944</v>
      </c>
      <c r="E15" s="12">
        <v>0</v>
      </c>
      <c r="F15" s="12">
        <f>SUM(F7:F14)</f>
        <v>50586187</v>
      </c>
      <c r="G15" s="12">
        <f t="shared" si="2"/>
        <v>73264131</v>
      </c>
      <c r="H15" s="12">
        <f>SUM(H7:H14)</f>
        <v>30108705</v>
      </c>
      <c r="I15" s="12">
        <v>0</v>
      </c>
      <c r="J15" s="12">
        <f>SUM(J7:J14)</f>
        <v>50786187</v>
      </c>
      <c r="K15" s="12">
        <f t="shared" si="1"/>
        <v>80894892</v>
      </c>
      <c r="L15" s="87"/>
      <c r="M15" s="87"/>
    </row>
    <row r="16" spans="1:13" x14ac:dyDescent="0.25">
      <c r="A16" s="85" t="s">
        <v>42</v>
      </c>
      <c r="B16" s="14" t="s">
        <v>186</v>
      </c>
      <c r="C16" s="88" t="s">
        <v>187</v>
      </c>
      <c r="D16" s="12">
        <f>SUM('KIADÁSOK ÖNK'!D21)</f>
        <v>8305848</v>
      </c>
      <c r="E16" s="12">
        <v>0</v>
      </c>
      <c r="F16" s="12">
        <f>SUM('KIADÁSOK ÓVODA'!D21)</f>
        <v>0</v>
      </c>
      <c r="G16" s="12">
        <f t="shared" si="2"/>
        <v>8305848</v>
      </c>
      <c r="H16" s="12">
        <v>8305848</v>
      </c>
      <c r="I16" s="12">
        <v>0</v>
      </c>
      <c r="J16" s="12">
        <v>0</v>
      </c>
      <c r="K16" s="12">
        <f t="shared" si="1"/>
        <v>8305848</v>
      </c>
      <c r="L16" s="87"/>
      <c r="M16" s="87"/>
    </row>
    <row r="17" spans="1:13" ht="25.5" x14ac:dyDescent="0.25">
      <c r="A17" s="85" t="s">
        <v>45</v>
      </c>
      <c r="B17" s="14" t="s">
        <v>188</v>
      </c>
      <c r="C17" s="88" t="s">
        <v>189</v>
      </c>
      <c r="D17" s="12">
        <f>SUM('KIADÁSOK ÖNK'!D22)</f>
        <v>240000</v>
      </c>
      <c r="E17" s="12">
        <v>0</v>
      </c>
      <c r="F17" s="12">
        <f>SUM('KIADÁSOK ÓVODA'!D22)</f>
        <v>80000</v>
      </c>
      <c r="G17" s="12">
        <f t="shared" si="2"/>
        <v>320000</v>
      </c>
      <c r="H17" s="12">
        <v>840000</v>
      </c>
      <c r="I17" s="12">
        <v>0</v>
      </c>
      <c r="J17" s="12">
        <v>80000</v>
      </c>
      <c r="K17" s="12">
        <f t="shared" si="1"/>
        <v>920000</v>
      </c>
      <c r="L17" s="87"/>
      <c r="M17" s="87"/>
    </row>
    <row r="18" spans="1:13" x14ac:dyDescent="0.25">
      <c r="A18" s="85" t="s">
        <v>48</v>
      </c>
      <c r="B18" s="14" t="s">
        <v>190</v>
      </c>
      <c r="C18" s="88" t="s">
        <v>191</v>
      </c>
      <c r="D18" s="12">
        <f>SUM('KIADÁSOK ÖNK'!D23)</f>
        <v>0</v>
      </c>
      <c r="E18" s="12">
        <v>0</v>
      </c>
      <c r="F18" s="12">
        <f>SUM('KIADÁSOK ÓVODA'!D23)</f>
        <v>0</v>
      </c>
      <c r="G18" s="12">
        <f t="shared" si="2"/>
        <v>0</v>
      </c>
      <c r="H18" s="12">
        <v>0</v>
      </c>
      <c r="I18" s="12">
        <v>0</v>
      </c>
      <c r="J18" s="12">
        <v>0</v>
      </c>
      <c r="K18" s="12">
        <f t="shared" si="1"/>
        <v>0</v>
      </c>
      <c r="L18" s="87"/>
      <c r="M18" s="87"/>
    </row>
    <row r="19" spans="1:13" x14ac:dyDescent="0.25">
      <c r="A19" s="85" t="s">
        <v>51</v>
      </c>
      <c r="B19" s="14" t="s">
        <v>192</v>
      </c>
      <c r="C19" s="88" t="s">
        <v>193</v>
      </c>
      <c r="D19" s="12">
        <f>SUM(D16:D18)</f>
        <v>8545848</v>
      </c>
      <c r="E19" s="12">
        <v>0</v>
      </c>
      <c r="F19" s="12">
        <f>SUM(F16:F18)</f>
        <v>80000</v>
      </c>
      <c r="G19" s="12">
        <f t="shared" si="2"/>
        <v>8625848</v>
      </c>
      <c r="H19" s="12">
        <f>SUM(H16:H18)</f>
        <v>9145848</v>
      </c>
      <c r="I19" s="12">
        <v>0</v>
      </c>
      <c r="J19" s="12">
        <f>SUM(J16:J18)</f>
        <v>80000</v>
      </c>
      <c r="K19" s="12">
        <f t="shared" si="1"/>
        <v>9225848</v>
      </c>
      <c r="L19" s="87"/>
      <c r="M19" s="87"/>
    </row>
    <row r="20" spans="1:13" x14ac:dyDescent="0.25">
      <c r="A20" s="85" t="s">
        <v>54</v>
      </c>
      <c r="B20" s="89" t="s">
        <v>194</v>
      </c>
      <c r="C20" s="90" t="s">
        <v>195</v>
      </c>
      <c r="D20" s="17">
        <f>SUM('KIADÁSOK ÖNK'!D25)</f>
        <v>31223792</v>
      </c>
      <c r="E20" s="12">
        <v>0</v>
      </c>
      <c r="F20" s="18">
        <f>SUM('KIADÁSOK ÓVODA'!D25)</f>
        <v>50666187</v>
      </c>
      <c r="G20" s="17">
        <f t="shared" si="2"/>
        <v>81889979</v>
      </c>
      <c r="H20" s="18">
        <f>SUM(H19,H15)</f>
        <v>39254553</v>
      </c>
      <c r="I20" s="18">
        <v>0</v>
      </c>
      <c r="J20" s="18">
        <f>SUM(J19,J15)</f>
        <v>50866187</v>
      </c>
      <c r="K20" s="18">
        <f t="shared" si="1"/>
        <v>90120740</v>
      </c>
      <c r="L20" s="87"/>
      <c r="M20" s="87"/>
    </row>
    <row r="21" spans="1:13" ht="23.85" customHeight="1" x14ac:dyDescent="0.25">
      <c r="A21" s="85" t="s">
        <v>57</v>
      </c>
      <c r="B21" s="91" t="s">
        <v>196</v>
      </c>
      <c r="C21" s="90" t="s">
        <v>197</v>
      </c>
      <c r="D21" s="17">
        <f>SUM('KIADÁSOK ÖNK'!D26)</f>
        <v>6155036</v>
      </c>
      <c r="E21" s="12">
        <v>0</v>
      </c>
      <c r="F21" s="18">
        <f>SUM('KIADÁSOK ÓVODA'!D26)</f>
        <v>10098306</v>
      </c>
      <c r="G21" s="17">
        <f t="shared" si="2"/>
        <v>16253342</v>
      </c>
      <c r="H21" s="18">
        <v>6486900</v>
      </c>
      <c r="I21" s="18">
        <v>0</v>
      </c>
      <c r="J21" s="18">
        <v>10098306</v>
      </c>
      <c r="K21" s="18">
        <f t="shared" si="1"/>
        <v>16585206</v>
      </c>
      <c r="L21" s="87"/>
      <c r="M21" s="87"/>
    </row>
    <row r="22" spans="1:13" x14ac:dyDescent="0.25">
      <c r="A22" s="85" t="s">
        <v>60</v>
      </c>
      <c r="B22" s="14" t="s">
        <v>198</v>
      </c>
      <c r="C22" s="88" t="s">
        <v>199</v>
      </c>
      <c r="D22" s="12">
        <f>SUM('KIADÁSOK ÖNK'!D27)</f>
        <v>177000</v>
      </c>
      <c r="E22" s="12">
        <v>0</v>
      </c>
      <c r="F22" s="12">
        <f>SUM('KIADÁSOK ÓVODA'!D27)</f>
        <v>115000</v>
      </c>
      <c r="G22" s="12">
        <f t="shared" si="2"/>
        <v>292000</v>
      </c>
      <c r="H22" s="12">
        <v>177000</v>
      </c>
      <c r="I22" s="12">
        <v>0</v>
      </c>
      <c r="J22" s="12">
        <v>170347</v>
      </c>
      <c r="K22" s="12">
        <f t="shared" si="1"/>
        <v>347347</v>
      </c>
      <c r="L22" s="87"/>
      <c r="M22" s="87"/>
    </row>
    <row r="23" spans="1:13" x14ac:dyDescent="0.25">
      <c r="A23" s="85" t="s">
        <v>63</v>
      </c>
      <c r="B23" s="14" t="s">
        <v>200</v>
      </c>
      <c r="C23" s="88" t="s">
        <v>201</v>
      </c>
      <c r="D23" s="12">
        <f>SUM('KIADÁSOK ÖNK'!D28)</f>
        <v>6686000</v>
      </c>
      <c r="E23" s="12">
        <v>0</v>
      </c>
      <c r="F23" s="12">
        <f>SUM('KIADÁSOK ÓVODA'!D28)</f>
        <v>19548823</v>
      </c>
      <c r="G23" s="12">
        <f t="shared" si="2"/>
        <v>26234823</v>
      </c>
      <c r="H23" s="12">
        <v>7339070</v>
      </c>
      <c r="I23" s="12">
        <v>0</v>
      </c>
      <c r="J23" s="12">
        <v>23744803</v>
      </c>
      <c r="K23" s="12">
        <f t="shared" si="1"/>
        <v>31083873</v>
      </c>
      <c r="L23" s="87"/>
      <c r="M23" s="87"/>
    </row>
    <row r="24" spans="1:13" x14ac:dyDescent="0.25">
      <c r="A24" s="85" t="s">
        <v>66</v>
      </c>
      <c r="B24" s="14" t="s">
        <v>202</v>
      </c>
      <c r="C24" s="88" t="s">
        <v>203</v>
      </c>
      <c r="D24" s="12">
        <f>SUM('KIADÁSOK ÖNK'!D29)</f>
        <v>0</v>
      </c>
      <c r="E24" s="12">
        <v>0</v>
      </c>
      <c r="F24" s="12">
        <f>SUM('KIADÁSOK ÓVODA'!D29)</f>
        <v>0</v>
      </c>
      <c r="G24" s="12">
        <f t="shared" si="2"/>
        <v>0</v>
      </c>
      <c r="H24" s="12">
        <v>0</v>
      </c>
      <c r="I24" s="12">
        <v>0</v>
      </c>
      <c r="J24" s="12">
        <v>0</v>
      </c>
      <c r="K24" s="12">
        <f t="shared" si="1"/>
        <v>0</v>
      </c>
      <c r="L24" s="87"/>
      <c r="M24" s="87"/>
    </row>
    <row r="25" spans="1:13" x14ac:dyDescent="0.25">
      <c r="A25" s="85" t="s">
        <v>69</v>
      </c>
      <c r="B25" s="20" t="s">
        <v>204</v>
      </c>
      <c r="C25" s="92" t="s">
        <v>205</v>
      </c>
      <c r="D25" s="12">
        <f>SUM('KIADÁSOK ÖNK'!D30)</f>
        <v>6863000</v>
      </c>
      <c r="E25" s="12">
        <v>0</v>
      </c>
      <c r="F25" s="12">
        <f>SUM('KIADÁSOK ÓVODA'!D30)</f>
        <v>19663823</v>
      </c>
      <c r="G25" s="12">
        <f t="shared" si="2"/>
        <v>26526823</v>
      </c>
      <c r="H25" s="12">
        <f>SUM(H22:H24)</f>
        <v>7516070</v>
      </c>
      <c r="I25" s="12">
        <v>0</v>
      </c>
      <c r="J25" s="12">
        <f>SUM(J22:J24)</f>
        <v>23915150</v>
      </c>
      <c r="K25" s="12">
        <f t="shared" si="1"/>
        <v>31431220</v>
      </c>
      <c r="L25" s="87"/>
      <c r="M25" s="87"/>
    </row>
    <row r="26" spans="1:13" x14ac:dyDescent="0.25">
      <c r="A26" s="85" t="s">
        <v>72</v>
      </c>
      <c r="B26" s="14" t="s">
        <v>206</v>
      </c>
      <c r="C26" s="88" t="s">
        <v>207</v>
      </c>
      <c r="D26" s="12">
        <f>SUM('KIADÁSOK ÖNK'!D31)</f>
        <v>0</v>
      </c>
      <c r="E26" s="12">
        <v>0</v>
      </c>
      <c r="F26" s="12">
        <f>SUM('KIADÁSOK ÓVODA'!D31)</f>
        <v>0</v>
      </c>
      <c r="G26" s="12">
        <f t="shared" si="2"/>
        <v>0</v>
      </c>
      <c r="H26" s="12">
        <v>3810</v>
      </c>
      <c r="I26" s="12">
        <v>0</v>
      </c>
      <c r="J26" s="12">
        <v>0</v>
      </c>
      <c r="K26" s="12">
        <f t="shared" si="1"/>
        <v>3810</v>
      </c>
      <c r="L26" s="87"/>
      <c r="M26" s="87"/>
    </row>
    <row r="27" spans="1:13" x14ac:dyDescent="0.25">
      <c r="A27" s="85" t="s">
        <v>75</v>
      </c>
      <c r="B27" s="14" t="s">
        <v>208</v>
      </c>
      <c r="C27" s="88" t="s">
        <v>209</v>
      </c>
      <c r="D27" s="12">
        <f>SUM('KIADÁSOK ÖNK'!D32)</f>
        <v>825000</v>
      </c>
      <c r="E27" s="12">
        <v>0</v>
      </c>
      <c r="F27" s="12">
        <f>SUM('KIADÁSOK ÓVODA'!D32)</f>
        <v>186115</v>
      </c>
      <c r="G27" s="12">
        <f t="shared" si="2"/>
        <v>1011115</v>
      </c>
      <c r="H27" s="12">
        <v>670000</v>
      </c>
      <c r="I27" s="12">
        <v>0</v>
      </c>
      <c r="J27" s="12">
        <v>186115</v>
      </c>
      <c r="K27" s="12">
        <f t="shared" si="1"/>
        <v>856115</v>
      </c>
      <c r="L27" s="87"/>
      <c r="M27" s="87"/>
    </row>
    <row r="28" spans="1:13" x14ac:dyDescent="0.25">
      <c r="A28" s="85" t="s">
        <v>78</v>
      </c>
      <c r="B28" s="20" t="s">
        <v>210</v>
      </c>
      <c r="C28" s="92" t="s">
        <v>211</v>
      </c>
      <c r="D28" s="12">
        <f>SUM('KIADÁSOK ÖNK'!D33)</f>
        <v>825000</v>
      </c>
      <c r="E28" s="12">
        <v>0</v>
      </c>
      <c r="F28" s="12">
        <f>SUM('KIADÁSOK ÓVODA'!D33)</f>
        <v>186115</v>
      </c>
      <c r="G28" s="12">
        <f t="shared" si="2"/>
        <v>1011115</v>
      </c>
      <c r="H28" s="12">
        <f>SUM(H26:H27)</f>
        <v>673810</v>
      </c>
      <c r="I28" s="12">
        <v>0</v>
      </c>
      <c r="J28" s="12">
        <f>SUM(J26:J27)</f>
        <v>186115</v>
      </c>
      <c r="K28" s="12">
        <f t="shared" si="1"/>
        <v>859925</v>
      </c>
      <c r="L28" s="87"/>
      <c r="M28" s="87"/>
    </row>
    <row r="29" spans="1:13" x14ac:dyDescent="0.25">
      <c r="A29" s="85" t="s">
        <v>81</v>
      </c>
      <c r="B29" s="14" t="s">
        <v>212</v>
      </c>
      <c r="C29" s="88" t="s">
        <v>213</v>
      </c>
      <c r="D29" s="12">
        <f>SUM('KIADÁSOK ÖNK'!D34)</f>
        <v>10781000</v>
      </c>
      <c r="E29" s="12">
        <v>0</v>
      </c>
      <c r="F29" s="12">
        <f>SUM('KIADÁSOK ÓVODA'!D34)</f>
        <v>2782731</v>
      </c>
      <c r="G29" s="12">
        <f t="shared" si="2"/>
        <v>13563731</v>
      </c>
      <c r="H29" s="12">
        <v>10263618</v>
      </c>
      <c r="I29" s="12">
        <v>0</v>
      </c>
      <c r="J29" s="12">
        <v>2782731</v>
      </c>
      <c r="K29" s="12">
        <f t="shared" si="1"/>
        <v>13046349</v>
      </c>
      <c r="L29" s="87"/>
      <c r="M29" s="87"/>
    </row>
    <row r="30" spans="1:13" x14ac:dyDescent="0.25">
      <c r="A30" s="85" t="s">
        <v>84</v>
      </c>
      <c r="B30" s="14" t="s">
        <v>214</v>
      </c>
      <c r="C30" s="88" t="s">
        <v>215</v>
      </c>
      <c r="D30" s="12">
        <f>SUM('KIADÁSOK ÖNK'!D35)</f>
        <v>0</v>
      </c>
      <c r="E30" s="12">
        <v>0</v>
      </c>
      <c r="F30" s="12">
        <f>SUM('KIADÁSOK ÓVODA'!D35)</f>
        <v>0</v>
      </c>
      <c r="G30" s="12">
        <f t="shared" si="2"/>
        <v>0</v>
      </c>
      <c r="H30" s="12">
        <v>0</v>
      </c>
      <c r="I30" s="12">
        <v>0</v>
      </c>
      <c r="J30" s="12">
        <v>0</v>
      </c>
      <c r="K30" s="12">
        <f t="shared" si="1"/>
        <v>0</v>
      </c>
      <c r="L30" s="87"/>
      <c r="M30" s="87"/>
    </row>
    <row r="31" spans="1:13" x14ac:dyDescent="0.25">
      <c r="A31" s="85" t="s">
        <v>87</v>
      </c>
      <c r="B31" s="14" t="s">
        <v>216</v>
      </c>
      <c r="C31" s="88" t="s">
        <v>217</v>
      </c>
      <c r="D31" s="12">
        <f>SUM('KIADÁSOK ÖNK'!D36)</f>
        <v>0</v>
      </c>
      <c r="E31" s="12">
        <v>0</v>
      </c>
      <c r="F31" s="12">
        <f>SUM('KIADÁSOK ÓVODA'!D36)</f>
        <v>0</v>
      </c>
      <c r="G31" s="12">
        <f t="shared" si="2"/>
        <v>0</v>
      </c>
      <c r="H31" s="12">
        <v>0</v>
      </c>
      <c r="I31" s="12">
        <v>0</v>
      </c>
      <c r="J31" s="12">
        <v>0</v>
      </c>
      <c r="K31" s="12">
        <f t="shared" si="1"/>
        <v>0</v>
      </c>
      <c r="L31" s="87"/>
      <c r="M31" s="87"/>
    </row>
    <row r="32" spans="1:13" x14ac:dyDescent="0.25">
      <c r="A32" s="85" t="s">
        <v>90</v>
      </c>
      <c r="B32" s="14" t="s">
        <v>218</v>
      </c>
      <c r="C32" s="88" t="s">
        <v>219</v>
      </c>
      <c r="D32" s="12">
        <f>SUM('KIADÁSOK ÖNK'!D37)</f>
        <v>7266000</v>
      </c>
      <c r="E32" s="12">
        <v>0</v>
      </c>
      <c r="F32" s="12">
        <f>SUM('KIADÁSOK ÓVODA'!D37)</f>
        <v>408000</v>
      </c>
      <c r="G32" s="12">
        <f t="shared" si="2"/>
        <v>7674000</v>
      </c>
      <c r="H32" s="12">
        <v>2451932</v>
      </c>
      <c r="I32" s="12">
        <v>0</v>
      </c>
      <c r="J32" s="12">
        <v>408000</v>
      </c>
      <c r="K32" s="12">
        <f t="shared" si="1"/>
        <v>2859932</v>
      </c>
      <c r="L32" s="87"/>
      <c r="M32" s="87"/>
    </row>
    <row r="33" spans="1:13" x14ac:dyDescent="0.25">
      <c r="A33" s="85" t="s">
        <v>93</v>
      </c>
      <c r="B33" s="60" t="s">
        <v>220</v>
      </c>
      <c r="C33" s="88" t="s">
        <v>221</v>
      </c>
      <c r="D33" s="12">
        <f>SUM('KIADÁSOK ÖNK'!D38)</f>
        <v>0</v>
      </c>
      <c r="E33" s="12">
        <v>0</v>
      </c>
      <c r="F33" s="12">
        <f>SUM('KIADÁSOK ÓVODA'!D38)</f>
        <v>11000</v>
      </c>
      <c r="G33" s="12">
        <f t="shared" si="2"/>
        <v>11000</v>
      </c>
      <c r="H33" s="12">
        <v>629110</v>
      </c>
      <c r="I33" s="12">
        <v>0</v>
      </c>
      <c r="J33" s="12">
        <v>2232441</v>
      </c>
      <c r="K33" s="12">
        <f t="shared" si="1"/>
        <v>2861551</v>
      </c>
      <c r="L33" s="87"/>
      <c r="M33" s="87"/>
    </row>
    <row r="34" spans="1:13" x14ac:dyDescent="0.25">
      <c r="A34" s="85" t="s">
        <v>96</v>
      </c>
      <c r="B34" s="14" t="s">
        <v>222</v>
      </c>
      <c r="C34" s="88" t="s">
        <v>223</v>
      </c>
      <c r="D34" s="12">
        <f>SUM('KIADÁSOK ÖNK'!D39)</f>
        <v>3258094</v>
      </c>
      <c r="E34" s="12">
        <v>0</v>
      </c>
      <c r="F34" s="12">
        <f>SUM('KIADÁSOK ÓVODA'!D39)</f>
        <v>122000</v>
      </c>
      <c r="G34" s="12">
        <f t="shared" si="2"/>
        <v>3380094</v>
      </c>
      <c r="H34" s="12">
        <v>6307625</v>
      </c>
      <c r="I34" s="12">
        <v>0</v>
      </c>
      <c r="J34" s="12">
        <v>122000</v>
      </c>
      <c r="K34" s="12">
        <f t="shared" si="1"/>
        <v>6429625</v>
      </c>
      <c r="L34" s="87"/>
      <c r="M34" s="87"/>
    </row>
    <row r="35" spans="1:13" x14ac:dyDescent="0.25">
      <c r="A35" s="85" t="s">
        <v>99</v>
      </c>
      <c r="B35" s="14" t="s">
        <v>224</v>
      </c>
      <c r="C35" s="88" t="s">
        <v>225</v>
      </c>
      <c r="D35" s="12">
        <f>SUM('KIADÁSOK ÖNK'!D40)</f>
        <v>19620000</v>
      </c>
      <c r="E35" s="12">
        <f>SUM('KIADÁSOK TÁRSULÁS'!D7)</f>
        <v>84000</v>
      </c>
      <c r="F35" s="12">
        <f>SUM('KIADÁSOK ÓVODA'!D40)</f>
        <v>1678000</v>
      </c>
      <c r="G35" s="12">
        <f t="shared" si="2"/>
        <v>21382000</v>
      </c>
      <c r="H35" s="12">
        <v>18080915</v>
      </c>
      <c r="I35" s="12">
        <v>84028</v>
      </c>
      <c r="J35" s="12">
        <v>1658172</v>
      </c>
      <c r="K35" s="12">
        <f t="shared" si="1"/>
        <v>19823115</v>
      </c>
      <c r="L35" s="87"/>
      <c r="M35" s="87"/>
    </row>
    <row r="36" spans="1:13" x14ac:dyDescent="0.25">
      <c r="A36" s="85" t="s">
        <v>102</v>
      </c>
      <c r="B36" s="20" t="s">
        <v>226</v>
      </c>
      <c r="C36" s="92" t="s">
        <v>227</v>
      </c>
      <c r="D36" s="12">
        <f>SUM('KIADÁSOK ÖNK'!D41)</f>
        <v>40925094</v>
      </c>
      <c r="E36" s="12">
        <f>SUM('KIADÁSOK TÁRSULÁS'!D8)</f>
        <v>84000</v>
      </c>
      <c r="F36" s="12">
        <f>SUM('KIADÁSOK ÓVODA'!D41)</f>
        <v>5001731</v>
      </c>
      <c r="G36" s="12">
        <f t="shared" si="2"/>
        <v>46010825</v>
      </c>
      <c r="H36" s="12">
        <f>SUM(H29:H35)</f>
        <v>37733200</v>
      </c>
      <c r="I36" s="12">
        <f>SUM(I35)</f>
        <v>84028</v>
      </c>
      <c r="J36" s="12">
        <f>SUM(J29:J35)</f>
        <v>7203344</v>
      </c>
      <c r="K36" s="12">
        <f t="shared" si="1"/>
        <v>45020572</v>
      </c>
      <c r="L36" s="87"/>
      <c r="M36" s="87"/>
    </row>
    <row r="37" spans="1:13" x14ac:dyDescent="0.25">
      <c r="A37" s="85" t="s">
        <v>105</v>
      </c>
      <c r="B37" s="14" t="s">
        <v>228</v>
      </c>
      <c r="C37" s="88" t="s">
        <v>229</v>
      </c>
      <c r="D37" s="12">
        <f>SUM('KIADÁSOK ÖNK'!D42)</f>
        <v>0</v>
      </c>
      <c r="E37" s="12">
        <v>0</v>
      </c>
      <c r="F37" s="12">
        <f>SUM('KIADÁSOK ÓVODA'!D42)</f>
        <v>3490</v>
      </c>
      <c r="G37" s="12">
        <f t="shared" si="2"/>
        <v>3490</v>
      </c>
      <c r="H37" s="12">
        <v>0</v>
      </c>
      <c r="I37" s="12">
        <v>0</v>
      </c>
      <c r="J37" s="12">
        <v>3490</v>
      </c>
      <c r="K37" s="12">
        <f t="shared" si="1"/>
        <v>3490</v>
      </c>
      <c r="L37" s="87"/>
      <c r="M37" s="87"/>
    </row>
    <row r="38" spans="1:13" x14ac:dyDescent="0.25">
      <c r="A38" s="85" t="s">
        <v>108</v>
      </c>
      <c r="B38" s="14" t="s">
        <v>230</v>
      </c>
      <c r="C38" s="88" t="s">
        <v>231</v>
      </c>
      <c r="D38" s="12">
        <f>SUM('KIADÁSOK ÖNK'!D43)</f>
        <v>1500000</v>
      </c>
      <c r="E38" s="12">
        <v>0</v>
      </c>
      <c r="F38" s="12">
        <f>SUM('KIADÁSOK ÓVODA'!D43)</f>
        <v>0</v>
      </c>
      <c r="G38" s="12">
        <f t="shared" si="2"/>
        <v>1500000</v>
      </c>
      <c r="H38" s="12">
        <v>274000</v>
      </c>
      <c r="I38" s="12">
        <v>0</v>
      </c>
      <c r="J38" s="12">
        <v>0</v>
      </c>
      <c r="K38" s="12">
        <f t="shared" si="1"/>
        <v>274000</v>
      </c>
      <c r="L38" s="87"/>
      <c r="M38" s="87"/>
    </row>
    <row r="39" spans="1:13" x14ac:dyDescent="0.25">
      <c r="A39" s="85" t="s">
        <v>111</v>
      </c>
      <c r="B39" s="20" t="s">
        <v>232</v>
      </c>
      <c r="C39" s="92" t="s">
        <v>233</v>
      </c>
      <c r="D39" s="12">
        <f>SUM('KIADÁSOK ÖNK'!D44)</f>
        <v>1500000</v>
      </c>
      <c r="E39" s="12">
        <v>0</v>
      </c>
      <c r="F39" s="12">
        <f>SUM('KIADÁSOK ÓVODA'!D44)</f>
        <v>3490</v>
      </c>
      <c r="G39" s="12">
        <f t="shared" si="2"/>
        <v>1503490</v>
      </c>
      <c r="H39" s="12">
        <f>SUM(H37:H38)</f>
        <v>274000</v>
      </c>
      <c r="I39" s="12">
        <v>0</v>
      </c>
      <c r="J39" s="12">
        <f>SUM(J37:J38)</f>
        <v>3490</v>
      </c>
      <c r="K39" s="12">
        <f t="shared" si="1"/>
        <v>277490</v>
      </c>
      <c r="L39" s="87"/>
      <c r="M39" s="87"/>
    </row>
    <row r="40" spans="1:13" x14ac:dyDescent="0.25">
      <c r="A40" s="85" t="s">
        <v>114</v>
      </c>
      <c r="B40" s="14" t="s">
        <v>234</v>
      </c>
      <c r="C40" s="88" t="s">
        <v>235</v>
      </c>
      <c r="D40" s="12">
        <f>SUM('KIADÁSOK ÖNK'!D45)</f>
        <v>12560630</v>
      </c>
      <c r="E40" s="12">
        <v>0</v>
      </c>
      <c r="F40" s="12">
        <f>SUM('KIADÁSOK ÓVODA'!D45)</f>
        <v>4876000</v>
      </c>
      <c r="G40" s="12">
        <f t="shared" si="2"/>
        <v>17436630</v>
      </c>
      <c r="H40" s="12">
        <v>6700000</v>
      </c>
      <c r="I40" s="12">
        <v>0</v>
      </c>
      <c r="J40" s="12">
        <v>4708000</v>
      </c>
      <c r="K40" s="12">
        <f t="shared" si="1"/>
        <v>11408000</v>
      </c>
      <c r="L40" s="87"/>
      <c r="M40" s="87"/>
    </row>
    <row r="41" spans="1:13" x14ac:dyDescent="0.25">
      <c r="A41" s="85" t="s">
        <v>117</v>
      </c>
      <c r="B41" s="14" t="s">
        <v>236</v>
      </c>
      <c r="C41" s="88" t="s">
        <v>237</v>
      </c>
      <c r="D41" s="12">
        <f>SUM('KIADÁSOK ÖNK'!D46)</f>
        <v>5500000</v>
      </c>
      <c r="E41" s="12">
        <v>0</v>
      </c>
      <c r="F41" s="12">
        <f>SUM('KIADÁSOK ÓVODA'!D46)</f>
        <v>1885000</v>
      </c>
      <c r="G41" s="12">
        <f t="shared" si="2"/>
        <v>7385000</v>
      </c>
      <c r="H41" s="12">
        <v>16313024</v>
      </c>
      <c r="I41" s="12">
        <v>0</v>
      </c>
      <c r="J41" s="12">
        <v>2053000</v>
      </c>
      <c r="K41" s="12">
        <f t="shared" si="1"/>
        <v>18366024</v>
      </c>
      <c r="L41" s="87"/>
      <c r="M41" s="87"/>
    </row>
    <row r="42" spans="1:13" x14ac:dyDescent="0.25">
      <c r="A42" s="85" t="s">
        <v>120</v>
      </c>
      <c r="B42" s="14" t="s">
        <v>238</v>
      </c>
      <c r="C42" s="88" t="s">
        <v>239</v>
      </c>
      <c r="D42" s="12">
        <f>SUM('KIADÁSOK ÖNK'!D47)</f>
        <v>0</v>
      </c>
      <c r="E42" s="12">
        <v>0</v>
      </c>
      <c r="F42" s="12">
        <f>SUM('KIADÁSOK ÓVODA'!D47)</f>
        <v>0</v>
      </c>
      <c r="G42" s="12">
        <f t="shared" si="2"/>
        <v>0</v>
      </c>
      <c r="H42" s="12">
        <v>21263</v>
      </c>
      <c r="I42" s="12">
        <v>0</v>
      </c>
      <c r="J42" s="12">
        <v>0</v>
      </c>
      <c r="K42" s="12">
        <f t="shared" si="1"/>
        <v>21263</v>
      </c>
      <c r="L42" s="87"/>
      <c r="M42" s="87"/>
    </row>
    <row r="43" spans="1:13" x14ac:dyDescent="0.25">
      <c r="A43" s="85" t="s">
        <v>123</v>
      </c>
      <c r="B43" s="14" t="s">
        <v>240</v>
      </c>
      <c r="C43" s="88" t="s">
        <v>241</v>
      </c>
      <c r="D43" s="12">
        <f>SUM('KIADÁSOK ÖNK'!D48)</f>
        <v>0</v>
      </c>
      <c r="E43" s="12">
        <v>0</v>
      </c>
      <c r="F43" s="12">
        <f>SUM('KIADÁSOK ÓVODA'!D48)</f>
        <v>0</v>
      </c>
      <c r="G43" s="12">
        <f t="shared" si="2"/>
        <v>0</v>
      </c>
      <c r="H43" s="12">
        <v>0</v>
      </c>
      <c r="I43" s="12">
        <v>0</v>
      </c>
      <c r="J43" s="12">
        <v>0</v>
      </c>
      <c r="K43" s="12">
        <f t="shared" si="1"/>
        <v>0</v>
      </c>
      <c r="L43" s="87"/>
      <c r="M43" s="87"/>
    </row>
    <row r="44" spans="1:13" x14ac:dyDescent="0.25">
      <c r="A44" s="85" t="s">
        <v>126</v>
      </c>
      <c r="B44" s="14" t="s">
        <v>242</v>
      </c>
      <c r="C44" s="88" t="s">
        <v>243</v>
      </c>
      <c r="D44" s="12">
        <f>SUM('KIADÁSOK ÖNK'!D49)</f>
        <v>0</v>
      </c>
      <c r="E44" s="12">
        <v>0</v>
      </c>
      <c r="F44" s="12">
        <f>SUM('KIADÁSOK ÓVODA'!D49)</f>
        <v>0</v>
      </c>
      <c r="G44" s="12">
        <f t="shared" si="2"/>
        <v>0</v>
      </c>
      <c r="H44" s="12">
        <v>37383</v>
      </c>
      <c r="I44" s="12">
        <v>0</v>
      </c>
      <c r="J44" s="12">
        <v>3000</v>
      </c>
      <c r="K44" s="12">
        <f t="shared" si="1"/>
        <v>40383</v>
      </c>
      <c r="L44" s="87"/>
      <c r="M44" s="87"/>
    </row>
    <row r="45" spans="1:13" x14ac:dyDescent="0.25">
      <c r="A45" s="85" t="s">
        <v>129</v>
      </c>
      <c r="B45" s="20" t="s">
        <v>244</v>
      </c>
      <c r="C45" s="92" t="s">
        <v>245</v>
      </c>
      <c r="D45" s="12">
        <f>SUM('KIADÁSOK ÖNK'!D50)</f>
        <v>18060630</v>
      </c>
      <c r="E45" s="12">
        <v>0</v>
      </c>
      <c r="F45" s="12">
        <f>SUM('KIADÁSOK ÓVODA'!D50)</f>
        <v>6761000</v>
      </c>
      <c r="G45" s="12">
        <f t="shared" si="2"/>
        <v>24821630</v>
      </c>
      <c r="H45" s="12">
        <f>SUM(H40:H44)</f>
        <v>23071670</v>
      </c>
      <c r="I45" s="12">
        <v>0</v>
      </c>
      <c r="J45" s="12">
        <f>SUM(J40:J44)</f>
        <v>6764000</v>
      </c>
      <c r="K45" s="12">
        <f t="shared" si="1"/>
        <v>29835670</v>
      </c>
      <c r="L45" s="87"/>
      <c r="M45" s="87"/>
    </row>
    <row r="46" spans="1:13" x14ac:dyDescent="0.25">
      <c r="A46" s="85" t="s">
        <v>132</v>
      </c>
      <c r="B46" s="93" t="s">
        <v>246</v>
      </c>
      <c r="C46" s="94" t="s">
        <v>247</v>
      </c>
      <c r="D46" s="95">
        <f>SUM('KIADÁSOK ÖNK'!D51)</f>
        <v>68173724</v>
      </c>
      <c r="E46" s="18">
        <f>SUM('KIADÁSOK TÁRSULÁS'!D9)</f>
        <v>84000</v>
      </c>
      <c r="F46" s="18">
        <f>SUM('KIADÁSOK ÓVODA'!D51)</f>
        <v>31616159</v>
      </c>
      <c r="G46" s="95">
        <f t="shared" si="2"/>
        <v>99873883</v>
      </c>
      <c r="H46" s="18">
        <f>SUM(H25+H28+H36+H39+H45)</f>
        <v>69268750</v>
      </c>
      <c r="I46" s="18">
        <v>0</v>
      </c>
      <c r="J46" s="18">
        <f>SUM(J25+J28+J36+J39+J45)</f>
        <v>38072099</v>
      </c>
      <c r="K46" s="18">
        <f t="shared" si="1"/>
        <v>107340849</v>
      </c>
      <c r="L46" s="87"/>
      <c r="M46" s="87"/>
    </row>
    <row r="47" spans="1:13" x14ac:dyDescent="0.25">
      <c r="A47" s="85" t="s">
        <v>248</v>
      </c>
      <c r="B47" s="22" t="s">
        <v>249</v>
      </c>
      <c r="C47" s="88" t="s">
        <v>250</v>
      </c>
      <c r="D47" s="12">
        <f>SUM('KIADÁSOK ÖNK'!D52)</f>
        <v>6077904</v>
      </c>
      <c r="E47" s="12">
        <v>0</v>
      </c>
      <c r="F47" s="12">
        <v>0</v>
      </c>
      <c r="G47" s="12">
        <f t="shared" si="2"/>
        <v>6077904</v>
      </c>
      <c r="H47" s="12">
        <v>3946499</v>
      </c>
      <c r="I47" s="12">
        <v>0</v>
      </c>
      <c r="J47" s="12">
        <v>0</v>
      </c>
      <c r="K47" s="12">
        <f t="shared" si="1"/>
        <v>3946499</v>
      </c>
      <c r="L47" s="87"/>
      <c r="M47" s="87"/>
    </row>
    <row r="48" spans="1:13" x14ac:dyDescent="0.25">
      <c r="A48" s="85" t="s">
        <v>251</v>
      </c>
      <c r="B48" s="93" t="s">
        <v>252</v>
      </c>
      <c r="C48" s="90" t="s">
        <v>253</v>
      </c>
      <c r="D48" s="17">
        <f>SUM('KIADÁSOK ÖNK'!D53)</f>
        <v>6077904</v>
      </c>
      <c r="E48" s="12">
        <v>0</v>
      </c>
      <c r="F48" s="12">
        <v>0</v>
      </c>
      <c r="G48" s="17">
        <f t="shared" si="2"/>
        <v>6077904</v>
      </c>
      <c r="H48" s="18">
        <f>SUM(H47)</f>
        <v>3946499</v>
      </c>
      <c r="I48" s="18">
        <v>0</v>
      </c>
      <c r="J48" s="18">
        <v>0</v>
      </c>
      <c r="K48" s="18">
        <f t="shared" si="1"/>
        <v>3946499</v>
      </c>
      <c r="L48" s="87"/>
      <c r="M48" s="87"/>
    </row>
    <row r="49" spans="1:13" x14ac:dyDescent="0.25">
      <c r="A49" s="85" t="s">
        <v>254</v>
      </c>
      <c r="B49" s="96" t="s">
        <v>255</v>
      </c>
      <c r="C49" s="88" t="s">
        <v>256</v>
      </c>
      <c r="D49" s="12">
        <f>SUM('KIADÁSOK ÖNK'!D55)</f>
        <v>0</v>
      </c>
      <c r="E49" s="12">
        <v>0</v>
      </c>
      <c r="F49" s="12">
        <v>0</v>
      </c>
      <c r="G49" s="12">
        <f t="shared" si="2"/>
        <v>0</v>
      </c>
      <c r="H49" s="12">
        <v>1549116</v>
      </c>
      <c r="I49" s="12">
        <v>0</v>
      </c>
      <c r="J49" s="12">
        <v>0</v>
      </c>
      <c r="K49" s="12">
        <f t="shared" si="1"/>
        <v>1549116</v>
      </c>
      <c r="L49" s="87"/>
      <c r="M49" s="87"/>
    </row>
    <row r="50" spans="1:13" x14ac:dyDescent="0.25">
      <c r="A50" s="85" t="s">
        <v>257</v>
      </c>
      <c r="B50" s="96" t="s">
        <v>258</v>
      </c>
      <c r="C50" s="88" t="s">
        <v>259</v>
      </c>
      <c r="D50" s="12">
        <f>SUM('KIADÁSOK ÖNK'!D56)</f>
        <v>71942003</v>
      </c>
      <c r="E50" s="12">
        <v>0</v>
      </c>
      <c r="F50" s="12">
        <v>0</v>
      </c>
      <c r="G50" s="12">
        <f t="shared" si="2"/>
        <v>71942003</v>
      </c>
      <c r="H50" s="12">
        <v>75258506</v>
      </c>
      <c r="I50" s="12">
        <v>0</v>
      </c>
      <c r="J50" s="12">
        <v>0</v>
      </c>
      <c r="K50" s="12">
        <f t="shared" si="1"/>
        <v>75258506</v>
      </c>
      <c r="L50" s="87"/>
      <c r="M50" s="87"/>
    </row>
    <row r="51" spans="1:13" x14ac:dyDescent="0.25">
      <c r="A51" s="85" t="s">
        <v>260</v>
      </c>
      <c r="B51" s="96" t="s">
        <v>261</v>
      </c>
      <c r="C51" s="88" t="s">
        <v>262</v>
      </c>
      <c r="D51" s="12">
        <f>SUM('KIADÁSOK ÖNK'!D57)</f>
        <v>4170054</v>
      </c>
      <c r="E51" s="12">
        <v>0</v>
      </c>
      <c r="F51" s="12">
        <v>0</v>
      </c>
      <c r="G51" s="12">
        <f t="shared" si="2"/>
        <v>4170054</v>
      </c>
      <c r="H51" s="12">
        <v>4790001</v>
      </c>
      <c r="I51" s="12">
        <v>0</v>
      </c>
      <c r="J51" s="12">
        <v>0</v>
      </c>
      <c r="K51" s="12">
        <f t="shared" si="1"/>
        <v>4790001</v>
      </c>
      <c r="L51" s="87"/>
      <c r="M51" s="87"/>
    </row>
    <row r="52" spans="1:13" x14ac:dyDescent="0.25">
      <c r="A52" s="85" t="s">
        <v>263</v>
      </c>
      <c r="B52" s="96" t="s">
        <v>264</v>
      </c>
      <c r="C52" s="88" t="s">
        <v>265</v>
      </c>
      <c r="D52" s="12">
        <v>20926110</v>
      </c>
      <c r="E52" s="12">
        <f>SUM('KIADÁSOK TÁRSULÁS'!D10)</f>
        <v>20094</v>
      </c>
      <c r="F52" s="12">
        <v>0</v>
      </c>
      <c r="G52" s="12">
        <f t="shared" si="2"/>
        <v>20946204</v>
      </c>
      <c r="H52" s="12">
        <v>0</v>
      </c>
      <c r="I52" s="12">
        <v>20094</v>
      </c>
      <c r="J52" s="12">
        <v>0</v>
      </c>
      <c r="K52" s="12">
        <f t="shared" si="1"/>
        <v>20094</v>
      </c>
      <c r="L52" s="87"/>
      <c r="M52" s="87"/>
    </row>
    <row r="53" spans="1:13" x14ac:dyDescent="0.25">
      <c r="A53" s="85" t="s">
        <v>266</v>
      </c>
      <c r="B53" s="93" t="s">
        <v>267</v>
      </c>
      <c r="C53" s="90" t="s">
        <v>268</v>
      </c>
      <c r="D53" s="17">
        <f>SUM(D49:D52)</f>
        <v>97038167</v>
      </c>
      <c r="E53" s="18">
        <f>SUM('KIADÁSOK TÁRSULÁS'!D11)</f>
        <v>20094</v>
      </c>
      <c r="F53" s="12">
        <v>0</v>
      </c>
      <c r="G53" s="17">
        <f t="shared" si="2"/>
        <v>97058261</v>
      </c>
      <c r="H53" s="18">
        <f>SUM(H49:H52)</f>
        <v>81597623</v>
      </c>
      <c r="I53" s="18">
        <f>SUM(I52)</f>
        <v>20094</v>
      </c>
      <c r="J53" s="18">
        <v>0</v>
      </c>
      <c r="K53" s="18">
        <f t="shared" si="1"/>
        <v>81617717</v>
      </c>
      <c r="L53" s="87"/>
      <c r="M53" s="87"/>
    </row>
    <row r="54" spans="1:13" x14ac:dyDescent="0.25">
      <c r="A54" s="85" t="s">
        <v>269</v>
      </c>
      <c r="B54" s="97" t="s">
        <v>270</v>
      </c>
      <c r="C54" s="88" t="s">
        <v>271</v>
      </c>
      <c r="D54" s="12">
        <f>SUM('KIADÁSOK ÖNK'!D60)</f>
        <v>0</v>
      </c>
      <c r="E54" s="12">
        <v>0</v>
      </c>
      <c r="F54" s="12">
        <v>0</v>
      </c>
      <c r="G54" s="12">
        <f t="shared" si="2"/>
        <v>0</v>
      </c>
      <c r="H54" s="12">
        <v>0</v>
      </c>
      <c r="I54" s="12">
        <v>0</v>
      </c>
      <c r="J54" s="12">
        <v>0</v>
      </c>
      <c r="K54" s="12">
        <f t="shared" si="1"/>
        <v>0</v>
      </c>
      <c r="L54" s="87"/>
      <c r="M54" s="87"/>
    </row>
    <row r="55" spans="1:13" x14ac:dyDescent="0.25">
      <c r="A55" s="85" t="s">
        <v>272</v>
      </c>
      <c r="B55" s="97" t="s">
        <v>273</v>
      </c>
      <c r="C55" s="88" t="s">
        <v>274</v>
      </c>
      <c r="D55" s="12">
        <f>SUM('KIADÁSOK ÖNK'!D61)</f>
        <v>0</v>
      </c>
      <c r="E55" s="12">
        <v>0</v>
      </c>
      <c r="F55" s="12">
        <v>0</v>
      </c>
      <c r="G55" s="12">
        <f t="shared" si="2"/>
        <v>0</v>
      </c>
      <c r="H55" s="12">
        <v>5293500</v>
      </c>
      <c r="I55" s="12">
        <v>0</v>
      </c>
      <c r="J55" s="12">
        <v>0</v>
      </c>
      <c r="K55" s="12">
        <f t="shared" si="1"/>
        <v>5293500</v>
      </c>
      <c r="L55" s="87"/>
      <c r="M55" s="87"/>
    </row>
    <row r="56" spans="1:13" x14ac:dyDescent="0.25">
      <c r="A56" s="85" t="s">
        <v>275</v>
      </c>
      <c r="B56" s="97" t="s">
        <v>276</v>
      </c>
      <c r="C56" s="88" t="s">
        <v>277</v>
      </c>
      <c r="D56" s="12">
        <f>SUM('KIADÁSOK ÖNK'!D62)</f>
        <v>0</v>
      </c>
      <c r="E56" s="12">
        <v>0</v>
      </c>
      <c r="F56" s="12">
        <v>0</v>
      </c>
      <c r="G56" s="12">
        <f t="shared" si="2"/>
        <v>0</v>
      </c>
      <c r="H56" s="12">
        <v>0</v>
      </c>
      <c r="I56" s="12">
        <v>0</v>
      </c>
      <c r="J56" s="12">
        <v>0</v>
      </c>
      <c r="K56" s="12">
        <f t="shared" si="1"/>
        <v>0</v>
      </c>
      <c r="L56" s="87"/>
      <c r="M56" s="87"/>
    </row>
    <row r="57" spans="1:13" x14ac:dyDescent="0.25">
      <c r="A57" s="85" t="s">
        <v>278</v>
      </c>
      <c r="B57" s="97" t="s">
        <v>279</v>
      </c>
      <c r="C57" s="88" t="s">
        <v>280</v>
      </c>
      <c r="D57" s="12">
        <f>SUM('KIADÁSOK ÖNK'!D63)</f>
        <v>0</v>
      </c>
      <c r="E57" s="12">
        <v>0</v>
      </c>
      <c r="F57" s="12">
        <v>0</v>
      </c>
      <c r="G57" s="12">
        <f t="shared" si="2"/>
        <v>0</v>
      </c>
      <c r="H57" s="12">
        <v>48935358</v>
      </c>
      <c r="I57" s="12">
        <v>0</v>
      </c>
      <c r="J57" s="12">
        <v>0</v>
      </c>
      <c r="K57" s="12">
        <f t="shared" si="1"/>
        <v>48935358</v>
      </c>
      <c r="L57" s="87"/>
      <c r="M57" s="87"/>
    </row>
    <row r="58" spans="1:13" x14ac:dyDescent="0.25">
      <c r="A58" s="85" t="s">
        <v>281</v>
      </c>
      <c r="B58" s="14" t="s">
        <v>282</v>
      </c>
      <c r="C58" s="88" t="s">
        <v>283</v>
      </c>
      <c r="D58" s="12">
        <v>0</v>
      </c>
      <c r="E58" s="12">
        <v>0</v>
      </c>
      <c r="F58" s="12">
        <v>0</v>
      </c>
      <c r="G58" s="12">
        <f t="shared" si="2"/>
        <v>0</v>
      </c>
      <c r="H58" s="12">
        <v>0</v>
      </c>
      <c r="I58" s="12">
        <v>0</v>
      </c>
      <c r="J58" s="12">
        <v>0</v>
      </c>
      <c r="K58" s="12">
        <f t="shared" si="1"/>
        <v>0</v>
      </c>
      <c r="L58" s="87"/>
      <c r="M58" s="87"/>
    </row>
    <row r="59" spans="1:13" x14ac:dyDescent="0.25">
      <c r="A59" s="85" t="s">
        <v>284</v>
      </c>
      <c r="B59" s="14" t="s">
        <v>285</v>
      </c>
      <c r="C59" s="88" t="s">
        <v>286</v>
      </c>
      <c r="D59" s="12">
        <v>0</v>
      </c>
      <c r="E59" s="12">
        <v>0</v>
      </c>
      <c r="F59" s="12">
        <v>0</v>
      </c>
      <c r="G59" s="12">
        <f t="shared" si="2"/>
        <v>0</v>
      </c>
      <c r="H59" s="12">
        <v>0</v>
      </c>
      <c r="I59" s="12">
        <v>0</v>
      </c>
      <c r="J59" s="12">
        <v>0</v>
      </c>
      <c r="K59" s="12">
        <f t="shared" si="1"/>
        <v>0</v>
      </c>
      <c r="L59" s="87"/>
      <c r="M59" s="87"/>
    </row>
    <row r="60" spans="1:13" x14ac:dyDescent="0.25">
      <c r="A60" s="85" t="s">
        <v>287</v>
      </c>
      <c r="B60" s="14" t="s">
        <v>288</v>
      </c>
      <c r="C60" s="88" t="s">
        <v>289</v>
      </c>
      <c r="D60" s="12">
        <f>SUM('KIADÁSOK ÖNK'!D64)</f>
        <v>0</v>
      </c>
      <c r="E60" s="12">
        <v>0</v>
      </c>
      <c r="F60" s="12">
        <v>0</v>
      </c>
      <c r="G60" s="12">
        <f t="shared" si="2"/>
        <v>0</v>
      </c>
      <c r="H60" s="12">
        <v>5733872</v>
      </c>
      <c r="I60" s="12">
        <v>0</v>
      </c>
      <c r="J60" s="12">
        <v>0</v>
      </c>
      <c r="K60" s="12">
        <f t="shared" si="1"/>
        <v>5733872</v>
      </c>
      <c r="L60" s="87"/>
      <c r="M60" s="87"/>
    </row>
    <row r="61" spans="1:13" x14ac:dyDescent="0.25">
      <c r="A61" s="85" t="s">
        <v>290</v>
      </c>
      <c r="B61" s="91" t="s">
        <v>291</v>
      </c>
      <c r="C61" s="90" t="s">
        <v>292</v>
      </c>
      <c r="D61" s="17">
        <f>SUM('KIADÁSOK ÖNK'!D65)</f>
        <v>0</v>
      </c>
      <c r="E61" s="12">
        <v>0</v>
      </c>
      <c r="F61" s="12">
        <v>0</v>
      </c>
      <c r="G61" s="17">
        <f t="shared" si="2"/>
        <v>0</v>
      </c>
      <c r="H61" s="18">
        <f>SUM(H54:H60)</f>
        <v>59962730</v>
      </c>
      <c r="I61" s="18">
        <v>0</v>
      </c>
      <c r="J61" s="18">
        <v>0</v>
      </c>
      <c r="K61" s="18">
        <f t="shared" si="1"/>
        <v>59962730</v>
      </c>
      <c r="L61" s="87"/>
      <c r="M61" s="87"/>
    </row>
    <row r="62" spans="1:13" ht="15.75" x14ac:dyDescent="0.25">
      <c r="A62" s="85" t="s">
        <v>293</v>
      </c>
      <c r="B62" s="22" t="s">
        <v>294</v>
      </c>
      <c r="C62" s="88" t="s">
        <v>295</v>
      </c>
      <c r="D62" s="12">
        <f>SUM('KIADÁSOK ÖNK'!D66)</f>
        <v>77578242</v>
      </c>
      <c r="E62" s="12">
        <v>0</v>
      </c>
      <c r="F62" s="12">
        <v>0</v>
      </c>
      <c r="G62" s="12">
        <f t="shared" si="2"/>
        <v>77578242</v>
      </c>
      <c r="H62" s="98">
        <v>69976643</v>
      </c>
      <c r="I62" s="12">
        <v>0</v>
      </c>
      <c r="J62" s="12">
        <v>0</v>
      </c>
      <c r="K62" s="12">
        <f t="shared" si="1"/>
        <v>69976643</v>
      </c>
      <c r="L62" s="87"/>
      <c r="M62" s="87"/>
    </row>
    <row r="63" spans="1:13" x14ac:dyDescent="0.25">
      <c r="A63" s="85" t="s">
        <v>296</v>
      </c>
      <c r="B63" s="22" t="s">
        <v>297</v>
      </c>
      <c r="C63" s="88" t="s">
        <v>298</v>
      </c>
      <c r="D63" s="12">
        <f>SUM('KIADÁSOK ÖNK'!D67)</f>
        <v>0</v>
      </c>
      <c r="E63" s="12">
        <v>0</v>
      </c>
      <c r="F63" s="12">
        <v>0</v>
      </c>
      <c r="G63" s="12">
        <f t="shared" si="2"/>
        <v>0</v>
      </c>
      <c r="H63" s="12">
        <v>0</v>
      </c>
      <c r="I63" s="12">
        <v>0</v>
      </c>
      <c r="J63" s="12">
        <v>0</v>
      </c>
      <c r="K63" s="12">
        <f t="shared" si="1"/>
        <v>0</v>
      </c>
      <c r="L63" s="87"/>
      <c r="M63" s="87"/>
    </row>
    <row r="64" spans="1:13" x14ac:dyDescent="0.25">
      <c r="A64" s="85" t="s">
        <v>299</v>
      </c>
      <c r="B64" s="22" t="s">
        <v>300</v>
      </c>
      <c r="C64" s="88" t="s">
        <v>301</v>
      </c>
      <c r="D64" s="12">
        <f>SUM('KIADÁSOK ÖNK'!D68)</f>
        <v>0</v>
      </c>
      <c r="E64" s="12">
        <v>0</v>
      </c>
      <c r="F64" s="12">
        <v>0</v>
      </c>
      <c r="G64" s="12">
        <f t="shared" si="2"/>
        <v>0</v>
      </c>
      <c r="H64" s="12">
        <v>23444491</v>
      </c>
      <c r="I64" s="12">
        <v>0</v>
      </c>
      <c r="J64" s="12">
        <v>0</v>
      </c>
      <c r="K64" s="12">
        <f t="shared" si="1"/>
        <v>23444491</v>
      </c>
      <c r="L64" s="87"/>
      <c r="M64" s="87"/>
    </row>
    <row r="65" spans="1:13" x14ac:dyDescent="0.25">
      <c r="A65" s="85" t="s">
        <v>302</v>
      </c>
      <c r="B65" s="22" t="s">
        <v>303</v>
      </c>
      <c r="C65" s="88" t="s">
        <v>304</v>
      </c>
      <c r="D65" s="12">
        <f>SUM('KIADÁSOK ÖNK'!D69)</f>
        <v>21533391</v>
      </c>
      <c r="E65" s="12">
        <v>0</v>
      </c>
      <c r="F65" s="12">
        <v>0</v>
      </c>
      <c r="G65" s="12">
        <f t="shared" si="2"/>
        <v>21533391</v>
      </c>
      <c r="H65" s="12">
        <v>3552814</v>
      </c>
      <c r="I65" s="12">
        <v>0</v>
      </c>
      <c r="J65" s="12">
        <v>0</v>
      </c>
      <c r="K65" s="12">
        <f t="shared" si="1"/>
        <v>3552814</v>
      </c>
      <c r="L65" s="87"/>
      <c r="M65" s="87"/>
    </row>
    <row r="66" spans="1:13" x14ac:dyDescent="0.25">
      <c r="A66" s="85" t="s">
        <v>305</v>
      </c>
      <c r="B66" s="93" t="s">
        <v>306</v>
      </c>
      <c r="C66" s="90" t="s">
        <v>307</v>
      </c>
      <c r="D66" s="17">
        <f>SUM('KIADÁSOK ÖNK'!D70)</f>
        <v>99111633</v>
      </c>
      <c r="E66" s="12">
        <v>0</v>
      </c>
      <c r="F66" s="12">
        <v>0</v>
      </c>
      <c r="G66" s="17">
        <f t="shared" si="2"/>
        <v>99111633</v>
      </c>
      <c r="H66" s="18">
        <f>SUM(H62:H65)</f>
        <v>96973948</v>
      </c>
      <c r="I66" s="18">
        <v>0</v>
      </c>
      <c r="J66" s="18">
        <v>0</v>
      </c>
      <c r="K66" s="18">
        <f t="shared" si="1"/>
        <v>96973948</v>
      </c>
      <c r="L66" s="87"/>
      <c r="M66" s="87"/>
    </row>
    <row r="67" spans="1:13" ht="25.5" customHeight="1" x14ac:dyDescent="0.25">
      <c r="A67" s="85" t="s">
        <v>308</v>
      </c>
      <c r="B67" s="99" t="s">
        <v>309</v>
      </c>
      <c r="C67" s="100" t="s">
        <v>310</v>
      </c>
      <c r="D67" s="33">
        <f>SUM(D20+D21+D46+D48+D53+D61+D66)</f>
        <v>307780256</v>
      </c>
      <c r="E67" s="101">
        <f>SUM('KIADÁSOK TÁRSULÁS'!D12)</f>
        <v>104094</v>
      </c>
      <c r="F67" s="101">
        <f>SUM('KIADÁSOK ÓVODA'!D52)</f>
        <v>92380652</v>
      </c>
      <c r="G67" s="33">
        <f t="shared" si="2"/>
        <v>400265002</v>
      </c>
      <c r="H67" s="33">
        <f>SUM(H20+H21+H46+H48+H53+H61+H66)</f>
        <v>357491003</v>
      </c>
      <c r="I67" s="33">
        <f>SUM(I36+I53)</f>
        <v>104122</v>
      </c>
      <c r="J67" s="33">
        <f>SUM(J46+J21+J20)</f>
        <v>99036592</v>
      </c>
      <c r="K67" s="33">
        <f t="shared" si="1"/>
        <v>456631717</v>
      </c>
      <c r="L67" s="87"/>
      <c r="M67" s="87"/>
    </row>
    <row r="68" spans="1:13" x14ac:dyDescent="0.25">
      <c r="A68" s="85" t="s">
        <v>311</v>
      </c>
      <c r="B68" s="23" t="s">
        <v>312</v>
      </c>
      <c r="C68" s="21" t="s">
        <v>313</v>
      </c>
      <c r="D68" s="12">
        <f>SUM('KIADÁSOK ÖNK'!D72)</f>
        <v>2629493</v>
      </c>
      <c r="E68" s="12">
        <v>0</v>
      </c>
      <c r="F68" s="12">
        <v>0</v>
      </c>
      <c r="G68" s="12">
        <f t="shared" si="2"/>
        <v>2629493</v>
      </c>
      <c r="H68" s="12">
        <v>3052267</v>
      </c>
      <c r="I68" s="12">
        <v>0</v>
      </c>
      <c r="J68" s="12">
        <v>0</v>
      </c>
      <c r="K68" s="12">
        <f t="shared" si="1"/>
        <v>3052267</v>
      </c>
      <c r="L68" s="87"/>
      <c r="M68" s="87"/>
    </row>
    <row r="69" spans="1:13" x14ac:dyDescent="0.25">
      <c r="A69" s="85" t="s">
        <v>314</v>
      </c>
      <c r="B69" s="73" t="s">
        <v>315</v>
      </c>
      <c r="C69" s="16" t="s">
        <v>316</v>
      </c>
      <c r="D69" s="82">
        <v>23938271</v>
      </c>
      <c r="E69" s="12">
        <f>SUM('KIADÁSOK TÁRSULÁS'!D13)</f>
        <v>68026305</v>
      </c>
      <c r="F69" s="12">
        <v>0</v>
      </c>
      <c r="G69" s="82">
        <f t="shared" si="2"/>
        <v>91964576</v>
      </c>
      <c r="H69" s="102">
        <v>0</v>
      </c>
      <c r="I69" s="12">
        <v>74719942</v>
      </c>
      <c r="J69" s="12">
        <v>0</v>
      </c>
      <c r="K69" s="12">
        <f t="shared" si="1"/>
        <v>74719942</v>
      </c>
      <c r="L69" s="87"/>
      <c r="M69" s="87"/>
    </row>
    <row r="70" spans="1:13" x14ac:dyDescent="0.25">
      <c r="A70" s="85" t="s">
        <v>317</v>
      </c>
      <c r="B70" s="23" t="s">
        <v>318</v>
      </c>
      <c r="C70" s="21" t="s">
        <v>319</v>
      </c>
      <c r="D70" s="12">
        <f>SUM('KIADÁSOK ÖNK'!D74)</f>
        <v>389583</v>
      </c>
      <c r="E70" s="12">
        <v>0</v>
      </c>
      <c r="F70" s="12">
        <v>0</v>
      </c>
      <c r="G70" s="12">
        <f t="shared" si="2"/>
        <v>389583</v>
      </c>
      <c r="H70" s="102">
        <v>0</v>
      </c>
      <c r="I70" s="12">
        <v>0</v>
      </c>
      <c r="J70" s="12">
        <v>0</v>
      </c>
      <c r="K70" s="12">
        <f t="shared" si="1"/>
        <v>0</v>
      </c>
      <c r="L70" s="87"/>
      <c r="M70" s="87"/>
    </row>
    <row r="71" spans="1:13" x14ac:dyDescent="0.25">
      <c r="A71" s="85" t="s">
        <v>320</v>
      </c>
      <c r="B71" s="103" t="s">
        <v>321</v>
      </c>
      <c r="C71" s="104" t="s">
        <v>322</v>
      </c>
      <c r="D71" s="18">
        <f>SUM('KIADÁSOK ÖNK'!D75)</f>
        <v>26957347</v>
      </c>
      <c r="E71" s="18">
        <f>SUM(E68:E70)</f>
        <v>68026305</v>
      </c>
      <c r="F71" s="12">
        <v>0</v>
      </c>
      <c r="G71" s="18">
        <f>SUM(G68:G70)</f>
        <v>94983652</v>
      </c>
      <c r="H71" s="18">
        <f>SUM(H68:H70)</f>
        <v>3052267</v>
      </c>
      <c r="I71" s="18">
        <f>SUM(I68:I70)</f>
        <v>74719942</v>
      </c>
      <c r="J71" s="18">
        <v>0</v>
      </c>
      <c r="K71" s="18">
        <f t="shared" si="1"/>
        <v>77772209</v>
      </c>
      <c r="L71" s="87"/>
      <c r="M71" s="87"/>
    </row>
    <row r="72" spans="1:13" ht="22.5" customHeight="1" x14ac:dyDescent="0.25">
      <c r="A72" s="85" t="s">
        <v>323</v>
      </c>
      <c r="B72" s="31" t="s">
        <v>324</v>
      </c>
      <c r="C72" s="32" t="s">
        <v>325</v>
      </c>
      <c r="D72" s="33">
        <f>SUM('KIADÁSOK ÖNK'!D76)</f>
        <v>26957347</v>
      </c>
      <c r="E72" s="33">
        <f>SUM('KIADÁSOK TÁRSULÁS'!D15)</f>
        <v>68026305</v>
      </c>
      <c r="F72" s="33">
        <f>SUM('KIADÁSOK ÓVODA'!D53)</f>
        <v>0</v>
      </c>
      <c r="G72" s="33">
        <v>3019076</v>
      </c>
      <c r="H72" s="33">
        <f>SUM(H71)</f>
        <v>3052267</v>
      </c>
      <c r="I72" s="33">
        <f>SUM(I71)</f>
        <v>74719942</v>
      </c>
      <c r="J72" s="33">
        <v>0</v>
      </c>
      <c r="K72" s="33">
        <f t="shared" si="1"/>
        <v>77772209</v>
      </c>
      <c r="L72" s="87"/>
      <c r="M72" s="87"/>
    </row>
    <row r="73" spans="1:13" ht="25.5" customHeight="1" x14ac:dyDescent="0.25">
      <c r="A73" s="85" t="s">
        <v>326</v>
      </c>
      <c r="B73" s="37" t="s">
        <v>327</v>
      </c>
      <c r="C73" s="38"/>
      <c r="D73" s="39">
        <f>SUM(D67+D72)</f>
        <v>334737603</v>
      </c>
      <c r="E73" s="39">
        <f>SUM('KIADÁSOK TÁRSULÁS'!D16)</f>
        <v>68130399</v>
      </c>
      <c r="F73" s="39">
        <f>SUM('KIADÁSOK ÓVODA'!D54)</f>
        <v>92380652</v>
      </c>
      <c r="G73" s="39">
        <f>SUM(G72+G67)</f>
        <v>403284078</v>
      </c>
      <c r="H73" s="39">
        <f>SUM(H67+H72)</f>
        <v>360543270</v>
      </c>
      <c r="I73" s="39">
        <f>SUM(I67+I69)</f>
        <v>74824064</v>
      </c>
      <c r="J73" s="39">
        <f>SUM(J67)</f>
        <v>99036592</v>
      </c>
      <c r="K73" s="39">
        <f t="shared" si="1"/>
        <v>534403926</v>
      </c>
      <c r="L73" s="87"/>
      <c r="M73" s="87"/>
    </row>
    <row r="74" spans="1:13" x14ac:dyDescent="0.25">
      <c r="A74" s="2"/>
      <c r="B74" s="2"/>
      <c r="C74" s="2"/>
      <c r="D74" s="45"/>
      <c r="E74" s="45"/>
      <c r="F74" s="45"/>
      <c r="G74" s="45"/>
      <c r="H74" s="2"/>
      <c r="I74" s="2"/>
      <c r="K74" s="105"/>
    </row>
    <row r="75" spans="1:13" x14ac:dyDescent="0.25">
      <c r="D75" s="106"/>
      <c r="E75" s="106"/>
      <c r="F75" s="106"/>
      <c r="G75" s="106"/>
    </row>
    <row r="76" spans="1:13" x14ac:dyDescent="0.25">
      <c r="D76" s="106"/>
      <c r="E76" s="106"/>
      <c r="F76" s="106"/>
      <c r="G76" s="106"/>
    </row>
    <row r="77" spans="1:13" x14ac:dyDescent="0.25">
      <c r="D77" s="106"/>
      <c r="E77" s="106"/>
      <c r="F77" s="106"/>
      <c r="G77" s="106"/>
    </row>
    <row r="78" spans="1:13" x14ac:dyDescent="0.25">
      <c r="D78" s="106"/>
      <c r="E78" s="106"/>
      <c r="F78" s="106"/>
      <c r="G78" s="106"/>
    </row>
    <row r="79" spans="1:13" x14ac:dyDescent="0.25">
      <c r="D79" s="106"/>
      <c r="E79" s="106"/>
      <c r="F79" s="106"/>
      <c r="G79" s="106"/>
    </row>
    <row r="80" spans="1:13" x14ac:dyDescent="0.25">
      <c r="D80" s="106"/>
      <c r="E80" s="106"/>
      <c r="F80" s="106"/>
      <c r="G80" s="106"/>
    </row>
    <row r="81" spans="4:7" x14ac:dyDescent="0.25">
      <c r="D81" s="106"/>
      <c r="E81" s="106"/>
      <c r="F81" s="106"/>
      <c r="G81" s="106"/>
    </row>
    <row r="82" spans="4:7" x14ac:dyDescent="0.25">
      <c r="D82" s="106"/>
      <c r="E82" s="106"/>
      <c r="F82" s="106"/>
      <c r="G82" s="106"/>
    </row>
    <row r="83" spans="4:7" x14ac:dyDescent="0.25">
      <c r="D83" s="106"/>
      <c r="E83" s="106"/>
      <c r="F83" s="106"/>
      <c r="G83" s="106"/>
    </row>
    <row r="84" spans="4:7" x14ac:dyDescent="0.25">
      <c r="D84" s="106"/>
      <c r="E84" s="106"/>
      <c r="F84" s="106"/>
      <c r="G84" s="106"/>
    </row>
    <row r="85" spans="4:7" x14ac:dyDescent="0.25">
      <c r="D85" s="106"/>
      <c r="E85" s="106"/>
      <c r="F85" s="106"/>
      <c r="G85" s="106"/>
    </row>
    <row r="86" spans="4:7" x14ac:dyDescent="0.25">
      <c r="D86" s="106"/>
      <c r="E86" s="106"/>
      <c r="F86" s="106"/>
      <c r="G86" s="106"/>
    </row>
    <row r="87" spans="4:7" x14ac:dyDescent="0.25">
      <c r="D87" s="106"/>
      <c r="E87" s="106"/>
      <c r="F87" s="106"/>
      <c r="G87" s="106"/>
    </row>
  </sheetData>
  <sheetProtection selectLockedCells="1" selectUnlockedCells="1"/>
  <mergeCells count="2">
    <mergeCell ref="A3:G3"/>
    <mergeCell ref="A4:G4"/>
  </mergeCells>
  <pageMargins left="0.70833333333333337" right="0.70833333333333337" top="0.74791666666666667" bottom="0.74791666666666667" header="0.51180555555555551" footer="0.51180555555555551"/>
  <pageSetup paperSize="8" firstPageNumber="0" fitToHeight="2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J84"/>
  <sheetViews>
    <sheetView workbookViewId="0">
      <selection activeCell="F4" sqref="F4"/>
    </sheetView>
  </sheetViews>
  <sheetFormatPr defaultRowHeight="15" x14ac:dyDescent="0.25"/>
  <cols>
    <col min="1" max="1" width="6.28515625" customWidth="1"/>
    <col min="2" max="2" width="102" customWidth="1"/>
    <col min="3" max="3" width="10.140625" customWidth="1"/>
    <col min="4" max="4" width="14.85546875" customWidth="1"/>
    <col min="5" max="6" width="13.85546875" customWidth="1"/>
    <col min="7" max="7" width="17.140625" customWidth="1"/>
    <col min="8" max="8" width="14.5703125" customWidth="1"/>
  </cols>
  <sheetData>
    <row r="1" spans="1:10" ht="14.45" customHeight="1" x14ac:dyDescent="0.25">
      <c r="B1" s="347" t="s">
        <v>328</v>
      </c>
      <c r="C1" s="347"/>
      <c r="D1" s="347"/>
    </row>
    <row r="2" spans="1:10" ht="14.45" customHeight="1" x14ac:dyDescent="0.25">
      <c r="B2" s="347" t="s">
        <v>329</v>
      </c>
      <c r="C2" s="347"/>
      <c r="D2" s="347"/>
    </row>
    <row r="3" spans="1:10" ht="17.45" customHeight="1" x14ac:dyDescent="0.25">
      <c r="A3" s="348" t="s">
        <v>0</v>
      </c>
      <c r="B3" s="348"/>
      <c r="C3" s="348"/>
      <c r="D3" s="348"/>
      <c r="E3" s="348"/>
      <c r="F3" s="107"/>
      <c r="G3" s="67"/>
    </row>
    <row r="4" spans="1:10" ht="24.75" customHeight="1" x14ac:dyDescent="0.25">
      <c r="A4" s="348" t="s">
        <v>330</v>
      </c>
      <c r="B4" s="348"/>
      <c r="C4" s="348"/>
      <c r="D4" s="348"/>
      <c r="E4" s="348"/>
      <c r="F4" s="107"/>
    </row>
    <row r="6" spans="1:10" ht="28.5" customHeight="1" x14ac:dyDescent="0.25">
      <c r="A6" s="4" t="s">
        <v>4</v>
      </c>
      <c r="B6" s="5" t="s">
        <v>5</v>
      </c>
      <c r="C6" s="6" t="s">
        <v>6</v>
      </c>
      <c r="D6" s="8" t="s">
        <v>7</v>
      </c>
      <c r="E6" s="108" t="s">
        <v>137</v>
      </c>
      <c r="F6" s="108" t="s">
        <v>152</v>
      </c>
      <c r="G6" s="8" t="s">
        <v>139</v>
      </c>
      <c r="H6" s="7" t="s">
        <v>137</v>
      </c>
      <c r="I6" s="2"/>
      <c r="J6" s="2"/>
    </row>
    <row r="7" spans="1:10" s="114" customFormat="1" x14ac:dyDescent="0.25">
      <c r="A7" s="109" t="s">
        <v>15</v>
      </c>
      <c r="B7" s="110" t="s">
        <v>168</v>
      </c>
      <c r="C7" s="110" t="s">
        <v>169</v>
      </c>
      <c r="D7" s="72">
        <v>20427000</v>
      </c>
      <c r="E7" s="111">
        <f t="shared" ref="E7:E24" si="0">D7</f>
        <v>20427000</v>
      </c>
      <c r="F7" s="111">
        <f t="shared" ref="F7:F77" si="1">G7-E7</f>
        <v>4574513</v>
      </c>
      <c r="G7" s="72">
        <v>25001513</v>
      </c>
      <c r="H7" s="72">
        <v>25001513</v>
      </c>
      <c r="I7" s="112"/>
      <c r="J7" s="113"/>
    </row>
    <row r="8" spans="1:10" x14ac:dyDescent="0.25">
      <c r="A8" s="109" t="s">
        <v>18</v>
      </c>
      <c r="B8" s="110" t="s">
        <v>170</v>
      </c>
      <c r="C8" s="115" t="s">
        <v>171</v>
      </c>
      <c r="D8" s="72">
        <v>0</v>
      </c>
      <c r="E8" s="111">
        <f t="shared" si="0"/>
        <v>0</v>
      </c>
      <c r="F8" s="111">
        <f t="shared" si="1"/>
        <v>0</v>
      </c>
      <c r="G8" s="72">
        <v>0</v>
      </c>
      <c r="H8" s="72">
        <v>0</v>
      </c>
      <c r="I8" s="45"/>
      <c r="J8" s="2"/>
    </row>
    <row r="9" spans="1:10" x14ac:dyDescent="0.25">
      <c r="A9" s="109" t="s">
        <v>21</v>
      </c>
      <c r="B9" s="110" t="s">
        <v>172</v>
      </c>
      <c r="C9" s="115" t="s">
        <v>173</v>
      </c>
      <c r="D9" s="72">
        <v>1300000</v>
      </c>
      <c r="E9" s="111">
        <f t="shared" si="0"/>
        <v>1300000</v>
      </c>
      <c r="F9" s="111">
        <f t="shared" si="1"/>
        <v>-500000</v>
      </c>
      <c r="G9" s="72">
        <v>800000</v>
      </c>
      <c r="H9" s="72">
        <v>800000</v>
      </c>
      <c r="I9" s="45"/>
      <c r="J9" s="2"/>
    </row>
    <row r="10" spans="1:10" x14ac:dyDescent="0.25">
      <c r="A10" s="109" t="s">
        <v>24</v>
      </c>
      <c r="B10" s="110" t="s">
        <v>331</v>
      </c>
      <c r="C10" s="115" t="s">
        <v>332</v>
      </c>
      <c r="D10" s="72">
        <v>0</v>
      </c>
      <c r="E10" s="111">
        <f t="shared" si="0"/>
        <v>0</v>
      </c>
      <c r="F10" s="111">
        <f t="shared" si="1"/>
        <v>0</v>
      </c>
      <c r="G10" s="72">
        <v>0</v>
      </c>
      <c r="H10" s="72">
        <v>0</v>
      </c>
      <c r="I10" s="45"/>
      <c r="J10" s="2"/>
    </row>
    <row r="11" spans="1:10" x14ac:dyDescent="0.25">
      <c r="A11" s="109" t="s">
        <v>27</v>
      </c>
      <c r="B11" s="110" t="s">
        <v>174</v>
      </c>
      <c r="C11" s="115" t="s">
        <v>175</v>
      </c>
      <c r="D11" s="72">
        <v>0</v>
      </c>
      <c r="E11" s="111">
        <f t="shared" si="0"/>
        <v>0</v>
      </c>
      <c r="F11" s="111">
        <f t="shared" si="1"/>
        <v>421200</v>
      </c>
      <c r="G11" s="72">
        <v>421200</v>
      </c>
      <c r="H11" s="72">
        <v>421200</v>
      </c>
      <c r="I11" s="45"/>
      <c r="J11" s="2"/>
    </row>
    <row r="12" spans="1:10" x14ac:dyDescent="0.25">
      <c r="A12" s="109" t="s">
        <v>30</v>
      </c>
      <c r="B12" s="110" t="s">
        <v>176</v>
      </c>
      <c r="C12" s="115" t="s">
        <v>177</v>
      </c>
      <c r="D12" s="72">
        <v>0</v>
      </c>
      <c r="E12" s="111">
        <f t="shared" si="0"/>
        <v>0</v>
      </c>
      <c r="F12" s="111">
        <f t="shared" si="1"/>
        <v>1300000</v>
      </c>
      <c r="G12" s="72">
        <v>1300000</v>
      </c>
      <c r="H12" s="72">
        <v>1300000</v>
      </c>
      <c r="I12" s="45"/>
      <c r="J12" s="2"/>
    </row>
    <row r="13" spans="1:10" x14ac:dyDescent="0.25">
      <c r="A13" s="109" t="s">
        <v>33</v>
      </c>
      <c r="B13" s="110" t="s">
        <v>178</v>
      </c>
      <c r="C13" s="115" t="s">
        <v>179</v>
      </c>
      <c r="D13" s="72">
        <v>926944</v>
      </c>
      <c r="E13" s="111">
        <f t="shared" si="0"/>
        <v>926944</v>
      </c>
      <c r="F13" s="111">
        <f t="shared" si="1"/>
        <v>-64000</v>
      </c>
      <c r="G13" s="72">
        <v>862944</v>
      </c>
      <c r="H13" s="72">
        <v>862944</v>
      </c>
      <c r="I13" s="45"/>
      <c r="J13" s="2"/>
    </row>
    <row r="14" spans="1:10" x14ac:dyDescent="0.25">
      <c r="A14" s="109" t="s">
        <v>36</v>
      </c>
      <c r="B14" s="110" t="s">
        <v>333</v>
      </c>
      <c r="C14" s="115" t="s">
        <v>334</v>
      </c>
      <c r="D14" s="72">
        <v>0</v>
      </c>
      <c r="E14" s="111">
        <f t="shared" si="0"/>
        <v>0</v>
      </c>
      <c r="F14" s="111">
        <f t="shared" si="1"/>
        <v>0</v>
      </c>
      <c r="G14" s="72">
        <v>0</v>
      </c>
      <c r="H14" s="72">
        <v>0</v>
      </c>
      <c r="I14" s="45"/>
      <c r="J14" s="2"/>
    </row>
    <row r="15" spans="1:10" x14ac:dyDescent="0.25">
      <c r="A15" s="109" t="s">
        <v>39</v>
      </c>
      <c r="B15" s="77" t="s">
        <v>180</v>
      </c>
      <c r="C15" s="115" t="s">
        <v>181</v>
      </c>
      <c r="D15" s="72">
        <v>24000</v>
      </c>
      <c r="E15" s="111">
        <f t="shared" si="0"/>
        <v>24000</v>
      </c>
      <c r="F15" s="111">
        <f t="shared" si="1"/>
        <v>50000</v>
      </c>
      <c r="G15" s="72">
        <v>74000</v>
      </c>
      <c r="H15" s="72">
        <v>74000</v>
      </c>
      <c r="I15" s="45"/>
      <c r="J15" s="2"/>
    </row>
    <row r="16" spans="1:10" x14ac:dyDescent="0.25">
      <c r="A16" s="109" t="s">
        <v>42</v>
      </c>
      <c r="B16" s="77" t="s">
        <v>335</v>
      </c>
      <c r="C16" s="115" t="s">
        <v>336</v>
      </c>
      <c r="D16" s="72">
        <v>0</v>
      </c>
      <c r="E16" s="111">
        <f t="shared" si="0"/>
        <v>0</v>
      </c>
      <c r="F16" s="111">
        <f t="shared" si="1"/>
        <v>0</v>
      </c>
      <c r="G16" s="72">
        <v>0</v>
      </c>
      <c r="H16" s="72">
        <v>0</v>
      </c>
      <c r="I16" s="45"/>
      <c r="J16" s="2"/>
    </row>
    <row r="17" spans="1:10" x14ac:dyDescent="0.25">
      <c r="A17" s="109" t="s">
        <v>45</v>
      </c>
      <c r="B17" s="77" t="s">
        <v>337</v>
      </c>
      <c r="C17" s="115" t="s">
        <v>338</v>
      </c>
      <c r="D17" s="72">
        <v>0</v>
      </c>
      <c r="E17" s="111">
        <f t="shared" si="0"/>
        <v>0</v>
      </c>
      <c r="F17" s="111">
        <f t="shared" si="1"/>
        <v>0</v>
      </c>
      <c r="G17" s="72">
        <v>0</v>
      </c>
      <c r="H17" s="72">
        <v>0</v>
      </c>
      <c r="I17" s="45"/>
      <c r="J17" s="2"/>
    </row>
    <row r="18" spans="1:10" x14ac:dyDescent="0.25">
      <c r="A18" s="109" t="s">
        <v>48</v>
      </c>
      <c r="B18" s="77" t="s">
        <v>339</v>
      </c>
      <c r="C18" s="115" t="s">
        <v>340</v>
      </c>
      <c r="D18" s="72">
        <v>0</v>
      </c>
      <c r="E18" s="111">
        <f t="shared" si="0"/>
        <v>0</v>
      </c>
      <c r="F18" s="111">
        <f t="shared" si="1"/>
        <v>0</v>
      </c>
      <c r="G18" s="72">
        <v>0</v>
      </c>
      <c r="H18" s="72">
        <v>0</v>
      </c>
      <c r="I18" s="45"/>
      <c r="J18" s="2"/>
    </row>
    <row r="19" spans="1:10" x14ac:dyDescent="0.25">
      <c r="A19" s="109" t="s">
        <v>51</v>
      </c>
      <c r="B19" s="77" t="s">
        <v>182</v>
      </c>
      <c r="C19" s="115" t="s">
        <v>183</v>
      </c>
      <c r="D19" s="72">
        <v>0</v>
      </c>
      <c r="E19" s="111">
        <f t="shared" si="0"/>
        <v>0</v>
      </c>
      <c r="F19" s="111">
        <f t="shared" si="1"/>
        <v>1649048</v>
      </c>
      <c r="G19" s="72">
        <v>1649048</v>
      </c>
      <c r="H19" s="72">
        <v>1649048</v>
      </c>
      <c r="I19" s="45"/>
      <c r="J19" s="2"/>
    </row>
    <row r="20" spans="1:10" x14ac:dyDescent="0.25">
      <c r="A20" s="109" t="s">
        <v>54</v>
      </c>
      <c r="B20" s="110" t="s">
        <v>184</v>
      </c>
      <c r="C20" s="115" t="s">
        <v>185</v>
      </c>
      <c r="D20" s="72">
        <f>SUM(D7:D19)</f>
        <v>22677944</v>
      </c>
      <c r="E20" s="111">
        <f t="shared" si="0"/>
        <v>22677944</v>
      </c>
      <c r="F20" s="111">
        <f t="shared" si="1"/>
        <v>7430761</v>
      </c>
      <c r="G20" s="72">
        <f>SUM(G7:G19)</f>
        <v>30108705</v>
      </c>
      <c r="H20" s="72">
        <f>SUM(H7:H19)</f>
        <v>30108705</v>
      </c>
      <c r="I20" s="45"/>
      <c r="J20" s="2"/>
    </row>
    <row r="21" spans="1:10" x14ac:dyDescent="0.25">
      <c r="A21" s="109" t="s">
        <v>57</v>
      </c>
      <c r="B21" s="77" t="s">
        <v>186</v>
      </c>
      <c r="C21" s="115" t="s">
        <v>187</v>
      </c>
      <c r="D21" s="72">
        <v>8305848</v>
      </c>
      <c r="E21" s="111">
        <f t="shared" si="0"/>
        <v>8305848</v>
      </c>
      <c r="F21" s="111">
        <f t="shared" si="1"/>
        <v>0</v>
      </c>
      <c r="G21" s="72">
        <v>8305848</v>
      </c>
      <c r="H21" s="72">
        <v>8305848</v>
      </c>
      <c r="I21" s="45"/>
      <c r="J21" s="2"/>
    </row>
    <row r="22" spans="1:10" x14ac:dyDescent="0.25">
      <c r="A22" s="109" t="s">
        <v>60</v>
      </c>
      <c r="B22" s="77" t="s">
        <v>188</v>
      </c>
      <c r="C22" s="115" t="s">
        <v>189</v>
      </c>
      <c r="D22" s="72">
        <v>240000</v>
      </c>
      <c r="E22" s="111">
        <f t="shared" si="0"/>
        <v>240000</v>
      </c>
      <c r="F22" s="111">
        <f t="shared" si="1"/>
        <v>600000</v>
      </c>
      <c r="G22" s="72">
        <v>840000</v>
      </c>
      <c r="H22" s="72">
        <v>840000</v>
      </c>
      <c r="I22" s="45"/>
      <c r="J22" s="2"/>
    </row>
    <row r="23" spans="1:10" x14ac:dyDescent="0.25">
      <c r="A23" s="109" t="s">
        <v>63</v>
      </c>
      <c r="B23" s="77" t="s">
        <v>190</v>
      </c>
      <c r="C23" s="115" t="s">
        <v>191</v>
      </c>
      <c r="D23" s="72">
        <v>0</v>
      </c>
      <c r="E23" s="111">
        <f t="shared" si="0"/>
        <v>0</v>
      </c>
      <c r="F23" s="111">
        <f t="shared" si="1"/>
        <v>0</v>
      </c>
      <c r="G23" s="72">
        <v>0</v>
      </c>
      <c r="H23" s="72">
        <v>0</v>
      </c>
      <c r="I23" s="45"/>
      <c r="J23" s="2"/>
    </row>
    <row r="24" spans="1:10" x14ac:dyDescent="0.25">
      <c r="A24" s="109" t="s">
        <v>66</v>
      </c>
      <c r="B24" s="77" t="s">
        <v>192</v>
      </c>
      <c r="C24" s="115" t="s">
        <v>193</v>
      </c>
      <c r="D24" s="72">
        <f>SUM(D21:D23)</f>
        <v>8545848</v>
      </c>
      <c r="E24" s="111">
        <f t="shared" si="0"/>
        <v>8545848</v>
      </c>
      <c r="F24" s="111">
        <f t="shared" si="1"/>
        <v>600000</v>
      </c>
      <c r="G24" s="72">
        <f>SUM(G21:G23)</f>
        <v>9145848</v>
      </c>
      <c r="H24" s="72">
        <f>SUM(H21:H23)</f>
        <v>9145848</v>
      </c>
      <c r="I24" s="45"/>
      <c r="J24" s="2"/>
    </row>
    <row r="25" spans="1:10" x14ac:dyDescent="0.25">
      <c r="A25" s="109" t="s">
        <v>69</v>
      </c>
      <c r="B25" s="116" t="s">
        <v>194</v>
      </c>
      <c r="C25" s="94" t="s">
        <v>195</v>
      </c>
      <c r="D25" s="95">
        <f>SUM(D20+D24)</f>
        <v>31223792</v>
      </c>
      <c r="E25" s="95">
        <f>SUM(E20+E24)</f>
        <v>31223792</v>
      </c>
      <c r="F25" s="117">
        <f t="shared" si="1"/>
        <v>8030761</v>
      </c>
      <c r="G25" s="95">
        <f>SUM(G20+G24)</f>
        <v>39254553</v>
      </c>
      <c r="H25" s="95">
        <f>SUM(H20+H24)</f>
        <v>39254553</v>
      </c>
      <c r="I25" s="45"/>
      <c r="J25" s="2"/>
    </row>
    <row r="26" spans="1:10" x14ac:dyDescent="0.25">
      <c r="A26" s="109" t="s">
        <v>72</v>
      </c>
      <c r="B26" s="118" t="s">
        <v>196</v>
      </c>
      <c r="C26" s="94" t="s">
        <v>197</v>
      </c>
      <c r="D26" s="95">
        <v>6155036</v>
      </c>
      <c r="E26" s="119">
        <f t="shared" ref="E26:E29" si="2">D26</f>
        <v>6155036</v>
      </c>
      <c r="F26" s="117">
        <f t="shared" si="1"/>
        <v>331864</v>
      </c>
      <c r="G26" s="76">
        <v>6486900</v>
      </c>
      <c r="H26" s="76">
        <v>6486900</v>
      </c>
      <c r="I26" s="45"/>
      <c r="J26" s="2"/>
    </row>
    <row r="27" spans="1:10" x14ac:dyDescent="0.25">
      <c r="A27" s="109" t="s">
        <v>75</v>
      </c>
      <c r="B27" s="77" t="s">
        <v>198</v>
      </c>
      <c r="C27" s="115" t="s">
        <v>199</v>
      </c>
      <c r="D27" s="72">
        <v>177000</v>
      </c>
      <c r="E27" s="111">
        <f t="shared" si="2"/>
        <v>177000</v>
      </c>
      <c r="F27" s="111">
        <f t="shared" si="1"/>
        <v>0</v>
      </c>
      <c r="G27" s="111">
        <f>E27</f>
        <v>177000</v>
      </c>
      <c r="H27" s="111">
        <f>G27</f>
        <v>177000</v>
      </c>
      <c r="I27" s="45"/>
      <c r="J27" s="2"/>
    </row>
    <row r="28" spans="1:10" x14ac:dyDescent="0.25">
      <c r="A28" s="109" t="s">
        <v>78</v>
      </c>
      <c r="B28" s="77" t="s">
        <v>200</v>
      </c>
      <c r="C28" s="115" t="s">
        <v>201</v>
      </c>
      <c r="D28" s="72">
        <v>6686000</v>
      </c>
      <c r="E28" s="111">
        <f t="shared" si="2"/>
        <v>6686000</v>
      </c>
      <c r="F28" s="111">
        <f t="shared" si="1"/>
        <v>653070</v>
      </c>
      <c r="G28" s="72">
        <v>7339070</v>
      </c>
      <c r="H28" s="72">
        <v>7339070</v>
      </c>
      <c r="I28" s="45"/>
      <c r="J28" s="2"/>
    </row>
    <row r="29" spans="1:10" x14ac:dyDescent="0.25">
      <c r="A29" s="109" t="s">
        <v>81</v>
      </c>
      <c r="B29" s="77" t="s">
        <v>202</v>
      </c>
      <c r="C29" s="115" t="s">
        <v>203</v>
      </c>
      <c r="D29" s="72">
        <v>0</v>
      </c>
      <c r="E29" s="111">
        <f t="shared" si="2"/>
        <v>0</v>
      </c>
      <c r="F29" s="111">
        <f t="shared" si="1"/>
        <v>0</v>
      </c>
      <c r="G29" s="72">
        <v>0</v>
      </c>
      <c r="H29" s="72">
        <v>0</v>
      </c>
      <c r="I29" s="45"/>
      <c r="J29" s="2"/>
    </row>
    <row r="30" spans="1:10" x14ac:dyDescent="0.25">
      <c r="A30" s="109" t="s">
        <v>84</v>
      </c>
      <c r="B30" s="71" t="s">
        <v>204</v>
      </c>
      <c r="C30" s="120" t="s">
        <v>205</v>
      </c>
      <c r="D30" s="72">
        <f>SUM(D27:D29)</f>
        <v>6863000</v>
      </c>
      <c r="E30" s="111">
        <f>SUM(E27:E29)</f>
        <v>6863000</v>
      </c>
      <c r="F30" s="117">
        <f t="shared" si="1"/>
        <v>653070</v>
      </c>
      <c r="G30" s="72">
        <f>SUM(G27:G29)</f>
        <v>7516070</v>
      </c>
      <c r="H30" s="72">
        <f>SUM(H27:H29)</f>
        <v>7516070</v>
      </c>
      <c r="I30" s="45"/>
      <c r="J30" s="2"/>
    </row>
    <row r="31" spans="1:10" x14ac:dyDescent="0.25">
      <c r="A31" s="109" t="s">
        <v>87</v>
      </c>
      <c r="B31" s="77" t="s">
        <v>206</v>
      </c>
      <c r="C31" s="115" t="s">
        <v>207</v>
      </c>
      <c r="D31" s="72">
        <v>0</v>
      </c>
      <c r="E31" s="111">
        <f t="shared" ref="E31:E32" si="3">D31</f>
        <v>0</v>
      </c>
      <c r="F31" s="111">
        <f t="shared" si="1"/>
        <v>3810</v>
      </c>
      <c r="G31" s="72">
        <v>3810</v>
      </c>
      <c r="H31" s="72">
        <v>3810</v>
      </c>
      <c r="I31" s="45"/>
      <c r="J31" s="2"/>
    </row>
    <row r="32" spans="1:10" x14ac:dyDescent="0.25">
      <c r="A32" s="109" t="s">
        <v>90</v>
      </c>
      <c r="B32" s="77" t="s">
        <v>208</v>
      </c>
      <c r="C32" s="115" t="s">
        <v>209</v>
      </c>
      <c r="D32" s="72">
        <v>825000</v>
      </c>
      <c r="E32" s="111">
        <f t="shared" si="3"/>
        <v>825000</v>
      </c>
      <c r="F32" s="111">
        <f t="shared" si="1"/>
        <v>-155000</v>
      </c>
      <c r="G32" s="72">
        <v>670000</v>
      </c>
      <c r="H32" s="72">
        <v>670000</v>
      </c>
      <c r="I32" s="45"/>
      <c r="J32" s="2"/>
    </row>
    <row r="33" spans="1:10" x14ac:dyDescent="0.25">
      <c r="A33" s="109" t="s">
        <v>93</v>
      </c>
      <c r="B33" s="71" t="s">
        <v>210</v>
      </c>
      <c r="C33" s="120" t="s">
        <v>211</v>
      </c>
      <c r="D33" s="72">
        <f>SUM(D31:D32)</f>
        <v>825000</v>
      </c>
      <c r="E33" s="111">
        <f>SUM(E31:E32)</f>
        <v>825000</v>
      </c>
      <c r="F33" s="117">
        <f t="shared" si="1"/>
        <v>-151190</v>
      </c>
      <c r="G33" s="72">
        <f>SUM(G31:G32)</f>
        <v>673810</v>
      </c>
      <c r="H33" s="72">
        <f>SUM(H31:H32)</f>
        <v>673810</v>
      </c>
      <c r="I33" s="45"/>
      <c r="J33" s="2"/>
    </row>
    <row r="34" spans="1:10" x14ac:dyDescent="0.25">
      <c r="A34" s="109" t="s">
        <v>96</v>
      </c>
      <c r="B34" s="77" t="s">
        <v>212</v>
      </c>
      <c r="C34" s="115" t="s">
        <v>213</v>
      </c>
      <c r="D34" s="72">
        <v>10781000</v>
      </c>
      <c r="E34" s="111">
        <f t="shared" ref="E34:E40" si="4">D34</f>
        <v>10781000</v>
      </c>
      <c r="F34" s="111">
        <f t="shared" si="1"/>
        <v>-517382</v>
      </c>
      <c r="G34" s="72">
        <v>10263618</v>
      </c>
      <c r="H34" s="72">
        <v>10263618</v>
      </c>
      <c r="I34" s="45"/>
      <c r="J34" s="2"/>
    </row>
    <row r="35" spans="1:10" x14ac:dyDescent="0.25">
      <c r="A35" s="109" t="s">
        <v>99</v>
      </c>
      <c r="B35" s="77" t="s">
        <v>214</v>
      </c>
      <c r="C35" s="115" t="s">
        <v>215</v>
      </c>
      <c r="D35" s="72">
        <v>0</v>
      </c>
      <c r="E35" s="111">
        <f t="shared" si="4"/>
        <v>0</v>
      </c>
      <c r="F35" s="111">
        <f t="shared" si="1"/>
        <v>0</v>
      </c>
      <c r="G35" s="72">
        <v>0</v>
      </c>
      <c r="H35" s="72">
        <v>0</v>
      </c>
      <c r="I35" s="45"/>
      <c r="J35" s="2"/>
    </row>
    <row r="36" spans="1:10" x14ac:dyDescent="0.25">
      <c r="A36" s="109" t="s">
        <v>102</v>
      </c>
      <c r="B36" s="77" t="s">
        <v>216</v>
      </c>
      <c r="C36" s="115" t="s">
        <v>217</v>
      </c>
      <c r="D36" s="72">
        <v>0</v>
      </c>
      <c r="E36" s="111">
        <f t="shared" si="4"/>
        <v>0</v>
      </c>
      <c r="F36" s="111">
        <f t="shared" si="1"/>
        <v>0</v>
      </c>
      <c r="G36" s="12">
        <v>0</v>
      </c>
      <c r="H36" s="12">
        <v>0</v>
      </c>
      <c r="I36" s="45"/>
      <c r="J36" s="2"/>
    </row>
    <row r="37" spans="1:10" x14ac:dyDescent="0.25">
      <c r="A37" s="109" t="s">
        <v>105</v>
      </c>
      <c r="B37" s="77" t="s">
        <v>218</v>
      </c>
      <c r="C37" s="115" t="s">
        <v>219</v>
      </c>
      <c r="D37" s="72">
        <v>7266000</v>
      </c>
      <c r="E37" s="111">
        <f t="shared" si="4"/>
        <v>7266000</v>
      </c>
      <c r="F37" s="111">
        <f t="shared" si="1"/>
        <v>-4814068</v>
      </c>
      <c r="G37" s="12">
        <v>2451932</v>
      </c>
      <c r="H37" s="12">
        <v>2451932</v>
      </c>
      <c r="I37" s="45"/>
      <c r="J37" s="2"/>
    </row>
    <row r="38" spans="1:10" x14ac:dyDescent="0.25">
      <c r="A38" s="109" t="s">
        <v>108</v>
      </c>
      <c r="B38" s="56" t="s">
        <v>220</v>
      </c>
      <c r="C38" s="115" t="s">
        <v>221</v>
      </c>
      <c r="D38" s="72">
        <v>0</v>
      </c>
      <c r="E38" s="111">
        <f t="shared" si="4"/>
        <v>0</v>
      </c>
      <c r="F38" s="111">
        <f t="shared" si="1"/>
        <v>629110</v>
      </c>
      <c r="G38" s="12">
        <v>629110</v>
      </c>
      <c r="H38" s="12">
        <v>629110</v>
      </c>
      <c r="I38" s="45"/>
      <c r="J38" s="2"/>
    </row>
    <row r="39" spans="1:10" x14ac:dyDescent="0.25">
      <c r="A39" s="109" t="s">
        <v>111</v>
      </c>
      <c r="B39" s="77" t="s">
        <v>222</v>
      </c>
      <c r="C39" s="115" t="s">
        <v>223</v>
      </c>
      <c r="D39" s="72">
        <v>3258094</v>
      </c>
      <c r="E39" s="111">
        <f t="shared" si="4"/>
        <v>3258094</v>
      </c>
      <c r="F39" s="111">
        <f t="shared" si="1"/>
        <v>3049531</v>
      </c>
      <c r="G39" s="12">
        <v>6307625</v>
      </c>
      <c r="H39" s="12">
        <v>6307625</v>
      </c>
      <c r="I39" s="45"/>
      <c r="J39" s="2"/>
    </row>
    <row r="40" spans="1:10" x14ac:dyDescent="0.25">
      <c r="A40" s="109" t="s">
        <v>114</v>
      </c>
      <c r="B40" s="77" t="s">
        <v>224</v>
      </c>
      <c r="C40" s="115" t="s">
        <v>225</v>
      </c>
      <c r="D40" s="72">
        <v>19620000</v>
      </c>
      <c r="E40" s="111">
        <f t="shared" si="4"/>
        <v>19620000</v>
      </c>
      <c r="F40" s="111">
        <f t="shared" si="1"/>
        <v>-1539085</v>
      </c>
      <c r="G40" s="12">
        <v>18080915</v>
      </c>
      <c r="H40" s="12">
        <v>18080915</v>
      </c>
      <c r="I40" s="45"/>
      <c r="J40" s="2"/>
    </row>
    <row r="41" spans="1:10" x14ac:dyDescent="0.25">
      <c r="A41" s="109" t="s">
        <v>117</v>
      </c>
      <c r="B41" s="71" t="s">
        <v>226</v>
      </c>
      <c r="C41" s="120" t="s">
        <v>227</v>
      </c>
      <c r="D41" s="72">
        <f>SUM(D34:D40)</f>
        <v>40925094</v>
      </c>
      <c r="E41" s="111">
        <f>SUM(E34:E40)</f>
        <v>40925094</v>
      </c>
      <c r="F41" s="117">
        <f t="shared" si="1"/>
        <v>-3191894</v>
      </c>
      <c r="G41" s="12">
        <f>SUM(G34:G40)</f>
        <v>37733200</v>
      </c>
      <c r="H41" s="12">
        <f>SUM(H34:H40)</f>
        <v>37733200</v>
      </c>
      <c r="I41" s="45"/>
      <c r="J41" s="2"/>
    </row>
    <row r="42" spans="1:10" x14ac:dyDescent="0.25">
      <c r="A42" s="109" t="s">
        <v>120</v>
      </c>
      <c r="B42" s="77" t="s">
        <v>228</v>
      </c>
      <c r="C42" s="115" t="s">
        <v>229</v>
      </c>
      <c r="D42" s="72">
        <v>0</v>
      </c>
      <c r="E42" s="111">
        <f t="shared" ref="E42:E43" si="5">D42</f>
        <v>0</v>
      </c>
      <c r="F42" s="111">
        <f t="shared" si="1"/>
        <v>0</v>
      </c>
      <c r="G42" s="12">
        <v>0</v>
      </c>
      <c r="H42" s="12">
        <v>0</v>
      </c>
      <c r="I42" s="45"/>
      <c r="J42" s="2"/>
    </row>
    <row r="43" spans="1:10" x14ac:dyDescent="0.25">
      <c r="A43" s="109" t="s">
        <v>123</v>
      </c>
      <c r="B43" s="77" t="s">
        <v>230</v>
      </c>
      <c r="C43" s="115" t="s">
        <v>231</v>
      </c>
      <c r="D43" s="72">
        <v>1500000</v>
      </c>
      <c r="E43" s="111">
        <f t="shared" si="5"/>
        <v>1500000</v>
      </c>
      <c r="F43" s="111">
        <f t="shared" si="1"/>
        <v>-1226000</v>
      </c>
      <c r="G43" s="12">
        <v>274000</v>
      </c>
      <c r="H43" s="12">
        <v>274000</v>
      </c>
      <c r="I43" s="45"/>
      <c r="J43" s="2"/>
    </row>
    <row r="44" spans="1:10" x14ac:dyDescent="0.25">
      <c r="A44" s="109" t="s">
        <v>126</v>
      </c>
      <c r="B44" s="71" t="s">
        <v>232</v>
      </c>
      <c r="C44" s="120" t="s">
        <v>233</v>
      </c>
      <c r="D44" s="72">
        <f>SUM(D42:D43)</f>
        <v>1500000</v>
      </c>
      <c r="E44" s="111">
        <f>SUM(E42:E43)</f>
        <v>1500000</v>
      </c>
      <c r="F44" s="117">
        <f t="shared" si="1"/>
        <v>-1226000</v>
      </c>
      <c r="G44" s="12">
        <f>SUM(G42:G43)</f>
        <v>274000</v>
      </c>
      <c r="H44" s="12">
        <f>SUM(H42:H43)</f>
        <v>274000</v>
      </c>
      <c r="I44" s="45"/>
      <c r="J44" s="2"/>
    </row>
    <row r="45" spans="1:10" x14ac:dyDescent="0.25">
      <c r="A45" s="109" t="s">
        <v>129</v>
      </c>
      <c r="B45" s="77" t="s">
        <v>234</v>
      </c>
      <c r="C45" s="115" t="s">
        <v>235</v>
      </c>
      <c r="D45" s="72">
        <v>12560630</v>
      </c>
      <c r="E45" s="111">
        <f t="shared" ref="E45:E49" si="6">D45</f>
        <v>12560630</v>
      </c>
      <c r="F45" s="111">
        <f t="shared" si="1"/>
        <v>-5860630</v>
      </c>
      <c r="G45" s="12">
        <v>6700000</v>
      </c>
      <c r="H45" s="12">
        <v>6700000</v>
      </c>
      <c r="I45" s="45"/>
      <c r="J45" s="2"/>
    </row>
    <row r="46" spans="1:10" x14ac:dyDescent="0.25">
      <c r="A46" s="109" t="s">
        <v>132</v>
      </c>
      <c r="B46" s="77" t="s">
        <v>236</v>
      </c>
      <c r="C46" s="115" t="s">
        <v>237</v>
      </c>
      <c r="D46" s="72">
        <v>5500000</v>
      </c>
      <c r="E46" s="111">
        <f t="shared" si="6"/>
        <v>5500000</v>
      </c>
      <c r="F46" s="111">
        <f t="shared" si="1"/>
        <v>10813024</v>
      </c>
      <c r="G46" s="12">
        <v>16313024</v>
      </c>
      <c r="H46" s="12">
        <v>16313024</v>
      </c>
      <c r="I46" s="45"/>
      <c r="J46" s="2"/>
    </row>
    <row r="47" spans="1:10" x14ac:dyDescent="0.25">
      <c r="A47" s="109" t="s">
        <v>248</v>
      </c>
      <c r="B47" s="77" t="s">
        <v>238</v>
      </c>
      <c r="C47" s="115" t="s">
        <v>239</v>
      </c>
      <c r="D47" s="72">
        <v>0</v>
      </c>
      <c r="E47" s="111">
        <f t="shared" si="6"/>
        <v>0</v>
      </c>
      <c r="F47" s="111">
        <f t="shared" si="1"/>
        <v>21263</v>
      </c>
      <c r="G47" s="12">
        <v>21263</v>
      </c>
      <c r="H47" s="12">
        <v>21263</v>
      </c>
      <c r="I47" s="45"/>
      <c r="J47" s="2"/>
    </row>
    <row r="48" spans="1:10" x14ac:dyDescent="0.25">
      <c r="A48" s="109" t="s">
        <v>251</v>
      </c>
      <c r="B48" s="77" t="s">
        <v>240</v>
      </c>
      <c r="C48" s="115" t="s">
        <v>241</v>
      </c>
      <c r="D48" s="72">
        <v>0</v>
      </c>
      <c r="E48" s="111">
        <f t="shared" si="6"/>
        <v>0</v>
      </c>
      <c r="F48" s="111">
        <f t="shared" si="1"/>
        <v>0</v>
      </c>
      <c r="G48" s="12">
        <v>0</v>
      </c>
      <c r="H48" s="12">
        <v>0</v>
      </c>
      <c r="I48" s="45"/>
      <c r="J48" s="2"/>
    </row>
    <row r="49" spans="1:10" x14ac:dyDescent="0.25">
      <c r="A49" s="109" t="s">
        <v>254</v>
      </c>
      <c r="B49" s="77" t="s">
        <v>242</v>
      </c>
      <c r="C49" s="115" t="s">
        <v>243</v>
      </c>
      <c r="D49" s="72">
        <v>0</v>
      </c>
      <c r="E49" s="111">
        <f t="shared" si="6"/>
        <v>0</v>
      </c>
      <c r="F49" s="111">
        <f t="shared" si="1"/>
        <v>37383</v>
      </c>
      <c r="G49" s="12">
        <v>37383</v>
      </c>
      <c r="H49" s="12">
        <v>37383</v>
      </c>
      <c r="I49" s="45"/>
      <c r="J49" s="2"/>
    </row>
    <row r="50" spans="1:10" x14ac:dyDescent="0.25">
      <c r="A50" s="109" t="s">
        <v>257</v>
      </c>
      <c r="B50" s="71" t="s">
        <v>244</v>
      </c>
      <c r="C50" s="120" t="s">
        <v>245</v>
      </c>
      <c r="D50" s="72">
        <f>SUM(D45:D49)</f>
        <v>18060630</v>
      </c>
      <c r="E50" s="111">
        <f>SUM(E45:E49)</f>
        <v>18060630</v>
      </c>
      <c r="F50" s="117">
        <f t="shared" si="1"/>
        <v>5011040</v>
      </c>
      <c r="G50" s="12">
        <f>SUM(G45:G49)</f>
        <v>23071670</v>
      </c>
      <c r="H50" s="12">
        <f>SUM(H45:H49)</f>
        <v>23071670</v>
      </c>
      <c r="I50" s="45"/>
      <c r="J50" s="2"/>
    </row>
    <row r="51" spans="1:10" x14ac:dyDescent="0.25">
      <c r="A51" s="109" t="s">
        <v>260</v>
      </c>
      <c r="B51" s="118" t="s">
        <v>246</v>
      </c>
      <c r="C51" s="94" t="s">
        <v>247</v>
      </c>
      <c r="D51" s="95">
        <f>SUM(D50,D44,D41,D33,D30)</f>
        <v>68173724</v>
      </c>
      <c r="E51" s="119">
        <f>SUM(E50,E44,E41,E33,E30)</f>
        <v>68173724</v>
      </c>
      <c r="F51" s="117">
        <f t="shared" si="1"/>
        <v>1095026</v>
      </c>
      <c r="G51" s="18">
        <f>SUM(G30+G33+G41+G44+G50)</f>
        <v>69268750</v>
      </c>
      <c r="H51" s="18">
        <f>SUM(H30+H33+H41+H44+H50)</f>
        <v>69268750</v>
      </c>
      <c r="I51" s="45"/>
      <c r="J51" s="2"/>
    </row>
    <row r="52" spans="1:10" x14ac:dyDescent="0.25">
      <c r="A52" s="109" t="s">
        <v>263</v>
      </c>
      <c r="B52" s="77" t="s">
        <v>249</v>
      </c>
      <c r="C52" s="115" t="s">
        <v>250</v>
      </c>
      <c r="D52" s="72">
        <v>6077904</v>
      </c>
      <c r="E52" s="111">
        <f>D52</f>
        <v>6077904</v>
      </c>
      <c r="F52" s="111">
        <f t="shared" si="1"/>
        <v>-2131405</v>
      </c>
      <c r="G52" s="12">
        <v>3946499</v>
      </c>
      <c r="H52" s="12">
        <v>3946499</v>
      </c>
      <c r="I52" s="45"/>
      <c r="J52" s="2"/>
    </row>
    <row r="53" spans="1:10" x14ac:dyDescent="0.25">
      <c r="A53" s="109" t="s">
        <v>266</v>
      </c>
      <c r="B53" s="118" t="s">
        <v>252</v>
      </c>
      <c r="C53" s="94" t="s">
        <v>253</v>
      </c>
      <c r="D53" s="95">
        <f>SUM(D52:D52)</f>
        <v>6077904</v>
      </c>
      <c r="E53" s="119">
        <f>SUM(E52:E52)</f>
        <v>6077904</v>
      </c>
      <c r="F53" s="117">
        <f t="shared" si="1"/>
        <v>-2131405</v>
      </c>
      <c r="G53" s="18">
        <f>SUM(G52)</f>
        <v>3946499</v>
      </c>
      <c r="H53" s="18">
        <f>SUM(H52)</f>
        <v>3946499</v>
      </c>
      <c r="I53" s="45"/>
      <c r="J53" s="2"/>
    </row>
    <row r="54" spans="1:10" x14ac:dyDescent="0.25">
      <c r="A54" s="109" t="s">
        <v>269</v>
      </c>
      <c r="B54" s="110" t="s">
        <v>341</v>
      </c>
      <c r="C54" s="115" t="s">
        <v>342</v>
      </c>
      <c r="D54" s="72">
        <v>0</v>
      </c>
      <c r="E54" s="111">
        <f t="shared" ref="E54:E57" si="7">D54</f>
        <v>0</v>
      </c>
      <c r="F54" s="111">
        <f t="shared" si="1"/>
        <v>0</v>
      </c>
      <c r="G54" s="12">
        <v>0</v>
      </c>
      <c r="H54" s="12">
        <v>0</v>
      </c>
      <c r="I54" s="45"/>
      <c r="J54" s="2"/>
    </row>
    <row r="55" spans="1:10" x14ac:dyDescent="0.25">
      <c r="A55" s="109" t="s">
        <v>272</v>
      </c>
      <c r="B55" s="110" t="s">
        <v>255</v>
      </c>
      <c r="C55" s="115" t="s">
        <v>256</v>
      </c>
      <c r="D55" s="72">
        <v>0</v>
      </c>
      <c r="E55" s="111">
        <f t="shared" si="7"/>
        <v>0</v>
      </c>
      <c r="F55" s="111">
        <f t="shared" si="1"/>
        <v>1549116</v>
      </c>
      <c r="G55" s="12">
        <v>1549116</v>
      </c>
      <c r="H55" s="12">
        <v>1549116</v>
      </c>
      <c r="I55" s="45"/>
      <c r="J55" s="2"/>
    </row>
    <row r="56" spans="1:10" x14ac:dyDescent="0.25">
      <c r="A56" s="109" t="s">
        <v>275</v>
      </c>
      <c r="B56" s="110" t="s">
        <v>258</v>
      </c>
      <c r="C56" s="115" t="s">
        <v>259</v>
      </c>
      <c r="D56" s="72">
        <v>71942003</v>
      </c>
      <c r="E56" s="111">
        <f t="shared" si="7"/>
        <v>71942003</v>
      </c>
      <c r="F56" s="111">
        <f t="shared" si="1"/>
        <v>3316503</v>
      </c>
      <c r="G56" s="12">
        <v>75258506</v>
      </c>
      <c r="H56" s="12">
        <v>75258506</v>
      </c>
      <c r="I56" s="45"/>
      <c r="J56" s="2"/>
    </row>
    <row r="57" spans="1:10" x14ac:dyDescent="0.25">
      <c r="A57" s="109" t="s">
        <v>278</v>
      </c>
      <c r="B57" s="110" t="s">
        <v>261</v>
      </c>
      <c r="C57" s="115" t="s">
        <v>262</v>
      </c>
      <c r="D57" s="72">
        <v>4170054</v>
      </c>
      <c r="E57" s="111">
        <f t="shared" si="7"/>
        <v>4170054</v>
      </c>
      <c r="F57" s="111">
        <f t="shared" si="1"/>
        <v>619947</v>
      </c>
      <c r="G57" s="72">
        <v>4790001</v>
      </c>
      <c r="H57" s="72">
        <v>4790001</v>
      </c>
      <c r="I57" s="45"/>
      <c r="J57" s="2"/>
    </row>
    <row r="58" spans="1:10" s="124" customFormat="1" ht="15.75" x14ac:dyDescent="0.25">
      <c r="A58" s="109" t="s">
        <v>281</v>
      </c>
      <c r="B58" s="121" t="s">
        <v>264</v>
      </c>
      <c r="C58" s="120" t="s">
        <v>265</v>
      </c>
      <c r="D58" s="122">
        <v>20926110</v>
      </c>
      <c r="E58" s="122">
        <v>20926110</v>
      </c>
      <c r="F58" s="117">
        <f t="shared" si="1"/>
        <v>-20926110</v>
      </c>
      <c r="G58" s="18">
        <v>0</v>
      </c>
      <c r="H58" s="18">
        <v>0</v>
      </c>
      <c r="I58" s="42"/>
      <c r="J58" s="123"/>
    </row>
    <row r="59" spans="1:10" x14ac:dyDescent="0.25">
      <c r="A59" s="109" t="s">
        <v>284</v>
      </c>
      <c r="B59" s="118" t="s">
        <v>267</v>
      </c>
      <c r="C59" s="94" t="s">
        <v>268</v>
      </c>
      <c r="D59" s="95">
        <f>SUM(D54:D58)</f>
        <v>97038167</v>
      </c>
      <c r="E59" s="119">
        <f>SUM(E54:E58)</f>
        <v>97038167</v>
      </c>
      <c r="F59" s="117">
        <f t="shared" si="1"/>
        <v>-15440544</v>
      </c>
      <c r="G59" s="18">
        <f>SUM(G54:G58)</f>
        <v>81597623</v>
      </c>
      <c r="H59" s="18">
        <f>SUM(H54:H58)</f>
        <v>81597623</v>
      </c>
      <c r="I59" s="45"/>
      <c r="J59" s="2"/>
    </row>
    <row r="60" spans="1:10" x14ac:dyDescent="0.25">
      <c r="A60" s="109" t="s">
        <v>287</v>
      </c>
      <c r="B60" s="125" t="s">
        <v>270</v>
      </c>
      <c r="C60" s="115" t="s">
        <v>271</v>
      </c>
      <c r="D60" s="72">
        <v>0</v>
      </c>
      <c r="E60" s="111">
        <f t="shared" ref="E60:E64" si="8">D60</f>
        <v>0</v>
      </c>
      <c r="F60" s="111">
        <f t="shared" si="1"/>
        <v>0</v>
      </c>
      <c r="G60" s="12">
        <v>0</v>
      </c>
      <c r="H60" s="12">
        <v>0</v>
      </c>
      <c r="I60" s="45"/>
      <c r="J60" s="2"/>
    </row>
    <row r="61" spans="1:10" x14ac:dyDescent="0.25">
      <c r="A61" s="109" t="s">
        <v>290</v>
      </c>
      <c r="B61" s="125" t="s">
        <v>273</v>
      </c>
      <c r="C61" s="115" t="s">
        <v>274</v>
      </c>
      <c r="D61" s="72">
        <v>0</v>
      </c>
      <c r="E61" s="111">
        <f t="shared" si="8"/>
        <v>0</v>
      </c>
      <c r="F61" s="111">
        <f t="shared" si="1"/>
        <v>5293500</v>
      </c>
      <c r="G61" s="72">
        <v>5293500</v>
      </c>
      <c r="H61" s="72">
        <v>5293500</v>
      </c>
      <c r="I61" s="45"/>
      <c r="J61" s="2"/>
    </row>
    <row r="62" spans="1:10" s="114" customFormat="1" x14ac:dyDescent="0.25">
      <c r="A62" s="109" t="s">
        <v>293</v>
      </c>
      <c r="B62" s="125" t="s">
        <v>276</v>
      </c>
      <c r="C62" s="115" t="s">
        <v>277</v>
      </c>
      <c r="D62" s="72">
        <v>0</v>
      </c>
      <c r="E62" s="111">
        <f t="shared" si="8"/>
        <v>0</v>
      </c>
      <c r="F62" s="111">
        <f t="shared" si="1"/>
        <v>0</v>
      </c>
      <c r="G62" s="12">
        <v>0</v>
      </c>
      <c r="H62" s="12">
        <v>0</v>
      </c>
      <c r="I62" s="126"/>
      <c r="J62" s="113"/>
    </row>
    <row r="63" spans="1:10" x14ac:dyDescent="0.25">
      <c r="A63" s="109" t="s">
        <v>296</v>
      </c>
      <c r="B63" s="125" t="s">
        <v>279</v>
      </c>
      <c r="C63" s="115" t="s">
        <v>280</v>
      </c>
      <c r="D63" s="72">
        <v>0</v>
      </c>
      <c r="E63" s="111">
        <f t="shared" si="8"/>
        <v>0</v>
      </c>
      <c r="F63" s="111">
        <f t="shared" si="1"/>
        <v>48935358</v>
      </c>
      <c r="G63" s="12">
        <v>48935358</v>
      </c>
      <c r="H63" s="12">
        <v>48935358</v>
      </c>
      <c r="I63" s="45"/>
      <c r="J63" s="2"/>
    </row>
    <row r="64" spans="1:10" s="114" customFormat="1" x14ac:dyDescent="0.25">
      <c r="A64" s="109" t="s">
        <v>299</v>
      </c>
      <c r="B64" s="77" t="s">
        <v>288</v>
      </c>
      <c r="C64" s="115" t="s">
        <v>289</v>
      </c>
      <c r="D64" s="72">
        <v>0</v>
      </c>
      <c r="E64" s="111">
        <f t="shared" si="8"/>
        <v>0</v>
      </c>
      <c r="F64" s="111">
        <f t="shared" si="1"/>
        <v>5733872</v>
      </c>
      <c r="G64" s="12">
        <v>5733872</v>
      </c>
      <c r="H64" s="12">
        <v>5733872</v>
      </c>
      <c r="I64" s="126"/>
      <c r="J64" s="113"/>
    </row>
    <row r="65" spans="1:10" x14ac:dyDescent="0.25">
      <c r="A65" s="109" t="s">
        <v>302</v>
      </c>
      <c r="B65" s="118" t="s">
        <v>291</v>
      </c>
      <c r="C65" s="94" t="s">
        <v>292</v>
      </c>
      <c r="D65" s="95">
        <f>SUM(D60:D64)</f>
        <v>0</v>
      </c>
      <c r="E65" s="119">
        <f>SUM(E60:E64)</f>
        <v>0</v>
      </c>
      <c r="F65" s="117">
        <f t="shared" si="1"/>
        <v>59962730</v>
      </c>
      <c r="G65" s="76">
        <f>SUM(G60:G64)</f>
        <v>59962730</v>
      </c>
      <c r="H65" s="76">
        <f>SUM(H60:H64)</f>
        <v>59962730</v>
      </c>
      <c r="I65" s="45"/>
      <c r="J65" s="2"/>
    </row>
    <row r="66" spans="1:10" s="114" customFormat="1" x14ac:dyDescent="0.25">
      <c r="A66" s="109" t="s">
        <v>305</v>
      </c>
      <c r="B66" s="77" t="s">
        <v>294</v>
      </c>
      <c r="C66" s="115" t="s">
        <v>295</v>
      </c>
      <c r="D66" s="72">
        <v>77578242</v>
      </c>
      <c r="E66" s="111">
        <f t="shared" ref="E66:E69" si="9">D66</f>
        <v>77578242</v>
      </c>
      <c r="F66" s="111">
        <f t="shared" si="1"/>
        <v>-7601599</v>
      </c>
      <c r="G66" s="12">
        <v>69976643</v>
      </c>
      <c r="H66" s="12">
        <v>69976643</v>
      </c>
      <c r="I66" s="126"/>
      <c r="J66" s="113"/>
    </row>
    <row r="67" spans="1:10" x14ac:dyDescent="0.25">
      <c r="A67" s="109" t="s">
        <v>308</v>
      </c>
      <c r="B67" s="77" t="s">
        <v>297</v>
      </c>
      <c r="C67" s="115" t="s">
        <v>298</v>
      </c>
      <c r="D67" s="72">
        <v>0</v>
      </c>
      <c r="E67" s="111">
        <f t="shared" si="9"/>
        <v>0</v>
      </c>
      <c r="F67" s="111">
        <f t="shared" si="1"/>
        <v>0</v>
      </c>
      <c r="G67" s="12">
        <v>0</v>
      </c>
      <c r="H67" s="12">
        <v>0</v>
      </c>
      <c r="I67" s="45"/>
      <c r="J67" s="2"/>
    </row>
    <row r="68" spans="1:10" x14ac:dyDescent="0.25">
      <c r="A68" s="109" t="s">
        <v>311</v>
      </c>
      <c r="B68" s="77" t="s">
        <v>300</v>
      </c>
      <c r="C68" s="115" t="s">
        <v>301</v>
      </c>
      <c r="D68" s="72">
        <v>0</v>
      </c>
      <c r="E68" s="111">
        <f t="shared" si="9"/>
        <v>0</v>
      </c>
      <c r="F68" s="111">
        <f t="shared" si="1"/>
        <v>23444491</v>
      </c>
      <c r="G68" s="12">
        <v>23444491</v>
      </c>
      <c r="H68" s="12">
        <v>23444491</v>
      </c>
      <c r="I68" s="45"/>
      <c r="J68" s="2"/>
    </row>
    <row r="69" spans="1:10" x14ac:dyDescent="0.25">
      <c r="A69" s="109" t="s">
        <v>314</v>
      </c>
      <c r="B69" s="77" t="s">
        <v>303</v>
      </c>
      <c r="C69" s="115" t="s">
        <v>304</v>
      </c>
      <c r="D69" s="72">
        <v>21533391</v>
      </c>
      <c r="E69" s="111">
        <f t="shared" si="9"/>
        <v>21533391</v>
      </c>
      <c r="F69" s="111">
        <f t="shared" si="1"/>
        <v>-17980577</v>
      </c>
      <c r="G69" s="12">
        <v>3552814</v>
      </c>
      <c r="H69" s="12">
        <v>3552814</v>
      </c>
      <c r="I69" s="45"/>
      <c r="J69" s="2"/>
    </row>
    <row r="70" spans="1:10" x14ac:dyDescent="0.25">
      <c r="A70" s="109" t="s">
        <v>317</v>
      </c>
      <c r="B70" s="118" t="s">
        <v>306</v>
      </c>
      <c r="C70" s="94" t="s">
        <v>307</v>
      </c>
      <c r="D70" s="95">
        <f>SUM(D66:D69)</f>
        <v>99111633</v>
      </c>
      <c r="E70" s="119">
        <f>SUM(E66:E69)</f>
        <v>99111633</v>
      </c>
      <c r="F70" s="117">
        <f t="shared" si="1"/>
        <v>-2137685</v>
      </c>
      <c r="G70" s="18">
        <f>SUM(G66:G69)</f>
        <v>96973948</v>
      </c>
      <c r="H70" s="18">
        <f>SUM(H66:H69)</f>
        <v>96973948</v>
      </c>
      <c r="I70" s="45"/>
      <c r="J70" s="2"/>
    </row>
    <row r="71" spans="1:10" ht="27" customHeight="1" x14ac:dyDescent="0.25">
      <c r="A71" s="109" t="s">
        <v>320</v>
      </c>
      <c r="B71" s="65" t="s">
        <v>309</v>
      </c>
      <c r="C71" s="127" t="s">
        <v>310</v>
      </c>
      <c r="D71" s="66">
        <f>SUM(D70+D65+D59+D53+D51+D26+D25)</f>
        <v>307780256</v>
      </c>
      <c r="E71" s="66">
        <f>SUM(E70+E65+E59+E53+E51+E26+E25)</f>
        <v>307780256</v>
      </c>
      <c r="F71" s="128">
        <f t="shared" si="1"/>
        <v>49710747</v>
      </c>
      <c r="G71" s="33">
        <f>SUM(G25+G26+G51+G53+G59+G65+G70)</f>
        <v>357491003</v>
      </c>
      <c r="H71" s="33">
        <f>SUM(H25+H26+H51+H53+H59+H65+H70)</f>
        <v>357491003</v>
      </c>
      <c r="I71" s="45"/>
      <c r="J71" s="2"/>
    </row>
    <row r="72" spans="1:10" s="67" customFormat="1" x14ac:dyDescent="0.25">
      <c r="A72" s="109" t="s">
        <v>323</v>
      </c>
      <c r="B72" s="77" t="s">
        <v>312</v>
      </c>
      <c r="C72" s="77" t="s">
        <v>313</v>
      </c>
      <c r="D72" s="72">
        <v>2629493</v>
      </c>
      <c r="E72" s="111">
        <f t="shared" ref="E72:E73" si="10">D72</f>
        <v>2629493</v>
      </c>
      <c r="F72" s="111">
        <f t="shared" si="1"/>
        <v>422774</v>
      </c>
      <c r="G72" s="72">
        <v>3052267</v>
      </c>
      <c r="H72" s="72">
        <v>3052267</v>
      </c>
      <c r="I72" s="44"/>
      <c r="J72" s="1"/>
    </row>
    <row r="73" spans="1:10" s="67" customFormat="1" x14ac:dyDescent="0.25">
      <c r="A73" s="109" t="s">
        <v>326</v>
      </c>
      <c r="B73" s="129" t="s">
        <v>315</v>
      </c>
      <c r="C73" s="129" t="s">
        <v>316</v>
      </c>
      <c r="D73" s="130">
        <v>23938271</v>
      </c>
      <c r="E73" s="111">
        <f t="shared" si="10"/>
        <v>23938271</v>
      </c>
      <c r="F73" s="111">
        <f t="shared" si="1"/>
        <v>-23938271</v>
      </c>
      <c r="G73" s="12">
        <v>0</v>
      </c>
      <c r="H73" s="12">
        <v>0</v>
      </c>
      <c r="I73" s="44"/>
      <c r="J73" s="1"/>
    </row>
    <row r="74" spans="1:10" x14ac:dyDescent="0.25">
      <c r="A74" s="109" t="s">
        <v>343</v>
      </c>
      <c r="B74" s="77" t="s">
        <v>318</v>
      </c>
      <c r="C74" s="77" t="s">
        <v>319</v>
      </c>
      <c r="D74" s="72">
        <v>389583</v>
      </c>
      <c r="E74" s="111">
        <v>389583</v>
      </c>
      <c r="F74" s="111">
        <f t="shared" si="1"/>
        <v>-389583</v>
      </c>
      <c r="G74" s="12"/>
      <c r="H74" s="12"/>
      <c r="I74" s="45"/>
      <c r="J74" s="2"/>
    </row>
    <row r="75" spans="1:10" x14ac:dyDescent="0.25">
      <c r="A75" s="109" t="s">
        <v>344</v>
      </c>
      <c r="B75" s="131" t="s">
        <v>321</v>
      </c>
      <c r="C75" s="131" t="s">
        <v>322</v>
      </c>
      <c r="D75" s="72">
        <f>SUM(D72:D74)</f>
        <v>26957347</v>
      </c>
      <c r="E75" s="111">
        <f>SUM(E72:E74)</f>
        <v>26957347</v>
      </c>
      <c r="F75" s="111">
        <f t="shared" si="1"/>
        <v>-23905080</v>
      </c>
      <c r="G75" s="12">
        <f>SUM(G72)</f>
        <v>3052267</v>
      </c>
      <c r="H75" s="12">
        <f>SUM(H72)</f>
        <v>3052267</v>
      </c>
      <c r="I75" s="45"/>
      <c r="J75" s="2"/>
    </row>
    <row r="76" spans="1:10" ht="28.5" customHeight="1" x14ac:dyDescent="0.25">
      <c r="A76" s="109" t="s">
        <v>345</v>
      </c>
      <c r="B76" s="65" t="s">
        <v>324</v>
      </c>
      <c r="C76" s="83" t="s">
        <v>325</v>
      </c>
      <c r="D76" s="33">
        <f>SUM(D75)</f>
        <v>26957347</v>
      </c>
      <c r="E76" s="132">
        <f>SUM(E75)</f>
        <v>26957347</v>
      </c>
      <c r="F76" s="128">
        <f t="shared" si="1"/>
        <v>-23905080</v>
      </c>
      <c r="G76" s="33">
        <f>SUM(G75)</f>
        <v>3052267</v>
      </c>
      <c r="H76" s="33">
        <f>SUM(H75)</f>
        <v>3052267</v>
      </c>
      <c r="I76" s="45"/>
      <c r="J76" s="2"/>
    </row>
    <row r="77" spans="1:10" ht="25.5" customHeight="1" x14ac:dyDescent="0.25">
      <c r="A77" s="109" t="s">
        <v>346</v>
      </c>
      <c r="B77" s="65" t="s">
        <v>327</v>
      </c>
      <c r="C77" s="133"/>
      <c r="D77" s="33">
        <f>SUM(D76+D71)</f>
        <v>334737603</v>
      </c>
      <c r="E77" s="132">
        <f>SUM(E76+E71)</f>
        <v>334737603</v>
      </c>
      <c r="F77" s="128">
        <f t="shared" si="1"/>
        <v>25805667</v>
      </c>
      <c r="G77" s="33">
        <f>SUM(G71+G76)</f>
        <v>360543270</v>
      </c>
      <c r="H77" s="33">
        <f>SUM(H71+H76)</f>
        <v>360543270</v>
      </c>
      <c r="I77" s="45"/>
      <c r="J77" s="2"/>
    </row>
    <row r="78" spans="1:10" x14ac:dyDescent="0.25">
      <c r="A78" s="45"/>
      <c r="B78" s="2"/>
    </row>
    <row r="79" spans="1:10" x14ac:dyDescent="0.25">
      <c r="A79" s="45"/>
      <c r="B79" s="2"/>
    </row>
    <row r="80" spans="1:10" x14ac:dyDescent="0.25">
      <c r="A80" s="45"/>
      <c r="B80" s="2"/>
    </row>
    <row r="81" spans="1:2" x14ac:dyDescent="0.25">
      <c r="A81" s="45"/>
      <c r="B81" s="2"/>
    </row>
    <row r="82" spans="1:2" x14ac:dyDescent="0.25">
      <c r="A82" s="106"/>
    </row>
    <row r="83" spans="1:2" x14ac:dyDescent="0.25">
      <c r="A83" s="106"/>
    </row>
    <row r="84" spans="1:2" x14ac:dyDescent="0.25">
      <c r="A84" s="106"/>
    </row>
  </sheetData>
  <sheetProtection selectLockedCells="1" selectUnlockedCells="1"/>
  <mergeCells count="4">
    <mergeCell ref="B1:D1"/>
    <mergeCell ref="B2:D2"/>
    <mergeCell ref="A3:E3"/>
    <mergeCell ref="A4:E4"/>
  </mergeCells>
  <pageMargins left="0.25" right="0.25" top="0.75" bottom="0.75" header="0.51180555555555551" footer="0.51180555555555551"/>
  <pageSetup paperSize="8" firstPageNumber="0" fitToHeight="2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J48"/>
  <sheetViews>
    <sheetView workbookViewId="0">
      <selection activeCell="H4" sqref="H4"/>
    </sheetView>
  </sheetViews>
  <sheetFormatPr defaultRowHeight="15" x14ac:dyDescent="0.25"/>
  <cols>
    <col min="1" max="1" width="6.28515625" customWidth="1"/>
    <col min="2" max="2" width="69.28515625" customWidth="1"/>
    <col min="3" max="3" width="10.140625" customWidth="1"/>
    <col min="4" max="4" width="12.42578125" customWidth="1"/>
    <col min="5" max="6" width="13.85546875" customWidth="1"/>
    <col min="7" max="7" width="15.28515625" customWidth="1"/>
    <col min="8" max="8" width="14.7109375" customWidth="1"/>
  </cols>
  <sheetData>
    <row r="1" spans="1:10" x14ac:dyDescent="0.25">
      <c r="B1" s="46" t="s">
        <v>347</v>
      </c>
      <c r="C1" s="46"/>
      <c r="D1" s="46"/>
      <c r="E1" s="46"/>
    </row>
    <row r="2" spans="1:10" ht="14.45" customHeight="1" x14ac:dyDescent="0.25">
      <c r="B2" s="347" t="s">
        <v>348</v>
      </c>
      <c r="C2" s="347"/>
      <c r="D2" s="347"/>
      <c r="E2" s="347"/>
    </row>
    <row r="3" spans="1:10" ht="17.45" customHeight="1" x14ac:dyDescent="0.25">
      <c r="A3" s="348" t="s">
        <v>150</v>
      </c>
      <c r="B3" s="348"/>
      <c r="C3" s="348"/>
      <c r="D3" s="348"/>
      <c r="E3" s="348"/>
      <c r="F3" s="107"/>
      <c r="G3" s="67"/>
    </row>
    <row r="4" spans="1:10" ht="24.75" customHeight="1" x14ac:dyDescent="0.25">
      <c r="A4" s="348" t="s">
        <v>349</v>
      </c>
      <c r="B4" s="348"/>
      <c r="C4" s="348"/>
      <c r="D4" s="348"/>
      <c r="E4" s="348"/>
      <c r="F4" s="107"/>
    </row>
    <row r="6" spans="1:10" ht="28.5" customHeight="1" x14ac:dyDescent="0.25">
      <c r="A6" s="4" t="s">
        <v>4</v>
      </c>
      <c r="B6" s="5" t="s">
        <v>5</v>
      </c>
      <c r="C6" s="6" t="s">
        <v>6</v>
      </c>
      <c r="D6" s="8" t="s">
        <v>8</v>
      </c>
      <c r="E6" s="7" t="s">
        <v>137</v>
      </c>
      <c r="F6" s="7" t="s">
        <v>152</v>
      </c>
      <c r="G6" s="8" t="s">
        <v>153</v>
      </c>
      <c r="H6" s="7" t="s">
        <v>137</v>
      </c>
      <c r="I6" s="2"/>
      <c r="J6" s="2"/>
    </row>
    <row r="7" spans="1:10" x14ac:dyDescent="0.25">
      <c r="A7" s="109">
        <v>1</v>
      </c>
      <c r="B7" s="22" t="s">
        <v>224</v>
      </c>
      <c r="C7" s="115" t="s">
        <v>225</v>
      </c>
      <c r="D7" s="72">
        <v>84000</v>
      </c>
      <c r="E7" s="72">
        <f>D7</f>
        <v>84000</v>
      </c>
      <c r="F7" s="72">
        <f t="shared" ref="F7:F16" si="0">G7-E7</f>
        <v>28</v>
      </c>
      <c r="G7" s="12">
        <v>84028</v>
      </c>
      <c r="H7" s="12">
        <v>84028</v>
      </c>
      <c r="I7" s="2"/>
      <c r="J7" s="2"/>
    </row>
    <row r="8" spans="1:10" x14ac:dyDescent="0.25">
      <c r="A8" s="109">
        <v>2</v>
      </c>
      <c r="B8" s="23" t="s">
        <v>226</v>
      </c>
      <c r="C8" s="120" t="s">
        <v>227</v>
      </c>
      <c r="D8" s="76">
        <f>SUM(D7:D7)</f>
        <v>84000</v>
      </c>
      <c r="E8" s="76">
        <f>SUM(E7:E7)</f>
        <v>84000</v>
      </c>
      <c r="F8" s="72">
        <f t="shared" si="0"/>
        <v>28</v>
      </c>
      <c r="G8" s="12">
        <f t="shared" ref="G8:G9" si="1">SUM(G7)</f>
        <v>84028</v>
      </c>
      <c r="H8" s="12">
        <f t="shared" ref="H8:H9" si="2">SUM(H7)</f>
        <v>84028</v>
      </c>
      <c r="I8" s="2"/>
      <c r="J8" s="2"/>
    </row>
    <row r="9" spans="1:10" x14ac:dyDescent="0.25">
      <c r="A9" s="109">
        <v>3</v>
      </c>
      <c r="B9" s="93" t="s">
        <v>246</v>
      </c>
      <c r="C9" s="94" t="s">
        <v>247</v>
      </c>
      <c r="D9" s="95">
        <f>SUM(D8)</f>
        <v>84000</v>
      </c>
      <c r="E9" s="95">
        <f>SUM(E8)</f>
        <v>84000</v>
      </c>
      <c r="F9" s="72">
        <f t="shared" si="0"/>
        <v>28</v>
      </c>
      <c r="G9" s="18">
        <f t="shared" si="1"/>
        <v>84028</v>
      </c>
      <c r="H9" s="18">
        <f t="shared" si="2"/>
        <v>84028</v>
      </c>
      <c r="I9" s="2"/>
      <c r="J9" s="2"/>
    </row>
    <row r="10" spans="1:10" ht="15.75" x14ac:dyDescent="0.25">
      <c r="A10" s="109">
        <v>4</v>
      </c>
      <c r="B10" s="134" t="s">
        <v>264</v>
      </c>
      <c r="C10" s="120" t="s">
        <v>265</v>
      </c>
      <c r="D10" s="135">
        <v>20094</v>
      </c>
      <c r="E10" s="135">
        <v>20094</v>
      </c>
      <c r="F10" s="72">
        <f t="shared" si="0"/>
        <v>0</v>
      </c>
      <c r="G10" s="76">
        <v>20094</v>
      </c>
      <c r="H10" s="76">
        <v>20094</v>
      </c>
      <c r="I10" s="2"/>
      <c r="J10" s="2"/>
    </row>
    <row r="11" spans="1:10" x14ac:dyDescent="0.25">
      <c r="A11" s="109">
        <v>5</v>
      </c>
      <c r="B11" s="93" t="s">
        <v>267</v>
      </c>
      <c r="C11" s="94" t="s">
        <v>268</v>
      </c>
      <c r="D11" s="95">
        <f>SUM(D10:D10)</f>
        <v>20094</v>
      </c>
      <c r="E11" s="95">
        <f>SUM(E10:E10)</f>
        <v>20094</v>
      </c>
      <c r="F11" s="72">
        <f t="shared" si="0"/>
        <v>0</v>
      </c>
      <c r="G11" s="18">
        <f>SUM(G10)</f>
        <v>20094</v>
      </c>
      <c r="H11" s="18">
        <f>SUM(H10)</f>
        <v>20094</v>
      </c>
      <c r="I11" s="2"/>
      <c r="J11" s="2"/>
    </row>
    <row r="12" spans="1:10" x14ac:dyDescent="0.25">
      <c r="A12" s="109">
        <v>6</v>
      </c>
      <c r="B12" s="31" t="s">
        <v>309</v>
      </c>
      <c r="C12" s="127" t="s">
        <v>310</v>
      </c>
      <c r="D12" s="66">
        <f>SUM(D9+D11)</f>
        <v>104094</v>
      </c>
      <c r="E12" s="66">
        <f>SUM(E9+E11)</f>
        <v>104094</v>
      </c>
      <c r="F12" s="66">
        <f t="shared" si="0"/>
        <v>28</v>
      </c>
      <c r="G12" s="66">
        <f>SUM(G9+G11)</f>
        <v>104122</v>
      </c>
      <c r="H12" s="66">
        <f>SUM(H9+H11)</f>
        <v>104122</v>
      </c>
      <c r="I12" s="2"/>
      <c r="J12" s="2"/>
    </row>
    <row r="13" spans="1:10" x14ac:dyDescent="0.25">
      <c r="A13" s="109">
        <v>7</v>
      </c>
      <c r="B13" s="136" t="s">
        <v>315</v>
      </c>
      <c r="C13" s="129" t="s">
        <v>316</v>
      </c>
      <c r="D13" s="130">
        <v>68026305</v>
      </c>
      <c r="E13" s="72">
        <f>D13</f>
        <v>68026305</v>
      </c>
      <c r="F13" s="72">
        <f t="shared" si="0"/>
        <v>6693637</v>
      </c>
      <c r="G13" s="72">
        <v>74719942</v>
      </c>
      <c r="H13" s="72">
        <v>74719942</v>
      </c>
      <c r="I13" s="2"/>
      <c r="J13" s="2"/>
    </row>
    <row r="14" spans="1:10" x14ac:dyDescent="0.25">
      <c r="A14" s="109">
        <v>8</v>
      </c>
      <c r="B14" s="103" t="s">
        <v>321</v>
      </c>
      <c r="C14" s="137" t="s">
        <v>322</v>
      </c>
      <c r="D14" s="76">
        <f t="shared" ref="D14:D15" si="3">SUM(D13)</f>
        <v>68026305</v>
      </c>
      <c r="E14" s="76">
        <f t="shared" ref="E14:E15" si="4">SUM(E13)</f>
        <v>68026305</v>
      </c>
      <c r="F14" s="72">
        <f t="shared" si="0"/>
        <v>6693637</v>
      </c>
      <c r="G14" s="12">
        <f t="shared" ref="G14:G15" si="5">SUM(G13)</f>
        <v>74719942</v>
      </c>
      <c r="H14" s="12">
        <f t="shared" ref="H14:H15" si="6">SUM(H13)</f>
        <v>74719942</v>
      </c>
      <c r="I14" s="2"/>
      <c r="J14" s="2"/>
    </row>
    <row r="15" spans="1:10" x14ac:dyDescent="0.25">
      <c r="A15" s="109">
        <v>9</v>
      </c>
      <c r="B15" s="31" t="s">
        <v>324</v>
      </c>
      <c r="C15" s="83" t="s">
        <v>325</v>
      </c>
      <c r="D15" s="33">
        <f t="shared" si="3"/>
        <v>68026305</v>
      </c>
      <c r="E15" s="33">
        <f t="shared" si="4"/>
        <v>68026305</v>
      </c>
      <c r="F15" s="66">
        <f t="shared" si="0"/>
        <v>6693637</v>
      </c>
      <c r="G15" s="33">
        <f t="shared" si="5"/>
        <v>74719942</v>
      </c>
      <c r="H15" s="33">
        <f t="shared" si="6"/>
        <v>74719942</v>
      </c>
      <c r="I15" s="2"/>
      <c r="J15" s="2"/>
    </row>
    <row r="16" spans="1:10" x14ac:dyDescent="0.25">
      <c r="A16" s="109">
        <v>10</v>
      </c>
      <c r="B16" s="31" t="s">
        <v>327</v>
      </c>
      <c r="C16" s="133"/>
      <c r="D16" s="33">
        <f>SUM(D15+D12)</f>
        <v>68130399</v>
      </c>
      <c r="E16" s="33">
        <f>SUM(E15+E12)</f>
        <v>68130399</v>
      </c>
      <c r="F16" s="66">
        <f t="shared" si="0"/>
        <v>6693665</v>
      </c>
      <c r="G16" s="138">
        <f>SUM(G12+G15)</f>
        <v>74824064</v>
      </c>
      <c r="H16" s="138">
        <f>SUM(H12+H15)</f>
        <v>74824064</v>
      </c>
      <c r="I16" s="2"/>
      <c r="J16" s="2"/>
    </row>
    <row r="17" spans="1:10" x14ac:dyDescent="0.25">
      <c r="A17" s="2"/>
      <c r="B17" s="2"/>
      <c r="C17" s="2"/>
      <c r="I17" s="2"/>
      <c r="J17" s="2"/>
    </row>
    <row r="18" spans="1:10" x14ac:dyDescent="0.25">
      <c r="A18" s="2"/>
      <c r="B18" s="2"/>
      <c r="C18" s="2"/>
      <c r="I18" s="2"/>
      <c r="J18" s="2"/>
    </row>
    <row r="19" spans="1:10" s="124" customFormat="1" x14ac:dyDescent="0.25">
      <c r="A19" s="2"/>
      <c r="B19" s="2"/>
      <c r="C19" s="2"/>
      <c r="D19"/>
      <c r="E19"/>
      <c r="F19"/>
      <c r="G19"/>
      <c r="H19"/>
      <c r="I19" s="2"/>
      <c r="J19" s="2"/>
    </row>
    <row r="20" spans="1:10" x14ac:dyDescent="0.25">
      <c r="A20" s="2"/>
      <c r="B20" s="2"/>
      <c r="C20" s="2"/>
      <c r="I20" s="2"/>
      <c r="J20" s="2"/>
    </row>
    <row r="21" spans="1:10" x14ac:dyDescent="0.25">
      <c r="I21" s="2"/>
      <c r="J21" s="2"/>
    </row>
    <row r="22" spans="1:10" x14ac:dyDescent="0.25">
      <c r="I22" s="1"/>
      <c r="J22" s="67"/>
    </row>
    <row r="23" spans="1:10" s="114" customFormat="1" x14ac:dyDescent="0.25">
      <c r="A23"/>
      <c r="B23"/>
      <c r="C23"/>
      <c r="D23"/>
      <c r="E23"/>
      <c r="F23"/>
      <c r="G23"/>
      <c r="H23"/>
      <c r="I23" s="2"/>
      <c r="J23" s="2"/>
    </row>
    <row r="24" spans="1:10" x14ac:dyDescent="0.25">
      <c r="D24" s="106"/>
      <c r="E24" s="106"/>
      <c r="F24" s="106"/>
      <c r="I24" s="2"/>
      <c r="J24" s="2"/>
    </row>
    <row r="25" spans="1:10" x14ac:dyDescent="0.25">
      <c r="D25" s="106"/>
      <c r="E25" s="106"/>
      <c r="F25" s="106"/>
      <c r="I25" s="2"/>
      <c r="J25" s="2"/>
    </row>
    <row r="27" spans="1:10" s="114" customFormat="1" x14ac:dyDescent="0.25">
      <c r="A27"/>
      <c r="B27"/>
      <c r="C27"/>
      <c r="D27"/>
      <c r="E27"/>
      <c r="F27"/>
      <c r="G27"/>
      <c r="H27"/>
      <c r="I27"/>
      <c r="J27"/>
    </row>
    <row r="29" spans="1:10" s="114" customFormat="1" x14ac:dyDescent="0.25">
      <c r="A29"/>
      <c r="B29"/>
      <c r="C29"/>
      <c r="D29"/>
      <c r="E29"/>
      <c r="F29"/>
      <c r="G29"/>
      <c r="H29"/>
      <c r="I29"/>
      <c r="J29"/>
    </row>
    <row r="44" spans="1:10" ht="27" customHeight="1" x14ac:dyDescent="0.25"/>
    <row r="45" spans="1:10" s="67" customFormat="1" x14ac:dyDescent="0.25">
      <c r="A45"/>
      <c r="B45"/>
      <c r="C45"/>
      <c r="D45"/>
      <c r="E45"/>
      <c r="F45"/>
      <c r="G45"/>
      <c r="H45"/>
      <c r="I45"/>
      <c r="J45"/>
    </row>
    <row r="47" spans="1:10" ht="28.5" customHeight="1" x14ac:dyDescent="0.25"/>
    <row r="48" spans="1:10" ht="25.5" customHeight="1" x14ac:dyDescent="0.25"/>
  </sheetData>
  <sheetProtection selectLockedCells="1" selectUnlockedCells="1"/>
  <mergeCells count="3">
    <mergeCell ref="B2:E2"/>
    <mergeCell ref="A3:E3"/>
    <mergeCell ref="A4:E4"/>
  </mergeCells>
  <pageMargins left="0.70833333333333337" right="0.70833333333333337" top="0.74791666666666667" bottom="0.74791666666666667" header="0.51180555555555551" footer="0.51180555555555551"/>
  <pageSetup paperSize="9" firstPageNumber="0" fitToHeight="2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J103"/>
  <sheetViews>
    <sheetView workbookViewId="0">
      <selection activeCell="E5" sqref="E5"/>
    </sheetView>
  </sheetViews>
  <sheetFormatPr defaultRowHeight="15" x14ac:dyDescent="0.25"/>
  <cols>
    <col min="1" max="1" width="6.42578125" customWidth="1"/>
    <col min="2" max="2" width="77.85546875" customWidth="1"/>
    <col min="3" max="3" width="10.140625" customWidth="1"/>
    <col min="4" max="4" width="13.85546875" customWidth="1"/>
    <col min="5" max="6" width="12.42578125" customWidth="1"/>
    <col min="7" max="7" width="16" customWidth="1"/>
    <col min="8" max="8" width="13.42578125" customWidth="1"/>
  </cols>
  <sheetData>
    <row r="1" spans="1:10" ht="14.45" customHeight="1" x14ac:dyDescent="0.25">
      <c r="B1" s="347" t="s">
        <v>350</v>
      </c>
      <c r="C1" s="347"/>
      <c r="D1" s="347"/>
      <c r="E1" s="347"/>
      <c r="F1" s="347"/>
      <c r="G1" s="347"/>
      <c r="H1" s="347"/>
    </row>
    <row r="2" spans="1:10" ht="14.45" customHeight="1" x14ac:dyDescent="0.25">
      <c r="B2" s="347" t="s">
        <v>351</v>
      </c>
      <c r="C2" s="347"/>
      <c r="D2" s="347"/>
      <c r="E2" s="347"/>
      <c r="F2" s="347"/>
      <c r="G2" s="347"/>
      <c r="H2" s="139"/>
    </row>
    <row r="3" spans="1:10" ht="18.75" customHeight="1" x14ac:dyDescent="0.25">
      <c r="A3" s="344" t="s">
        <v>150</v>
      </c>
      <c r="B3" s="344"/>
      <c r="C3" s="344"/>
      <c r="D3" s="344"/>
      <c r="E3" s="344"/>
      <c r="F3" s="3"/>
      <c r="G3" s="67"/>
    </row>
    <row r="4" spans="1:10" ht="24" customHeight="1" x14ac:dyDescent="0.25">
      <c r="A4" s="344" t="s">
        <v>352</v>
      </c>
      <c r="B4" s="344"/>
      <c r="C4" s="344"/>
      <c r="D4" s="344"/>
      <c r="E4" s="344"/>
      <c r="F4" s="3"/>
    </row>
    <row r="6" spans="1:10" ht="28.5" customHeight="1" x14ac:dyDescent="0.25">
      <c r="A6" s="4" t="s">
        <v>4</v>
      </c>
      <c r="B6" s="5" t="s">
        <v>5</v>
      </c>
      <c r="C6" s="6" t="s">
        <v>6</v>
      </c>
      <c r="D6" s="8" t="s">
        <v>9</v>
      </c>
      <c r="E6" s="7" t="s">
        <v>137</v>
      </c>
      <c r="F6" s="7" t="s">
        <v>152</v>
      </c>
      <c r="G6" s="8" t="s">
        <v>166</v>
      </c>
      <c r="H6" s="7" t="s">
        <v>137</v>
      </c>
      <c r="I6" s="2"/>
      <c r="J6" s="2"/>
    </row>
    <row r="7" spans="1:10" x14ac:dyDescent="0.25">
      <c r="A7" s="85" t="s">
        <v>15</v>
      </c>
      <c r="B7" s="10" t="s">
        <v>168</v>
      </c>
      <c r="C7" s="86" t="s">
        <v>169</v>
      </c>
      <c r="D7" s="12">
        <v>46116499</v>
      </c>
      <c r="E7" s="12">
        <f t="shared" ref="E7:E18" si="0">D7</f>
        <v>46116499</v>
      </c>
      <c r="F7" s="12">
        <f t="shared" ref="F7:F54" si="1">G7-E7</f>
        <v>0</v>
      </c>
      <c r="G7" s="12">
        <v>46116499</v>
      </c>
      <c r="H7" s="12">
        <v>46116499</v>
      </c>
      <c r="I7" s="2"/>
      <c r="J7" s="2"/>
    </row>
    <row r="8" spans="1:10" x14ac:dyDescent="0.25">
      <c r="A8" s="85" t="s">
        <v>18</v>
      </c>
      <c r="B8" s="10" t="s">
        <v>170</v>
      </c>
      <c r="C8" s="88" t="s">
        <v>171</v>
      </c>
      <c r="D8" s="12">
        <v>1689975</v>
      </c>
      <c r="E8" s="12">
        <f t="shared" si="0"/>
        <v>1689975</v>
      </c>
      <c r="F8" s="12">
        <f t="shared" si="1"/>
        <v>0</v>
      </c>
      <c r="G8" s="12">
        <v>1689975</v>
      </c>
      <c r="H8" s="12">
        <v>1689975</v>
      </c>
      <c r="I8" s="2"/>
      <c r="J8" s="2"/>
    </row>
    <row r="9" spans="1:10" x14ac:dyDescent="0.25">
      <c r="A9" s="85" t="s">
        <v>21</v>
      </c>
      <c r="B9" s="10" t="s">
        <v>172</v>
      </c>
      <c r="C9" s="88" t="s">
        <v>173</v>
      </c>
      <c r="D9" s="12">
        <v>500000</v>
      </c>
      <c r="E9" s="12">
        <f t="shared" si="0"/>
        <v>500000</v>
      </c>
      <c r="F9" s="12">
        <f t="shared" si="1"/>
        <v>0</v>
      </c>
      <c r="G9" s="12">
        <v>500000</v>
      </c>
      <c r="H9" s="12">
        <v>500000</v>
      </c>
      <c r="I9" s="2"/>
      <c r="J9" s="2"/>
    </row>
    <row r="10" spans="1:10" x14ac:dyDescent="0.25">
      <c r="A10" s="85" t="s">
        <v>24</v>
      </c>
      <c r="B10" s="10" t="s">
        <v>331</v>
      </c>
      <c r="C10" s="88" t="s">
        <v>332</v>
      </c>
      <c r="D10" s="12">
        <v>0</v>
      </c>
      <c r="E10" s="12">
        <f t="shared" si="0"/>
        <v>0</v>
      </c>
      <c r="F10" s="12">
        <f t="shared" si="1"/>
        <v>0</v>
      </c>
      <c r="G10" s="12">
        <v>0</v>
      </c>
      <c r="H10" s="12">
        <v>0</v>
      </c>
      <c r="I10" s="2"/>
      <c r="J10" s="2"/>
    </row>
    <row r="11" spans="1:10" x14ac:dyDescent="0.25">
      <c r="A11" s="85" t="s">
        <v>27</v>
      </c>
      <c r="B11" s="10" t="s">
        <v>174</v>
      </c>
      <c r="C11" s="88" t="s">
        <v>175</v>
      </c>
      <c r="D11" s="12">
        <v>0</v>
      </c>
      <c r="E11" s="12">
        <f t="shared" si="0"/>
        <v>0</v>
      </c>
      <c r="F11" s="12">
        <f t="shared" si="1"/>
        <v>0</v>
      </c>
      <c r="G11" s="12">
        <v>0</v>
      </c>
      <c r="H11" s="12">
        <v>0</v>
      </c>
      <c r="I11" s="2"/>
      <c r="J11" s="2"/>
    </row>
    <row r="12" spans="1:10" x14ac:dyDescent="0.25">
      <c r="A12" s="85" t="s">
        <v>30</v>
      </c>
      <c r="B12" s="10" t="s">
        <v>176</v>
      </c>
      <c r="C12" s="88" t="s">
        <v>177</v>
      </c>
      <c r="D12" s="12">
        <v>0</v>
      </c>
      <c r="E12" s="12">
        <f t="shared" si="0"/>
        <v>0</v>
      </c>
      <c r="F12" s="12">
        <f t="shared" si="1"/>
        <v>0</v>
      </c>
      <c r="G12" s="12">
        <v>0</v>
      </c>
      <c r="H12" s="12">
        <v>0</v>
      </c>
      <c r="I12" s="2"/>
      <c r="J12" s="2"/>
    </row>
    <row r="13" spans="1:10" x14ac:dyDescent="0.25">
      <c r="A13" s="85" t="s">
        <v>33</v>
      </c>
      <c r="B13" s="10" t="s">
        <v>178</v>
      </c>
      <c r="C13" s="88" t="s">
        <v>179</v>
      </c>
      <c r="D13" s="12">
        <v>1456000</v>
      </c>
      <c r="E13" s="12">
        <f t="shared" si="0"/>
        <v>1456000</v>
      </c>
      <c r="F13" s="12">
        <f t="shared" si="1"/>
        <v>0</v>
      </c>
      <c r="G13" s="12">
        <f>E13</f>
        <v>1456000</v>
      </c>
      <c r="H13" s="12">
        <f>G13</f>
        <v>1456000</v>
      </c>
      <c r="I13" s="2"/>
      <c r="J13" s="2"/>
    </row>
    <row r="14" spans="1:10" x14ac:dyDescent="0.25">
      <c r="A14" s="85" t="s">
        <v>36</v>
      </c>
      <c r="B14" s="10" t="s">
        <v>333</v>
      </c>
      <c r="C14" s="88" t="s">
        <v>334</v>
      </c>
      <c r="D14" s="12">
        <v>0</v>
      </c>
      <c r="E14" s="12">
        <f t="shared" si="0"/>
        <v>0</v>
      </c>
      <c r="F14" s="12">
        <f t="shared" si="1"/>
        <v>0</v>
      </c>
      <c r="G14" s="12">
        <v>0</v>
      </c>
      <c r="H14" s="12">
        <v>0</v>
      </c>
      <c r="I14" s="2"/>
      <c r="J14" s="2"/>
    </row>
    <row r="15" spans="1:10" x14ac:dyDescent="0.25">
      <c r="A15" s="85" t="s">
        <v>39</v>
      </c>
      <c r="B15" s="14" t="s">
        <v>180</v>
      </c>
      <c r="C15" s="88" t="s">
        <v>181</v>
      </c>
      <c r="D15" s="12">
        <v>504000</v>
      </c>
      <c r="E15" s="12">
        <f t="shared" si="0"/>
        <v>504000</v>
      </c>
      <c r="F15" s="12">
        <f t="shared" si="1"/>
        <v>0</v>
      </c>
      <c r="G15" s="12">
        <f>E15</f>
        <v>504000</v>
      </c>
      <c r="H15" s="12">
        <f>G15</f>
        <v>504000</v>
      </c>
      <c r="I15" s="2"/>
      <c r="J15" s="2"/>
    </row>
    <row r="16" spans="1:10" x14ac:dyDescent="0.25">
      <c r="A16" s="85" t="s">
        <v>42</v>
      </c>
      <c r="B16" s="14" t="s">
        <v>335</v>
      </c>
      <c r="C16" s="88" t="s">
        <v>336</v>
      </c>
      <c r="D16" s="12">
        <v>0</v>
      </c>
      <c r="E16" s="12">
        <f t="shared" si="0"/>
        <v>0</v>
      </c>
      <c r="F16" s="12">
        <f t="shared" si="1"/>
        <v>0</v>
      </c>
      <c r="G16" s="12">
        <v>0</v>
      </c>
      <c r="H16" s="12">
        <v>0</v>
      </c>
      <c r="I16" s="2"/>
      <c r="J16" s="2"/>
    </row>
    <row r="17" spans="1:10" x14ac:dyDescent="0.25">
      <c r="A17" s="85" t="s">
        <v>45</v>
      </c>
      <c r="B17" s="14" t="s">
        <v>337</v>
      </c>
      <c r="C17" s="88" t="s">
        <v>338</v>
      </c>
      <c r="D17" s="12">
        <v>0</v>
      </c>
      <c r="E17" s="12">
        <f t="shared" si="0"/>
        <v>0</v>
      </c>
      <c r="F17" s="12">
        <f t="shared" si="1"/>
        <v>0</v>
      </c>
      <c r="G17" s="12">
        <v>0</v>
      </c>
      <c r="H17" s="12">
        <v>0</v>
      </c>
      <c r="I17" s="2"/>
      <c r="J17" s="2"/>
    </row>
    <row r="18" spans="1:10" x14ac:dyDescent="0.25">
      <c r="A18" s="85" t="s">
        <v>48</v>
      </c>
      <c r="B18" s="14" t="s">
        <v>339</v>
      </c>
      <c r="C18" s="88" t="s">
        <v>340</v>
      </c>
      <c r="D18" s="12">
        <v>0</v>
      </c>
      <c r="E18" s="12">
        <f t="shared" si="0"/>
        <v>0</v>
      </c>
      <c r="F18" s="12">
        <f t="shared" si="1"/>
        <v>0</v>
      </c>
      <c r="G18" s="12">
        <v>0</v>
      </c>
      <c r="H18" s="12">
        <v>0</v>
      </c>
      <c r="I18" s="2"/>
      <c r="J18" s="2"/>
    </row>
    <row r="19" spans="1:10" x14ac:dyDescent="0.25">
      <c r="A19" s="85" t="s">
        <v>51</v>
      </c>
      <c r="B19" s="14" t="s">
        <v>182</v>
      </c>
      <c r="C19" s="88" t="s">
        <v>183</v>
      </c>
      <c r="D19" s="12">
        <v>319713</v>
      </c>
      <c r="E19" s="12">
        <v>319713</v>
      </c>
      <c r="F19" s="12">
        <f t="shared" si="1"/>
        <v>200000</v>
      </c>
      <c r="G19" s="12">
        <v>519713</v>
      </c>
      <c r="H19" s="12">
        <v>519713</v>
      </c>
      <c r="I19" s="2"/>
      <c r="J19" s="2"/>
    </row>
    <row r="20" spans="1:10" x14ac:dyDescent="0.25">
      <c r="A20" s="85" t="s">
        <v>54</v>
      </c>
      <c r="B20" s="10" t="s">
        <v>184</v>
      </c>
      <c r="C20" s="88" t="s">
        <v>185</v>
      </c>
      <c r="D20" s="12">
        <f>SUM(D7:D19)</f>
        <v>50586187</v>
      </c>
      <c r="E20" s="12">
        <f t="shared" ref="E20:E24" si="2">D20</f>
        <v>50586187</v>
      </c>
      <c r="F20" s="12">
        <f t="shared" si="1"/>
        <v>200000</v>
      </c>
      <c r="G20" s="12">
        <f>SUM(G7:G19)</f>
        <v>50786187</v>
      </c>
      <c r="H20" s="12">
        <f>SUM(H7:H19)</f>
        <v>50786187</v>
      </c>
      <c r="I20" s="2"/>
      <c r="J20" s="2"/>
    </row>
    <row r="21" spans="1:10" x14ac:dyDescent="0.25">
      <c r="A21" s="85" t="s">
        <v>57</v>
      </c>
      <c r="B21" s="14" t="s">
        <v>186</v>
      </c>
      <c r="C21" s="88" t="s">
        <v>187</v>
      </c>
      <c r="D21" s="12">
        <v>0</v>
      </c>
      <c r="E21" s="12">
        <f t="shared" si="2"/>
        <v>0</v>
      </c>
      <c r="F21" s="12">
        <f t="shared" si="1"/>
        <v>0</v>
      </c>
      <c r="G21" s="12">
        <v>0</v>
      </c>
      <c r="H21" s="12">
        <v>0</v>
      </c>
      <c r="I21" s="2"/>
      <c r="J21" s="2"/>
    </row>
    <row r="22" spans="1:10" x14ac:dyDescent="0.25">
      <c r="A22" s="85" t="s">
        <v>60</v>
      </c>
      <c r="B22" s="14" t="s">
        <v>188</v>
      </c>
      <c r="C22" s="88" t="s">
        <v>189</v>
      </c>
      <c r="D22" s="12">
        <v>80000</v>
      </c>
      <c r="E22" s="12">
        <f t="shared" si="2"/>
        <v>80000</v>
      </c>
      <c r="F22" s="12">
        <f t="shared" si="1"/>
        <v>0</v>
      </c>
      <c r="G22" s="12">
        <f>E22</f>
        <v>80000</v>
      </c>
      <c r="H22" s="12">
        <f>G22</f>
        <v>80000</v>
      </c>
      <c r="I22" s="2"/>
      <c r="J22" s="2"/>
    </row>
    <row r="23" spans="1:10" x14ac:dyDescent="0.25">
      <c r="A23" s="85" t="s">
        <v>63</v>
      </c>
      <c r="B23" s="14" t="s">
        <v>190</v>
      </c>
      <c r="C23" s="88" t="s">
        <v>191</v>
      </c>
      <c r="D23" s="12">
        <v>0</v>
      </c>
      <c r="E23" s="12">
        <f t="shared" si="2"/>
        <v>0</v>
      </c>
      <c r="F23" s="12">
        <f t="shared" si="1"/>
        <v>0</v>
      </c>
      <c r="G23" s="12">
        <v>0</v>
      </c>
      <c r="H23" s="12">
        <v>0</v>
      </c>
      <c r="I23" s="2"/>
      <c r="J23" s="2"/>
    </row>
    <row r="24" spans="1:10" x14ac:dyDescent="0.25">
      <c r="A24" s="85" t="s">
        <v>66</v>
      </c>
      <c r="B24" s="14" t="s">
        <v>192</v>
      </c>
      <c r="C24" s="88" t="s">
        <v>193</v>
      </c>
      <c r="D24" s="12">
        <f>SUM(D21:D23)</f>
        <v>80000</v>
      </c>
      <c r="E24" s="12">
        <f t="shared" si="2"/>
        <v>80000</v>
      </c>
      <c r="F24" s="12">
        <f t="shared" si="1"/>
        <v>0</v>
      </c>
      <c r="G24" s="12">
        <f>SUM(G21:G23)</f>
        <v>80000</v>
      </c>
      <c r="H24" s="12">
        <f>SUM(H21:H23)</f>
        <v>80000</v>
      </c>
      <c r="I24" s="2"/>
      <c r="J24" s="2"/>
    </row>
    <row r="25" spans="1:10" x14ac:dyDescent="0.25">
      <c r="A25" s="85" t="s">
        <v>69</v>
      </c>
      <c r="B25" s="89" t="s">
        <v>194</v>
      </c>
      <c r="C25" s="90" t="s">
        <v>195</v>
      </c>
      <c r="D25" s="17">
        <f>SUM(D24,D20)</f>
        <v>50666187</v>
      </c>
      <c r="E25" s="17">
        <f>SUM(E20+E24)</f>
        <v>50666187</v>
      </c>
      <c r="F25" s="18">
        <f t="shared" si="1"/>
        <v>200000</v>
      </c>
      <c r="G25" s="18">
        <f>SUM(G24,G20)</f>
        <v>50866187</v>
      </c>
      <c r="H25" s="18">
        <f>SUM(H24,H20)</f>
        <v>50866187</v>
      </c>
      <c r="I25" s="2"/>
      <c r="J25" s="2"/>
    </row>
    <row r="26" spans="1:10" x14ac:dyDescent="0.25">
      <c r="A26" s="85" t="s">
        <v>72</v>
      </c>
      <c r="B26" s="91" t="s">
        <v>196</v>
      </c>
      <c r="C26" s="90" t="s">
        <v>197</v>
      </c>
      <c r="D26" s="17">
        <v>10098306</v>
      </c>
      <c r="E26" s="17">
        <f t="shared" ref="E26:E29" si="3">D26</f>
        <v>10098306</v>
      </c>
      <c r="F26" s="18">
        <f t="shared" si="1"/>
        <v>0</v>
      </c>
      <c r="G26" s="18">
        <v>10098306</v>
      </c>
      <c r="H26" s="18">
        <v>9148326</v>
      </c>
      <c r="I26" s="2"/>
      <c r="J26" s="2"/>
    </row>
    <row r="27" spans="1:10" x14ac:dyDescent="0.25">
      <c r="A27" s="85" t="s">
        <v>75</v>
      </c>
      <c r="B27" s="14" t="s">
        <v>198</v>
      </c>
      <c r="C27" s="88" t="s">
        <v>199</v>
      </c>
      <c r="D27" s="12">
        <v>115000</v>
      </c>
      <c r="E27" s="12">
        <f t="shared" si="3"/>
        <v>115000</v>
      </c>
      <c r="F27" s="12">
        <f t="shared" si="1"/>
        <v>55347</v>
      </c>
      <c r="G27" s="12">
        <v>170347</v>
      </c>
      <c r="H27" s="12">
        <v>170347</v>
      </c>
      <c r="I27" s="2"/>
      <c r="J27" s="2"/>
    </row>
    <row r="28" spans="1:10" x14ac:dyDescent="0.25">
      <c r="A28" s="85" t="s">
        <v>78</v>
      </c>
      <c r="B28" s="14" t="s">
        <v>200</v>
      </c>
      <c r="C28" s="88" t="s">
        <v>201</v>
      </c>
      <c r="D28" s="12">
        <v>19548823</v>
      </c>
      <c r="E28" s="12">
        <f t="shared" si="3"/>
        <v>19548823</v>
      </c>
      <c r="F28" s="12">
        <f t="shared" si="1"/>
        <v>4195980</v>
      </c>
      <c r="G28" s="12">
        <v>23744803</v>
      </c>
      <c r="H28" s="12">
        <v>23744803</v>
      </c>
      <c r="I28" s="2"/>
      <c r="J28" s="2"/>
    </row>
    <row r="29" spans="1:10" x14ac:dyDescent="0.25">
      <c r="A29" s="85" t="s">
        <v>81</v>
      </c>
      <c r="B29" s="14" t="s">
        <v>202</v>
      </c>
      <c r="C29" s="88" t="s">
        <v>203</v>
      </c>
      <c r="D29" s="12">
        <v>0</v>
      </c>
      <c r="E29" s="12">
        <f t="shared" si="3"/>
        <v>0</v>
      </c>
      <c r="F29" s="12">
        <f t="shared" si="1"/>
        <v>0</v>
      </c>
      <c r="G29" s="12">
        <v>0</v>
      </c>
      <c r="H29" s="12">
        <v>0</v>
      </c>
      <c r="I29" s="2"/>
      <c r="J29" s="2"/>
    </row>
    <row r="30" spans="1:10" x14ac:dyDescent="0.25">
      <c r="A30" s="85" t="s">
        <v>84</v>
      </c>
      <c r="B30" s="20" t="s">
        <v>204</v>
      </c>
      <c r="C30" s="92" t="s">
        <v>205</v>
      </c>
      <c r="D30" s="18">
        <f>SUM(D27:D29)</f>
        <v>19663823</v>
      </c>
      <c r="E30" s="18">
        <f>SUM(E27:E29)</f>
        <v>19663823</v>
      </c>
      <c r="F30" s="18">
        <f t="shared" si="1"/>
        <v>4251327</v>
      </c>
      <c r="G30" s="18">
        <f>SUM(G27:G29)</f>
        <v>23915150</v>
      </c>
      <c r="H30" s="18">
        <f>SUM(H27:H29)</f>
        <v>23915150</v>
      </c>
      <c r="I30" s="2"/>
      <c r="J30" s="2"/>
    </row>
    <row r="31" spans="1:10" x14ac:dyDescent="0.25">
      <c r="A31" s="85" t="s">
        <v>87</v>
      </c>
      <c r="B31" s="14" t="s">
        <v>206</v>
      </c>
      <c r="C31" s="88" t="s">
        <v>207</v>
      </c>
      <c r="D31" s="12">
        <v>0</v>
      </c>
      <c r="E31" s="12">
        <f t="shared" ref="E31:E32" si="4">D31</f>
        <v>0</v>
      </c>
      <c r="F31" s="12">
        <f t="shared" si="1"/>
        <v>0</v>
      </c>
      <c r="G31" s="12">
        <v>0</v>
      </c>
      <c r="H31" s="12">
        <v>0</v>
      </c>
      <c r="I31" s="2"/>
      <c r="J31" s="2"/>
    </row>
    <row r="32" spans="1:10" x14ac:dyDescent="0.25">
      <c r="A32" s="85" t="s">
        <v>90</v>
      </c>
      <c r="B32" s="14" t="s">
        <v>208</v>
      </c>
      <c r="C32" s="88" t="s">
        <v>209</v>
      </c>
      <c r="D32" s="12">
        <v>186115</v>
      </c>
      <c r="E32" s="12">
        <f t="shared" si="4"/>
        <v>186115</v>
      </c>
      <c r="F32" s="12">
        <f t="shared" si="1"/>
        <v>0</v>
      </c>
      <c r="G32" s="12">
        <v>186115</v>
      </c>
      <c r="H32" s="12">
        <v>186115</v>
      </c>
      <c r="I32" s="2"/>
      <c r="J32" s="2"/>
    </row>
    <row r="33" spans="1:10" x14ac:dyDescent="0.25">
      <c r="A33" s="85" t="s">
        <v>93</v>
      </c>
      <c r="B33" s="20" t="s">
        <v>210</v>
      </c>
      <c r="C33" s="92" t="s">
        <v>211</v>
      </c>
      <c r="D33" s="18">
        <f>SUM(D31:D32)</f>
        <v>186115</v>
      </c>
      <c r="E33" s="18">
        <f>SUM(E31:E32)</f>
        <v>186115</v>
      </c>
      <c r="F33" s="18">
        <f t="shared" si="1"/>
        <v>0</v>
      </c>
      <c r="G33" s="18">
        <f>SUM(G31:G32)</f>
        <v>186115</v>
      </c>
      <c r="H33" s="18">
        <f>SUM(H31:H32)</f>
        <v>186115</v>
      </c>
      <c r="I33" s="2"/>
      <c r="J33" s="2"/>
    </row>
    <row r="34" spans="1:10" x14ac:dyDescent="0.25">
      <c r="A34" s="85" t="s">
        <v>96</v>
      </c>
      <c r="B34" s="14" t="s">
        <v>212</v>
      </c>
      <c r="C34" s="88" t="s">
        <v>213</v>
      </c>
      <c r="D34" s="12">
        <v>2782731</v>
      </c>
      <c r="E34" s="12">
        <f t="shared" ref="E34:E40" si="5">D34</f>
        <v>2782731</v>
      </c>
      <c r="F34" s="12">
        <f t="shared" si="1"/>
        <v>0</v>
      </c>
      <c r="G34" s="12">
        <f>E34</f>
        <v>2782731</v>
      </c>
      <c r="H34" s="12">
        <f>G34</f>
        <v>2782731</v>
      </c>
      <c r="I34" s="2"/>
      <c r="J34" s="2"/>
    </row>
    <row r="35" spans="1:10" x14ac:dyDescent="0.25">
      <c r="A35" s="85" t="s">
        <v>99</v>
      </c>
      <c r="B35" s="14" t="s">
        <v>214</v>
      </c>
      <c r="C35" s="88" t="s">
        <v>215</v>
      </c>
      <c r="D35" s="12">
        <v>0</v>
      </c>
      <c r="E35" s="12">
        <f t="shared" si="5"/>
        <v>0</v>
      </c>
      <c r="F35" s="12">
        <f t="shared" si="1"/>
        <v>0</v>
      </c>
      <c r="G35" s="12">
        <v>0</v>
      </c>
      <c r="H35" s="12">
        <v>0</v>
      </c>
      <c r="I35" s="2"/>
      <c r="J35" s="2"/>
    </row>
    <row r="36" spans="1:10" x14ac:dyDescent="0.25">
      <c r="A36" s="85" t="s">
        <v>102</v>
      </c>
      <c r="B36" s="14" t="s">
        <v>216</v>
      </c>
      <c r="C36" s="88" t="s">
        <v>217</v>
      </c>
      <c r="D36" s="12">
        <v>0</v>
      </c>
      <c r="E36" s="12">
        <f t="shared" si="5"/>
        <v>0</v>
      </c>
      <c r="F36" s="12">
        <f t="shared" si="1"/>
        <v>0</v>
      </c>
      <c r="G36" s="12">
        <v>0</v>
      </c>
      <c r="H36" s="12">
        <v>0</v>
      </c>
      <c r="I36" s="2"/>
      <c r="J36" s="2"/>
    </row>
    <row r="37" spans="1:10" x14ac:dyDescent="0.25">
      <c r="A37" s="85" t="s">
        <v>105</v>
      </c>
      <c r="B37" s="14" t="s">
        <v>218</v>
      </c>
      <c r="C37" s="88" t="s">
        <v>219</v>
      </c>
      <c r="D37" s="12">
        <v>408000</v>
      </c>
      <c r="E37" s="12">
        <f t="shared" si="5"/>
        <v>408000</v>
      </c>
      <c r="F37" s="12">
        <f t="shared" si="1"/>
        <v>0</v>
      </c>
      <c r="G37" s="12">
        <f>E37</f>
        <v>408000</v>
      </c>
      <c r="H37" s="12">
        <f>G37</f>
        <v>408000</v>
      </c>
      <c r="I37" s="2"/>
      <c r="J37" s="2"/>
    </row>
    <row r="38" spans="1:10" x14ac:dyDescent="0.25">
      <c r="A38" s="85" t="s">
        <v>108</v>
      </c>
      <c r="B38" s="60" t="s">
        <v>220</v>
      </c>
      <c r="C38" s="88" t="s">
        <v>221</v>
      </c>
      <c r="D38" s="12">
        <v>11000</v>
      </c>
      <c r="E38" s="12">
        <f t="shared" si="5"/>
        <v>11000</v>
      </c>
      <c r="F38" s="12">
        <f t="shared" si="1"/>
        <v>2221441</v>
      </c>
      <c r="G38" s="12">
        <v>2232441</v>
      </c>
      <c r="H38" s="12">
        <v>2232441</v>
      </c>
      <c r="I38" s="2"/>
      <c r="J38" s="2"/>
    </row>
    <row r="39" spans="1:10" x14ac:dyDescent="0.25">
      <c r="A39" s="85" t="s">
        <v>111</v>
      </c>
      <c r="B39" s="14" t="s">
        <v>222</v>
      </c>
      <c r="C39" s="88" t="s">
        <v>223</v>
      </c>
      <c r="D39" s="12">
        <v>122000</v>
      </c>
      <c r="E39" s="12">
        <f t="shared" si="5"/>
        <v>122000</v>
      </c>
      <c r="F39" s="12">
        <f t="shared" si="1"/>
        <v>0</v>
      </c>
      <c r="G39" s="12">
        <v>122000</v>
      </c>
      <c r="H39" s="12">
        <v>122000</v>
      </c>
      <c r="I39" s="2"/>
      <c r="J39" s="2"/>
    </row>
    <row r="40" spans="1:10" x14ac:dyDescent="0.25">
      <c r="A40" s="85" t="s">
        <v>114</v>
      </c>
      <c r="B40" s="14" t="s">
        <v>224</v>
      </c>
      <c r="C40" s="88" t="s">
        <v>225</v>
      </c>
      <c r="D40" s="12">
        <v>1678000</v>
      </c>
      <c r="E40" s="12">
        <f t="shared" si="5"/>
        <v>1678000</v>
      </c>
      <c r="F40" s="12">
        <f t="shared" si="1"/>
        <v>-19828</v>
      </c>
      <c r="G40" s="12">
        <v>1658172</v>
      </c>
      <c r="H40" s="12">
        <v>1658172</v>
      </c>
      <c r="I40" s="2"/>
      <c r="J40" s="2"/>
    </row>
    <row r="41" spans="1:10" x14ac:dyDescent="0.25">
      <c r="A41" s="85" t="s">
        <v>117</v>
      </c>
      <c r="B41" s="20" t="s">
        <v>226</v>
      </c>
      <c r="C41" s="92" t="s">
        <v>227</v>
      </c>
      <c r="D41" s="18">
        <f>SUM(D34:D40)</f>
        <v>5001731</v>
      </c>
      <c r="E41" s="18">
        <f>SUM(E34:E40)</f>
        <v>5001731</v>
      </c>
      <c r="F41" s="18">
        <f t="shared" si="1"/>
        <v>2201613</v>
      </c>
      <c r="G41" s="18">
        <f>SUM(G34:G40)</f>
        <v>7203344</v>
      </c>
      <c r="H41" s="18">
        <f>SUM(H34:H40)</f>
        <v>7203344</v>
      </c>
      <c r="I41" s="2"/>
      <c r="J41" s="2"/>
    </row>
    <row r="42" spans="1:10" x14ac:dyDescent="0.25">
      <c r="A42" s="85" t="s">
        <v>120</v>
      </c>
      <c r="B42" s="14" t="s">
        <v>228</v>
      </c>
      <c r="C42" s="88" t="s">
        <v>229</v>
      </c>
      <c r="D42" s="12">
        <v>3490</v>
      </c>
      <c r="E42" s="12">
        <f t="shared" ref="E42:E43" si="6">D42</f>
        <v>3490</v>
      </c>
      <c r="F42" s="12">
        <f t="shared" si="1"/>
        <v>0</v>
      </c>
      <c r="G42" s="12">
        <v>3490</v>
      </c>
      <c r="H42" s="12">
        <v>3490</v>
      </c>
      <c r="I42" s="2"/>
      <c r="J42" s="2"/>
    </row>
    <row r="43" spans="1:10" x14ac:dyDescent="0.25">
      <c r="A43" s="85" t="s">
        <v>123</v>
      </c>
      <c r="B43" s="14" t="s">
        <v>230</v>
      </c>
      <c r="C43" s="88" t="s">
        <v>231</v>
      </c>
      <c r="D43" s="12">
        <v>0</v>
      </c>
      <c r="E43" s="12">
        <f t="shared" si="6"/>
        <v>0</v>
      </c>
      <c r="F43" s="12">
        <f t="shared" si="1"/>
        <v>0</v>
      </c>
      <c r="G43" s="12">
        <v>0</v>
      </c>
      <c r="H43" s="12">
        <v>0</v>
      </c>
      <c r="I43" s="2"/>
      <c r="J43" s="2"/>
    </row>
    <row r="44" spans="1:10" x14ac:dyDescent="0.25">
      <c r="A44" s="85" t="s">
        <v>126</v>
      </c>
      <c r="B44" s="20" t="s">
        <v>232</v>
      </c>
      <c r="C44" s="92" t="s">
        <v>233</v>
      </c>
      <c r="D44" s="18">
        <f>SUM(D42:D43)</f>
        <v>3490</v>
      </c>
      <c r="E44" s="18">
        <f>SUM(E42:E43)</f>
        <v>3490</v>
      </c>
      <c r="F44" s="18">
        <f t="shared" si="1"/>
        <v>0</v>
      </c>
      <c r="G44" s="18">
        <f>SUM(G42:G43)</f>
        <v>3490</v>
      </c>
      <c r="H44" s="18">
        <f>SUM(H42:H43)</f>
        <v>3490</v>
      </c>
      <c r="I44" s="2"/>
      <c r="J44" s="2"/>
    </row>
    <row r="45" spans="1:10" x14ac:dyDescent="0.25">
      <c r="A45" s="85" t="s">
        <v>129</v>
      </c>
      <c r="B45" s="14" t="s">
        <v>234</v>
      </c>
      <c r="C45" s="88" t="s">
        <v>235</v>
      </c>
      <c r="D45" s="12">
        <v>4876000</v>
      </c>
      <c r="E45" s="12">
        <f t="shared" ref="E45:E49" si="7">D45</f>
        <v>4876000</v>
      </c>
      <c r="F45" s="12">
        <f t="shared" si="1"/>
        <v>-168000</v>
      </c>
      <c r="G45" s="12">
        <v>4708000</v>
      </c>
      <c r="H45" s="12">
        <v>4708000</v>
      </c>
      <c r="I45" s="2"/>
      <c r="J45" s="2"/>
    </row>
    <row r="46" spans="1:10" x14ac:dyDescent="0.25">
      <c r="A46" s="85" t="s">
        <v>132</v>
      </c>
      <c r="B46" s="14" t="s">
        <v>236</v>
      </c>
      <c r="C46" s="88" t="s">
        <v>237</v>
      </c>
      <c r="D46" s="12">
        <v>1885000</v>
      </c>
      <c r="E46" s="12">
        <f t="shared" si="7"/>
        <v>1885000</v>
      </c>
      <c r="F46" s="12">
        <f t="shared" si="1"/>
        <v>168000</v>
      </c>
      <c r="G46" s="12">
        <v>2053000</v>
      </c>
      <c r="H46" s="12">
        <v>2053000</v>
      </c>
      <c r="I46" s="2"/>
      <c r="J46" s="2"/>
    </row>
    <row r="47" spans="1:10" x14ac:dyDescent="0.25">
      <c r="A47" s="85" t="s">
        <v>248</v>
      </c>
      <c r="B47" s="14" t="s">
        <v>238</v>
      </c>
      <c r="C47" s="88" t="s">
        <v>239</v>
      </c>
      <c r="D47" s="12">
        <v>0</v>
      </c>
      <c r="E47" s="12">
        <f t="shared" si="7"/>
        <v>0</v>
      </c>
      <c r="F47" s="12">
        <f t="shared" si="1"/>
        <v>0</v>
      </c>
      <c r="G47" s="12">
        <v>0</v>
      </c>
      <c r="H47" s="12">
        <v>0</v>
      </c>
      <c r="I47" s="2"/>
      <c r="J47" s="2"/>
    </row>
    <row r="48" spans="1:10" x14ac:dyDescent="0.25">
      <c r="A48" s="85" t="s">
        <v>251</v>
      </c>
      <c r="B48" s="14" t="s">
        <v>240</v>
      </c>
      <c r="C48" s="88" t="s">
        <v>241</v>
      </c>
      <c r="D48" s="12">
        <v>0</v>
      </c>
      <c r="E48" s="12">
        <f t="shared" si="7"/>
        <v>0</v>
      </c>
      <c r="F48" s="12">
        <f t="shared" si="1"/>
        <v>0</v>
      </c>
      <c r="G48" s="12">
        <v>0</v>
      </c>
      <c r="H48" s="12">
        <v>0</v>
      </c>
      <c r="I48" s="2"/>
      <c r="J48" s="2"/>
    </row>
    <row r="49" spans="1:10" x14ac:dyDescent="0.25">
      <c r="A49" s="85" t="s">
        <v>254</v>
      </c>
      <c r="B49" s="14" t="s">
        <v>242</v>
      </c>
      <c r="C49" s="88" t="s">
        <v>243</v>
      </c>
      <c r="D49" s="12">
        <v>0</v>
      </c>
      <c r="E49" s="12">
        <f t="shared" si="7"/>
        <v>0</v>
      </c>
      <c r="F49" s="12">
        <f t="shared" si="1"/>
        <v>3000</v>
      </c>
      <c r="G49" s="12">
        <v>3000</v>
      </c>
      <c r="H49" s="12">
        <v>3000</v>
      </c>
      <c r="I49" s="2"/>
      <c r="J49" s="2"/>
    </row>
    <row r="50" spans="1:10" x14ac:dyDescent="0.25">
      <c r="A50" s="85" t="s">
        <v>257</v>
      </c>
      <c r="B50" s="20" t="s">
        <v>244</v>
      </c>
      <c r="C50" s="92" t="s">
        <v>245</v>
      </c>
      <c r="D50" s="18">
        <f>SUM(D45:D49)</f>
        <v>6761000</v>
      </c>
      <c r="E50" s="18">
        <f>SUM(E45:E49)</f>
        <v>6761000</v>
      </c>
      <c r="F50" s="18">
        <f t="shared" si="1"/>
        <v>3000</v>
      </c>
      <c r="G50" s="18">
        <f>SUM(G45:G49)</f>
        <v>6764000</v>
      </c>
      <c r="H50" s="18">
        <f>SUM(H45:H49)</f>
        <v>6764000</v>
      </c>
      <c r="I50" s="2"/>
      <c r="J50" s="2"/>
    </row>
    <row r="51" spans="1:10" x14ac:dyDescent="0.25">
      <c r="A51" s="85" t="s">
        <v>260</v>
      </c>
      <c r="B51" s="91" t="s">
        <v>246</v>
      </c>
      <c r="C51" s="90" t="s">
        <v>247</v>
      </c>
      <c r="D51" s="17">
        <f>SUM(D50,D44,D41,D33,D30)</f>
        <v>31616159</v>
      </c>
      <c r="E51" s="17">
        <f>SUM(E50,E44,E41,E33,E30)</f>
        <v>31616159</v>
      </c>
      <c r="F51" s="18">
        <f t="shared" si="1"/>
        <v>6455940</v>
      </c>
      <c r="G51" s="18">
        <f>SUM(G30+G33+G41+G44+G50)</f>
        <v>38072099</v>
      </c>
      <c r="H51" s="18">
        <f>SUM(H30+H33+H41+H44+H50)</f>
        <v>38072099</v>
      </c>
      <c r="I51" s="2"/>
      <c r="J51" s="2"/>
    </row>
    <row r="52" spans="1:10" x14ac:dyDescent="0.25">
      <c r="A52" s="85" t="s">
        <v>263</v>
      </c>
      <c r="B52" s="99" t="s">
        <v>309</v>
      </c>
      <c r="C52" s="140" t="s">
        <v>310</v>
      </c>
      <c r="D52" s="33">
        <f>SUM(D25+D26+D51)</f>
        <v>92380652</v>
      </c>
      <c r="E52" s="33">
        <f>SUM(E25+E26+E51)</f>
        <v>92380652</v>
      </c>
      <c r="F52" s="33">
        <f t="shared" si="1"/>
        <v>6655940</v>
      </c>
      <c r="G52" s="33">
        <f>SUM(G25+G26+G51)</f>
        <v>99036592</v>
      </c>
      <c r="H52" s="33">
        <f>SUM(H25+H26+H51)</f>
        <v>98086612</v>
      </c>
      <c r="I52" s="2"/>
      <c r="J52" s="2"/>
    </row>
    <row r="53" spans="1:10" x14ac:dyDescent="0.25">
      <c r="A53" s="85" t="s">
        <v>266</v>
      </c>
      <c r="B53" s="31" t="s">
        <v>324</v>
      </c>
      <c r="C53" s="83" t="s">
        <v>325</v>
      </c>
      <c r="D53" s="33">
        <v>0</v>
      </c>
      <c r="E53" s="33">
        <v>0</v>
      </c>
      <c r="F53" s="33">
        <f t="shared" si="1"/>
        <v>0</v>
      </c>
      <c r="G53" s="33">
        <v>0</v>
      </c>
      <c r="H53" s="33">
        <v>0</v>
      </c>
      <c r="I53" s="2"/>
      <c r="J53" s="2"/>
    </row>
    <row r="54" spans="1:10" x14ac:dyDescent="0.25">
      <c r="A54" s="85" t="s">
        <v>269</v>
      </c>
      <c r="B54" s="31" t="s">
        <v>327</v>
      </c>
      <c r="C54" s="133"/>
      <c r="D54" s="33">
        <f>SUM(D53+D52)</f>
        <v>92380652</v>
      </c>
      <c r="E54" s="33">
        <f>SUM(E53+E52)</f>
        <v>92380652</v>
      </c>
      <c r="F54" s="33">
        <f t="shared" si="1"/>
        <v>6655940</v>
      </c>
      <c r="G54" s="33">
        <f>SUM(G52)</f>
        <v>99036592</v>
      </c>
      <c r="H54" s="33">
        <f>SUM(H52)</f>
        <v>98086612</v>
      </c>
      <c r="I54" s="2"/>
      <c r="J54" s="2"/>
    </row>
    <row r="55" spans="1:10" x14ac:dyDescent="0.25">
      <c r="A55" s="2"/>
      <c r="B55" s="2"/>
      <c r="C55" s="2"/>
      <c r="I55" s="2"/>
      <c r="J55" s="2"/>
    </row>
    <row r="56" spans="1:10" x14ac:dyDescent="0.25">
      <c r="A56" s="2"/>
      <c r="B56" s="2"/>
      <c r="C56" s="2"/>
      <c r="I56" s="2"/>
      <c r="J56" s="2"/>
    </row>
    <row r="57" spans="1:10" x14ac:dyDescent="0.25">
      <c r="A57" s="2"/>
      <c r="B57" s="2"/>
      <c r="C57" s="2"/>
      <c r="I57" s="2"/>
      <c r="J57" s="2"/>
    </row>
    <row r="58" spans="1:10" x14ac:dyDescent="0.25">
      <c r="A58" s="2"/>
      <c r="B58" s="2"/>
      <c r="C58" s="2"/>
      <c r="I58" s="2"/>
      <c r="J58" s="2"/>
    </row>
    <row r="59" spans="1:10" x14ac:dyDescent="0.25">
      <c r="I59" s="2"/>
      <c r="J59" s="2"/>
    </row>
    <row r="60" spans="1:10" x14ac:dyDescent="0.25">
      <c r="I60" s="2"/>
      <c r="J60" s="2"/>
    </row>
    <row r="61" spans="1:10" x14ac:dyDescent="0.25">
      <c r="I61" s="2"/>
      <c r="J61" s="2"/>
    </row>
    <row r="62" spans="1:10" x14ac:dyDescent="0.25">
      <c r="I62" s="2"/>
      <c r="J62" s="2"/>
    </row>
    <row r="63" spans="1:10" x14ac:dyDescent="0.25">
      <c r="D63" s="106"/>
      <c r="E63" s="106"/>
      <c r="F63" s="106"/>
      <c r="I63" s="2"/>
      <c r="J63" s="2"/>
    </row>
    <row r="64" spans="1:10" x14ac:dyDescent="0.25">
      <c r="I64" s="2"/>
      <c r="J64" s="2"/>
    </row>
    <row r="65" spans="9:10" x14ac:dyDescent="0.25">
      <c r="I65" s="2"/>
      <c r="J65" s="2"/>
    </row>
    <row r="66" spans="9:10" x14ac:dyDescent="0.25">
      <c r="I66" s="2"/>
      <c r="J66" s="2"/>
    </row>
    <row r="67" spans="9:10" x14ac:dyDescent="0.25">
      <c r="I67" s="2"/>
      <c r="J67" s="2"/>
    </row>
    <row r="68" spans="9:10" x14ac:dyDescent="0.25">
      <c r="I68" s="2"/>
      <c r="J68" s="2"/>
    </row>
    <row r="69" spans="9:10" x14ac:dyDescent="0.25">
      <c r="I69" s="2"/>
      <c r="J69" s="2"/>
    </row>
    <row r="70" spans="9:10" x14ac:dyDescent="0.25">
      <c r="I70" s="2"/>
      <c r="J70" s="2"/>
    </row>
    <row r="71" spans="9:10" x14ac:dyDescent="0.25">
      <c r="I71" s="2"/>
      <c r="J71" s="2"/>
    </row>
    <row r="72" spans="9:10" x14ac:dyDescent="0.25">
      <c r="I72" s="2"/>
      <c r="J72" s="2"/>
    </row>
    <row r="73" spans="9:10" x14ac:dyDescent="0.25">
      <c r="I73" s="2"/>
      <c r="J73" s="2"/>
    </row>
    <row r="74" spans="9:10" x14ac:dyDescent="0.25">
      <c r="I74" s="2"/>
      <c r="J74" s="2"/>
    </row>
    <row r="75" spans="9:10" x14ac:dyDescent="0.25">
      <c r="I75" s="2"/>
      <c r="J75" s="2"/>
    </row>
    <row r="76" spans="9:10" x14ac:dyDescent="0.25">
      <c r="I76" s="2"/>
      <c r="J76" s="2"/>
    </row>
    <row r="77" spans="9:10" x14ac:dyDescent="0.25">
      <c r="I77" s="2"/>
      <c r="J77" s="2"/>
    </row>
    <row r="78" spans="9:10" x14ac:dyDescent="0.25">
      <c r="I78" s="2"/>
      <c r="J78" s="2"/>
    </row>
    <row r="79" spans="9:10" x14ac:dyDescent="0.25">
      <c r="I79" s="2"/>
      <c r="J79" s="2"/>
    </row>
    <row r="80" spans="9:10" x14ac:dyDescent="0.25">
      <c r="I80" s="2"/>
      <c r="J80" s="2"/>
    </row>
    <row r="81" spans="9:10" x14ac:dyDescent="0.25">
      <c r="I81" s="2"/>
      <c r="J81" s="2"/>
    </row>
    <row r="82" spans="9:10" x14ac:dyDescent="0.25">
      <c r="I82" s="2"/>
      <c r="J82" s="2"/>
    </row>
    <row r="83" spans="9:10" x14ac:dyDescent="0.25">
      <c r="I83" s="2"/>
      <c r="J83" s="2"/>
    </row>
    <row r="84" spans="9:10" x14ac:dyDescent="0.25">
      <c r="I84" s="2"/>
      <c r="J84" s="2"/>
    </row>
    <row r="85" spans="9:10" x14ac:dyDescent="0.25">
      <c r="I85" s="2"/>
      <c r="J85" s="2"/>
    </row>
    <row r="86" spans="9:10" x14ac:dyDescent="0.25">
      <c r="I86" s="2"/>
      <c r="J86" s="2"/>
    </row>
    <row r="87" spans="9:10" x14ac:dyDescent="0.25">
      <c r="I87" s="2"/>
      <c r="J87" s="2"/>
    </row>
    <row r="88" spans="9:10" x14ac:dyDescent="0.25">
      <c r="I88" s="2"/>
      <c r="J88" s="2"/>
    </row>
    <row r="89" spans="9:10" x14ac:dyDescent="0.25">
      <c r="I89" s="2"/>
      <c r="J89" s="2"/>
    </row>
    <row r="90" spans="9:10" x14ac:dyDescent="0.25">
      <c r="I90" s="2"/>
      <c r="J90" s="2"/>
    </row>
    <row r="91" spans="9:10" x14ac:dyDescent="0.25">
      <c r="I91" s="2"/>
      <c r="J91" s="2"/>
    </row>
    <row r="92" spans="9:10" x14ac:dyDescent="0.25">
      <c r="I92" s="2"/>
      <c r="J92" s="2"/>
    </row>
    <row r="93" spans="9:10" x14ac:dyDescent="0.25">
      <c r="I93" s="2"/>
      <c r="J93" s="2"/>
    </row>
    <row r="94" spans="9:10" x14ac:dyDescent="0.25">
      <c r="I94" s="2"/>
      <c r="J94" s="2"/>
    </row>
    <row r="95" spans="9:10" x14ac:dyDescent="0.25">
      <c r="I95" s="2"/>
      <c r="J95" s="2"/>
    </row>
    <row r="96" spans="9:10" x14ac:dyDescent="0.25">
      <c r="I96" s="2"/>
      <c r="J96" s="2"/>
    </row>
    <row r="97" spans="9:10" x14ac:dyDescent="0.25">
      <c r="I97" s="2"/>
      <c r="J97" s="2"/>
    </row>
    <row r="98" spans="9:10" x14ac:dyDescent="0.25">
      <c r="I98" s="2"/>
      <c r="J98" s="2"/>
    </row>
    <row r="99" spans="9:10" x14ac:dyDescent="0.25">
      <c r="I99" s="2"/>
      <c r="J99" s="2"/>
    </row>
    <row r="100" spans="9:10" x14ac:dyDescent="0.25">
      <c r="I100" s="2"/>
      <c r="J100" s="2"/>
    </row>
    <row r="101" spans="9:10" ht="24" customHeight="1" x14ac:dyDescent="0.25">
      <c r="I101" s="2"/>
      <c r="J101" s="2"/>
    </row>
    <row r="102" spans="9:10" ht="21" customHeight="1" x14ac:dyDescent="0.25">
      <c r="I102" s="2"/>
      <c r="J102" s="2"/>
    </row>
    <row r="103" spans="9:10" ht="24" customHeight="1" x14ac:dyDescent="0.25">
      <c r="I103" s="2"/>
      <c r="J103" s="2"/>
    </row>
  </sheetData>
  <sheetProtection selectLockedCells="1" selectUnlockedCells="1"/>
  <mergeCells count="4">
    <mergeCell ref="B1:H1"/>
    <mergeCell ref="B2:G2"/>
    <mergeCell ref="A3:E3"/>
    <mergeCell ref="A4:E4"/>
  </mergeCells>
  <pageMargins left="0.25" right="0.25" top="0.75" bottom="0.75" header="0.51180555555555551" footer="0.51180555555555551"/>
  <pageSetup paperSize="8" firstPageNumber="0" fitToHeight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G41"/>
  <sheetViews>
    <sheetView workbookViewId="0">
      <selection activeCell="C5" sqref="C5"/>
    </sheetView>
  </sheetViews>
  <sheetFormatPr defaultRowHeight="15" x14ac:dyDescent="0.25"/>
  <cols>
    <col min="1" max="1" width="66.28515625" customWidth="1"/>
    <col min="2" max="2" width="14.42578125" customWidth="1"/>
    <col min="3" max="3" width="10.42578125" customWidth="1"/>
    <col min="4" max="4" width="8" customWidth="1"/>
    <col min="5" max="5" width="15.5703125" customWidth="1"/>
  </cols>
  <sheetData>
    <row r="1" spans="1:7" ht="14.45" customHeight="1" x14ac:dyDescent="0.25">
      <c r="A1" s="347" t="s">
        <v>353</v>
      </c>
      <c r="B1" s="347"/>
      <c r="C1" s="347"/>
      <c r="D1" s="347"/>
      <c r="E1" s="347"/>
    </row>
    <row r="2" spans="1:7" ht="14.45" customHeight="1" x14ac:dyDescent="0.25">
      <c r="A2" s="347" t="s">
        <v>354</v>
      </c>
      <c r="B2" s="347"/>
      <c r="C2" s="347"/>
      <c r="D2" s="347"/>
      <c r="E2" s="347"/>
    </row>
    <row r="3" spans="1:7" ht="23.25" customHeight="1" x14ac:dyDescent="0.25">
      <c r="A3" s="344" t="s">
        <v>0</v>
      </c>
      <c r="B3" s="344"/>
      <c r="C3" s="344"/>
      <c r="D3" s="344"/>
      <c r="E3" s="344"/>
      <c r="F3" s="141"/>
      <c r="G3" s="141"/>
    </row>
    <row r="4" spans="1:7" ht="25.5" customHeight="1" x14ac:dyDescent="0.25">
      <c r="A4" s="344" t="s">
        <v>355</v>
      </c>
      <c r="B4" s="344"/>
      <c r="C4" s="344"/>
      <c r="D4" s="344"/>
      <c r="E4" s="344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ht="24.75" x14ac:dyDescent="0.25">
      <c r="A6" s="142" t="s">
        <v>356</v>
      </c>
      <c r="B6" s="143" t="s">
        <v>357</v>
      </c>
      <c r="C6" s="143" t="s">
        <v>358</v>
      </c>
      <c r="D6" s="143" t="s">
        <v>359</v>
      </c>
      <c r="E6" s="144" t="s">
        <v>10</v>
      </c>
      <c r="F6" s="2"/>
      <c r="G6" s="2"/>
    </row>
    <row r="7" spans="1:7" x14ac:dyDescent="0.25">
      <c r="A7" s="145" t="s">
        <v>360</v>
      </c>
      <c r="B7" s="146"/>
      <c r="C7" s="147">
        <v>0</v>
      </c>
      <c r="D7" s="146"/>
      <c r="E7" s="148">
        <f t="shared" ref="E7:E32" si="0">SUM(B7:D7)</f>
        <v>0</v>
      </c>
      <c r="F7" s="2"/>
      <c r="G7" s="2"/>
    </row>
    <row r="8" spans="1:7" x14ac:dyDescent="0.25">
      <c r="A8" s="145" t="s">
        <v>361</v>
      </c>
      <c r="B8" s="146"/>
      <c r="C8" s="147">
        <v>0</v>
      </c>
      <c r="D8" s="146"/>
      <c r="E8" s="148">
        <f t="shared" si="0"/>
        <v>0</v>
      </c>
      <c r="F8" s="2"/>
      <c r="G8" s="2"/>
    </row>
    <row r="9" spans="1:7" x14ac:dyDescent="0.25">
      <c r="A9" s="145" t="s">
        <v>362</v>
      </c>
      <c r="B9" s="146"/>
      <c r="C9" s="147">
        <v>0</v>
      </c>
      <c r="D9" s="146"/>
      <c r="E9" s="148">
        <f t="shared" si="0"/>
        <v>0</v>
      </c>
      <c r="F9" s="2"/>
      <c r="G9" s="2"/>
    </row>
    <row r="10" spans="1:7" x14ac:dyDescent="0.25">
      <c r="A10" s="145" t="s">
        <v>363</v>
      </c>
      <c r="B10" s="146"/>
      <c r="C10" s="147">
        <v>0</v>
      </c>
      <c r="D10" s="146"/>
      <c r="E10" s="148">
        <f t="shared" si="0"/>
        <v>0</v>
      </c>
      <c r="F10" s="2"/>
      <c r="G10" s="2"/>
    </row>
    <row r="11" spans="1:7" x14ac:dyDescent="0.25">
      <c r="A11" s="142" t="s">
        <v>364</v>
      </c>
      <c r="B11" s="146"/>
      <c r="C11" s="147">
        <v>0</v>
      </c>
      <c r="D11" s="146"/>
      <c r="E11" s="148">
        <f t="shared" si="0"/>
        <v>0</v>
      </c>
      <c r="F11" s="2"/>
      <c r="G11" s="2"/>
    </row>
    <row r="12" spans="1:7" x14ac:dyDescent="0.25">
      <c r="A12" s="145" t="s">
        <v>365</v>
      </c>
      <c r="B12" s="146"/>
      <c r="C12" s="146"/>
      <c r="D12" s="147">
        <v>1</v>
      </c>
      <c r="E12" s="148">
        <f t="shared" si="0"/>
        <v>1</v>
      </c>
      <c r="F12" s="2"/>
      <c r="G12" s="2"/>
    </row>
    <row r="13" spans="1:7" ht="25.5" x14ac:dyDescent="0.25">
      <c r="A13" s="145" t="s">
        <v>366</v>
      </c>
      <c r="B13" s="146"/>
      <c r="C13" s="146"/>
      <c r="D13" s="146"/>
      <c r="E13" s="148">
        <f t="shared" si="0"/>
        <v>0</v>
      </c>
      <c r="F13" s="2"/>
      <c r="G13" s="2"/>
    </row>
    <row r="14" spans="1:7" x14ac:dyDescent="0.25">
      <c r="A14" s="145" t="s">
        <v>367</v>
      </c>
      <c r="B14" s="146"/>
      <c r="C14" s="146"/>
      <c r="D14" s="147"/>
      <c r="E14" s="148">
        <f t="shared" si="0"/>
        <v>0</v>
      </c>
      <c r="F14" s="2"/>
      <c r="G14" s="2"/>
    </row>
    <row r="15" spans="1:7" x14ac:dyDescent="0.25">
      <c r="A15" s="145" t="s">
        <v>368</v>
      </c>
      <c r="B15" s="146"/>
      <c r="C15" s="146"/>
      <c r="D15" s="147">
        <v>6</v>
      </c>
      <c r="E15" s="148">
        <f t="shared" si="0"/>
        <v>6</v>
      </c>
      <c r="F15" s="2"/>
      <c r="G15" s="2"/>
    </row>
    <row r="16" spans="1:7" x14ac:dyDescent="0.25">
      <c r="A16" s="145" t="s">
        <v>369</v>
      </c>
      <c r="B16" s="146"/>
      <c r="C16" s="146"/>
      <c r="D16" s="147">
        <v>2</v>
      </c>
      <c r="E16" s="148">
        <f t="shared" si="0"/>
        <v>2</v>
      </c>
      <c r="F16" s="2"/>
      <c r="G16" s="2"/>
    </row>
    <row r="17" spans="1:7" x14ac:dyDescent="0.25">
      <c r="A17" s="145" t="s">
        <v>370</v>
      </c>
      <c r="B17" s="147">
        <v>2</v>
      </c>
      <c r="C17" s="146"/>
      <c r="D17" s="147">
        <v>2</v>
      </c>
      <c r="E17" s="148">
        <f t="shared" si="0"/>
        <v>4</v>
      </c>
      <c r="F17" s="2"/>
      <c r="G17" s="2"/>
    </row>
    <row r="18" spans="1:7" x14ac:dyDescent="0.25">
      <c r="A18" s="145" t="s">
        <v>371</v>
      </c>
      <c r="B18" s="147"/>
      <c r="C18" s="146"/>
      <c r="D18" s="147"/>
      <c r="E18" s="148">
        <f t="shared" si="0"/>
        <v>0</v>
      </c>
      <c r="F18" s="2"/>
      <c r="G18" s="2"/>
    </row>
    <row r="19" spans="1:7" x14ac:dyDescent="0.25">
      <c r="A19" s="142" t="s">
        <v>372</v>
      </c>
      <c r="B19" s="147">
        <f>SUM(B17:B18)</f>
        <v>2</v>
      </c>
      <c r="C19" s="146"/>
      <c r="D19" s="147">
        <v>14</v>
      </c>
      <c r="E19" s="148">
        <f t="shared" si="0"/>
        <v>16</v>
      </c>
      <c r="F19" s="2"/>
      <c r="G19" s="2"/>
    </row>
    <row r="20" spans="1:7" ht="38.25" x14ac:dyDescent="0.25">
      <c r="A20" s="145" t="s">
        <v>373</v>
      </c>
      <c r="B20" s="147">
        <v>2</v>
      </c>
      <c r="C20" s="147">
        <v>0</v>
      </c>
      <c r="D20" s="147">
        <v>0</v>
      </c>
      <c r="E20" s="148">
        <f t="shared" si="0"/>
        <v>2</v>
      </c>
      <c r="F20" s="2"/>
      <c r="G20" s="2"/>
    </row>
    <row r="21" spans="1:7" x14ac:dyDescent="0.25">
      <c r="A21" s="145" t="s">
        <v>374</v>
      </c>
      <c r="B21" s="147">
        <v>0</v>
      </c>
      <c r="C21" s="147"/>
      <c r="D21" s="147"/>
      <c r="E21" s="148">
        <f t="shared" si="0"/>
        <v>0</v>
      </c>
      <c r="F21" s="2"/>
      <c r="G21" s="2"/>
    </row>
    <row r="22" spans="1:7" x14ac:dyDescent="0.25">
      <c r="A22" s="145" t="s">
        <v>375</v>
      </c>
      <c r="B22" s="147">
        <v>0</v>
      </c>
      <c r="C22" s="147"/>
      <c r="D22" s="147"/>
      <c r="E22" s="148">
        <f t="shared" si="0"/>
        <v>0</v>
      </c>
      <c r="F22" s="2"/>
      <c r="G22" s="2"/>
    </row>
    <row r="23" spans="1:7" x14ac:dyDescent="0.25">
      <c r="A23" s="142" t="s">
        <v>376</v>
      </c>
      <c r="B23" s="147">
        <f>SUM(B20:B22)</f>
        <v>2</v>
      </c>
      <c r="C23" s="147">
        <v>0</v>
      </c>
      <c r="D23" s="147"/>
      <c r="E23" s="148">
        <f t="shared" si="0"/>
        <v>2</v>
      </c>
      <c r="F23" s="2"/>
      <c r="G23" s="2"/>
    </row>
    <row r="24" spans="1:7" x14ac:dyDescent="0.25">
      <c r="A24" s="145" t="s">
        <v>377</v>
      </c>
      <c r="B24" s="147">
        <v>1</v>
      </c>
      <c r="C24" s="147"/>
      <c r="D24" s="147"/>
      <c r="E24" s="148">
        <f t="shared" si="0"/>
        <v>1</v>
      </c>
      <c r="F24" s="2"/>
      <c r="G24" s="2"/>
    </row>
    <row r="25" spans="1:7" x14ac:dyDescent="0.25">
      <c r="A25" s="145" t="s">
        <v>378</v>
      </c>
      <c r="B25" s="147">
        <v>5</v>
      </c>
      <c r="C25" s="147"/>
      <c r="D25" s="147"/>
      <c r="E25" s="148">
        <f t="shared" si="0"/>
        <v>5</v>
      </c>
      <c r="F25" s="2"/>
      <c r="G25" s="2"/>
    </row>
    <row r="26" spans="1:7" ht="25.5" x14ac:dyDescent="0.25">
      <c r="A26" s="145" t="s">
        <v>379</v>
      </c>
      <c r="B26" s="147">
        <v>1</v>
      </c>
      <c r="C26" s="147"/>
      <c r="D26" s="147"/>
      <c r="E26" s="148">
        <f t="shared" si="0"/>
        <v>1</v>
      </c>
      <c r="F26" s="2"/>
      <c r="G26" s="2"/>
    </row>
    <row r="27" spans="1:7" x14ac:dyDescent="0.25">
      <c r="A27" s="142" t="s">
        <v>380</v>
      </c>
      <c r="B27" s="147">
        <f>SUM(B24:B26)</f>
        <v>7</v>
      </c>
      <c r="C27" s="147"/>
      <c r="D27" s="147"/>
      <c r="E27" s="148">
        <f t="shared" si="0"/>
        <v>7</v>
      </c>
      <c r="F27" s="2"/>
      <c r="G27" s="2"/>
    </row>
    <row r="28" spans="1:7" ht="25.5" x14ac:dyDescent="0.25">
      <c r="A28" s="142" t="s">
        <v>381</v>
      </c>
      <c r="B28" s="149">
        <f>SUM(B19+B23+B27)</f>
        <v>11</v>
      </c>
      <c r="C28" s="149">
        <v>0</v>
      </c>
      <c r="D28" s="149">
        <v>15</v>
      </c>
      <c r="E28" s="150">
        <f t="shared" si="0"/>
        <v>26</v>
      </c>
      <c r="F28" s="2"/>
      <c r="G28" s="2"/>
    </row>
    <row r="29" spans="1:7" ht="25.5" x14ac:dyDescent="0.25">
      <c r="A29" s="145" t="s">
        <v>382</v>
      </c>
      <c r="B29" s="147"/>
      <c r="C29" s="147"/>
      <c r="D29" s="147"/>
      <c r="E29" s="148">
        <f t="shared" si="0"/>
        <v>0</v>
      </c>
      <c r="F29" s="2"/>
      <c r="G29" s="2"/>
    </row>
    <row r="30" spans="1:7" ht="38.25" x14ac:dyDescent="0.25">
      <c r="A30" s="145" t="s">
        <v>383</v>
      </c>
      <c r="B30" s="147"/>
      <c r="C30" s="147"/>
      <c r="D30" s="147"/>
      <c r="E30" s="148">
        <f t="shared" si="0"/>
        <v>0</v>
      </c>
      <c r="F30" s="2"/>
      <c r="G30" s="2"/>
    </row>
    <row r="31" spans="1:7" ht="25.5" x14ac:dyDescent="0.25">
      <c r="A31" s="145" t="s">
        <v>384</v>
      </c>
      <c r="B31" s="147"/>
      <c r="C31" s="147"/>
      <c r="D31" s="147"/>
      <c r="E31" s="148">
        <f t="shared" si="0"/>
        <v>0</v>
      </c>
      <c r="F31" s="2"/>
      <c r="G31" s="2"/>
    </row>
    <row r="32" spans="1:7" x14ac:dyDescent="0.25">
      <c r="A32" s="145" t="s">
        <v>385</v>
      </c>
      <c r="B32" s="147"/>
      <c r="C32" s="147"/>
      <c r="D32" s="147"/>
      <c r="E32" s="148">
        <f t="shared" si="0"/>
        <v>0</v>
      </c>
      <c r="F32" s="2"/>
      <c r="G32" s="2"/>
    </row>
    <row r="33" spans="1:7" ht="25.5" x14ac:dyDescent="0.25">
      <c r="A33" s="142" t="s">
        <v>386</v>
      </c>
      <c r="B33" s="147">
        <v>0</v>
      </c>
      <c r="C33" s="147">
        <v>0</v>
      </c>
      <c r="D33" s="147">
        <v>0</v>
      </c>
      <c r="E33" s="148">
        <v>0</v>
      </c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</sheetData>
  <sheetProtection selectLockedCells="1" selectUnlockedCells="1"/>
  <mergeCells count="4">
    <mergeCell ref="A1:E1"/>
    <mergeCell ref="A2:E2"/>
    <mergeCell ref="A3:E3"/>
    <mergeCell ref="A4:E4"/>
  </mergeCells>
  <pageMargins left="1" right="1" top="1" bottom="1" header="0.51180555555555551" footer="0.51180555555555551"/>
  <pageSetup paperSize="8" firstPageNumber="0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F38"/>
  <sheetViews>
    <sheetView workbookViewId="0">
      <selection activeCell="F6" sqref="F6"/>
    </sheetView>
  </sheetViews>
  <sheetFormatPr defaultRowHeight="15" x14ac:dyDescent="0.25"/>
  <cols>
    <col min="1" max="1" width="65.42578125" customWidth="1"/>
    <col min="3" max="3" width="14.140625" style="106" customWidth="1"/>
    <col min="4" max="4" width="11.28515625" customWidth="1"/>
    <col min="5" max="5" width="10.85546875" customWidth="1"/>
    <col min="6" max="6" width="12.85546875" customWidth="1"/>
  </cols>
  <sheetData>
    <row r="1" spans="1:6" ht="14.45" customHeight="1" x14ac:dyDescent="0.25">
      <c r="A1" s="347" t="s">
        <v>387</v>
      </c>
      <c r="B1" s="347"/>
      <c r="C1" s="347"/>
      <c r="D1" s="347"/>
      <c r="E1" s="347"/>
      <c r="F1" s="347"/>
    </row>
    <row r="2" spans="1:6" s="46" customFormat="1" x14ac:dyDescent="0.25">
      <c r="A2" s="46" t="s">
        <v>388</v>
      </c>
    </row>
    <row r="3" spans="1:6" ht="28.5" customHeight="1" x14ac:dyDescent="0.25">
      <c r="A3" s="349" t="s">
        <v>0</v>
      </c>
      <c r="B3" s="349"/>
      <c r="C3" s="349"/>
      <c r="D3" s="349"/>
      <c r="E3" s="349"/>
      <c r="F3" s="349"/>
    </row>
    <row r="4" spans="1:6" ht="26.25" customHeight="1" x14ac:dyDescent="0.25">
      <c r="A4" s="344" t="s">
        <v>389</v>
      </c>
      <c r="B4" s="344"/>
      <c r="C4" s="344"/>
      <c r="D4" s="344"/>
      <c r="E4" s="344"/>
      <c r="F4" s="344"/>
    </row>
    <row r="5" spans="1:6" ht="18.75" customHeight="1" x14ac:dyDescent="0.25">
      <c r="A5" s="151"/>
      <c r="B5" s="152"/>
      <c r="C5" s="153"/>
    </row>
    <row r="6" spans="1:6" ht="12.75" customHeight="1" x14ac:dyDescent="0.25">
      <c r="A6" s="2"/>
      <c r="B6" s="2"/>
      <c r="C6" s="45"/>
    </row>
    <row r="7" spans="1:6" ht="48.75" x14ac:dyDescent="0.25">
      <c r="A7" s="154" t="s">
        <v>390</v>
      </c>
      <c r="B7" s="155" t="s">
        <v>391</v>
      </c>
      <c r="C7" s="156" t="s">
        <v>139</v>
      </c>
      <c r="D7" s="156" t="s">
        <v>392</v>
      </c>
      <c r="E7" s="156" t="s">
        <v>166</v>
      </c>
      <c r="F7" s="157" t="s">
        <v>167</v>
      </c>
    </row>
    <row r="8" spans="1:6" x14ac:dyDescent="0.25">
      <c r="A8" s="158" t="s">
        <v>393</v>
      </c>
      <c r="B8" s="159" t="s">
        <v>394</v>
      </c>
      <c r="C8" s="12">
        <v>0</v>
      </c>
      <c r="D8" s="12">
        <v>0</v>
      </c>
      <c r="E8" s="12">
        <v>0</v>
      </c>
      <c r="F8" s="12">
        <f t="shared" ref="F8:F35" si="0">SUM(C8:E8)</f>
        <v>0</v>
      </c>
    </row>
    <row r="9" spans="1:6" x14ac:dyDescent="0.25">
      <c r="A9" s="158" t="s">
        <v>395</v>
      </c>
      <c r="B9" s="159" t="s">
        <v>394</v>
      </c>
      <c r="C9" s="12">
        <v>0</v>
      </c>
      <c r="D9" s="12">
        <v>0</v>
      </c>
      <c r="E9" s="12">
        <v>0</v>
      </c>
      <c r="F9" s="12">
        <f t="shared" si="0"/>
        <v>0</v>
      </c>
    </row>
    <row r="10" spans="1:6" ht="25.5" x14ac:dyDescent="0.25">
      <c r="A10" s="158" t="s">
        <v>396</v>
      </c>
      <c r="B10" s="159" t="s">
        <v>394</v>
      </c>
      <c r="C10" s="12">
        <v>0</v>
      </c>
      <c r="D10" s="12">
        <v>0</v>
      </c>
      <c r="E10" s="12">
        <v>0</v>
      </c>
      <c r="F10" s="12">
        <f t="shared" si="0"/>
        <v>0</v>
      </c>
    </row>
    <row r="11" spans="1:6" x14ac:dyDescent="0.25">
      <c r="A11" s="158" t="s">
        <v>397</v>
      </c>
      <c r="B11" s="159" t="s">
        <v>394</v>
      </c>
      <c r="C11" s="12">
        <v>0</v>
      </c>
      <c r="D11" s="12">
        <v>0</v>
      </c>
      <c r="E11" s="12">
        <v>0</v>
      </c>
      <c r="F11" s="12">
        <f t="shared" si="0"/>
        <v>0</v>
      </c>
    </row>
    <row r="12" spans="1:6" x14ac:dyDescent="0.25">
      <c r="A12" s="160" t="s">
        <v>398</v>
      </c>
      <c r="B12" s="159" t="s">
        <v>394</v>
      </c>
      <c r="C12" s="12">
        <v>377940</v>
      </c>
      <c r="D12" s="12">
        <v>0</v>
      </c>
      <c r="E12" s="12">
        <v>0</v>
      </c>
      <c r="F12" s="12">
        <f t="shared" si="0"/>
        <v>377940</v>
      </c>
    </row>
    <row r="13" spans="1:6" x14ac:dyDescent="0.25">
      <c r="A13" s="160" t="s">
        <v>399</v>
      </c>
      <c r="B13" s="159" t="s">
        <v>394</v>
      </c>
      <c r="C13" s="12">
        <v>0</v>
      </c>
      <c r="D13" s="12">
        <v>0</v>
      </c>
      <c r="E13" s="12">
        <v>0</v>
      </c>
      <c r="F13" s="12">
        <f t="shared" si="0"/>
        <v>0</v>
      </c>
    </row>
    <row r="14" spans="1:6" x14ac:dyDescent="0.25">
      <c r="A14" s="158" t="s">
        <v>400</v>
      </c>
      <c r="B14" s="159" t="s">
        <v>401</v>
      </c>
      <c r="C14" s="12">
        <v>0</v>
      </c>
      <c r="D14" s="12">
        <v>0</v>
      </c>
      <c r="E14" s="12">
        <v>0</v>
      </c>
      <c r="F14" s="12">
        <f t="shared" si="0"/>
        <v>0</v>
      </c>
    </row>
    <row r="15" spans="1:6" x14ac:dyDescent="0.25">
      <c r="A15" s="158" t="s">
        <v>402</v>
      </c>
      <c r="B15" s="159" t="s">
        <v>403</v>
      </c>
      <c r="C15" s="12">
        <v>0</v>
      </c>
      <c r="D15" s="12">
        <v>0</v>
      </c>
      <c r="E15" s="12">
        <v>0</v>
      </c>
      <c r="F15" s="12">
        <f t="shared" si="0"/>
        <v>0</v>
      </c>
    </row>
    <row r="16" spans="1:6" x14ac:dyDescent="0.25">
      <c r="A16" s="158" t="s">
        <v>404</v>
      </c>
      <c r="B16" s="159" t="s">
        <v>403</v>
      </c>
      <c r="C16" s="12">
        <v>0</v>
      </c>
      <c r="D16" s="12">
        <v>0</v>
      </c>
      <c r="E16" s="12">
        <v>0</v>
      </c>
      <c r="F16" s="12">
        <f t="shared" si="0"/>
        <v>0</v>
      </c>
    </row>
    <row r="17" spans="1:6" x14ac:dyDescent="0.25">
      <c r="A17" s="160" t="s">
        <v>405</v>
      </c>
      <c r="B17" s="159" t="s">
        <v>403</v>
      </c>
      <c r="C17" s="12">
        <v>0</v>
      </c>
      <c r="D17" s="12">
        <v>0</v>
      </c>
      <c r="E17" s="12">
        <v>0</v>
      </c>
      <c r="F17" s="12">
        <f t="shared" si="0"/>
        <v>0</v>
      </c>
    </row>
    <row r="18" spans="1:6" x14ac:dyDescent="0.25">
      <c r="A18" s="160" t="s">
        <v>406</v>
      </c>
      <c r="B18" s="159" t="s">
        <v>403</v>
      </c>
      <c r="C18" s="12">
        <v>0</v>
      </c>
      <c r="D18" s="12">
        <v>0</v>
      </c>
      <c r="E18" s="12">
        <v>0</v>
      </c>
      <c r="F18" s="12">
        <f t="shared" si="0"/>
        <v>0</v>
      </c>
    </row>
    <row r="19" spans="1:6" x14ac:dyDescent="0.25">
      <c r="A19" s="160" t="s">
        <v>407</v>
      </c>
      <c r="B19" s="159" t="s">
        <v>403</v>
      </c>
      <c r="C19" s="12">
        <v>0</v>
      </c>
      <c r="D19" s="12">
        <v>0</v>
      </c>
      <c r="E19" s="12">
        <v>0</v>
      </c>
      <c r="F19" s="12">
        <f t="shared" si="0"/>
        <v>0</v>
      </c>
    </row>
    <row r="20" spans="1:6" ht="25.5" x14ac:dyDescent="0.25">
      <c r="A20" s="161" t="s">
        <v>408</v>
      </c>
      <c r="B20" s="159" t="s">
        <v>403</v>
      </c>
      <c r="C20" s="12">
        <v>0</v>
      </c>
      <c r="D20" s="12">
        <v>0</v>
      </c>
      <c r="E20" s="12">
        <v>0</v>
      </c>
      <c r="F20" s="12">
        <f t="shared" si="0"/>
        <v>0</v>
      </c>
    </row>
    <row r="21" spans="1:6" x14ac:dyDescent="0.25">
      <c r="A21" s="158" t="s">
        <v>409</v>
      </c>
      <c r="B21" s="159" t="s">
        <v>410</v>
      </c>
      <c r="C21" s="12">
        <v>0</v>
      </c>
      <c r="D21" s="12">
        <v>0</v>
      </c>
      <c r="E21" s="12">
        <v>0</v>
      </c>
      <c r="F21" s="12">
        <f t="shared" si="0"/>
        <v>0</v>
      </c>
    </row>
    <row r="22" spans="1:6" x14ac:dyDescent="0.25">
      <c r="A22" s="158" t="s">
        <v>411</v>
      </c>
      <c r="B22" s="159" t="s">
        <v>250</v>
      </c>
      <c r="C22" s="12">
        <v>0</v>
      </c>
      <c r="D22" s="12">
        <v>0</v>
      </c>
      <c r="E22" s="12">
        <v>0</v>
      </c>
      <c r="F22" s="12">
        <f t="shared" si="0"/>
        <v>0</v>
      </c>
    </row>
    <row r="23" spans="1:6" x14ac:dyDescent="0.25">
      <c r="A23" s="158" t="s">
        <v>412</v>
      </c>
      <c r="B23" s="159" t="s">
        <v>250</v>
      </c>
      <c r="C23" s="12">
        <v>650000</v>
      </c>
      <c r="D23" s="12">
        <v>0</v>
      </c>
      <c r="E23" s="12">
        <v>0</v>
      </c>
      <c r="F23" s="12">
        <f t="shared" si="0"/>
        <v>650000</v>
      </c>
    </row>
    <row r="24" spans="1:6" x14ac:dyDescent="0.25">
      <c r="A24" s="160" t="s">
        <v>413</v>
      </c>
      <c r="B24" s="159" t="s">
        <v>250</v>
      </c>
      <c r="C24" s="12">
        <v>1918559</v>
      </c>
      <c r="D24" s="12">
        <v>0</v>
      </c>
      <c r="E24" s="12">
        <v>0</v>
      </c>
      <c r="F24" s="12">
        <f t="shared" si="0"/>
        <v>1918559</v>
      </c>
    </row>
    <row r="25" spans="1:6" x14ac:dyDescent="0.25">
      <c r="A25" s="160" t="s">
        <v>414</v>
      </c>
      <c r="B25" s="159" t="s">
        <v>250</v>
      </c>
      <c r="C25" s="12">
        <v>0</v>
      </c>
      <c r="D25" s="12">
        <v>0</v>
      </c>
      <c r="E25" s="12">
        <v>0</v>
      </c>
      <c r="F25" s="12">
        <f t="shared" si="0"/>
        <v>0</v>
      </c>
    </row>
    <row r="26" spans="1:6" x14ac:dyDescent="0.25">
      <c r="A26" s="160" t="s">
        <v>415</v>
      </c>
      <c r="B26" s="159" t="s">
        <v>250</v>
      </c>
      <c r="C26" s="12">
        <v>1000000</v>
      </c>
      <c r="D26" s="12">
        <v>0</v>
      </c>
      <c r="E26" s="12">
        <v>0</v>
      </c>
      <c r="F26" s="12">
        <f t="shared" si="0"/>
        <v>1000000</v>
      </c>
    </row>
    <row r="27" spans="1:6" x14ac:dyDescent="0.25">
      <c r="A27" s="160" t="s">
        <v>416</v>
      </c>
      <c r="B27" s="159" t="s">
        <v>250</v>
      </c>
      <c r="C27" s="12">
        <v>0</v>
      </c>
      <c r="D27" s="12">
        <v>0</v>
      </c>
      <c r="E27" s="12">
        <v>0</v>
      </c>
      <c r="F27" s="12">
        <f t="shared" si="0"/>
        <v>0</v>
      </c>
    </row>
    <row r="28" spans="1:6" ht="25.5" x14ac:dyDescent="0.25">
      <c r="A28" s="160" t="s">
        <v>417</v>
      </c>
      <c r="B28" s="159" t="s">
        <v>250</v>
      </c>
      <c r="C28" s="12">
        <v>0</v>
      </c>
      <c r="D28" s="12">
        <v>0</v>
      </c>
      <c r="E28" s="12">
        <v>0</v>
      </c>
      <c r="F28" s="12">
        <f t="shared" si="0"/>
        <v>0</v>
      </c>
    </row>
    <row r="29" spans="1:6" x14ac:dyDescent="0.25">
      <c r="A29" s="160" t="s">
        <v>418</v>
      </c>
      <c r="B29" s="159" t="s">
        <v>250</v>
      </c>
      <c r="C29" s="12">
        <v>0</v>
      </c>
      <c r="D29" s="12">
        <v>0</v>
      </c>
      <c r="E29" s="12">
        <v>0</v>
      </c>
      <c r="F29" s="12">
        <f t="shared" si="0"/>
        <v>0</v>
      </c>
    </row>
    <row r="30" spans="1:6" x14ac:dyDescent="0.25">
      <c r="A30" s="160" t="s">
        <v>419</v>
      </c>
      <c r="B30" s="159" t="s">
        <v>250</v>
      </c>
      <c r="C30" s="12"/>
      <c r="D30" s="12">
        <v>0</v>
      </c>
      <c r="E30" s="12">
        <v>0</v>
      </c>
      <c r="F30" s="12">
        <f t="shared" si="0"/>
        <v>0</v>
      </c>
    </row>
    <row r="31" spans="1:6" x14ac:dyDescent="0.25">
      <c r="A31" s="160" t="s">
        <v>420</v>
      </c>
      <c r="B31" s="159" t="s">
        <v>250</v>
      </c>
      <c r="C31" s="12">
        <v>0</v>
      </c>
      <c r="D31" s="12">
        <v>0</v>
      </c>
      <c r="E31" s="12">
        <v>0</v>
      </c>
      <c r="F31" s="12">
        <f t="shared" si="0"/>
        <v>0</v>
      </c>
    </row>
    <row r="32" spans="1:6" x14ac:dyDescent="0.25">
      <c r="A32" s="160" t="s">
        <v>421</v>
      </c>
      <c r="B32" s="162" t="s">
        <v>250</v>
      </c>
      <c r="C32" s="72">
        <v>0</v>
      </c>
      <c r="D32" s="12">
        <v>0</v>
      </c>
      <c r="E32" s="12">
        <v>0</v>
      </c>
      <c r="F32" s="12">
        <f t="shared" si="0"/>
        <v>0</v>
      </c>
    </row>
    <row r="33" spans="1:6" x14ac:dyDescent="0.25">
      <c r="A33" s="160" t="s">
        <v>422</v>
      </c>
      <c r="B33" s="162" t="s">
        <v>250</v>
      </c>
      <c r="C33" s="12">
        <v>0</v>
      </c>
      <c r="D33" s="12">
        <v>0</v>
      </c>
      <c r="E33" s="12">
        <v>0</v>
      </c>
      <c r="F33" s="12">
        <f t="shared" si="0"/>
        <v>0</v>
      </c>
    </row>
    <row r="34" spans="1:6" ht="25.5" x14ac:dyDescent="0.25">
      <c r="A34" s="160" t="s">
        <v>423</v>
      </c>
      <c r="B34" s="159" t="s">
        <v>250</v>
      </c>
      <c r="C34" s="12">
        <v>0</v>
      </c>
      <c r="D34" s="12">
        <v>0</v>
      </c>
      <c r="E34" s="12">
        <v>0</v>
      </c>
      <c r="F34" s="12">
        <f t="shared" si="0"/>
        <v>0</v>
      </c>
    </row>
    <row r="35" spans="1:6" ht="25.5" x14ac:dyDescent="0.25">
      <c r="A35" s="160" t="s">
        <v>424</v>
      </c>
      <c r="B35" s="159" t="s">
        <v>250</v>
      </c>
      <c r="C35" s="12">
        <v>0</v>
      </c>
      <c r="D35" s="12">
        <v>0</v>
      </c>
      <c r="E35" s="12">
        <v>0</v>
      </c>
      <c r="F35" s="12">
        <f t="shared" si="0"/>
        <v>0</v>
      </c>
    </row>
    <row r="36" spans="1:6" ht="21" customHeight="1" x14ac:dyDescent="0.25">
      <c r="A36" s="163" t="s">
        <v>425</v>
      </c>
      <c r="B36" s="164" t="s">
        <v>253</v>
      </c>
      <c r="C36" s="165">
        <f>SUM(C8:C35)</f>
        <v>3946499</v>
      </c>
      <c r="D36" s="165">
        <f>SUM(D8:D35)</f>
        <v>0</v>
      </c>
      <c r="E36" s="165">
        <f>SUM(E8:E35)</f>
        <v>0</v>
      </c>
      <c r="F36" s="165">
        <f>SUM(F8:F35)</f>
        <v>3946499</v>
      </c>
    </row>
    <row r="37" spans="1:6" x14ac:dyDescent="0.25">
      <c r="A37" s="13"/>
      <c r="B37" s="13"/>
      <c r="C37" s="13"/>
      <c r="D37" s="13"/>
      <c r="E37" s="13"/>
      <c r="F37" s="13"/>
    </row>
    <row r="38" spans="1:6" x14ac:dyDescent="0.25">
      <c r="A38" s="13"/>
      <c r="B38" s="13"/>
      <c r="C38" s="13"/>
      <c r="D38" s="13"/>
      <c r="E38" s="13"/>
      <c r="F38" s="13"/>
    </row>
  </sheetData>
  <sheetProtection selectLockedCells="1" selectUnlockedCells="1"/>
  <mergeCells count="3">
    <mergeCell ref="A1:F1"/>
    <mergeCell ref="A3:F3"/>
    <mergeCell ref="A4:F4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M283"/>
  <sheetViews>
    <sheetView zoomScaleSheetLayoutView="120" workbookViewId="0">
      <selection activeCell="H4" sqref="H4"/>
    </sheetView>
  </sheetViews>
  <sheetFormatPr defaultRowHeight="15" x14ac:dyDescent="0.25"/>
  <cols>
    <col min="1" max="1" width="63.5703125" customWidth="1"/>
    <col min="3" max="3" width="14.28515625" customWidth="1"/>
    <col min="4" max="5" width="11.28515625" customWidth="1"/>
    <col min="6" max="6" width="14.5703125" customWidth="1"/>
    <col min="7" max="7" width="13.7109375" customWidth="1"/>
    <col min="8" max="8" width="13.28515625" customWidth="1"/>
    <col min="9" max="9" width="11.5703125" customWidth="1"/>
    <col min="10" max="10" width="12.5703125" customWidth="1"/>
    <col min="12" max="13" width="9.85546875" customWidth="1"/>
  </cols>
  <sheetData>
    <row r="1" spans="1:13" ht="14.45" customHeight="1" x14ac:dyDescent="0.25">
      <c r="A1" s="347" t="s">
        <v>426</v>
      </c>
      <c r="B1" s="347"/>
      <c r="C1" s="347"/>
      <c r="D1" s="347"/>
      <c r="E1" s="347"/>
      <c r="F1" s="347"/>
      <c r="G1" s="347"/>
      <c r="H1" s="347"/>
      <c r="I1" s="347"/>
      <c r="J1" s="347"/>
    </row>
    <row r="2" spans="1:13" s="46" customFormat="1" ht="14.45" customHeight="1" x14ac:dyDescent="0.25">
      <c r="A2" s="347" t="s">
        <v>427</v>
      </c>
      <c r="B2" s="347"/>
      <c r="C2" s="347"/>
      <c r="D2" s="347"/>
      <c r="E2" s="347"/>
      <c r="F2" s="347"/>
      <c r="G2" s="347"/>
      <c r="H2" s="347"/>
    </row>
    <row r="3" spans="1:13" ht="25.5" customHeight="1" x14ac:dyDescent="0.25">
      <c r="A3" s="344" t="s">
        <v>0</v>
      </c>
      <c r="B3" s="344"/>
      <c r="C3" s="344"/>
      <c r="D3" s="344"/>
      <c r="E3" s="344"/>
      <c r="F3" s="344"/>
    </row>
    <row r="4" spans="1:13" ht="26.25" customHeight="1" x14ac:dyDescent="0.25">
      <c r="A4" s="344" t="s">
        <v>428</v>
      </c>
      <c r="B4" s="344"/>
      <c r="C4" s="344"/>
      <c r="D4" s="344"/>
      <c r="E4" s="344"/>
      <c r="F4" s="344"/>
    </row>
    <row r="5" spans="1:13" x14ac:dyDescent="0.25">
      <c r="A5" s="2"/>
      <c r="B5" s="2"/>
      <c r="C5" s="2"/>
      <c r="D5" s="2"/>
      <c r="E5" s="2"/>
      <c r="F5" s="2"/>
    </row>
    <row r="6" spans="1:13" ht="42" customHeight="1" x14ac:dyDescent="0.25">
      <c r="A6" s="5" t="s">
        <v>5</v>
      </c>
      <c r="B6" s="6" t="s">
        <v>6</v>
      </c>
      <c r="C6" s="143" t="s">
        <v>7</v>
      </c>
      <c r="D6" s="143" t="s">
        <v>8</v>
      </c>
      <c r="E6" s="143" t="s">
        <v>9</v>
      </c>
      <c r="F6" s="144" t="s">
        <v>10</v>
      </c>
      <c r="G6" s="143" t="s">
        <v>139</v>
      </c>
      <c r="H6" s="143" t="s">
        <v>153</v>
      </c>
      <c r="I6" s="143" t="s">
        <v>429</v>
      </c>
      <c r="J6" s="144" t="s">
        <v>10</v>
      </c>
    </row>
    <row r="7" spans="1:13" x14ac:dyDescent="0.25">
      <c r="A7" s="166" t="s">
        <v>430</v>
      </c>
      <c r="B7" s="14" t="s">
        <v>259</v>
      </c>
      <c r="C7" s="167">
        <v>68026305</v>
      </c>
      <c r="D7" s="167">
        <v>0</v>
      </c>
      <c r="E7" s="167">
        <v>0</v>
      </c>
      <c r="F7" s="168">
        <f>SUM(C7:E7)</f>
        <v>68026305</v>
      </c>
      <c r="G7" s="169">
        <v>46381215</v>
      </c>
      <c r="H7" s="170">
        <v>0</v>
      </c>
      <c r="I7" s="170">
        <v>0</v>
      </c>
      <c r="J7" s="169">
        <f t="shared" ref="J7:J13" si="0">SUM(G7:I7)</f>
        <v>46381215</v>
      </c>
    </row>
    <row r="8" spans="1:13" x14ac:dyDescent="0.25">
      <c r="A8" s="166" t="s">
        <v>431</v>
      </c>
      <c r="B8" s="14"/>
      <c r="C8" s="167"/>
      <c r="D8" s="167"/>
      <c r="E8" s="167"/>
      <c r="F8" s="168"/>
      <c r="G8" s="169">
        <v>8738796</v>
      </c>
      <c r="H8" s="170"/>
      <c r="I8" s="170"/>
      <c r="J8" s="169">
        <f t="shared" si="0"/>
        <v>8738796</v>
      </c>
    </row>
    <row r="9" spans="1:13" x14ac:dyDescent="0.25">
      <c r="A9" s="166" t="s">
        <v>432</v>
      </c>
      <c r="B9" s="14"/>
      <c r="C9" s="167"/>
      <c r="D9" s="167"/>
      <c r="E9" s="167"/>
      <c r="F9" s="168"/>
      <c r="G9" s="169">
        <v>2560041</v>
      </c>
      <c r="H9" s="170"/>
      <c r="I9" s="170"/>
      <c r="J9" s="169">
        <f t="shared" si="0"/>
        <v>2560041</v>
      </c>
    </row>
    <row r="10" spans="1:13" x14ac:dyDescent="0.25">
      <c r="A10" s="166" t="s">
        <v>433</v>
      </c>
      <c r="B10" s="14"/>
      <c r="C10" s="167"/>
      <c r="D10" s="167"/>
      <c r="E10" s="167"/>
      <c r="F10" s="168"/>
      <c r="G10" s="169">
        <v>1358274</v>
      </c>
      <c r="H10" s="170"/>
      <c r="I10" s="170"/>
      <c r="J10" s="169">
        <f t="shared" si="0"/>
        <v>1358274</v>
      </c>
    </row>
    <row r="11" spans="1:13" x14ac:dyDescent="0.25">
      <c r="A11" s="166" t="s">
        <v>434</v>
      </c>
      <c r="B11" s="14"/>
      <c r="C11" s="167"/>
      <c r="D11" s="167"/>
      <c r="E11" s="167"/>
      <c r="F11" s="168"/>
      <c r="G11" s="169">
        <v>10557064</v>
      </c>
      <c r="H11" s="170"/>
      <c r="I11" s="170"/>
      <c r="J11" s="169">
        <f t="shared" si="0"/>
        <v>10557064</v>
      </c>
    </row>
    <row r="12" spans="1:13" x14ac:dyDescent="0.25">
      <c r="A12" s="166" t="s">
        <v>435</v>
      </c>
      <c r="B12" s="14" t="s">
        <v>259</v>
      </c>
      <c r="C12" s="167">
        <v>3915698</v>
      </c>
      <c r="D12" s="167">
        <v>0</v>
      </c>
      <c r="E12" s="167">
        <v>0</v>
      </c>
      <c r="F12" s="168">
        <f>SUM(C12:E12)</f>
        <v>3915698</v>
      </c>
      <c r="G12" s="169">
        <v>5663116</v>
      </c>
      <c r="H12" s="170">
        <v>0</v>
      </c>
      <c r="I12" s="170">
        <v>0</v>
      </c>
      <c r="J12" s="169">
        <f t="shared" si="0"/>
        <v>5663116</v>
      </c>
      <c r="L12" s="106"/>
    </row>
    <row r="13" spans="1:13" x14ac:dyDescent="0.25">
      <c r="A13" s="166" t="s">
        <v>436</v>
      </c>
      <c r="B13" s="14" t="s">
        <v>259</v>
      </c>
      <c r="C13" s="167"/>
      <c r="D13" s="167"/>
      <c r="E13" s="167"/>
      <c r="F13" s="168"/>
      <c r="G13" s="169">
        <v>80000</v>
      </c>
      <c r="H13" s="170">
        <v>0</v>
      </c>
      <c r="I13" s="170">
        <v>0</v>
      </c>
      <c r="J13" s="169">
        <f t="shared" si="0"/>
        <v>80000</v>
      </c>
      <c r="L13" s="106"/>
    </row>
    <row r="14" spans="1:13" x14ac:dyDescent="0.25">
      <c r="A14" s="171" t="s">
        <v>258</v>
      </c>
      <c r="B14" s="140" t="s">
        <v>259</v>
      </c>
      <c r="C14" s="33">
        <f>SUM(C7:C12)</f>
        <v>71942003</v>
      </c>
      <c r="D14" s="33">
        <f>SUM(D7:D12)</f>
        <v>0</v>
      </c>
      <c r="E14" s="33">
        <f>SUM(E7:E12)</f>
        <v>0</v>
      </c>
      <c r="F14" s="33">
        <f>SUM(F7:F12)</f>
        <v>71942003</v>
      </c>
      <c r="G14" s="33">
        <f>SUM(G7:G13)</f>
        <v>75338506</v>
      </c>
      <c r="H14" s="172">
        <v>0</v>
      </c>
      <c r="I14" s="172">
        <v>0</v>
      </c>
      <c r="J14" s="33">
        <f>SUM(J7:J13)</f>
        <v>75338506</v>
      </c>
      <c r="L14" s="106"/>
      <c r="M14" s="106"/>
    </row>
    <row r="15" spans="1:13" ht="25.5" x14ac:dyDescent="0.25">
      <c r="A15" s="134" t="s">
        <v>437</v>
      </c>
      <c r="B15" s="92" t="s">
        <v>438</v>
      </c>
      <c r="C15" s="167">
        <v>0</v>
      </c>
      <c r="D15" s="167">
        <v>0</v>
      </c>
      <c r="E15" s="167">
        <v>0</v>
      </c>
      <c r="F15" s="168">
        <f t="shared" ref="F15:F20" si="1">SUM(C15:E15)</f>
        <v>0</v>
      </c>
      <c r="G15" s="169">
        <v>0</v>
      </c>
      <c r="H15" s="170">
        <v>0</v>
      </c>
      <c r="I15" s="170">
        <v>0</v>
      </c>
      <c r="J15" s="170">
        <v>0</v>
      </c>
    </row>
    <row r="16" spans="1:13" x14ac:dyDescent="0.25">
      <c r="A16" s="134" t="s">
        <v>439</v>
      </c>
      <c r="B16" s="92" t="s">
        <v>440</v>
      </c>
      <c r="C16" s="167">
        <v>0</v>
      </c>
      <c r="D16" s="167">
        <v>0</v>
      </c>
      <c r="E16" s="167">
        <v>0</v>
      </c>
      <c r="F16" s="168">
        <f t="shared" si="1"/>
        <v>0</v>
      </c>
      <c r="G16" s="169">
        <v>0</v>
      </c>
      <c r="H16" s="170">
        <v>0</v>
      </c>
      <c r="I16" s="170">
        <v>0</v>
      </c>
      <c r="J16" s="170">
        <v>0</v>
      </c>
    </row>
    <row r="17" spans="1:10" x14ac:dyDescent="0.25">
      <c r="A17" s="166" t="s">
        <v>441</v>
      </c>
      <c r="B17" s="88" t="s">
        <v>262</v>
      </c>
      <c r="C17" s="173">
        <v>1602054</v>
      </c>
      <c r="D17" s="167">
        <v>0</v>
      </c>
      <c r="E17" s="167">
        <v>0</v>
      </c>
      <c r="F17" s="168">
        <f t="shared" si="1"/>
        <v>1602054</v>
      </c>
      <c r="G17" s="169">
        <v>1816248</v>
      </c>
      <c r="H17" s="170">
        <v>0</v>
      </c>
      <c r="I17" s="170">
        <v>0</v>
      </c>
      <c r="J17" s="169">
        <f t="shared" ref="J17:J23" si="2">SUM(G17:I17)</f>
        <v>1816248</v>
      </c>
    </row>
    <row r="18" spans="1:10" x14ac:dyDescent="0.25">
      <c r="A18" s="166" t="s">
        <v>442</v>
      </c>
      <c r="B18" s="88" t="s">
        <v>262</v>
      </c>
      <c r="C18" s="173">
        <v>756000</v>
      </c>
      <c r="D18" s="167">
        <v>0</v>
      </c>
      <c r="E18" s="167">
        <v>0</v>
      </c>
      <c r="F18" s="168">
        <f t="shared" si="1"/>
        <v>756000</v>
      </c>
      <c r="G18" s="169">
        <v>0</v>
      </c>
      <c r="H18" s="170">
        <v>0</v>
      </c>
      <c r="I18" s="170">
        <v>0</v>
      </c>
      <c r="J18" s="169">
        <f t="shared" si="2"/>
        <v>0</v>
      </c>
    </row>
    <row r="19" spans="1:10" x14ac:dyDescent="0.25">
      <c r="A19" s="166" t="s">
        <v>443</v>
      </c>
      <c r="B19" s="88" t="s">
        <v>262</v>
      </c>
      <c r="C19" s="173">
        <v>100000</v>
      </c>
      <c r="D19" s="167">
        <v>0</v>
      </c>
      <c r="E19" s="167">
        <v>0</v>
      </c>
      <c r="F19" s="168">
        <f t="shared" si="1"/>
        <v>100000</v>
      </c>
      <c r="G19" s="169">
        <v>100000</v>
      </c>
      <c r="H19" s="170">
        <v>0</v>
      </c>
      <c r="I19" s="170">
        <v>0</v>
      </c>
      <c r="J19" s="169">
        <f t="shared" si="2"/>
        <v>100000</v>
      </c>
    </row>
    <row r="20" spans="1:10" x14ac:dyDescent="0.25">
      <c r="A20" s="96" t="s">
        <v>444</v>
      </c>
      <c r="B20" s="88" t="s">
        <v>262</v>
      </c>
      <c r="C20" s="167">
        <v>1520000</v>
      </c>
      <c r="D20" s="167">
        <v>0</v>
      </c>
      <c r="E20" s="167">
        <v>0</v>
      </c>
      <c r="F20" s="168">
        <f t="shared" si="1"/>
        <v>1520000</v>
      </c>
      <c r="G20" s="169">
        <v>1213191</v>
      </c>
      <c r="H20" s="170">
        <v>0</v>
      </c>
      <c r="I20" s="170">
        <v>0</v>
      </c>
      <c r="J20" s="169">
        <f t="shared" si="2"/>
        <v>1213191</v>
      </c>
    </row>
    <row r="21" spans="1:10" x14ac:dyDescent="0.25">
      <c r="A21" s="96" t="s">
        <v>445</v>
      </c>
      <c r="B21" s="88" t="s">
        <v>262</v>
      </c>
      <c r="C21" s="167">
        <v>0</v>
      </c>
      <c r="D21" s="167">
        <v>0</v>
      </c>
      <c r="E21" s="167">
        <v>0</v>
      </c>
      <c r="F21" s="168">
        <v>0</v>
      </c>
      <c r="G21" s="169">
        <v>224289</v>
      </c>
      <c r="H21" s="170">
        <v>0</v>
      </c>
      <c r="I21" s="170">
        <v>0</v>
      </c>
      <c r="J21" s="169">
        <f t="shared" si="2"/>
        <v>224289</v>
      </c>
    </row>
    <row r="22" spans="1:10" x14ac:dyDescent="0.25">
      <c r="A22" s="96" t="s">
        <v>446</v>
      </c>
      <c r="B22" s="88" t="s">
        <v>262</v>
      </c>
      <c r="C22" s="167">
        <v>0</v>
      </c>
      <c r="D22" s="167">
        <v>0</v>
      </c>
      <c r="E22" s="167">
        <v>0</v>
      </c>
      <c r="F22" s="168">
        <v>0</v>
      </c>
      <c r="G22" s="169">
        <v>1813744</v>
      </c>
      <c r="H22" s="170">
        <v>0</v>
      </c>
      <c r="I22" s="170">
        <v>0</v>
      </c>
      <c r="J22" s="169">
        <f t="shared" si="2"/>
        <v>1813744</v>
      </c>
    </row>
    <row r="23" spans="1:10" x14ac:dyDescent="0.25">
      <c r="A23" s="171" t="s">
        <v>261</v>
      </c>
      <c r="B23" s="140" t="s">
        <v>262</v>
      </c>
      <c r="C23" s="33">
        <f>SUM(C17:C20)</f>
        <v>3978054</v>
      </c>
      <c r="D23" s="33">
        <f>SUM(D17:D20)</f>
        <v>0</v>
      </c>
      <c r="E23" s="33">
        <f>SUM(E17:E20)</f>
        <v>0</v>
      </c>
      <c r="F23" s="33">
        <f>SUM(F17:F20)</f>
        <v>3978054</v>
      </c>
      <c r="G23" s="33">
        <f>SUM(G15:G22)</f>
        <v>5167472</v>
      </c>
      <c r="H23" s="174">
        <v>0</v>
      </c>
      <c r="I23" s="174">
        <v>0</v>
      </c>
      <c r="J23" s="33">
        <f t="shared" si="2"/>
        <v>5167472</v>
      </c>
    </row>
    <row r="24" spans="1:10" x14ac:dyDescent="0.25">
      <c r="A24" s="2"/>
      <c r="B24" s="2"/>
      <c r="C24" s="45"/>
      <c r="D24" s="45"/>
      <c r="E24" s="45"/>
      <c r="F24" s="45"/>
    </row>
    <row r="25" spans="1:10" s="177" customFormat="1" ht="24" customHeight="1" x14ac:dyDescent="0.25">
      <c r="A25" s="175" t="s">
        <v>447</v>
      </c>
      <c r="B25" s="175"/>
      <c r="C25" s="176"/>
      <c r="D25" s="176"/>
      <c r="E25" s="176"/>
      <c r="F25" s="176"/>
    </row>
    <row r="26" spans="1:10" x14ac:dyDescent="0.25">
      <c r="A26" s="2"/>
      <c r="B26" s="2"/>
      <c r="C26" s="45"/>
      <c r="D26" s="45"/>
      <c r="E26" s="45"/>
      <c r="F26" s="45"/>
    </row>
    <row r="27" spans="1:10" ht="42.75" customHeight="1" x14ac:dyDescent="0.25">
      <c r="A27" s="5" t="s">
        <v>5</v>
      </c>
      <c r="B27" s="6" t="s">
        <v>6</v>
      </c>
      <c r="C27" s="178" t="s">
        <v>7</v>
      </c>
      <c r="D27" s="178" t="s">
        <v>8</v>
      </c>
      <c r="E27" s="178" t="s">
        <v>9</v>
      </c>
      <c r="F27" s="179" t="s">
        <v>10</v>
      </c>
      <c r="G27" s="178" t="s">
        <v>139</v>
      </c>
      <c r="H27" s="178" t="s">
        <v>153</v>
      </c>
      <c r="I27" s="178" t="s">
        <v>166</v>
      </c>
      <c r="J27" s="179" t="s">
        <v>10</v>
      </c>
    </row>
    <row r="28" spans="1:10" x14ac:dyDescent="0.25">
      <c r="A28" s="11" t="s">
        <v>448</v>
      </c>
      <c r="B28" s="14" t="s">
        <v>38</v>
      </c>
      <c r="C28" s="180">
        <v>0</v>
      </c>
      <c r="D28" s="180">
        <v>0</v>
      </c>
      <c r="E28" s="180">
        <v>0</v>
      </c>
      <c r="F28" s="180">
        <v>0</v>
      </c>
      <c r="G28" s="169">
        <v>961092</v>
      </c>
      <c r="H28" s="169">
        <v>0</v>
      </c>
      <c r="I28" s="170">
        <v>0</v>
      </c>
      <c r="J28" s="169">
        <f t="shared" ref="J28:J31" si="3">SUM(G28:I28)</f>
        <v>961092</v>
      </c>
    </row>
    <row r="29" spans="1:10" x14ac:dyDescent="0.25">
      <c r="A29" s="11" t="s">
        <v>449</v>
      </c>
      <c r="B29" s="14" t="s">
        <v>38</v>
      </c>
      <c r="C29" s="180">
        <v>0</v>
      </c>
      <c r="D29" s="180">
        <v>0</v>
      </c>
      <c r="E29" s="180">
        <v>0</v>
      </c>
      <c r="F29" s="180">
        <v>0</v>
      </c>
      <c r="G29" s="169">
        <v>28800</v>
      </c>
      <c r="H29" s="169">
        <v>0</v>
      </c>
      <c r="I29" s="170">
        <v>0</v>
      </c>
      <c r="J29" s="169">
        <f t="shared" si="3"/>
        <v>28800</v>
      </c>
    </row>
    <row r="30" spans="1:10" x14ac:dyDescent="0.25">
      <c r="A30" s="11" t="s">
        <v>450</v>
      </c>
      <c r="B30" s="14" t="s">
        <v>38</v>
      </c>
      <c r="C30" s="180">
        <v>0</v>
      </c>
      <c r="D30" s="180">
        <v>0</v>
      </c>
      <c r="E30" s="180">
        <v>0</v>
      </c>
      <c r="F30" s="180">
        <v>0</v>
      </c>
      <c r="G30" s="169">
        <v>13336248</v>
      </c>
      <c r="H30" s="169">
        <v>0</v>
      </c>
      <c r="I30" s="170">
        <v>0</v>
      </c>
      <c r="J30" s="169">
        <f t="shared" si="3"/>
        <v>13336248</v>
      </c>
    </row>
    <row r="31" spans="1:10" ht="25.5" x14ac:dyDescent="0.25">
      <c r="A31" s="20" t="s">
        <v>37</v>
      </c>
      <c r="B31" s="21" t="s">
        <v>38</v>
      </c>
      <c r="C31" s="181">
        <v>17781663</v>
      </c>
      <c r="D31" s="181">
        <v>68026305</v>
      </c>
      <c r="E31" s="181">
        <v>68026305</v>
      </c>
      <c r="F31" s="181">
        <f t="shared" ref="F31:F40" si="4">SUM(C31:E31)</f>
        <v>153834273</v>
      </c>
      <c r="G31" s="182">
        <f>SUM(G28:G30)</f>
        <v>14326140</v>
      </c>
      <c r="H31" s="182">
        <v>74719942</v>
      </c>
      <c r="I31" s="183">
        <v>0</v>
      </c>
      <c r="J31" s="182">
        <f t="shared" si="3"/>
        <v>89046082</v>
      </c>
    </row>
    <row r="32" spans="1:10" x14ac:dyDescent="0.25">
      <c r="A32" s="14" t="s">
        <v>43</v>
      </c>
      <c r="B32" s="11" t="s">
        <v>44</v>
      </c>
      <c r="C32" s="173">
        <v>0</v>
      </c>
      <c r="D32" s="173">
        <v>0</v>
      </c>
      <c r="E32" s="173">
        <v>0</v>
      </c>
      <c r="F32" s="173">
        <f t="shared" si="4"/>
        <v>0</v>
      </c>
      <c r="G32" s="170">
        <v>0</v>
      </c>
      <c r="H32" s="170">
        <v>0</v>
      </c>
      <c r="I32" s="170">
        <v>0</v>
      </c>
      <c r="J32" s="170">
        <v>0</v>
      </c>
    </row>
    <row r="33" spans="1:10" x14ac:dyDescent="0.25">
      <c r="A33" s="14" t="s">
        <v>46</v>
      </c>
      <c r="B33" s="11" t="s">
        <v>47</v>
      </c>
      <c r="C33" s="173">
        <v>0</v>
      </c>
      <c r="D33" s="173">
        <v>0</v>
      </c>
      <c r="E33" s="173">
        <v>0</v>
      </c>
      <c r="F33" s="173">
        <f t="shared" si="4"/>
        <v>0</v>
      </c>
      <c r="G33" s="170">
        <v>64474985</v>
      </c>
      <c r="H33" s="170">
        <v>0</v>
      </c>
      <c r="I33" s="170">
        <v>0</v>
      </c>
      <c r="J33" s="170">
        <f>SUM(G33:I33)</f>
        <v>64474985</v>
      </c>
    </row>
    <row r="34" spans="1:10" x14ac:dyDescent="0.25">
      <c r="A34" s="20" t="s">
        <v>451</v>
      </c>
      <c r="B34" s="21" t="s">
        <v>50</v>
      </c>
      <c r="C34" s="181">
        <f>SUM(C32:C33)</f>
        <v>0</v>
      </c>
      <c r="D34" s="181">
        <f>SUM(D32:D33)</f>
        <v>0</v>
      </c>
      <c r="E34" s="181">
        <f>SUM(E32:E33)</f>
        <v>0</v>
      </c>
      <c r="F34" s="181">
        <f t="shared" si="4"/>
        <v>0</v>
      </c>
      <c r="G34" s="183">
        <f>SUM(G32:G33)</f>
        <v>64474985</v>
      </c>
      <c r="H34" s="183">
        <v>0</v>
      </c>
      <c r="I34" s="183">
        <v>0</v>
      </c>
      <c r="J34" s="183">
        <f>SUM(J32:J33)</f>
        <v>64474985</v>
      </c>
    </row>
    <row r="35" spans="1:10" ht="25.5" x14ac:dyDescent="0.25">
      <c r="A35" s="14" t="s">
        <v>452</v>
      </c>
      <c r="B35" s="11" t="s">
        <v>453</v>
      </c>
      <c r="C35" s="173">
        <v>0</v>
      </c>
      <c r="D35" s="173">
        <v>0</v>
      </c>
      <c r="E35" s="173">
        <v>0</v>
      </c>
      <c r="F35" s="173">
        <f t="shared" si="4"/>
        <v>0</v>
      </c>
      <c r="G35" s="170">
        <v>0</v>
      </c>
      <c r="H35" s="170">
        <v>0</v>
      </c>
      <c r="I35" s="170">
        <v>0</v>
      </c>
      <c r="J35" s="170">
        <v>0</v>
      </c>
    </row>
    <row r="36" spans="1:10" x14ac:dyDescent="0.25">
      <c r="A36" s="22" t="s">
        <v>454</v>
      </c>
      <c r="B36" s="11" t="s">
        <v>455</v>
      </c>
      <c r="C36" s="173">
        <v>0</v>
      </c>
      <c r="D36" s="173">
        <v>0</v>
      </c>
      <c r="E36" s="173">
        <v>0</v>
      </c>
      <c r="F36" s="173">
        <f t="shared" si="4"/>
        <v>0</v>
      </c>
      <c r="G36" s="170">
        <v>0</v>
      </c>
      <c r="H36" s="170">
        <v>0</v>
      </c>
      <c r="I36" s="170">
        <v>0</v>
      </c>
      <c r="J36" s="170">
        <v>0</v>
      </c>
    </row>
    <row r="37" spans="1:10" x14ac:dyDescent="0.25">
      <c r="A37" s="20" t="s">
        <v>456</v>
      </c>
      <c r="B37" s="21" t="s">
        <v>457</v>
      </c>
      <c r="C37" s="181">
        <f>SUM(C35:C36)</f>
        <v>0</v>
      </c>
      <c r="D37" s="181">
        <f>SUM(D35:D36)</f>
        <v>0</v>
      </c>
      <c r="E37" s="181">
        <f>SUM(E35:E36)</f>
        <v>0</v>
      </c>
      <c r="F37" s="181">
        <f t="shared" si="4"/>
        <v>0</v>
      </c>
      <c r="G37" s="183">
        <v>0</v>
      </c>
      <c r="H37" s="183">
        <v>0</v>
      </c>
      <c r="I37" s="183">
        <v>0</v>
      </c>
      <c r="J37" s="183">
        <v>0</v>
      </c>
    </row>
    <row r="38" spans="1:10" ht="25.5" x14ac:dyDescent="0.25">
      <c r="A38" s="14" t="s">
        <v>103</v>
      </c>
      <c r="B38" s="11" t="s">
        <v>104</v>
      </c>
      <c r="C38" s="173">
        <v>0</v>
      </c>
      <c r="D38" s="173">
        <v>0</v>
      </c>
      <c r="E38" s="173">
        <v>0</v>
      </c>
      <c r="F38" s="173">
        <f t="shared" si="4"/>
        <v>0</v>
      </c>
      <c r="G38" s="170">
        <v>100000</v>
      </c>
      <c r="H38" s="170">
        <v>0</v>
      </c>
      <c r="I38" s="170">
        <v>0</v>
      </c>
      <c r="J38" s="170">
        <f>SUM(G38:I38)</f>
        <v>100000</v>
      </c>
    </row>
    <row r="39" spans="1:10" x14ac:dyDescent="0.25">
      <c r="A39" s="22" t="s">
        <v>106</v>
      </c>
      <c r="B39" s="11" t="s">
        <v>107</v>
      </c>
      <c r="C39" s="173">
        <v>0</v>
      </c>
      <c r="D39" s="173">
        <v>0</v>
      </c>
      <c r="E39" s="173">
        <v>0</v>
      </c>
      <c r="F39" s="173">
        <f t="shared" si="4"/>
        <v>0</v>
      </c>
      <c r="G39" s="170">
        <v>0</v>
      </c>
      <c r="H39" s="170">
        <v>0</v>
      </c>
      <c r="I39" s="170">
        <v>0</v>
      </c>
      <c r="J39" s="170">
        <v>0</v>
      </c>
    </row>
    <row r="40" spans="1:10" x14ac:dyDescent="0.25">
      <c r="A40" s="20" t="s">
        <v>458</v>
      </c>
      <c r="B40" s="21" t="s">
        <v>110</v>
      </c>
      <c r="C40" s="181">
        <f>SUM(C38:C39)</f>
        <v>0</v>
      </c>
      <c r="D40" s="181">
        <f>SUM(D38:D39)</f>
        <v>0</v>
      </c>
      <c r="E40" s="181">
        <f>SUM(E38:E39)</f>
        <v>0</v>
      </c>
      <c r="F40" s="181">
        <f t="shared" si="4"/>
        <v>0</v>
      </c>
      <c r="G40" s="183">
        <f>SUM(G38:G39)</f>
        <v>100000</v>
      </c>
      <c r="H40" s="183">
        <v>0</v>
      </c>
      <c r="I40" s="183">
        <v>0</v>
      </c>
      <c r="J40" s="183">
        <f>SUM(J38:J39)</f>
        <v>100000</v>
      </c>
    </row>
    <row r="41" spans="1:10" x14ac:dyDescent="0.25">
      <c r="A41" s="2"/>
      <c r="B41" s="2"/>
      <c r="C41" s="45"/>
      <c r="D41" s="45"/>
      <c r="E41" s="45"/>
      <c r="F41" s="45"/>
    </row>
    <row r="42" spans="1:10" x14ac:dyDescent="0.25">
      <c r="A42" s="2"/>
      <c r="B42" s="2"/>
      <c r="C42" s="45"/>
      <c r="D42" s="45"/>
      <c r="E42" s="45"/>
      <c r="F42" s="45"/>
    </row>
    <row r="43" spans="1:10" x14ac:dyDescent="0.25">
      <c r="A43" s="2"/>
      <c r="B43" s="2"/>
      <c r="C43" s="45"/>
      <c r="D43" s="45"/>
      <c r="E43" s="45"/>
      <c r="F43" s="45"/>
    </row>
    <row r="44" spans="1:10" x14ac:dyDescent="0.25">
      <c r="A44" s="2"/>
      <c r="B44" s="2"/>
      <c r="C44" s="45"/>
      <c r="D44" s="45"/>
      <c r="E44" s="45"/>
      <c r="F44" s="45"/>
    </row>
    <row r="45" spans="1:10" x14ac:dyDescent="0.25">
      <c r="A45" s="2"/>
      <c r="B45" s="2"/>
      <c r="C45" s="45"/>
      <c r="D45" s="45"/>
      <c r="E45" s="45"/>
      <c r="F45" s="45"/>
    </row>
    <row r="46" spans="1:10" x14ac:dyDescent="0.25">
      <c r="A46" s="2"/>
      <c r="B46" s="2"/>
      <c r="C46" s="45"/>
      <c r="D46" s="45"/>
      <c r="E46" s="45"/>
      <c r="F46" s="45"/>
    </row>
    <row r="47" spans="1:10" x14ac:dyDescent="0.25">
      <c r="A47" s="2"/>
      <c r="B47" s="2"/>
      <c r="C47" s="45"/>
      <c r="D47" s="45"/>
      <c r="E47" s="45"/>
      <c r="F47" s="45"/>
    </row>
    <row r="48" spans="1:10" x14ac:dyDescent="0.25">
      <c r="A48" s="2"/>
      <c r="B48" s="2"/>
      <c r="C48" s="45"/>
      <c r="D48" s="45"/>
      <c r="E48" s="45"/>
      <c r="F48" s="45"/>
    </row>
    <row r="49" spans="1:6" x14ac:dyDescent="0.25">
      <c r="A49" s="2"/>
      <c r="B49" s="2"/>
      <c r="C49" s="45"/>
      <c r="D49" s="45"/>
      <c r="E49" s="45"/>
      <c r="F49" s="45"/>
    </row>
    <row r="50" spans="1:6" x14ac:dyDescent="0.25">
      <c r="A50" s="2"/>
      <c r="B50" s="2"/>
      <c r="C50" s="45"/>
      <c r="D50" s="45"/>
      <c r="E50" s="45"/>
      <c r="F50" s="45"/>
    </row>
    <row r="51" spans="1:6" x14ac:dyDescent="0.25">
      <c r="A51" s="2"/>
      <c r="B51" s="2"/>
      <c r="C51" s="45"/>
      <c r="D51" s="45"/>
      <c r="E51" s="45"/>
      <c r="F51" s="45"/>
    </row>
    <row r="52" spans="1:6" x14ac:dyDescent="0.25">
      <c r="A52" s="2"/>
      <c r="B52" s="2"/>
      <c r="C52" s="45"/>
      <c r="D52" s="45"/>
      <c r="E52" s="45"/>
      <c r="F52" s="45"/>
    </row>
    <row r="53" spans="1:6" x14ac:dyDescent="0.25">
      <c r="A53" s="2"/>
      <c r="B53" s="2"/>
      <c r="C53" s="45"/>
      <c r="D53" s="45"/>
      <c r="E53" s="45"/>
      <c r="F53" s="45"/>
    </row>
    <row r="54" spans="1:6" x14ac:dyDescent="0.25">
      <c r="A54" s="2"/>
      <c r="B54" s="2"/>
      <c r="C54" s="45"/>
      <c r="D54" s="45"/>
      <c r="E54" s="45"/>
      <c r="F54" s="45"/>
    </row>
    <row r="55" spans="1:6" x14ac:dyDescent="0.25">
      <c r="A55" s="2"/>
      <c r="B55" s="2"/>
      <c r="C55" s="45"/>
      <c r="D55" s="45"/>
      <c r="E55" s="45"/>
      <c r="F55" s="45"/>
    </row>
    <row r="56" spans="1:6" x14ac:dyDescent="0.25">
      <c r="A56" s="2"/>
      <c r="B56" s="2"/>
      <c r="C56" s="45"/>
      <c r="D56" s="45"/>
      <c r="E56" s="45"/>
      <c r="F56" s="45"/>
    </row>
    <row r="57" spans="1:6" x14ac:dyDescent="0.25">
      <c r="A57" s="2"/>
      <c r="B57" s="2"/>
      <c r="C57" s="45"/>
      <c r="D57" s="45"/>
      <c r="E57" s="45"/>
      <c r="F57" s="45"/>
    </row>
    <row r="58" spans="1:6" x14ac:dyDescent="0.25">
      <c r="A58" s="2"/>
      <c r="B58" s="2"/>
      <c r="C58" s="45"/>
      <c r="D58" s="45"/>
      <c r="E58" s="45"/>
      <c r="F58" s="45"/>
    </row>
    <row r="59" spans="1:6" x14ac:dyDescent="0.25">
      <c r="A59" s="2"/>
      <c r="B59" s="2"/>
      <c r="C59" s="45"/>
      <c r="D59" s="45"/>
      <c r="E59" s="45"/>
      <c r="F59" s="45"/>
    </row>
    <row r="60" spans="1:6" x14ac:dyDescent="0.25">
      <c r="A60" s="2"/>
      <c r="B60" s="2"/>
      <c r="C60" s="45"/>
      <c r="D60" s="45"/>
      <c r="E60" s="45"/>
      <c r="F60" s="45"/>
    </row>
    <row r="61" spans="1:6" x14ac:dyDescent="0.25">
      <c r="A61" s="2"/>
      <c r="B61" s="2"/>
      <c r="C61" s="45"/>
      <c r="D61" s="45"/>
      <c r="E61" s="45"/>
      <c r="F61" s="45"/>
    </row>
    <row r="62" spans="1:6" x14ac:dyDescent="0.25">
      <c r="A62" s="2"/>
      <c r="B62" s="2"/>
      <c r="C62" s="45"/>
      <c r="D62" s="45"/>
      <c r="E62" s="45"/>
      <c r="F62" s="45"/>
    </row>
    <row r="63" spans="1:6" x14ac:dyDescent="0.25">
      <c r="A63" s="2"/>
      <c r="B63" s="2"/>
      <c r="C63" s="45"/>
      <c r="D63" s="45"/>
      <c r="E63" s="45"/>
      <c r="F63" s="45"/>
    </row>
    <row r="64" spans="1:6" x14ac:dyDescent="0.25">
      <c r="A64" s="2"/>
      <c r="B64" s="2"/>
      <c r="C64" s="45"/>
      <c r="D64" s="45"/>
      <c r="E64" s="45"/>
      <c r="F64" s="45"/>
    </row>
    <row r="65" spans="1:6" x14ac:dyDescent="0.25">
      <c r="A65" s="2"/>
      <c r="B65" s="2"/>
      <c r="C65" s="45"/>
      <c r="D65" s="45"/>
      <c r="E65" s="45"/>
      <c r="F65" s="45"/>
    </row>
    <row r="66" spans="1:6" x14ac:dyDescent="0.25">
      <c r="A66" s="2"/>
      <c r="B66" s="2"/>
      <c r="C66" s="45"/>
      <c r="D66" s="45"/>
      <c r="E66" s="45"/>
      <c r="F66" s="45"/>
    </row>
    <row r="67" spans="1:6" x14ac:dyDescent="0.25">
      <c r="A67" s="2"/>
      <c r="B67" s="2"/>
      <c r="C67" s="45"/>
      <c r="D67" s="45"/>
      <c r="E67" s="45"/>
      <c r="F67" s="45"/>
    </row>
    <row r="68" spans="1:6" x14ac:dyDescent="0.25">
      <c r="A68" s="2"/>
      <c r="B68" s="2"/>
      <c r="C68" s="45"/>
      <c r="D68" s="45"/>
      <c r="E68" s="45"/>
      <c r="F68" s="45"/>
    </row>
    <row r="69" spans="1:6" x14ac:dyDescent="0.25">
      <c r="A69" s="2"/>
      <c r="B69" s="2"/>
      <c r="C69" s="45"/>
      <c r="D69" s="45"/>
      <c r="E69" s="45"/>
      <c r="F69" s="45"/>
    </row>
    <row r="70" spans="1:6" x14ac:dyDescent="0.25">
      <c r="A70" s="2"/>
      <c r="B70" s="2"/>
      <c r="C70" s="45"/>
      <c r="D70" s="45"/>
      <c r="E70" s="45"/>
      <c r="F70" s="45"/>
    </row>
    <row r="71" spans="1:6" x14ac:dyDescent="0.25">
      <c r="A71" s="2"/>
      <c r="B71" s="2"/>
      <c r="C71" s="45"/>
      <c r="D71" s="45"/>
      <c r="E71" s="45"/>
      <c r="F71" s="45"/>
    </row>
    <row r="72" spans="1:6" x14ac:dyDescent="0.25">
      <c r="A72" s="2"/>
      <c r="B72" s="2"/>
      <c r="C72" s="45"/>
      <c r="D72" s="45"/>
      <c r="E72" s="45"/>
      <c r="F72" s="45"/>
    </row>
    <row r="73" spans="1:6" x14ac:dyDescent="0.25">
      <c r="A73" s="2"/>
      <c r="B73" s="2"/>
      <c r="C73" s="45"/>
      <c r="D73" s="45"/>
      <c r="E73" s="45"/>
      <c r="F73" s="45"/>
    </row>
    <row r="74" spans="1:6" x14ac:dyDescent="0.25">
      <c r="A74" s="2"/>
      <c r="B74" s="2"/>
      <c r="C74" s="45"/>
      <c r="D74" s="45"/>
      <c r="E74" s="45"/>
      <c r="F74" s="45"/>
    </row>
    <row r="75" spans="1:6" x14ac:dyDescent="0.25">
      <c r="A75" s="2"/>
      <c r="B75" s="2"/>
      <c r="C75" s="45"/>
      <c r="D75" s="45"/>
      <c r="E75" s="45"/>
      <c r="F75" s="45"/>
    </row>
    <row r="76" spans="1:6" x14ac:dyDescent="0.25">
      <c r="C76" s="106"/>
      <c r="D76" s="106"/>
      <c r="E76" s="106"/>
      <c r="F76" s="106"/>
    </row>
    <row r="77" spans="1:6" x14ac:dyDescent="0.25">
      <c r="C77" s="106"/>
      <c r="D77" s="106"/>
      <c r="E77" s="106"/>
      <c r="F77" s="106"/>
    </row>
    <row r="78" spans="1:6" x14ac:dyDescent="0.25">
      <c r="C78" s="106"/>
      <c r="D78" s="106"/>
      <c r="E78" s="106"/>
      <c r="F78" s="106"/>
    </row>
    <row r="79" spans="1:6" x14ac:dyDescent="0.25">
      <c r="C79" s="106"/>
      <c r="D79" s="106"/>
      <c r="E79" s="106"/>
      <c r="F79" s="106"/>
    </row>
    <row r="80" spans="1:6" x14ac:dyDescent="0.25">
      <c r="C80" s="106"/>
      <c r="D80" s="106"/>
      <c r="E80" s="106"/>
      <c r="F80" s="106"/>
    </row>
    <row r="81" spans="3:6" x14ac:dyDescent="0.25">
      <c r="C81" s="106"/>
      <c r="D81" s="106"/>
      <c r="E81" s="106"/>
      <c r="F81" s="106"/>
    </row>
    <row r="82" spans="3:6" x14ac:dyDescent="0.25">
      <c r="C82" s="106"/>
      <c r="D82" s="106"/>
      <c r="E82" s="106"/>
      <c r="F82" s="106"/>
    </row>
    <row r="83" spans="3:6" x14ac:dyDescent="0.25">
      <c r="C83" s="106"/>
      <c r="D83" s="106"/>
      <c r="E83" s="106"/>
      <c r="F83" s="106"/>
    </row>
    <row r="84" spans="3:6" x14ac:dyDescent="0.25">
      <c r="C84" s="106"/>
      <c r="D84" s="106"/>
      <c r="E84" s="106"/>
      <c r="F84" s="106"/>
    </row>
    <row r="85" spans="3:6" x14ac:dyDescent="0.25">
      <c r="C85" s="106"/>
      <c r="D85" s="106"/>
      <c r="E85" s="106"/>
      <c r="F85" s="106"/>
    </row>
    <row r="86" spans="3:6" x14ac:dyDescent="0.25">
      <c r="C86" s="106"/>
      <c r="D86" s="106"/>
      <c r="E86" s="106"/>
      <c r="F86" s="106"/>
    </row>
    <row r="87" spans="3:6" x14ac:dyDescent="0.25">
      <c r="C87" s="106"/>
      <c r="D87" s="106"/>
      <c r="E87" s="106"/>
      <c r="F87" s="106"/>
    </row>
    <row r="88" spans="3:6" x14ac:dyDescent="0.25">
      <c r="C88" s="106"/>
      <c r="D88" s="106"/>
      <c r="E88" s="106"/>
      <c r="F88" s="106"/>
    </row>
    <row r="89" spans="3:6" x14ac:dyDescent="0.25">
      <c r="C89" s="106"/>
      <c r="D89" s="106"/>
      <c r="E89" s="106"/>
      <c r="F89" s="106"/>
    </row>
    <row r="90" spans="3:6" x14ac:dyDescent="0.25">
      <c r="C90" s="106"/>
      <c r="D90" s="106"/>
      <c r="E90" s="106"/>
      <c r="F90" s="106"/>
    </row>
    <row r="91" spans="3:6" x14ac:dyDescent="0.25">
      <c r="C91" s="106"/>
      <c r="D91" s="106"/>
      <c r="E91" s="106"/>
      <c r="F91" s="106"/>
    </row>
    <row r="92" spans="3:6" x14ac:dyDescent="0.25">
      <c r="C92" s="106"/>
      <c r="D92" s="106"/>
      <c r="E92" s="106"/>
      <c r="F92" s="106"/>
    </row>
    <row r="93" spans="3:6" x14ac:dyDescent="0.25">
      <c r="C93" s="106"/>
      <c r="D93" s="106"/>
      <c r="E93" s="106"/>
      <c r="F93" s="106"/>
    </row>
    <row r="94" spans="3:6" x14ac:dyDescent="0.25">
      <c r="C94" s="106"/>
      <c r="D94" s="106"/>
      <c r="E94" s="106"/>
      <c r="F94" s="106"/>
    </row>
    <row r="95" spans="3:6" x14ac:dyDescent="0.25">
      <c r="C95" s="106"/>
      <c r="D95" s="106"/>
      <c r="E95" s="106"/>
      <c r="F95" s="106"/>
    </row>
    <row r="96" spans="3:6" x14ac:dyDescent="0.25">
      <c r="C96" s="106"/>
      <c r="D96" s="106"/>
      <c r="E96" s="106"/>
      <c r="F96" s="106"/>
    </row>
    <row r="97" spans="3:6" x14ac:dyDescent="0.25">
      <c r="C97" s="106"/>
      <c r="D97" s="106"/>
      <c r="E97" s="106"/>
      <c r="F97" s="106"/>
    </row>
    <row r="98" spans="3:6" x14ac:dyDescent="0.25">
      <c r="C98" s="106"/>
      <c r="D98" s="106"/>
      <c r="E98" s="106"/>
      <c r="F98" s="106"/>
    </row>
    <row r="99" spans="3:6" x14ac:dyDescent="0.25">
      <c r="C99" s="106"/>
      <c r="D99" s="106"/>
      <c r="E99" s="106"/>
      <c r="F99" s="106"/>
    </row>
    <row r="100" spans="3:6" x14ac:dyDescent="0.25">
      <c r="C100" s="106"/>
      <c r="D100" s="106"/>
      <c r="E100" s="106"/>
      <c r="F100" s="106"/>
    </row>
    <row r="101" spans="3:6" x14ac:dyDescent="0.25">
      <c r="C101" s="106"/>
      <c r="D101" s="106"/>
      <c r="E101" s="106"/>
      <c r="F101" s="106"/>
    </row>
    <row r="102" spans="3:6" x14ac:dyDescent="0.25">
      <c r="C102" s="106"/>
      <c r="D102" s="106"/>
      <c r="E102" s="106"/>
      <c r="F102" s="106"/>
    </row>
    <row r="103" spans="3:6" x14ac:dyDescent="0.25">
      <c r="C103" s="106"/>
      <c r="D103" s="106"/>
      <c r="E103" s="106"/>
      <c r="F103" s="106"/>
    </row>
    <row r="104" spans="3:6" x14ac:dyDescent="0.25">
      <c r="C104" s="106"/>
      <c r="D104" s="106"/>
      <c r="E104" s="106"/>
      <c r="F104" s="106"/>
    </row>
    <row r="105" spans="3:6" x14ac:dyDescent="0.25">
      <c r="C105" s="106"/>
      <c r="D105" s="106"/>
      <c r="E105" s="106"/>
      <c r="F105" s="106"/>
    </row>
    <row r="106" spans="3:6" x14ac:dyDescent="0.25">
      <c r="C106" s="106"/>
      <c r="D106" s="106"/>
      <c r="E106" s="106"/>
      <c r="F106" s="106"/>
    </row>
    <row r="107" spans="3:6" x14ac:dyDescent="0.25">
      <c r="C107" s="106"/>
      <c r="D107" s="106"/>
      <c r="E107" s="106"/>
      <c r="F107" s="106"/>
    </row>
    <row r="108" spans="3:6" x14ac:dyDescent="0.25">
      <c r="C108" s="106"/>
      <c r="D108" s="106"/>
      <c r="E108" s="106"/>
      <c r="F108" s="106"/>
    </row>
    <row r="109" spans="3:6" x14ac:dyDescent="0.25">
      <c r="C109" s="106"/>
      <c r="D109" s="106"/>
      <c r="E109" s="106"/>
      <c r="F109" s="106"/>
    </row>
    <row r="110" spans="3:6" x14ac:dyDescent="0.25">
      <c r="C110" s="106"/>
      <c r="D110" s="106"/>
      <c r="E110" s="106"/>
      <c r="F110" s="106"/>
    </row>
    <row r="111" spans="3:6" x14ac:dyDescent="0.25">
      <c r="C111" s="106"/>
      <c r="D111" s="106"/>
      <c r="E111" s="106"/>
      <c r="F111" s="106"/>
    </row>
    <row r="112" spans="3:6" x14ac:dyDescent="0.25">
      <c r="C112" s="106"/>
      <c r="D112" s="106"/>
      <c r="E112" s="106"/>
      <c r="F112" s="106"/>
    </row>
    <row r="113" spans="3:6" x14ac:dyDescent="0.25">
      <c r="C113" s="106"/>
      <c r="D113" s="106"/>
      <c r="E113" s="106"/>
      <c r="F113" s="106"/>
    </row>
    <row r="114" spans="3:6" x14ac:dyDescent="0.25">
      <c r="C114" s="106"/>
      <c r="D114" s="106"/>
      <c r="E114" s="106"/>
      <c r="F114" s="106"/>
    </row>
    <row r="115" spans="3:6" x14ac:dyDescent="0.25">
      <c r="C115" s="106"/>
      <c r="D115" s="106"/>
      <c r="E115" s="106"/>
      <c r="F115" s="106"/>
    </row>
    <row r="116" spans="3:6" x14ac:dyDescent="0.25">
      <c r="C116" s="106"/>
      <c r="D116" s="106"/>
      <c r="E116" s="106"/>
      <c r="F116" s="106"/>
    </row>
    <row r="117" spans="3:6" x14ac:dyDescent="0.25">
      <c r="C117" s="106"/>
      <c r="D117" s="106"/>
      <c r="E117" s="106"/>
      <c r="F117" s="106"/>
    </row>
    <row r="118" spans="3:6" x14ac:dyDescent="0.25">
      <c r="C118" s="106"/>
      <c r="D118" s="106"/>
      <c r="E118" s="106"/>
      <c r="F118" s="106"/>
    </row>
    <row r="119" spans="3:6" x14ac:dyDescent="0.25">
      <c r="C119" s="106"/>
      <c r="D119" s="106"/>
      <c r="E119" s="106"/>
      <c r="F119" s="106"/>
    </row>
    <row r="120" spans="3:6" x14ac:dyDescent="0.25">
      <c r="C120" s="106"/>
      <c r="D120" s="106"/>
      <c r="E120" s="106"/>
      <c r="F120" s="106"/>
    </row>
    <row r="121" spans="3:6" x14ac:dyDescent="0.25">
      <c r="C121" s="106"/>
      <c r="D121" s="106"/>
      <c r="E121" s="106"/>
      <c r="F121" s="106"/>
    </row>
    <row r="122" spans="3:6" x14ac:dyDescent="0.25">
      <c r="C122" s="106"/>
      <c r="D122" s="106"/>
      <c r="E122" s="106"/>
      <c r="F122" s="106"/>
    </row>
    <row r="123" spans="3:6" x14ac:dyDescent="0.25">
      <c r="C123" s="106"/>
      <c r="D123" s="106"/>
      <c r="E123" s="106"/>
      <c r="F123" s="106"/>
    </row>
    <row r="124" spans="3:6" x14ac:dyDescent="0.25">
      <c r="C124" s="106"/>
      <c r="D124" s="106"/>
      <c r="E124" s="106"/>
      <c r="F124" s="106"/>
    </row>
    <row r="125" spans="3:6" x14ac:dyDescent="0.25">
      <c r="C125" s="106"/>
      <c r="D125" s="106"/>
      <c r="E125" s="106"/>
      <c r="F125" s="106"/>
    </row>
    <row r="126" spans="3:6" x14ac:dyDescent="0.25">
      <c r="C126" s="106"/>
      <c r="D126" s="106"/>
      <c r="E126" s="106"/>
      <c r="F126" s="106"/>
    </row>
    <row r="127" spans="3:6" x14ac:dyDescent="0.25">
      <c r="C127" s="106"/>
      <c r="D127" s="106"/>
      <c r="E127" s="106"/>
      <c r="F127" s="106"/>
    </row>
    <row r="128" spans="3:6" x14ac:dyDescent="0.25">
      <c r="C128" s="106"/>
      <c r="D128" s="106"/>
      <c r="E128" s="106"/>
      <c r="F128" s="106"/>
    </row>
    <row r="129" spans="3:6" x14ac:dyDescent="0.25">
      <c r="C129" s="106"/>
      <c r="D129" s="106"/>
      <c r="E129" s="106"/>
      <c r="F129" s="106"/>
    </row>
    <row r="130" spans="3:6" x14ac:dyDescent="0.25">
      <c r="C130" s="106"/>
      <c r="D130" s="106"/>
      <c r="E130" s="106"/>
      <c r="F130" s="106"/>
    </row>
    <row r="131" spans="3:6" x14ac:dyDescent="0.25">
      <c r="C131" s="106"/>
      <c r="D131" s="106"/>
      <c r="E131" s="106"/>
      <c r="F131" s="106"/>
    </row>
    <row r="132" spans="3:6" x14ac:dyDescent="0.25">
      <c r="C132" s="106"/>
      <c r="D132" s="106"/>
      <c r="E132" s="106"/>
      <c r="F132" s="106"/>
    </row>
    <row r="133" spans="3:6" x14ac:dyDescent="0.25">
      <c r="C133" s="106"/>
      <c r="D133" s="106"/>
      <c r="E133" s="106"/>
      <c r="F133" s="106"/>
    </row>
    <row r="134" spans="3:6" x14ac:dyDescent="0.25">
      <c r="C134" s="106"/>
      <c r="D134" s="106"/>
      <c r="E134" s="106"/>
      <c r="F134" s="106"/>
    </row>
    <row r="135" spans="3:6" x14ac:dyDescent="0.25">
      <c r="C135" s="106"/>
      <c r="D135" s="106"/>
      <c r="E135" s="106"/>
      <c r="F135" s="106"/>
    </row>
    <row r="136" spans="3:6" x14ac:dyDescent="0.25">
      <c r="C136" s="106"/>
      <c r="D136" s="106"/>
      <c r="E136" s="106"/>
      <c r="F136" s="106"/>
    </row>
    <row r="137" spans="3:6" x14ac:dyDescent="0.25">
      <c r="C137" s="106"/>
      <c r="D137" s="106"/>
      <c r="E137" s="106"/>
      <c r="F137" s="106"/>
    </row>
    <row r="138" spans="3:6" x14ac:dyDescent="0.25">
      <c r="C138" s="106"/>
      <c r="D138" s="106"/>
      <c r="E138" s="106"/>
      <c r="F138" s="106"/>
    </row>
    <row r="139" spans="3:6" x14ac:dyDescent="0.25">
      <c r="C139" s="106"/>
      <c r="D139" s="106"/>
      <c r="E139" s="106"/>
      <c r="F139" s="106"/>
    </row>
    <row r="140" spans="3:6" x14ac:dyDescent="0.25">
      <c r="C140" s="106"/>
      <c r="D140" s="106"/>
      <c r="E140" s="106"/>
      <c r="F140" s="106"/>
    </row>
    <row r="141" spans="3:6" x14ac:dyDescent="0.25">
      <c r="C141" s="106"/>
      <c r="D141" s="106"/>
      <c r="E141" s="106"/>
      <c r="F141" s="106"/>
    </row>
    <row r="142" spans="3:6" x14ac:dyDescent="0.25">
      <c r="C142" s="106"/>
      <c r="D142" s="106"/>
      <c r="E142" s="106"/>
      <c r="F142" s="106"/>
    </row>
    <row r="143" spans="3:6" x14ac:dyDescent="0.25">
      <c r="C143" s="106"/>
      <c r="D143" s="106"/>
      <c r="E143" s="106"/>
      <c r="F143" s="106"/>
    </row>
    <row r="144" spans="3:6" x14ac:dyDescent="0.25">
      <c r="C144" s="106"/>
      <c r="D144" s="106"/>
      <c r="E144" s="106"/>
      <c r="F144" s="106"/>
    </row>
    <row r="145" spans="3:6" x14ac:dyDescent="0.25">
      <c r="C145" s="106"/>
      <c r="D145" s="106"/>
      <c r="E145" s="106"/>
      <c r="F145" s="106"/>
    </row>
    <row r="146" spans="3:6" x14ac:dyDescent="0.25">
      <c r="C146" s="106"/>
      <c r="D146" s="106"/>
      <c r="E146" s="106"/>
      <c r="F146" s="106"/>
    </row>
    <row r="147" spans="3:6" x14ac:dyDescent="0.25">
      <c r="C147" s="106"/>
      <c r="D147" s="106"/>
      <c r="E147" s="106"/>
      <c r="F147" s="106"/>
    </row>
    <row r="148" spans="3:6" x14ac:dyDescent="0.25">
      <c r="C148" s="106"/>
      <c r="D148" s="106"/>
      <c r="E148" s="106"/>
      <c r="F148" s="106"/>
    </row>
    <row r="149" spans="3:6" x14ac:dyDescent="0.25">
      <c r="C149" s="106"/>
      <c r="D149" s="106"/>
      <c r="E149" s="106"/>
      <c r="F149" s="106"/>
    </row>
    <row r="150" spans="3:6" x14ac:dyDescent="0.25">
      <c r="C150" s="106"/>
      <c r="D150" s="106"/>
      <c r="E150" s="106"/>
      <c r="F150" s="106"/>
    </row>
    <row r="151" spans="3:6" x14ac:dyDescent="0.25">
      <c r="C151" s="106"/>
      <c r="D151" s="106"/>
      <c r="E151" s="106"/>
      <c r="F151" s="106"/>
    </row>
    <row r="152" spans="3:6" x14ac:dyDescent="0.25">
      <c r="C152" s="106"/>
      <c r="D152" s="106"/>
      <c r="E152" s="106"/>
      <c r="F152" s="106"/>
    </row>
    <row r="153" spans="3:6" x14ac:dyDescent="0.25">
      <c r="C153" s="106"/>
      <c r="D153" s="106"/>
      <c r="E153" s="106"/>
      <c r="F153" s="106"/>
    </row>
    <row r="154" spans="3:6" x14ac:dyDescent="0.25">
      <c r="C154" s="106"/>
      <c r="D154" s="106"/>
      <c r="E154" s="106"/>
      <c r="F154" s="106"/>
    </row>
    <row r="155" spans="3:6" x14ac:dyDescent="0.25">
      <c r="C155" s="106"/>
      <c r="D155" s="106"/>
      <c r="E155" s="106"/>
      <c r="F155" s="106"/>
    </row>
    <row r="156" spans="3:6" x14ac:dyDescent="0.25">
      <c r="C156" s="106"/>
      <c r="D156" s="106"/>
      <c r="E156" s="106"/>
      <c r="F156" s="106"/>
    </row>
    <row r="157" spans="3:6" x14ac:dyDescent="0.25">
      <c r="C157" s="106"/>
      <c r="D157" s="106"/>
      <c r="E157" s="106"/>
      <c r="F157" s="106"/>
    </row>
    <row r="158" spans="3:6" x14ac:dyDescent="0.25">
      <c r="C158" s="106"/>
      <c r="D158" s="106"/>
      <c r="E158" s="106"/>
      <c r="F158" s="106"/>
    </row>
    <row r="159" spans="3:6" x14ac:dyDescent="0.25">
      <c r="C159" s="106"/>
      <c r="D159" s="106"/>
      <c r="E159" s="106"/>
      <c r="F159" s="106"/>
    </row>
    <row r="160" spans="3:6" x14ac:dyDescent="0.25">
      <c r="C160" s="87"/>
      <c r="D160" s="87"/>
      <c r="E160" s="87"/>
      <c r="F160" s="87"/>
    </row>
    <row r="161" spans="3:6" x14ac:dyDescent="0.25">
      <c r="C161" s="87"/>
      <c r="D161" s="87"/>
      <c r="E161" s="87"/>
      <c r="F161" s="87"/>
    </row>
    <row r="162" spans="3:6" x14ac:dyDescent="0.25">
      <c r="C162" s="87"/>
      <c r="D162" s="87"/>
      <c r="E162" s="87"/>
      <c r="F162" s="87"/>
    </row>
    <row r="163" spans="3:6" x14ac:dyDescent="0.25">
      <c r="C163" s="87"/>
      <c r="D163" s="87"/>
      <c r="E163" s="87"/>
      <c r="F163" s="87"/>
    </row>
    <row r="164" spans="3:6" x14ac:dyDescent="0.25">
      <c r="C164" s="87"/>
      <c r="D164" s="87"/>
      <c r="E164" s="87"/>
      <c r="F164" s="87"/>
    </row>
    <row r="165" spans="3:6" x14ac:dyDescent="0.25">
      <c r="C165" s="87"/>
      <c r="D165" s="87"/>
      <c r="E165" s="87"/>
      <c r="F165" s="87"/>
    </row>
    <row r="166" spans="3:6" x14ac:dyDescent="0.25">
      <c r="C166" s="87"/>
      <c r="D166" s="87"/>
      <c r="E166" s="87"/>
      <c r="F166" s="87"/>
    </row>
    <row r="167" spans="3:6" x14ac:dyDescent="0.25">
      <c r="C167" s="87"/>
      <c r="D167" s="87"/>
      <c r="E167" s="87"/>
      <c r="F167" s="87"/>
    </row>
    <row r="168" spans="3:6" x14ac:dyDescent="0.25">
      <c r="C168" s="87"/>
      <c r="D168" s="87"/>
      <c r="E168" s="87"/>
      <c r="F168" s="87"/>
    </row>
    <row r="169" spans="3:6" x14ac:dyDescent="0.25">
      <c r="C169" s="87"/>
      <c r="D169" s="87"/>
      <c r="E169" s="87"/>
      <c r="F169" s="87"/>
    </row>
    <row r="170" spans="3:6" x14ac:dyDescent="0.25">
      <c r="C170" s="87"/>
      <c r="D170" s="87"/>
      <c r="E170" s="87"/>
      <c r="F170" s="87"/>
    </row>
    <row r="171" spans="3:6" x14ac:dyDescent="0.25">
      <c r="C171" s="87"/>
      <c r="D171" s="87"/>
      <c r="E171" s="87"/>
      <c r="F171" s="87"/>
    </row>
    <row r="172" spans="3:6" x14ac:dyDescent="0.25">
      <c r="C172" s="87"/>
      <c r="D172" s="87"/>
      <c r="E172" s="87"/>
      <c r="F172" s="87"/>
    </row>
    <row r="173" spans="3:6" x14ac:dyDescent="0.25">
      <c r="C173" s="87"/>
      <c r="D173" s="87"/>
      <c r="E173" s="87"/>
      <c r="F173" s="87"/>
    </row>
    <row r="174" spans="3:6" x14ac:dyDescent="0.25">
      <c r="C174" s="87"/>
      <c r="D174" s="87"/>
      <c r="E174" s="87"/>
      <c r="F174" s="87"/>
    </row>
    <row r="175" spans="3:6" x14ac:dyDescent="0.25">
      <c r="C175" s="87"/>
      <c r="D175" s="87"/>
      <c r="E175" s="87"/>
      <c r="F175" s="87"/>
    </row>
    <row r="176" spans="3:6" x14ac:dyDescent="0.25">
      <c r="C176" s="87"/>
      <c r="D176" s="87"/>
      <c r="E176" s="87"/>
      <c r="F176" s="87"/>
    </row>
    <row r="177" spans="3:6" x14ac:dyDescent="0.25">
      <c r="C177" s="87"/>
      <c r="D177" s="87"/>
      <c r="E177" s="87"/>
      <c r="F177" s="87"/>
    </row>
    <row r="178" spans="3:6" x14ac:dyDescent="0.25">
      <c r="C178" s="87"/>
      <c r="D178" s="87"/>
      <c r="E178" s="87"/>
      <c r="F178" s="87"/>
    </row>
    <row r="179" spans="3:6" x14ac:dyDescent="0.25">
      <c r="C179" s="87"/>
      <c r="D179" s="87"/>
      <c r="E179" s="87"/>
      <c r="F179" s="87"/>
    </row>
    <row r="180" spans="3:6" x14ac:dyDescent="0.25">
      <c r="C180" s="87"/>
      <c r="D180" s="87"/>
      <c r="E180" s="87"/>
      <c r="F180" s="87"/>
    </row>
    <row r="181" spans="3:6" x14ac:dyDescent="0.25">
      <c r="C181" s="87"/>
      <c r="D181" s="87"/>
      <c r="E181" s="87"/>
      <c r="F181" s="87"/>
    </row>
    <row r="182" spans="3:6" x14ac:dyDescent="0.25">
      <c r="C182" s="87"/>
      <c r="D182" s="87"/>
      <c r="E182" s="87"/>
      <c r="F182" s="87"/>
    </row>
    <row r="183" spans="3:6" x14ac:dyDescent="0.25">
      <c r="C183" s="87"/>
      <c r="D183" s="87"/>
      <c r="E183" s="87"/>
      <c r="F183" s="87"/>
    </row>
    <row r="184" spans="3:6" x14ac:dyDescent="0.25">
      <c r="C184" s="87"/>
      <c r="D184" s="87"/>
      <c r="E184" s="87"/>
      <c r="F184" s="87"/>
    </row>
    <row r="185" spans="3:6" x14ac:dyDescent="0.25">
      <c r="C185" s="87"/>
      <c r="D185" s="87"/>
      <c r="E185" s="87"/>
      <c r="F185" s="87"/>
    </row>
    <row r="186" spans="3:6" x14ac:dyDescent="0.25">
      <c r="C186" s="87"/>
      <c r="D186" s="87"/>
      <c r="E186" s="87"/>
      <c r="F186" s="87"/>
    </row>
    <row r="187" spans="3:6" x14ac:dyDescent="0.25">
      <c r="C187" s="87"/>
      <c r="D187" s="87"/>
      <c r="E187" s="87"/>
      <c r="F187" s="87"/>
    </row>
    <row r="188" spans="3:6" x14ac:dyDescent="0.25">
      <c r="C188" s="87"/>
      <c r="D188" s="87"/>
      <c r="E188" s="87"/>
      <c r="F188" s="87"/>
    </row>
    <row r="189" spans="3:6" x14ac:dyDescent="0.25">
      <c r="C189" s="87"/>
      <c r="D189" s="87"/>
      <c r="E189" s="87"/>
      <c r="F189" s="87"/>
    </row>
    <row r="190" spans="3:6" x14ac:dyDescent="0.25">
      <c r="C190" s="87"/>
      <c r="D190" s="87"/>
      <c r="E190" s="87"/>
      <c r="F190" s="87"/>
    </row>
    <row r="191" spans="3:6" x14ac:dyDescent="0.25">
      <c r="C191" s="87"/>
      <c r="D191" s="87"/>
      <c r="E191" s="87"/>
      <c r="F191" s="87"/>
    </row>
    <row r="192" spans="3:6" x14ac:dyDescent="0.25">
      <c r="C192" s="87"/>
      <c r="D192" s="87"/>
      <c r="E192" s="87"/>
      <c r="F192" s="87"/>
    </row>
    <row r="193" spans="3:6" x14ac:dyDescent="0.25">
      <c r="C193" s="87"/>
      <c r="D193" s="87"/>
      <c r="E193" s="87"/>
      <c r="F193" s="87"/>
    </row>
    <row r="194" spans="3:6" x14ac:dyDescent="0.25">
      <c r="C194" s="87"/>
      <c r="D194" s="87"/>
      <c r="E194" s="87"/>
      <c r="F194" s="87"/>
    </row>
    <row r="195" spans="3:6" x14ac:dyDescent="0.25">
      <c r="C195" s="87"/>
      <c r="D195" s="87"/>
      <c r="E195" s="87"/>
      <c r="F195" s="87"/>
    </row>
    <row r="196" spans="3:6" x14ac:dyDescent="0.25">
      <c r="C196" s="87"/>
      <c r="D196" s="87"/>
      <c r="E196" s="87"/>
      <c r="F196" s="87"/>
    </row>
    <row r="197" spans="3:6" x14ac:dyDescent="0.25">
      <c r="C197" s="87"/>
      <c r="D197" s="87"/>
      <c r="E197" s="87"/>
      <c r="F197" s="87"/>
    </row>
    <row r="198" spans="3:6" x14ac:dyDescent="0.25">
      <c r="C198" s="87"/>
      <c r="D198" s="87"/>
      <c r="E198" s="87"/>
      <c r="F198" s="87"/>
    </row>
    <row r="199" spans="3:6" x14ac:dyDescent="0.25">
      <c r="C199" s="87"/>
      <c r="D199" s="87"/>
      <c r="E199" s="87"/>
      <c r="F199" s="87"/>
    </row>
    <row r="200" spans="3:6" x14ac:dyDescent="0.25">
      <c r="C200" s="87"/>
      <c r="D200" s="87"/>
      <c r="E200" s="87"/>
      <c r="F200" s="87"/>
    </row>
    <row r="201" spans="3:6" x14ac:dyDescent="0.25">
      <c r="C201" s="87"/>
      <c r="D201" s="87"/>
      <c r="E201" s="87"/>
      <c r="F201" s="87"/>
    </row>
    <row r="202" spans="3:6" x14ac:dyDescent="0.25">
      <c r="C202" s="87"/>
      <c r="D202" s="87"/>
      <c r="E202" s="87"/>
      <c r="F202" s="87"/>
    </row>
    <row r="203" spans="3:6" x14ac:dyDescent="0.25">
      <c r="C203" s="87"/>
      <c r="D203" s="87"/>
      <c r="E203" s="87"/>
      <c r="F203" s="87"/>
    </row>
    <row r="204" spans="3:6" x14ac:dyDescent="0.25">
      <c r="C204" s="87"/>
      <c r="D204" s="87"/>
      <c r="E204" s="87"/>
      <c r="F204" s="87"/>
    </row>
    <row r="205" spans="3:6" x14ac:dyDescent="0.25">
      <c r="C205" s="87"/>
      <c r="D205" s="87"/>
      <c r="E205" s="87"/>
      <c r="F205" s="87"/>
    </row>
    <row r="206" spans="3:6" x14ac:dyDescent="0.25">
      <c r="C206" s="87"/>
      <c r="D206" s="87"/>
      <c r="E206" s="87"/>
      <c r="F206" s="87"/>
    </row>
    <row r="207" spans="3:6" x14ac:dyDescent="0.25">
      <c r="C207" s="87"/>
      <c r="D207" s="87"/>
      <c r="E207" s="87"/>
      <c r="F207" s="87"/>
    </row>
    <row r="208" spans="3:6" x14ac:dyDescent="0.25">
      <c r="C208" s="87"/>
      <c r="D208" s="87"/>
      <c r="E208" s="87"/>
      <c r="F208" s="87"/>
    </row>
    <row r="209" spans="3:6" x14ac:dyDescent="0.25">
      <c r="C209" s="87"/>
      <c r="D209" s="87"/>
      <c r="E209" s="87"/>
      <c r="F209" s="87"/>
    </row>
    <row r="210" spans="3:6" x14ac:dyDescent="0.25">
      <c r="C210" s="87"/>
      <c r="D210" s="87"/>
      <c r="E210" s="87"/>
      <c r="F210" s="87"/>
    </row>
    <row r="211" spans="3:6" x14ac:dyDescent="0.25">
      <c r="C211" s="87"/>
      <c r="D211" s="87"/>
      <c r="E211" s="87"/>
      <c r="F211" s="87"/>
    </row>
    <row r="212" spans="3:6" x14ac:dyDescent="0.25">
      <c r="C212" s="87"/>
      <c r="D212" s="87"/>
      <c r="E212" s="87"/>
      <c r="F212" s="87"/>
    </row>
    <row r="213" spans="3:6" x14ac:dyDescent="0.25">
      <c r="C213" s="87"/>
      <c r="D213" s="87"/>
      <c r="E213" s="87"/>
      <c r="F213" s="87"/>
    </row>
    <row r="214" spans="3:6" x14ac:dyDescent="0.25">
      <c r="C214" s="87"/>
      <c r="D214" s="87"/>
      <c r="E214" s="87"/>
      <c r="F214" s="87"/>
    </row>
    <row r="215" spans="3:6" x14ac:dyDescent="0.25">
      <c r="C215" s="87"/>
      <c r="D215" s="87"/>
      <c r="E215" s="87"/>
      <c r="F215" s="87"/>
    </row>
    <row r="216" spans="3:6" x14ac:dyDescent="0.25">
      <c r="C216" s="87"/>
      <c r="D216" s="87"/>
      <c r="E216" s="87"/>
      <c r="F216" s="87"/>
    </row>
    <row r="217" spans="3:6" x14ac:dyDescent="0.25">
      <c r="C217" s="87"/>
      <c r="D217" s="87"/>
      <c r="E217" s="87"/>
      <c r="F217" s="87"/>
    </row>
    <row r="218" spans="3:6" x14ac:dyDescent="0.25">
      <c r="C218" s="87"/>
      <c r="D218" s="87"/>
      <c r="E218" s="87"/>
      <c r="F218" s="87"/>
    </row>
    <row r="219" spans="3:6" x14ac:dyDescent="0.25">
      <c r="C219" s="87"/>
      <c r="D219" s="87"/>
      <c r="E219" s="87"/>
      <c r="F219" s="87"/>
    </row>
    <row r="220" spans="3:6" x14ac:dyDescent="0.25">
      <c r="C220" s="87"/>
      <c r="D220" s="87"/>
      <c r="E220" s="87"/>
      <c r="F220" s="87"/>
    </row>
    <row r="221" spans="3:6" x14ac:dyDescent="0.25">
      <c r="C221" s="87"/>
      <c r="D221" s="87"/>
      <c r="E221" s="87"/>
      <c r="F221" s="87"/>
    </row>
    <row r="222" spans="3:6" x14ac:dyDescent="0.25">
      <c r="C222" s="87"/>
      <c r="D222" s="87"/>
      <c r="E222" s="87"/>
      <c r="F222" s="87"/>
    </row>
    <row r="223" spans="3:6" x14ac:dyDescent="0.25">
      <c r="C223" s="87"/>
      <c r="D223" s="87"/>
      <c r="E223" s="87"/>
      <c r="F223" s="87"/>
    </row>
    <row r="224" spans="3:6" x14ac:dyDescent="0.25">
      <c r="C224" s="87"/>
      <c r="D224" s="87"/>
      <c r="E224" s="87"/>
      <c r="F224" s="87"/>
    </row>
    <row r="225" spans="3:6" x14ac:dyDescent="0.25">
      <c r="C225" s="87"/>
      <c r="D225" s="87"/>
      <c r="E225" s="87"/>
      <c r="F225" s="87"/>
    </row>
    <row r="226" spans="3:6" x14ac:dyDescent="0.25">
      <c r="C226" s="87"/>
      <c r="D226" s="87"/>
      <c r="E226" s="87"/>
      <c r="F226" s="87"/>
    </row>
    <row r="227" spans="3:6" x14ac:dyDescent="0.25">
      <c r="C227" s="87"/>
      <c r="D227" s="87"/>
      <c r="E227" s="87"/>
      <c r="F227" s="87"/>
    </row>
    <row r="228" spans="3:6" x14ac:dyDescent="0.25">
      <c r="C228" s="87"/>
      <c r="D228" s="87"/>
      <c r="E228" s="87"/>
      <c r="F228" s="87"/>
    </row>
    <row r="229" spans="3:6" x14ac:dyDescent="0.25">
      <c r="C229" s="87"/>
      <c r="D229" s="87"/>
      <c r="E229" s="87"/>
      <c r="F229" s="87"/>
    </row>
    <row r="230" spans="3:6" x14ac:dyDescent="0.25">
      <c r="C230" s="87"/>
      <c r="D230" s="87"/>
      <c r="E230" s="87"/>
      <c r="F230" s="87"/>
    </row>
    <row r="231" spans="3:6" x14ac:dyDescent="0.25">
      <c r="C231" s="87"/>
      <c r="D231" s="87"/>
      <c r="E231" s="87"/>
      <c r="F231" s="87"/>
    </row>
    <row r="232" spans="3:6" x14ac:dyDescent="0.25">
      <c r="C232" s="87"/>
      <c r="D232" s="87"/>
      <c r="E232" s="87"/>
      <c r="F232" s="87"/>
    </row>
    <row r="233" spans="3:6" x14ac:dyDescent="0.25">
      <c r="C233" s="87"/>
      <c r="D233" s="87"/>
      <c r="E233" s="87"/>
      <c r="F233" s="87"/>
    </row>
    <row r="234" spans="3:6" x14ac:dyDescent="0.25">
      <c r="C234" s="87"/>
      <c r="D234" s="87"/>
      <c r="E234" s="87"/>
      <c r="F234" s="87"/>
    </row>
    <row r="235" spans="3:6" x14ac:dyDescent="0.25">
      <c r="C235" s="87"/>
      <c r="D235" s="87"/>
      <c r="E235" s="87"/>
      <c r="F235" s="87"/>
    </row>
    <row r="236" spans="3:6" x14ac:dyDescent="0.25">
      <c r="C236" s="87"/>
      <c r="D236" s="87"/>
      <c r="E236" s="87"/>
      <c r="F236" s="87"/>
    </row>
    <row r="237" spans="3:6" x14ac:dyDescent="0.25">
      <c r="C237" s="87"/>
      <c r="D237" s="87"/>
      <c r="E237" s="87"/>
      <c r="F237" s="87"/>
    </row>
    <row r="238" spans="3:6" x14ac:dyDescent="0.25">
      <c r="C238" s="87"/>
      <c r="D238" s="87"/>
      <c r="E238" s="87"/>
      <c r="F238" s="87"/>
    </row>
    <row r="239" spans="3:6" x14ac:dyDescent="0.25">
      <c r="C239" s="87"/>
      <c r="D239" s="87"/>
      <c r="E239" s="87"/>
      <c r="F239" s="87"/>
    </row>
    <row r="240" spans="3:6" x14ac:dyDescent="0.25">
      <c r="C240" s="87"/>
      <c r="D240" s="87"/>
      <c r="E240" s="87"/>
      <c r="F240" s="87"/>
    </row>
    <row r="241" spans="3:6" x14ac:dyDescent="0.25">
      <c r="C241" s="87"/>
      <c r="D241" s="87"/>
      <c r="E241" s="87"/>
      <c r="F241" s="87"/>
    </row>
    <row r="242" spans="3:6" x14ac:dyDescent="0.25">
      <c r="C242" s="87"/>
      <c r="D242" s="87"/>
      <c r="E242" s="87"/>
      <c r="F242" s="87"/>
    </row>
    <row r="243" spans="3:6" x14ac:dyDescent="0.25">
      <c r="C243" s="87"/>
      <c r="D243" s="87"/>
      <c r="E243" s="87"/>
      <c r="F243" s="87"/>
    </row>
    <row r="244" spans="3:6" x14ac:dyDescent="0.25">
      <c r="C244" s="87"/>
      <c r="D244" s="87"/>
      <c r="E244" s="87"/>
      <c r="F244" s="87"/>
    </row>
    <row r="245" spans="3:6" x14ac:dyDescent="0.25">
      <c r="C245" s="87"/>
      <c r="D245" s="87"/>
      <c r="E245" s="87"/>
      <c r="F245" s="87"/>
    </row>
    <row r="246" spans="3:6" x14ac:dyDescent="0.25">
      <c r="C246" s="87"/>
      <c r="D246" s="87"/>
      <c r="E246" s="87"/>
      <c r="F246" s="87"/>
    </row>
    <row r="247" spans="3:6" x14ac:dyDescent="0.25">
      <c r="C247" s="87"/>
      <c r="D247" s="87"/>
      <c r="E247" s="87"/>
      <c r="F247" s="87"/>
    </row>
    <row r="248" spans="3:6" x14ac:dyDescent="0.25">
      <c r="C248" s="87"/>
      <c r="D248" s="87"/>
      <c r="E248" s="87"/>
      <c r="F248" s="87"/>
    </row>
    <row r="249" spans="3:6" x14ac:dyDescent="0.25">
      <c r="C249" s="87"/>
      <c r="D249" s="87"/>
      <c r="E249" s="87"/>
      <c r="F249" s="87"/>
    </row>
    <row r="250" spans="3:6" x14ac:dyDescent="0.25">
      <c r="C250" s="87"/>
      <c r="D250" s="87"/>
      <c r="E250" s="87"/>
      <c r="F250" s="87"/>
    </row>
    <row r="251" spans="3:6" x14ac:dyDescent="0.25">
      <c r="C251" s="87"/>
      <c r="D251" s="87"/>
      <c r="E251" s="87"/>
      <c r="F251" s="87"/>
    </row>
    <row r="252" spans="3:6" x14ac:dyDescent="0.25">
      <c r="C252" s="87"/>
      <c r="D252" s="87"/>
      <c r="E252" s="87"/>
      <c r="F252" s="87"/>
    </row>
    <row r="253" spans="3:6" x14ac:dyDescent="0.25">
      <c r="C253" s="87"/>
      <c r="D253" s="87"/>
      <c r="E253" s="87"/>
      <c r="F253" s="87"/>
    </row>
    <row r="254" spans="3:6" x14ac:dyDescent="0.25">
      <c r="C254" s="87"/>
      <c r="D254" s="87"/>
      <c r="E254" s="87"/>
      <c r="F254" s="87"/>
    </row>
    <row r="255" spans="3:6" x14ac:dyDescent="0.25">
      <c r="C255" s="87"/>
      <c r="D255" s="87"/>
      <c r="E255" s="87"/>
      <c r="F255" s="87"/>
    </row>
    <row r="256" spans="3:6" x14ac:dyDescent="0.25">
      <c r="C256" s="87"/>
      <c r="D256" s="87"/>
      <c r="E256" s="87"/>
      <c r="F256" s="87"/>
    </row>
    <row r="257" spans="3:6" x14ac:dyDescent="0.25">
      <c r="C257" s="87"/>
      <c r="D257" s="87"/>
      <c r="E257" s="87"/>
      <c r="F257" s="87"/>
    </row>
    <row r="258" spans="3:6" x14ac:dyDescent="0.25">
      <c r="C258" s="87"/>
      <c r="D258" s="87"/>
      <c r="E258" s="87"/>
      <c r="F258" s="87"/>
    </row>
    <row r="259" spans="3:6" x14ac:dyDescent="0.25">
      <c r="C259" s="87"/>
      <c r="D259" s="87"/>
      <c r="E259" s="87"/>
      <c r="F259" s="87"/>
    </row>
    <row r="260" spans="3:6" x14ac:dyDescent="0.25">
      <c r="C260" s="87"/>
      <c r="D260" s="87"/>
      <c r="E260" s="87"/>
      <c r="F260" s="87"/>
    </row>
    <row r="261" spans="3:6" x14ac:dyDescent="0.25">
      <c r="C261" s="87"/>
      <c r="D261" s="87"/>
      <c r="E261" s="87"/>
      <c r="F261" s="87"/>
    </row>
    <row r="262" spans="3:6" x14ac:dyDescent="0.25">
      <c r="C262" s="87"/>
      <c r="D262" s="87"/>
      <c r="E262" s="87"/>
      <c r="F262" s="87"/>
    </row>
    <row r="263" spans="3:6" x14ac:dyDescent="0.25">
      <c r="C263" s="87"/>
      <c r="D263" s="87"/>
      <c r="E263" s="87"/>
      <c r="F263" s="87"/>
    </row>
    <row r="264" spans="3:6" x14ac:dyDescent="0.25">
      <c r="C264" s="87"/>
      <c r="D264" s="87"/>
      <c r="E264" s="87"/>
      <c r="F264" s="87"/>
    </row>
    <row r="265" spans="3:6" x14ac:dyDescent="0.25">
      <c r="C265" s="87"/>
      <c r="D265" s="87"/>
      <c r="E265" s="87"/>
      <c r="F265" s="87"/>
    </row>
    <row r="266" spans="3:6" x14ac:dyDescent="0.25">
      <c r="C266" s="87"/>
      <c r="D266" s="87"/>
      <c r="E266" s="87"/>
      <c r="F266" s="87"/>
    </row>
    <row r="267" spans="3:6" x14ac:dyDescent="0.25">
      <c r="C267" s="87"/>
      <c r="D267" s="87"/>
      <c r="E267" s="87"/>
      <c r="F267" s="87"/>
    </row>
    <row r="268" spans="3:6" x14ac:dyDescent="0.25">
      <c r="C268" s="87"/>
      <c r="D268" s="87"/>
      <c r="E268" s="87"/>
      <c r="F268" s="87"/>
    </row>
    <row r="269" spans="3:6" x14ac:dyDescent="0.25">
      <c r="C269" s="87"/>
      <c r="D269" s="87"/>
      <c r="E269" s="87"/>
      <c r="F269" s="87"/>
    </row>
    <row r="270" spans="3:6" x14ac:dyDescent="0.25">
      <c r="C270" s="87"/>
      <c r="D270" s="87"/>
      <c r="E270" s="87"/>
      <c r="F270" s="87"/>
    </row>
    <row r="271" spans="3:6" x14ac:dyDescent="0.25">
      <c r="C271" s="87"/>
      <c r="D271" s="87"/>
      <c r="E271" s="87"/>
      <c r="F271" s="87"/>
    </row>
    <row r="272" spans="3:6" x14ac:dyDescent="0.25">
      <c r="C272" s="87"/>
      <c r="D272" s="87"/>
      <c r="E272" s="87"/>
      <c r="F272" s="87"/>
    </row>
    <row r="273" spans="3:6" x14ac:dyDescent="0.25">
      <c r="C273" s="87"/>
      <c r="D273" s="87"/>
      <c r="E273" s="87"/>
      <c r="F273" s="87"/>
    </row>
    <row r="274" spans="3:6" x14ac:dyDescent="0.25">
      <c r="C274" s="87"/>
      <c r="D274" s="87"/>
      <c r="E274" s="87"/>
      <c r="F274" s="87"/>
    </row>
    <row r="275" spans="3:6" x14ac:dyDescent="0.25">
      <c r="C275" s="87"/>
      <c r="D275" s="87"/>
      <c r="E275" s="87"/>
      <c r="F275" s="87"/>
    </row>
    <row r="276" spans="3:6" x14ac:dyDescent="0.25">
      <c r="C276" s="87"/>
      <c r="D276" s="87"/>
      <c r="E276" s="87"/>
      <c r="F276" s="87"/>
    </row>
    <row r="277" spans="3:6" x14ac:dyDescent="0.25">
      <c r="C277" s="87"/>
      <c r="D277" s="87"/>
      <c r="E277" s="87"/>
      <c r="F277" s="87"/>
    </row>
    <row r="278" spans="3:6" x14ac:dyDescent="0.25">
      <c r="C278" s="87"/>
      <c r="D278" s="87"/>
      <c r="E278" s="87"/>
      <c r="F278" s="87"/>
    </row>
    <row r="279" spans="3:6" x14ac:dyDescent="0.25">
      <c r="C279" s="87"/>
      <c r="D279" s="87"/>
      <c r="E279" s="87"/>
      <c r="F279" s="87"/>
    </row>
    <row r="280" spans="3:6" x14ac:dyDescent="0.25">
      <c r="C280" s="87"/>
      <c r="D280" s="87"/>
      <c r="E280" s="87"/>
      <c r="F280" s="87"/>
    </row>
    <row r="281" spans="3:6" x14ac:dyDescent="0.25">
      <c r="C281" s="87"/>
      <c r="D281" s="87"/>
      <c r="E281" s="87"/>
      <c r="F281" s="87"/>
    </row>
    <row r="282" spans="3:6" x14ac:dyDescent="0.25">
      <c r="C282" s="87"/>
      <c r="D282" s="87"/>
      <c r="E282" s="87"/>
      <c r="F282" s="87"/>
    </row>
    <row r="283" spans="3:6" x14ac:dyDescent="0.25">
      <c r="C283" s="87"/>
      <c r="D283" s="87"/>
      <c r="E283" s="87"/>
      <c r="F283" s="87"/>
    </row>
  </sheetData>
  <sheetProtection selectLockedCells="1" selectUnlockedCells="1"/>
  <mergeCells count="4">
    <mergeCell ref="A1:J1"/>
    <mergeCell ref="A2:H2"/>
    <mergeCell ref="A3:F3"/>
    <mergeCell ref="A4:F4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K49"/>
  <sheetViews>
    <sheetView workbookViewId="0">
      <selection activeCell="J3" sqref="J3"/>
    </sheetView>
  </sheetViews>
  <sheetFormatPr defaultRowHeight="15" x14ac:dyDescent="0.25"/>
  <cols>
    <col min="1" max="1" width="48.85546875" customWidth="1"/>
    <col min="2" max="2" width="7.85546875" customWidth="1"/>
    <col min="3" max="3" width="14.28515625" customWidth="1"/>
    <col min="4" max="4" width="11.85546875" customWidth="1"/>
    <col min="5" max="5" width="11.42578125" customWidth="1"/>
    <col min="6" max="7" width="15.140625" customWidth="1"/>
    <col min="8" max="10" width="12.140625" customWidth="1"/>
  </cols>
  <sheetData>
    <row r="1" spans="1:11" ht="14.45" customHeight="1" x14ac:dyDescent="0.25">
      <c r="A1" s="347" t="s">
        <v>459</v>
      </c>
      <c r="B1" s="347"/>
      <c r="C1" s="347"/>
      <c r="D1" s="347"/>
      <c r="E1" s="347"/>
      <c r="F1" s="347"/>
      <c r="G1" s="347"/>
      <c r="H1" s="347"/>
      <c r="I1" s="347"/>
      <c r="J1" s="347"/>
    </row>
    <row r="2" spans="1:11" s="46" customFormat="1" x14ac:dyDescent="0.25">
      <c r="A2" s="46" t="s">
        <v>460</v>
      </c>
    </row>
    <row r="3" spans="1:11" ht="27" customHeight="1" x14ac:dyDescent="0.25">
      <c r="A3" s="344" t="s">
        <v>0</v>
      </c>
      <c r="B3" s="344"/>
      <c r="C3" s="344"/>
      <c r="D3" s="344"/>
      <c r="E3" s="344"/>
      <c r="F3" s="344"/>
      <c r="G3" s="2"/>
    </row>
    <row r="4" spans="1:11" ht="22.5" customHeight="1" x14ac:dyDescent="0.25">
      <c r="A4" s="350" t="s">
        <v>461</v>
      </c>
      <c r="B4" s="350"/>
      <c r="C4" s="350"/>
      <c r="D4" s="350"/>
      <c r="E4" s="350"/>
      <c r="F4" s="350"/>
      <c r="G4" s="2"/>
    </row>
    <row r="5" spans="1:11" x14ac:dyDescent="0.25">
      <c r="A5" s="2"/>
      <c r="B5" s="2"/>
      <c r="C5" s="2"/>
      <c r="D5" s="2"/>
      <c r="E5" s="2"/>
      <c r="F5" s="2"/>
      <c r="G5" s="2"/>
    </row>
    <row r="6" spans="1:11" ht="27" customHeight="1" x14ac:dyDescent="0.25">
      <c r="A6" s="184" t="s">
        <v>5</v>
      </c>
      <c r="B6" s="185" t="s">
        <v>391</v>
      </c>
      <c r="C6" s="186" t="s">
        <v>7</v>
      </c>
      <c r="D6" s="187" t="s">
        <v>8</v>
      </c>
      <c r="E6" s="186" t="s">
        <v>9</v>
      </c>
      <c r="F6" s="188" t="s">
        <v>10</v>
      </c>
      <c r="G6" s="189" t="s">
        <v>462</v>
      </c>
      <c r="H6" s="187" t="s">
        <v>463</v>
      </c>
      <c r="I6" s="190" t="s">
        <v>464</v>
      </c>
      <c r="J6" s="191" t="s">
        <v>10</v>
      </c>
    </row>
    <row r="7" spans="1:11" x14ac:dyDescent="0.25">
      <c r="A7" s="192" t="s">
        <v>270</v>
      </c>
      <c r="B7" s="193" t="s">
        <v>271</v>
      </c>
      <c r="C7" s="194">
        <v>0</v>
      </c>
      <c r="D7" s="194">
        <v>0</v>
      </c>
      <c r="E7" s="194">
        <v>0</v>
      </c>
      <c r="F7" s="195">
        <v>0</v>
      </c>
      <c r="G7" s="196"/>
      <c r="H7" s="197"/>
      <c r="I7" s="197"/>
      <c r="J7" s="198"/>
      <c r="K7" s="199"/>
    </row>
    <row r="8" spans="1:11" hidden="1" x14ac:dyDescent="0.25">
      <c r="A8" s="192"/>
      <c r="B8" s="193"/>
      <c r="C8" s="194"/>
      <c r="D8" s="194"/>
      <c r="E8" s="194"/>
      <c r="F8" s="195">
        <f t="shared" ref="F8:F18" si="0">SUM(C8:E8)</f>
        <v>0</v>
      </c>
      <c r="G8" s="196"/>
      <c r="H8" s="197"/>
      <c r="I8" s="197"/>
      <c r="J8" s="198"/>
      <c r="K8" s="199"/>
    </row>
    <row r="9" spans="1:11" hidden="1" x14ac:dyDescent="0.25">
      <c r="A9" s="192"/>
      <c r="B9" s="193"/>
      <c r="C9" s="194"/>
      <c r="D9" s="194"/>
      <c r="E9" s="194"/>
      <c r="F9" s="195">
        <f t="shared" si="0"/>
        <v>0</v>
      </c>
      <c r="G9" s="196"/>
      <c r="H9" s="197"/>
      <c r="I9" s="197"/>
      <c r="J9" s="198"/>
      <c r="K9" s="199"/>
    </row>
    <row r="10" spans="1:11" hidden="1" x14ac:dyDescent="0.25">
      <c r="A10" s="192"/>
      <c r="B10" s="193"/>
      <c r="C10" s="194"/>
      <c r="D10" s="194"/>
      <c r="E10" s="194"/>
      <c r="F10" s="195">
        <f t="shared" si="0"/>
        <v>0</v>
      </c>
      <c r="G10" s="196"/>
      <c r="H10" s="197"/>
      <c r="I10" s="197"/>
      <c r="J10" s="198"/>
      <c r="K10" s="199"/>
    </row>
    <row r="11" spans="1:11" hidden="1" x14ac:dyDescent="0.25">
      <c r="A11" s="192"/>
      <c r="B11" s="193"/>
      <c r="C11" s="194"/>
      <c r="D11" s="194"/>
      <c r="E11" s="194"/>
      <c r="F11" s="195">
        <f t="shared" si="0"/>
        <v>0</v>
      </c>
      <c r="G11" s="196"/>
      <c r="H11" s="197"/>
      <c r="I11" s="197"/>
      <c r="J11" s="198"/>
      <c r="K11" s="199"/>
    </row>
    <row r="12" spans="1:11" x14ac:dyDescent="0.25">
      <c r="A12" s="192" t="s">
        <v>465</v>
      </c>
      <c r="B12" s="193" t="s">
        <v>274</v>
      </c>
      <c r="C12" s="194">
        <f>SUM(C8:C11)</f>
        <v>0</v>
      </c>
      <c r="D12" s="194">
        <f>SUM(D8:D11)</f>
        <v>0</v>
      </c>
      <c r="E12" s="194">
        <f>SUM(E8:E11)</f>
        <v>0</v>
      </c>
      <c r="F12" s="195">
        <f t="shared" si="0"/>
        <v>0</v>
      </c>
      <c r="G12" s="196">
        <v>5293500</v>
      </c>
      <c r="H12" s="197"/>
      <c r="I12" s="197"/>
      <c r="J12" s="200">
        <f>SUM(G12:I12)</f>
        <v>5293500</v>
      </c>
      <c r="K12" s="199"/>
    </row>
    <row r="13" spans="1:11" hidden="1" x14ac:dyDescent="0.25">
      <c r="A13" s="201"/>
      <c r="B13" s="201"/>
      <c r="C13" s="194"/>
      <c r="D13" s="194"/>
      <c r="E13" s="194"/>
      <c r="F13" s="195">
        <f t="shared" si="0"/>
        <v>0</v>
      </c>
      <c r="G13" s="196"/>
      <c r="H13" s="197"/>
      <c r="I13" s="197"/>
      <c r="J13" s="200"/>
      <c r="K13" s="199"/>
    </row>
    <row r="14" spans="1:11" hidden="1" x14ac:dyDescent="0.25">
      <c r="A14" s="192"/>
      <c r="B14" s="193"/>
      <c r="C14" s="194"/>
      <c r="D14" s="194"/>
      <c r="E14" s="194"/>
      <c r="F14" s="195">
        <f t="shared" si="0"/>
        <v>0</v>
      </c>
      <c r="G14" s="196"/>
      <c r="H14" s="197"/>
      <c r="I14" s="197"/>
      <c r="J14" s="200"/>
      <c r="K14" s="199"/>
    </row>
    <row r="15" spans="1:11" hidden="1" x14ac:dyDescent="0.25">
      <c r="A15" s="192"/>
      <c r="B15" s="193"/>
      <c r="C15" s="194"/>
      <c r="D15" s="194"/>
      <c r="E15" s="194"/>
      <c r="F15" s="195">
        <f t="shared" si="0"/>
        <v>0</v>
      </c>
      <c r="G15" s="196"/>
      <c r="H15" s="197"/>
      <c r="I15" s="197"/>
      <c r="J15" s="200"/>
      <c r="K15" s="199"/>
    </row>
    <row r="16" spans="1:11" hidden="1" x14ac:dyDescent="0.25">
      <c r="A16" s="192"/>
      <c r="B16" s="193"/>
      <c r="C16" s="194"/>
      <c r="D16" s="194"/>
      <c r="E16" s="194"/>
      <c r="F16" s="195">
        <f t="shared" si="0"/>
        <v>0</v>
      </c>
      <c r="G16" s="196"/>
      <c r="H16" s="197"/>
      <c r="I16" s="197"/>
      <c r="J16" s="200"/>
      <c r="K16" s="199"/>
    </row>
    <row r="17" spans="1:11" x14ac:dyDescent="0.25">
      <c r="A17" s="192" t="s">
        <v>276</v>
      </c>
      <c r="B17" s="193" t="s">
        <v>277</v>
      </c>
      <c r="C17" s="194">
        <v>0</v>
      </c>
      <c r="D17" s="194">
        <v>0</v>
      </c>
      <c r="E17" s="194">
        <f>SUM(E13:E16)</f>
        <v>0</v>
      </c>
      <c r="F17" s="195">
        <f t="shared" si="0"/>
        <v>0</v>
      </c>
      <c r="G17" s="196"/>
      <c r="H17" s="197"/>
      <c r="I17" s="197"/>
      <c r="J17" s="200"/>
      <c r="K17" s="199"/>
    </row>
    <row r="18" spans="1:11" x14ac:dyDescent="0.25">
      <c r="A18" s="160" t="s">
        <v>466</v>
      </c>
      <c r="B18" s="162"/>
      <c r="C18" s="194">
        <v>0</v>
      </c>
      <c r="D18" s="194">
        <v>0</v>
      </c>
      <c r="E18" s="194">
        <v>0</v>
      </c>
      <c r="F18" s="195">
        <f t="shared" si="0"/>
        <v>0</v>
      </c>
      <c r="G18" s="196"/>
      <c r="H18" s="197"/>
      <c r="I18" s="197"/>
      <c r="J18" s="200"/>
      <c r="K18" s="199"/>
    </row>
    <row r="19" spans="1:11" x14ac:dyDescent="0.25">
      <c r="A19" s="192" t="s">
        <v>279</v>
      </c>
      <c r="B19" s="193" t="s">
        <v>280</v>
      </c>
      <c r="C19" s="194">
        <f>SUM(C18:C18)</f>
        <v>0</v>
      </c>
      <c r="D19" s="194">
        <f>SUM(D18:D18)</f>
        <v>0</v>
      </c>
      <c r="E19" s="194">
        <f>SUM(E18:E18)</f>
        <v>0</v>
      </c>
      <c r="F19" s="195">
        <f>SUM(F18)</f>
        <v>0</v>
      </c>
      <c r="G19" s="196">
        <v>48935358</v>
      </c>
      <c r="H19" s="197"/>
      <c r="I19" s="197"/>
      <c r="J19" s="200">
        <f>SUM(G19:I19)</f>
        <v>48935358</v>
      </c>
      <c r="K19" s="199"/>
    </row>
    <row r="20" spans="1:11" hidden="1" x14ac:dyDescent="0.25">
      <c r="A20" s="192"/>
      <c r="B20" s="193"/>
      <c r="C20" s="194"/>
      <c r="D20" s="194"/>
      <c r="E20" s="194"/>
      <c r="F20" s="195">
        <f t="shared" ref="F20:F26" si="1">SUM(C20:E20)</f>
        <v>0</v>
      </c>
      <c r="G20" s="196"/>
      <c r="H20" s="197"/>
      <c r="I20" s="197"/>
      <c r="J20" s="200"/>
      <c r="K20" s="199"/>
    </row>
    <row r="21" spans="1:11" hidden="1" x14ac:dyDescent="0.25">
      <c r="A21" s="192"/>
      <c r="B21" s="193"/>
      <c r="C21" s="194"/>
      <c r="D21" s="194"/>
      <c r="E21" s="194"/>
      <c r="F21" s="195">
        <f t="shared" si="1"/>
        <v>0</v>
      </c>
      <c r="G21" s="196"/>
      <c r="H21" s="197"/>
      <c r="I21" s="197"/>
      <c r="J21" s="200"/>
      <c r="K21" s="199"/>
    </row>
    <row r="22" spans="1:11" x14ac:dyDescent="0.25">
      <c r="A22" s="192" t="s">
        <v>282</v>
      </c>
      <c r="B22" s="193" t="s">
        <v>283</v>
      </c>
      <c r="C22" s="194">
        <f>SUM(C20:C21)</f>
        <v>0</v>
      </c>
      <c r="D22" s="194">
        <f>SUM(D20:D21)</f>
        <v>0</v>
      </c>
      <c r="E22" s="194">
        <f>SUM(E20:E21)</f>
        <v>0</v>
      </c>
      <c r="F22" s="195">
        <f t="shared" si="1"/>
        <v>0</v>
      </c>
      <c r="G22" s="196"/>
      <c r="H22" s="197"/>
      <c r="I22" s="197"/>
      <c r="J22" s="200"/>
      <c r="K22" s="199"/>
    </row>
    <row r="23" spans="1:11" hidden="1" x14ac:dyDescent="0.25">
      <c r="A23" s="192"/>
      <c r="B23" s="193"/>
      <c r="C23" s="194"/>
      <c r="D23" s="194"/>
      <c r="E23" s="194"/>
      <c r="F23" s="195">
        <f t="shared" si="1"/>
        <v>0</v>
      </c>
      <c r="G23" s="196"/>
      <c r="H23" s="197"/>
      <c r="I23" s="197"/>
      <c r="J23" s="200"/>
      <c r="K23" s="199"/>
    </row>
    <row r="24" spans="1:11" hidden="1" x14ac:dyDescent="0.25">
      <c r="A24" s="192"/>
      <c r="B24" s="193"/>
      <c r="C24" s="194"/>
      <c r="D24" s="194"/>
      <c r="E24" s="194"/>
      <c r="F24" s="195">
        <f t="shared" si="1"/>
        <v>0</v>
      </c>
      <c r="G24" s="196"/>
      <c r="H24" s="197"/>
      <c r="I24" s="197"/>
      <c r="J24" s="200"/>
      <c r="K24" s="199"/>
    </row>
    <row r="25" spans="1:11" ht="25.5" x14ac:dyDescent="0.25">
      <c r="A25" s="192" t="s">
        <v>285</v>
      </c>
      <c r="B25" s="193" t="s">
        <v>286</v>
      </c>
      <c r="C25" s="194">
        <f>SUM(C23:C24)</f>
        <v>0</v>
      </c>
      <c r="D25" s="194">
        <f>SUM(D23:D24)</f>
        <v>0</v>
      </c>
      <c r="E25" s="194">
        <f>SUM(E23:E24)</f>
        <v>0</v>
      </c>
      <c r="F25" s="195">
        <f t="shared" si="1"/>
        <v>0</v>
      </c>
      <c r="G25" s="196"/>
      <c r="H25" s="197"/>
      <c r="I25" s="197"/>
      <c r="J25" s="200"/>
      <c r="K25" s="199"/>
    </row>
    <row r="26" spans="1:11" ht="25.5" x14ac:dyDescent="0.25">
      <c r="A26" s="192" t="s">
        <v>288</v>
      </c>
      <c r="B26" s="193" t="s">
        <v>289</v>
      </c>
      <c r="C26" s="194">
        <v>0</v>
      </c>
      <c r="D26" s="194">
        <v>0</v>
      </c>
      <c r="E26" s="194">
        <v>0</v>
      </c>
      <c r="F26" s="195">
        <f t="shared" si="1"/>
        <v>0</v>
      </c>
      <c r="G26" s="196">
        <v>5733872</v>
      </c>
      <c r="H26" s="197"/>
      <c r="I26" s="197"/>
      <c r="J26" s="200">
        <f t="shared" ref="J26:J27" si="2">SUM(G26:I26)</f>
        <v>5733872</v>
      </c>
      <c r="K26" s="199"/>
    </row>
    <row r="27" spans="1:11" ht="15.75" x14ac:dyDescent="0.25">
      <c r="A27" s="202" t="s">
        <v>467</v>
      </c>
      <c r="B27" s="203" t="s">
        <v>292</v>
      </c>
      <c r="C27" s="66">
        <f>SUM(C25,C22,C19,C17,C12,C7,C26)</f>
        <v>0</v>
      </c>
      <c r="D27" s="66">
        <f>SUM(D25,D22,D19,D17,D12,D7,D26)</f>
        <v>0</v>
      </c>
      <c r="E27" s="66">
        <f>SUM(E25,E22,E19,E17,E12,E7,E26)</f>
        <v>0</v>
      </c>
      <c r="F27" s="128">
        <f>SUM(F7+F12+F17+F19+F22+F25+F26)</f>
        <v>0</v>
      </c>
      <c r="G27" s="204">
        <f>SUM(G7:G26)</f>
        <v>59962730</v>
      </c>
      <c r="H27" s="205">
        <v>0</v>
      </c>
      <c r="I27" s="205">
        <v>0</v>
      </c>
      <c r="J27" s="206">
        <f t="shared" si="2"/>
        <v>59962730</v>
      </c>
      <c r="K27" s="199"/>
    </row>
    <row r="28" spans="1:11" x14ac:dyDescent="0.25">
      <c r="A28" s="160" t="s">
        <v>468</v>
      </c>
      <c r="B28" s="193"/>
      <c r="C28" s="207">
        <v>0</v>
      </c>
      <c r="D28" s="207"/>
      <c r="E28" s="207"/>
      <c r="F28" s="208">
        <f t="shared" ref="F28:F43" si="3">SUM(C28:E28)</f>
        <v>0</v>
      </c>
      <c r="G28" s="196"/>
      <c r="H28" s="209"/>
      <c r="I28" s="209"/>
      <c r="J28" s="200"/>
      <c r="K28" s="199"/>
    </row>
    <row r="29" spans="1:11" ht="25.5" x14ac:dyDescent="0.25">
      <c r="A29" s="160" t="s">
        <v>469</v>
      </c>
      <c r="B29" s="162"/>
      <c r="C29" s="207">
        <v>0</v>
      </c>
      <c r="D29" s="207"/>
      <c r="E29" s="207"/>
      <c r="F29" s="208">
        <f t="shared" si="3"/>
        <v>0</v>
      </c>
      <c r="G29" s="196"/>
      <c r="H29" s="209"/>
      <c r="I29" s="209"/>
      <c r="J29" s="200"/>
      <c r="K29" s="199"/>
    </row>
    <row r="30" spans="1:11" hidden="1" x14ac:dyDescent="0.25">
      <c r="A30" s="192"/>
      <c r="B30" s="193"/>
      <c r="C30" s="207"/>
      <c r="D30" s="207"/>
      <c r="E30" s="207"/>
      <c r="F30" s="208">
        <f t="shared" si="3"/>
        <v>0</v>
      </c>
      <c r="G30" s="196"/>
      <c r="H30" s="209"/>
      <c r="I30" s="209"/>
      <c r="J30" s="200"/>
      <c r="K30" s="199"/>
    </row>
    <row r="31" spans="1:11" hidden="1" x14ac:dyDescent="0.25">
      <c r="A31" s="192"/>
      <c r="B31" s="193"/>
      <c r="C31" s="207"/>
      <c r="D31" s="207"/>
      <c r="E31" s="207"/>
      <c r="F31" s="208">
        <f t="shared" si="3"/>
        <v>0</v>
      </c>
      <c r="G31" s="196"/>
      <c r="H31" s="209"/>
      <c r="I31" s="209"/>
      <c r="J31" s="200"/>
      <c r="K31" s="199"/>
    </row>
    <row r="32" spans="1:11" x14ac:dyDescent="0.25">
      <c r="A32" s="192" t="s">
        <v>294</v>
      </c>
      <c r="B32" s="193" t="s">
        <v>295</v>
      </c>
      <c r="C32" s="207">
        <v>77578242</v>
      </c>
      <c r="D32" s="207">
        <f>SUM(D28:D31)</f>
        <v>0</v>
      </c>
      <c r="E32" s="207">
        <f>SUM(E28:E31)</f>
        <v>0</v>
      </c>
      <c r="F32" s="208">
        <f t="shared" si="3"/>
        <v>77578242</v>
      </c>
      <c r="G32" s="196">
        <v>69976643</v>
      </c>
      <c r="H32" s="209"/>
      <c r="I32" s="209"/>
      <c r="J32" s="200">
        <f>SUM(G32:I32)</f>
        <v>69976643</v>
      </c>
      <c r="K32" s="199"/>
    </row>
    <row r="33" spans="1:11" hidden="1" x14ac:dyDescent="0.25">
      <c r="A33" s="192"/>
      <c r="B33" s="193"/>
      <c r="C33" s="207"/>
      <c r="D33" s="207"/>
      <c r="E33" s="207"/>
      <c r="F33" s="208">
        <f t="shared" si="3"/>
        <v>0</v>
      </c>
      <c r="G33" s="196"/>
      <c r="H33" s="209"/>
      <c r="I33" s="209"/>
      <c r="J33" s="200"/>
      <c r="K33" s="199"/>
    </row>
    <row r="34" spans="1:11" hidden="1" x14ac:dyDescent="0.25">
      <c r="A34" s="192"/>
      <c r="B34" s="193"/>
      <c r="C34" s="207"/>
      <c r="D34" s="207"/>
      <c r="E34" s="207"/>
      <c r="F34" s="208">
        <f t="shared" si="3"/>
        <v>0</v>
      </c>
      <c r="G34" s="196"/>
      <c r="H34" s="209"/>
      <c r="I34" s="209"/>
      <c r="J34" s="200"/>
      <c r="K34" s="199"/>
    </row>
    <row r="35" spans="1:11" hidden="1" x14ac:dyDescent="0.25">
      <c r="A35" s="192"/>
      <c r="B35" s="193"/>
      <c r="C35" s="207"/>
      <c r="D35" s="207"/>
      <c r="E35" s="207"/>
      <c r="F35" s="208">
        <f t="shared" si="3"/>
        <v>0</v>
      </c>
      <c r="G35" s="196"/>
      <c r="H35" s="209"/>
      <c r="I35" s="209"/>
      <c r="J35" s="200"/>
      <c r="K35" s="199"/>
    </row>
    <row r="36" spans="1:11" hidden="1" x14ac:dyDescent="0.25">
      <c r="A36" s="192"/>
      <c r="B36" s="193"/>
      <c r="C36" s="207"/>
      <c r="D36" s="207"/>
      <c r="E36" s="207"/>
      <c r="F36" s="208">
        <f t="shared" si="3"/>
        <v>0</v>
      </c>
      <c r="G36" s="196"/>
      <c r="H36" s="209"/>
      <c r="I36" s="209"/>
      <c r="J36" s="200"/>
      <c r="K36" s="199"/>
    </row>
    <row r="37" spans="1:11" x14ac:dyDescent="0.25">
      <c r="A37" s="192" t="s">
        <v>297</v>
      </c>
      <c r="B37" s="193" t="s">
        <v>298</v>
      </c>
      <c r="C37" s="207">
        <v>0</v>
      </c>
      <c r="D37" s="207">
        <v>0</v>
      </c>
      <c r="E37" s="207">
        <f>SUM(E33:E36)</f>
        <v>0</v>
      </c>
      <c r="F37" s="208">
        <f t="shared" si="3"/>
        <v>0</v>
      </c>
      <c r="G37" s="196"/>
      <c r="H37" s="209"/>
      <c r="I37" s="209"/>
      <c r="J37" s="200"/>
      <c r="K37" s="199"/>
    </row>
    <row r="38" spans="1:11" hidden="1" x14ac:dyDescent="0.25">
      <c r="A38" s="192"/>
      <c r="B38" s="193"/>
      <c r="C38" s="207"/>
      <c r="D38" s="207"/>
      <c r="E38" s="207"/>
      <c r="F38" s="208">
        <f t="shared" si="3"/>
        <v>0</v>
      </c>
      <c r="G38" s="196"/>
      <c r="H38" s="209"/>
      <c r="I38" s="209"/>
      <c r="J38" s="200"/>
      <c r="K38" s="199"/>
    </row>
    <row r="39" spans="1:11" hidden="1" x14ac:dyDescent="0.25">
      <c r="A39" s="192"/>
      <c r="B39" s="193"/>
      <c r="C39" s="207"/>
      <c r="D39" s="207"/>
      <c r="E39" s="207"/>
      <c r="F39" s="208">
        <f t="shared" si="3"/>
        <v>0</v>
      </c>
      <c r="G39" s="196"/>
      <c r="H39" s="209"/>
      <c r="I39" s="209"/>
      <c r="J39" s="200"/>
      <c r="K39" s="199"/>
    </row>
    <row r="40" spans="1:11" hidden="1" x14ac:dyDescent="0.25">
      <c r="A40" s="192"/>
      <c r="B40" s="193"/>
      <c r="C40" s="207"/>
      <c r="D40" s="207"/>
      <c r="E40" s="207"/>
      <c r="F40" s="208">
        <f t="shared" si="3"/>
        <v>0</v>
      </c>
      <c r="G40" s="196"/>
      <c r="H40" s="209"/>
      <c r="I40" s="209"/>
      <c r="J40" s="200"/>
      <c r="K40" s="199"/>
    </row>
    <row r="41" spans="1:11" hidden="1" x14ac:dyDescent="0.25">
      <c r="A41" s="192"/>
      <c r="B41" s="193"/>
      <c r="C41" s="207"/>
      <c r="D41" s="207"/>
      <c r="E41" s="207"/>
      <c r="F41" s="208">
        <f t="shared" si="3"/>
        <v>0</v>
      </c>
      <c r="G41" s="196"/>
      <c r="H41" s="209"/>
      <c r="I41" s="209"/>
      <c r="J41" s="200"/>
      <c r="K41" s="199"/>
    </row>
    <row r="42" spans="1:11" x14ac:dyDescent="0.25">
      <c r="A42" s="192" t="s">
        <v>300</v>
      </c>
      <c r="B42" s="193" t="s">
        <v>301</v>
      </c>
      <c r="C42" s="207">
        <f>SUM(C38:C41)</f>
        <v>0</v>
      </c>
      <c r="D42" s="207">
        <f>SUM(D38:D41)</f>
        <v>0</v>
      </c>
      <c r="E42" s="207">
        <f>SUM(E38:E41)</f>
        <v>0</v>
      </c>
      <c r="F42" s="208">
        <f t="shared" si="3"/>
        <v>0</v>
      </c>
      <c r="G42" s="196">
        <v>23444491</v>
      </c>
      <c r="H42" s="209"/>
      <c r="I42" s="209"/>
      <c r="J42" s="200">
        <f t="shared" ref="J42:J44" si="4">SUM(G42:I42)</f>
        <v>23444491</v>
      </c>
      <c r="K42" s="199"/>
    </row>
    <row r="43" spans="1:11" ht="25.5" x14ac:dyDescent="0.25">
      <c r="A43" s="192" t="s">
        <v>303</v>
      </c>
      <c r="B43" s="193" t="s">
        <v>304</v>
      </c>
      <c r="C43" s="207">
        <v>21533391</v>
      </c>
      <c r="D43" s="207"/>
      <c r="E43" s="207"/>
      <c r="F43" s="208">
        <f t="shared" si="3"/>
        <v>21533391</v>
      </c>
      <c r="G43" s="196">
        <v>3552814</v>
      </c>
      <c r="H43" s="209"/>
      <c r="I43" s="209"/>
      <c r="J43" s="200">
        <f t="shared" si="4"/>
        <v>3552814</v>
      </c>
      <c r="K43" s="199"/>
    </row>
    <row r="44" spans="1:11" ht="15.75" x14ac:dyDescent="0.25">
      <c r="A44" s="202" t="s">
        <v>470</v>
      </c>
      <c r="B44" s="203" t="s">
        <v>307</v>
      </c>
      <c r="C44" s="66">
        <f>SUM(C42,C37,C32,C43)</f>
        <v>99111633</v>
      </c>
      <c r="D44" s="66">
        <f>SUM(D42,D37,D32,D43)</f>
        <v>0</v>
      </c>
      <c r="E44" s="66">
        <f>SUM(E42,E37,E32,E43)</f>
        <v>0</v>
      </c>
      <c r="F44" s="128">
        <f>SUM(F32:F43)</f>
        <v>99111633</v>
      </c>
      <c r="G44" s="210">
        <f>SUM(G28:G43)</f>
        <v>96973948</v>
      </c>
      <c r="H44" s="211">
        <v>0</v>
      </c>
      <c r="I44" s="211">
        <v>0</v>
      </c>
      <c r="J44" s="212">
        <f t="shared" si="4"/>
        <v>96973948</v>
      </c>
      <c r="K44" s="199"/>
    </row>
    <row r="45" spans="1:11" x14ac:dyDescent="0.25">
      <c r="A45" s="213"/>
      <c r="B45" s="213"/>
      <c r="C45" s="112"/>
      <c r="D45" s="112"/>
      <c r="E45" s="112"/>
      <c r="F45" s="112"/>
      <c r="G45" s="213"/>
      <c r="H45" s="199"/>
      <c r="I45" s="199"/>
      <c r="J45" s="199"/>
      <c r="K45" s="199"/>
    </row>
    <row r="46" spans="1:11" x14ac:dyDescent="0.25">
      <c r="A46" s="213"/>
      <c r="B46" s="199"/>
      <c r="C46" s="199"/>
      <c r="D46" s="199"/>
      <c r="E46" s="199"/>
    </row>
    <row r="47" spans="1:11" x14ac:dyDescent="0.25">
      <c r="A47" s="199"/>
      <c r="B47" s="199"/>
      <c r="C47" s="199"/>
      <c r="D47" s="199"/>
      <c r="E47" s="199"/>
    </row>
    <row r="48" spans="1:11" x14ac:dyDescent="0.25">
      <c r="A48" s="199"/>
      <c r="B48" s="199"/>
      <c r="C48" s="199"/>
      <c r="D48" s="199"/>
      <c r="E48" s="199"/>
    </row>
    <row r="49" spans="1:5" x14ac:dyDescent="0.25">
      <c r="A49" s="199"/>
      <c r="B49" s="199"/>
      <c r="C49" s="199"/>
      <c r="D49" s="199"/>
      <c r="E49" s="199"/>
    </row>
  </sheetData>
  <sheetProtection selectLockedCells="1" selectUnlockedCells="1"/>
  <mergeCells count="3">
    <mergeCell ref="A1:J1"/>
    <mergeCell ref="A3:F3"/>
    <mergeCell ref="A4:F4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J28"/>
  <sheetViews>
    <sheetView workbookViewId="0">
      <selection activeCell="H3" sqref="H3"/>
    </sheetView>
  </sheetViews>
  <sheetFormatPr defaultRowHeight="15" x14ac:dyDescent="0.25"/>
  <cols>
    <col min="1" max="1" width="43.7109375" customWidth="1"/>
    <col min="3" max="3" width="14.28515625" customWidth="1"/>
    <col min="4" max="4" width="10.42578125" customWidth="1"/>
    <col min="5" max="5" width="9.7109375" customWidth="1"/>
    <col min="6" max="6" width="16.28515625" customWidth="1"/>
    <col min="7" max="7" width="14.5703125" customWidth="1"/>
    <col min="8" max="8" width="14.28515625" customWidth="1"/>
    <col min="9" max="9" width="14" customWidth="1"/>
    <col min="10" max="10" width="13.140625" customWidth="1"/>
  </cols>
  <sheetData>
    <row r="1" spans="1:10" ht="14.45" customHeight="1" x14ac:dyDescent="0.25">
      <c r="A1" s="347" t="s">
        <v>471</v>
      </c>
      <c r="B1" s="347"/>
      <c r="C1" s="347"/>
      <c r="D1" s="347"/>
      <c r="E1" s="347"/>
      <c r="F1" s="347"/>
      <c r="G1" s="347"/>
      <c r="H1" s="347"/>
      <c r="I1" s="347"/>
      <c r="J1" s="347"/>
    </row>
    <row r="2" spans="1:10" ht="14.45" customHeight="1" x14ac:dyDescent="0.25">
      <c r="A2" s="347" t="s">
        <v>472</v>
      </c>
      <c r="B2" s="347"/>
      <c r="C2" s="347"/>
      <c r="D2" s="347"/>
      <c r="E2" s="347"/>
      <c r="F2" s="347"/>
      <c r="G2" s="347"/>
      <c r="H2" s="347"/>
      <c r="I2" s="347"/>
      <c r="J2" s="347"/>
    </row>
    <row r="3" spans="1:10" ht="34.5" customHeight="1" x14ac:dyDescent="0.25">
      <c r="A3" s="344" t="s">
        <v>0</v>
      </c>
      <c r="B3" s="344"/>
      <c r="C3" s="344"/>
      <c r="D3" s="344"/>
      <c r="E3" s="344"/>
      <c r="F3" s="344"/>
      <c r="G3" s="2"/>
    </row>
    <row r="4" spans="1:10" ht="24" customHeight="1" x14ac:dyDescent="0.25">
      <c r="A4" s="344" t="s">
        <v>473</v>
      </c>
      <c r="B4" s="344"/>
      <c r="C4" s="344"/>
      <c r="D4" s="344"/>
      <c r="E4" s="344"/>
      <c r="F4" s="344"/>
      <c r="G4" s="2"/>
    </row>
    <row r="5" spans="1:10" x14ac:dyDescent="0.25">
      <c r="A5" s="2"/>
      <c r="B5" s="2"/>
      <c r="C5" s="2"/>
      <c r="D5" s="2"/>
      <c r="E5" s="2"/>
      <c r="F5" s="2"/>
      <c r="G5" s="2"/>
    </row>
    <row r="6" spans="1:10" ht="36.75" x14ac:dyDescent="0.25">
      <c r="A6" s="214" t="s">
        <v>5</v>
      </c>
      <c r="B6" s="215" t="s">
        <v>391</v>
      </c>
      <c r="C6" s="143" t="s">
        <v>7</v>
      </c>
      <c r="D6" s="143" t="s">
        <v>8</v>
      </c>
      <c r="E6" s="143" t="s">
        <v>9</v>
      </c>
      <c r="F6" s="144" t="s">
        <v>10</v>
      </c>
      <c r="G6" s="143" t="s">
        <v>139</v>
      </c>
      <c r="H6" s="143" t="s">
        <v>153</v>
      </c>
      <c r="I6" s="143" t="s">
        <v>166</v>
      </c>
      <c r="J6" s="144" t="s">
        <v>10</v>
      </c>
    </row>
    <row r="7" spans="1:10" x14ac:dyDescent="0.25">
      <c r="A7" s="216" t="s">
        <v>474</v>
      </c>
      <c r="B7" s="217"/>
      <c r="C7" s="12">
        <v>20926110</v>
      </c>
      <c r="D7" s="12">
        <v>20094</v>
      </c>
      <c r="E7" s="12">
        <v>0</v>
      </c>
      <c r="F7" s="12">
        <f>SUM(C7:E7)</f>
        <v>20946204</v>
      </c>
      <c r="G7" s="12">
        <v>0</v>
      </c>
      <c r="H7" s="12">
        <v>20094</v>
      </c>
      <c r="I7" s="12">
        <v>0</v>
      </c>
      <c r="J7" s="12">
        <f>SUM(G7:I7)</f>
        <v>20094</v>
      </c>
    </row>
    <row r="8" spans="1:10" x14ac:dyDescent="0.25">
      <c r="A8" s="217"/>
      <c r="B8" s="217"/>
      <c r="C8" s="12"/>
      <c r="D8" s="12"/>
      <c r="E8" s="12"/>
      <c r="F8" s="12"/>
      <c r="G8" s="12"/>
      <c r="H8" s="169"/>
      <c r="I8" s="169"/>
      <c r="J8" s="169"/>
    </row>
    <row r="9" spans="1:10" x14ac:dyDescent="0.25">
      <c r="A9" s="217"/>
      <c r="B9" s="217"/>
      <c r="C9" s="12"/>
      <c r="D9" s="12"/>
      <c r="E9" s="12"/>
      <c r="F9" s="12"/>
      <c r="G9" s="12"/>
      <c r="H9" s="169"/>
      <c r="I9" s="169"/>
      <c r="J9" s="169"/>
    </row>
    <row r="10" spans="1:10" x14ac:dyDescent="0.25">
      <c r="A10" s="217"/>
      <c r="B10" s="217"/>
      <c r="C10" s="12"/>
      <c r="D10" s="12"/>
      <c r="E10" s="12"/>
      <c r="F10" s="12"/>
      <c r="G10" s="12"/>
      <c r="H10" s="169"/>
      <c r="I10" s="169"/>
      <c r="J10" s="169"/>
    </row>
    <row r="11" spans="1:10" ht="24.75" customHeight="1" x14ac:dyDescent="0.25">
      <c r="A11" s="218" t="s">
        <v>475</v>
      </c>
      <c r="B11" s="219" t="s">
        <v>262</v>
      </c>
      <c r="C11" s="33">
        <f t="shared" ref="C11:J11" si="0">SUM(C7:C10)</f>
        <v>20926110</v>
      </c>
      <c r="D11" s="33">
        <f t="shared" si="0"/>
        <v>20094</v>
      </c>
      <c r="E11" s="33">
        <f t="shared" si="0"/>
        <v>0</v>
      </c>
      <c r="F11" s="33">
        <f t="shared" si="0"/>
        <v>20946204</v>
      </c>
      <c r="G11" s="33">
        <f t="shared" si="0"/>
        <v>0</v>
      </c>
      <c r="H11" s="33">
        <f t="shared" si="0"/>
        <v>20094</v>
      </c>
      <c r="I11" s="33">
        <f t="shared" si="0"/>
        <v>0</v>
      </c>
      <c r="J11" s="33">
        <f t="shared" si="0"/>
        <v>20094</v>
      </c>
    </row>
    <row r="12" spans="1:10" x14ac:dyDescent="0.25">
      <c r="A12" s="220"/>
      <c r="B12" s="221"/>
      <c r="C12" s="169"/>
      <c r="D12" s="12"/>
      <c r="E12" s="12"/>
      <c r="F12" s="12"/>
      <c r="G12" s="12"/>
      <c r="H12" s="169"/>
      <c r="I12" s="169"/>
      <c r="J12" s="169"/>
    </row>
    <row r="13" spans="1:10" x14ac:dyDescent="0.25">
      <c r="A13" s="220"/>
      <c r="B13" s="222"/>
      <c r="C13" s="223"/>
      <c r="D13" s="12"/>
      <c r="E13" s="12"/>
      <c r="F13" s="12"/>
      <c r="G13" s="12"/>
      <c r="H13" s="169"/>
      <c r="I13" s="169"/>
      <c r="J13" s="169"/>
    </row>
    <row r="14" spans="1:10" x14ac:dyDescent="0.25">
      <c r="A14" s="218" t="s">
        <v>476</v>
      </c>
      <c r="B14" s="219" t="s">
        <v>262</v>
      </c>
      <c r="C14" s="33">
        <f t="shared" ref="C14:J14" si="1">SUM(C12:C13)</f>
        <v>0</v>
      </c>
      <c r="D14" s="33">
        <f t="shared" si="1"/>
        <v>0</v>
      </c>
      <c r="E14" s="33">
        <f t="shared" si="1"/>
        <v>0</v>
      </c>
      <c r="F14" s="33">
        <f t="shared" si="1"/>
        <v>0</v>
      </c>
      <c r="G14" s="33">
        <f t="shared" si="1"/>
        <v>0</v>
      </c>
      <c r="H14" s="33">
        <f t="shared" si="1"/>
        <v>0</v>
      </c>
      <c r="I14" s="33">
        <f t="shared" si="1"/>
        <v>0</v>
      </c>
      <c r="J14" s="33">
        <f t="shared" si="1"/>
        <v>0</v>
      </c>
    </row>
    <row r="15" spans="1:10" x14ac:dyDescent="0.25">
      <c r="A15" s="224" t="s">
        <v>477</v>
      </c>
      <c r="B15" s="225"/>
      <c r="C15" s="226">
        <f t="shared" ref="C15:J15" si="2">SUM(C14,C11)</f>
        <v>20926110</v>
      </c>
      <c r="D15" s="226">
        <f t="shared" si="2"/>
        <v>20094</v>
      </c>
      <c r="E15" s="226">
        <f t="shared" si="2"/>
        <v>0</v>
      </c>
      <c r="F15" s="226">
        <f t="shared" si="2"/>
        <v>20946204</v>
      </c>
      <c r="G15" s="226">
        <f t="shared" si="2"/>
        <v>0</v>
      </c>
      <c r="H15" s="226">
        <f t="shared" si="2"/>
        <v>20094</v>
      </c>
      <c r="I15" s="226">
        <f t="shared" si="2"/>
        <v>0</v>
      </c>
      <c r="J15" s="226">
        <f t="shared" si="2"/>
        <v>20094</v>
      </c>
    </row>
    <row r="16" spans="1:10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G20" s="2"/>
    </row>
    <row r="21" spans="1:7" x14ac:dyDescent="0.25">
      <c r="G21" s="2"/>
    </row>
    <row r="22" spans="1:7" x14ac:dyDescent="0.25">
      <c r="G22" s="2"/>
    </row>
    <row r="23" spans="1:7" ht="20.25" customHeight="1" x14ac:dyDescent="0.25">
      <c r="G23" s="2"/>
    </row>
    <row r="24" spans="1:7" ht="23.25" customHeight="1" x14ac:dyDescent="0.25">
      <c r="G24" s="2"/>
    </row>
    <row r="25" spans="1:7" x14ac:dyDescent="0.25">
      <c r="G25" s="2"/>
    </row>
    <row r="26" spans="1:7" x14ac:dyDescent="0.25">
      <c r="G26" s="2"/>
    </row>
    <row r="27" spans="1:7" x14ac:dyDescent="0.25">
      <c r="G27" s="2"/>
    </row>
    <row r="28" spans="1:7" x14ac:dyDescent="0.25">
      <c r="G28" s="2"/>
    </row>
  </sheetData>
  <sheetProtection selectLockedCells="1" selectUnlockedCells="1"/>
  <mergeCells count="4">
    <mergeCell ref="A1:J1"/>
    <mergeCell ref="A2:J2"/>
    <mergeCell ref="A3:F3"/>
    <mergeCell ref="A4:F4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J79"/>
  <sheetViews>
    <sheetView workbookViewId="0">
      <selection activeCell="F4" sqref="F4"/>
    </sheetView>
  </sheetViews>
  <sheetFormatPr defaultRowHeight="15" x14ac:dyDescent="0.25"/>
  <cols>
    <col min="1" max="1" width="64" customWidth="1"/>
    <col min="3" max="3" width="11.28515625" customWidth="1"/>
    <col min="4" max="4" width="12.5703125" customWidth="1"/>
    <col min="5" max="5" width="13" customWidth="1"/>
    <col min="6" max="6" width="14.42578125" customWidth="1"/>
    <col min="7" max="7" width="15.5703125" customWidth="1"/>
    <col min="8" max="8" width="14.140625" customWidth="1"/>
    <col min="9" max="9" width="14" customWidth="1"/>
    <col min="10" max="10" width="17.85546875" customWidth="1"/>
  </cols>
  <sheetData>
    <row r="1" spans="1:10" ht="38.1" customHeight="1" x14ac:dyDescent="0.25">
      <c r="A1" s="348" t="s">
        <v>0</v>
      </c>
      <c r="B1" s="348"/>
      <c r="C1" s="348"/>
      <c r="D1" s="348"/>
      <c r="E1" s="348"/>
      <c r="F1" s="348"/>
      <c r="G1" s="348"/>
      <c r="H1" s="348"/>
      <c r="I1" s="348"/>
      <c r="J1" s="348"/>
    </row>
    <row r="2" spans="1:10" ht="45" customHeight="1" x14ac:dyDescent="0.25">
      <c r="A2" s="348" t="s">
        <v>478</v>
      </c>
      <c r="B2" s="348"/>
      <c r="C2" s="348"/>
      <c r="D2" s="348"/>
      <c r="E2" s="348"/>
      <c r="F2" s="348"/>
      <c r="G2" s="348"/>
      <c r="H2" s="348"/>
      <c r="I2" s="348"/>
      <c r="J2" s="348"/>
    </row>
    <row r="3" spans="1:10" ht="26.25" customHeight="1" x14ac:dyDescent="0.25">
      <c r="A3" s="351" t="s">
        <v>479</v>
      </c>
      <c r="B3" s="351"/>
      <c r="C3" s="351"/>
      <c r="D3" s="351"/>
      <c r="E3" s="351"/>
      <c r="F3" s="351"/>
      <c r="G3" s="351"/>
      <c r="H3" s="351"/>
      <c r="I3" s="351"/>
      <c r="J3" s="351"/>
    </row>
    <row r="4" spans="1:10" ht="33.75" customHeight="1" x14ac:dyDescent="0.25">
      <c r="A4" s="227" t="s">
        <v>480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96" customHeight="1" x14ac:dyDescent="0.25">
      <c r="A5" s="228" t="s">
        <v>5</v>
      </c>
      <c r="B5" s="229" t="s">
        <v>391</v>
      </c>
      <c r="C5" s="230" t="s">
        <v>481</v>
      </c>
      <c r="D5" s="230" t="s">
        <v>482</v>
      </c>
      <c r="E5" s="230" t="s">
        <v>483</v>
      </c>
      <c r="F5" s="230" t="s">
        <v>484</v>
      </c>
      <c r="G5" s="230" t="s">
        <v>485</v>
      </c>
      <c r="H5" s="230" t="s">
        <v>486</v>
      </c>
      <c r="I5" s="230" t="s">
        <v>487</v>
      </c>
      <c r="J5" s="230" t="s">
        <v>488</v>
      </c>
    </row>
    <row r="6" spans="1:10" x14ac:dyDescent="0.25">
      <c r="A6" s="231"/>
      <c r="B6" s="231"/>
      <c r="C6" s="231"/>
      <c r="D6" s="231"/>
      <c r="E6" s="231"/>
      <c r="F6" s="232"/>
      <c r="G6" s="233"/>
      <c r="H6" s="231"/>
      <c r="I6" s="231"/>
      <c r="J6" s="231"/>
    </row>
    <row r="7" spans="1:10" x14ac:dyDescent="0.25">
      <c r="A7" s="231"/>
      <c r="B7" s="231"/>
      <c r="C7" s="231"/>
      <c r="D7" s="231"/>
      <c r="E7" s="231"/>
      <c r="F7" s="231"/>
      <c r="G7" s="231"/>
      <c r="H7" s="231"/>
      <c r="I7" s="231"/>
      <c r="J7" s="231"/>
    </row>
    <row r="8" spans="1:10" x14ac:dyDescent="0.25">
      <c r="A8" s="234" t="s">
        <v>270</v>
      </c>
      <c r="B8" s="235" t="s">
        <v>271</v>
      </c>
      <c r="C8" s="236">
        <f>SUM(C7:C7)</f>
        <v>0</v>
      </c>
      <c r="D8" s="236">
        <f>SUM(D7:D7)</f>
        <v>0</v>
      </c>
      <c r="E8" s="236">
        <f>SUM(E7:E7)</f>
        <v>0</v>
      </c>
      <c r="F8" s="231"/>
      <c r="G8" s="231"/>
      <c r="H8" s="231"/>
      <c r="I8" s="231"/>
      <c r="J8" s="231"/>
    </row>
    <row r="9" spans="1:10" x14ac:dyDescent="0.25">
      <c r="A9" s="234"/>
      <c r="B9" s="235"/>
      <c r="C9" s="231"/>
      <c r="D9" s="231"/>
      <c r="E9" s="231"/>
      <c r="F9" s="231"/>
      <c r="G9" s="231"/>
      <c r="H9" s="231"/>
      <c r="I9" s="231"/>
      <c r="J9" s="231"/>
    </row>
    <row r="10" spans="1:10" x14ac:dyDescent="0.25">
      <c r="A10" s="234"/>
      <c r="B10" s="235"/>
      <c r="C10" s="231"/>
      <c r="D10" s="231"/>
      <c r="E10" s="231"/>
      <c r="F10" s="231"/>
      <c r="G10" s="231"/>
      <c r="H10" s="231"/>
      <c r="I10" s="231"/>
      <c r="J10" s="231"/>
    </row>
    <row r="11" spans="1:10" x14ac:dyDescent="0.25">
      <c r="A11" s="234" t="s">
        <v>465</v>
      </c>
      <c r="B11" s="235" t="s">
        <v>274</v>
      </c>
      <c r="C11" s="236">
        <f>SUM(C9:C10)</f>
        <v>0</v>
      </c>
      <c r="D11" s="236">
        <f>SUM(D9:D10)</f>
        <v>0</v>
      </c>
      <c r="E11" s="236">
        <f>SUM(E9:E10)</f>
        <v>0</v>
      </c>
      <c r="F11" s="231"/>
      <c r="G11" s="231"/>
      <c r="H11" s="231"/>
      <c r="I11" s="231"/>
      <c r="J11" s="231"/>
    </row>
    <row r="12" spans="1:10" x14ac:dyDescent="0.25">
      <c r="A12" s="234"/>
      <c r="B12" s="235"/>
      <c r="C12" s="231"/>
      <c r="D12" s="231"/>
      <c r="E12" s="231"/>
      <c r="F12" s="231"/>
      <c r="G12" s="231"/>
      <c r="H12" s="231"/>
      <c r="I12" s="231"/>
      <c r="J12" s="231"/>
    </row>
    <row r="13" spans="1:10" x14ac:dyDescent="0.25">
      <c r="A13" s="234"/>
      <c r="B13" s="235"/>
      <c r="C13" s="231"/>
      <c r="D13" s="231"/>
      <c r="E13" s="231"/>
      <c r="F13" s="231"/>
      <c r="G13" s="231"/>
      <c r="H13" s="231"/>
      <c r="I13" s="231"/>
      <c r="J13" s="231"/>
    </row>
    <row r="14" spans="1:10" x14ac:dyDescent="0.25">
      <c r="A14" s="234" t="s">
        <v>276</v>
      </c>
      <c r="B14" s="235" t="s">
        <v>277</v>
      </c>
      <c r="C14" s="236">
        <f>SUM(C12:C13)</f>
        <v>0</v>
      </c>
      <c r="D14" s="236">
        <f>SUM(D12:D13)</f>
        <v>0</v>
      </c>
      <c r="E14" s="236">
        <f>SUM(E12:E13)</f>
        <v>0</v>
      </c>
      <c r="F14" s="231"/>
      <c r="G14" s="231"/>
      <c r="H14" s="231"/>
      <c r="I14" s="231"/>
      <c r="J14" s="231"/>
    </row>
    <row r="15" spans="1:10" x14ac:dyDescent="0.25">
      <c r="A15" s="234"/>
      <c r="B15" s="235"/>
      <c r="C15" s="231"/>
      <c r="D15" s="231"/>
      <c r="E15" s="231"/>
      <c r="F15" s="231"/>
      <c r="G15" s="231"/>
      <c r="H15" s="231"/>
      <c r="I15" s="231"/>
      <c r="J15" s="231"/>
    </row>
    <row r="16" spans="1:10" x14ac:dyDescent="0.25">
      <c r="A16" s="234"/>
      <c r="B16" s="235"/>
      <c r="C16" s="231"/>
      <c r="D16" s="231"/>
      <c r="E16" s="231"/>
      <c r="F16" s="231"/>
      <c r="G16" s="231"/>
      <c r="H16" s="231"/>
      <c r="I16" s="231"/>
      <c r="J16" s="231"/>
    </row>
    <row r="17" spans="1:10" x14ac:dyDescent="0.25">
      <c r="A17" s="234" t="s">
        <v>279</v>
      </c>
      <c r="B17" s="235" t="s">
        <v>280</v>
      </c>
      <c r="C17" s="236">
        <f>SUM(C15:C16)</f>
        <v>0</v>
      </c>
      <c r="D17" s="236">
        <f>SUM(D15:D16)</f>
        <v>0</v>
      </c>
      <c r="E17" s="236">
        <f>SUM(E15:E16)</f>
        <v>0</v>
      </c>
      <c r="F17" s="231"/>
      <c r="G17" s="231"/>
      <c r="H17" s="231"/>
      <c r="I17" s="231"/>
      <c r="J17" s="231"/>
    </row>
    <row r="18" spans="1:10" x14ac:dyDescent="0.25">
      <c r="A18" s="234"/>
      <c r="B18" s="235"/>
      <c r="C18" s="231"/>
      <c r="D18" s="231"/>
      <c r="E18" s="231"/>
      <c r="F18" s="231"/>
      <c r="G18" s="231"/>
      <c r="H18" s="231"/>
      <c r="I18" s="231"/>
      <c r="J18" s="231"/>
    </row>
    <row r="19" spans="1:10" x14ac:dyDescent="0.25">
      <c r="A19" s="234"/>
      <c r="B19" s="235"/>
      <c r="C19" s="231"/>
      <c r="D19" s="231"/>
      <c r="E19" s="231"/>
      <c r="F19" s="231"/>
      <c r="G19" s="231"/>
      <c r="H19" s="231"/>
      <c r="I19" s="231"/>
      <c r="J19" s="231"/>
    </row>
    <row r="20" spans="1:10" x14ac:dyDescent="0.25">
      <c r="A20" s="234" t="s">
        <v>282</v>
      </c>
      <c r="B20" s="235" t="s">
        <v>283</v>
      </c>
      <c r="C20" s="236">
        <f>SUM(C18:C19)</f>
        <v>0</v>
      </c>
      <c r="D20" s="236">
        <f>SUM(D18:D19)</f>
        <v>0</v>
      </c>
      <c r="E20" s="236">
        <f>SUM(E18:E19)</f>
        <v>0</v>
      </c>
      <c r="F20" s="231"/>
      <c r="G20" s="231"/>
      <c r="H20" s="231"/>
      <c r="I20" s="231"/>
      <c r="J20" s="231"/>
    </row>
    <row r="21" spans="1:10" x14ac:dyDescent="0.25">
      <c r="A21" s="234"/>
      <c r="B21" s="235"/>
      <c r="C21" s="231"/>
      <c r="D21" s="231"/>
      <c r="E21" s="231"/>
      <c r="F21" s="231"/>
      <c r="G21" s="231"/>
      <c r="H21" s="231"/>
      <c r="I21" s="231"/>
      <c r="J21" s="231"/>
    </row>
    <row r="22" spans="1:10" x14ac:dyDescent="0.25">
      <c r="A22" s="234"/>
      <c r="B22" s="235"/>
      <c r="C22" s="231"/>
      <c r="D22" s="231"/>
      <c r="E22" s="231"/>
      <c r="F22" s="231"/>
      <c r="G22" s="231"/>
      <c r="H22" s="231"/>
      <c r="I22" s="231"/>
      <c r="J22" s="231"/>
    </row>
    <row r="23" spans="1:10" x14ac:dyDescent="0.25">
      <c r="A23" s="234" t="s">
        <v>285</v>
      </c>
      <c r="B23" s="235" t="s">
        <v>286</v>
      </c>
      <c r="C23" s="236">
        <f>SUM(C21:C22)</f>
        <v>0</v>
      </c>
      <c r="D23" s="236">
        <f>SUM(D21:D22)</f>
        <v>0</v>
      </c>
      <c r="E23" s="236">
        <f>SUM(E21:E22)</f>
        <v>0</v>
      </c>
      <c r="F23" s="231"/>
      <c r="G23" s="231"/>
      <c r="H23" s="231"/>
      <c r="I23" s="231"/>
      <c r="J23" s="231"/>
    </row>
    <row r="24" spans="1:10" x14ac:dyDescent="0.25">
      <c r="A24" s="234" t="s">
        <v>288</v>
      </c>
      <c r="B24" s="235" t="s">
        <v>289</v>
      </c>
      <c r="C24" s="236"/>
      <c r="D24" s="231"/>
      <c r="E24" s="231"/>
      <c r="F24" s="231"/>
      <c r="G24" s="231"/>
      <c r="H24" s="231"/>
      <c r="I24" s="231"/>
      <c r="J24" s="231"/>
    </row>
    <row r="25" spans="1:10" ht="15.75" x14ac:dyDescent="0.25">
      <c r="A25" s="237" t="s">
        <v>467</v>
      </c>
      <c r="B25" s="238" t="s">
        <v>292</v>
      </c>
      <c r="C25" s="68">
        <f>SUM(C23,C20,C17,C14,C11,C8,C24)</f>
        <v>0</v>
      </c>
      <c r="D25" s="68">
        <f>SUM(D23,D20,D17,D14,D11,D8,D24)</f>
        <v>0</v>
      </c>
      <c r="E25" s="68">
        <f>SUM(E23,E20,E17,E14,E11,E8,E24)</f>
        <v>0</v>
      </c>
      <c r="F25" s="68"/>
      <c r="G25" s="68"/>
      <c r="H25" s="68"/>
      <c r="I25" s="68"/>
      <c r="J25" s="68"/>
    </row>
    <row r="26" spans="1:10" ht="15.75" x14ac:dyDescent="0.25">
      <c r="A26" s="239"/>
      <c r="B26" s="240"/>
      <c r="C26" s="231"/>
      <c r="D26" s="231"/>
      <c r="E26" s="231"/>
      <c r="F26" s="231"/>
      <c r="G26" s="231"/>
      <c r="H26" s="231"/>
      <c r="I26" s="231"/>
      <c r="J26" s="231"/>
    </row>
    <row r="27" spans="1:10" ht="15.75" x14ac:dyDescent="0.25">
      <c r="A27" s="239"/>
      <c r="B27" s="240"/>
      <c r="C27" s="231"/>
      <c r="D27" s="231"/>
      <c r="E27" s="231"/>
      <c r="F27" s="231"/>
      <c r="G27" s="231"/>
      <c r="H27" s="231"/>
      <c r="I27" s="231"/>
      <c r="J27" s="231"/>
    </row>
    <row r="28" spans="1:10" x14ac:dyDescent="0.25">
      <c r="A28" s="234" t="s">
        <v>294</v>
      </c>
      <c r="B28" s="235" t="s">
        <v>295</v>
      </c>
      <c r="C28" s="236">
        <f>SUM(C26:C27)</f>
        <v>0</v>
      </c>
      <c r="D28" s="236">
        <f>SUM(D26:D27)</f>
        <v>0</v>
      </c>
      <c r="E28" s="236">
        <f>SUM(E26:E27)</f>
        <v>0</v>
      </c>
      <c r="F28" s="231"/>
      <c r="G28" s="231"/>
      <c r="H28" s="231"/>
      <c r="I28" s="231"/>
      <c r="J28" s="231"/>
    </row>
    <row r="29" spans="1:10" x14ac:dyDescent="0.25">
      <c r="A29" s="234"/>
      <c r="B29" s="235"/>
      <c r="C29" s="231"/>
      <c r="D29" s="231"/>
      <c r="E29" s="231"/>
      <c r="F29" s="231"/>
      <c r="G29" s="231"/>
      <c r="H29" s="231"/>
      <c r="I29" s="231"/>
      <c r="J29" s="231"/>
    </row>
    <row r="30" spans="1:10" x14ac:dyDescent="0.25">
      <c r="A30" s="234"/>
      <c r="B30" s="235"/>
      <c r="C30" s="231"/>
      <c r="D30" s="231"/>
      <c r="E30" s="231"/>
      <c r="F30" s="231"/>
      <c r="G30" s="231"/>
      <c r="H30" s="231"/>
      <c r="I30" s="231"/>
      <c r="J30" s="231"/>
    </row>
    <row r="31" spans="1:10" x14ac:dyDescent="0.25">
      <c r="A31" s="234" t="s">
        <v>297</v>
      </c>
      <c r="B31" s="235" t="s">
        <v>298</v>
      </c>
      <c r="C31" s="236">
        <f>SUM(C29:C30)</f>
        <v>0</v>
      </c>
      <c r="D31" s="236">
        <f>SUM(D29:D30)</f>
        <v>0</v>
      </c>
      <c r="E31" s="236">
        <f>SUM(E29:E30)</f>
        <v>0</v>
      </c>
      <c r="F31" s="231"/>
      <c r="G31" s="231"/>
      <c r="H31" s="231"/>
      <c r="I31" s="231"/>
      <c r="J31" s="231"/>
    </row>
    <row r="32" spans="1:10" x14ac:dyDescent="0.25">
      <c r="A32" s="234"/>
      <c r="B32" s="235"/>
      <c r="C32" s="231"/>
      <c r="D32" s="231"/>
      <c r="E32" s="231"/>
      <c r="F32" s="231"/>
      <c r="G32" s="231"/>
      <c r="H32" s="231"/>
      <c r="I32" s="231"/>
      <c r="J32" s="231"/>
    </row>
    <row r="33" spans="1:10" x14ac:dyDescent="0.25">
      <c r="A33" s="234"/>
      <c r="B33" s="235"/>
      <c r="C33" s="231"/>
      <c r="D33" s="231"/>
      <c r="E33" s="231"/>
      <c r="F33" s="231"/>
      <c r="G33" s="231"/>
      <c r="H33" s="231"/>
      <c r="I33" s="231"/>
      <c r="J33" s="231"/>
    </row>
    <row r="34" spans="1:10" x14ac:dyDescent="0.25">
      <c r="A34" s="234" t="s">
        <v>300</v>
      </c>
      <c r="B34" s="235" t="s">
        <v>301</v>
      </c>
      <c r="C34" s="236">
        <f>SUM(C32:C33)</f>
        <v>0</v>
      </c>
      <c r="D34" s="236">
        <f>SUM(D32:D33)</f>
        <v>0</v>
      </c>
      <c r="E34" s="236">
        <f>SUM(E32:E33)</f>
        <v>0</v>
      </c>
      <c r="F34" s="231"/>
      <c r="G34" s="231"/>
      <c r="H34" s="231"/>
      <c r="I34" s="231"/>
      <c r="J34" s="231"/>
    </row>
    <row r="35" spans="1:10" x14ac:dyDescent="0.25">
      <c r="A35" s="234" t="s">
        <v>303</v>
      </c>
      <c r="B35" s="235" t="s">
        <v>304</v>
      </c>
      <c r="C35" s="231"/>
      <c r="D35" s="231"/>
      <c r="E35" s="231"/>
      <c r="F35" s="231"/>
      <c r="G35" s="231"/>
      <c r="H35" s="231"/>
      <c r="I35" s="231"/>
      <c r="J35" s="231"/>
    </row>
    <row r="36" spans="1:10" ht="15.75" x14ac:dyDescent="0.25">
      <c r="A36" s="237" t="s">
        <v>470</v>
      </c>
      <c r="B36" s="238" t="s">
        <v>307</v>
      </c>
      <c r="C36" s="68">
        <f>SUM(C34,C31,C28,C35)</f>
        <v>0</v>
      </c>
      <c r="D36" s="68">
        <f>SUM(D34,D31,D28,D35)</f>
        <v>0</v>
      </c>
      <c r="E36" s="68">
        <f>SUM(E34,E31,E28,E35)</f>
        <v>0</v>
      </c>
      <c r="F36" s="69"/>
      <c r="G36" s="69"/>
      <c r="H36" s="69"/>
      <c r="I36" s="69"/>
      <c r="J36" s="69"/>
    </row>
    <row r="37" spans="1:10" ht="63" x14ac:dyDescent="0.25">
      <c r="A37" s="241" t="s">
        <v>489</v>
      </c>
      <c r="B37" s="242"/>
      <c r="C37" s="242"/>
      <c r="D37" s="242"/>
      <c r="E37" s="242"/>
      <c r="F37" s="242"/>
      <c r="G37" s="242"/>
      <c r="H37" s="242"/>
      <c r="I37" s="242"/>
      <c r="J37" s="242"/>
    </row>
    <row r="38" spans="1:10" x14ac:dyDescent="0.25">
      <c r="A38" s="230" t="s">
        <v>490</v>
      </c>
      <c r="B38" s="231"/>
      <c r="C38" s="231"/>
      <c r="D38" s="231"/>
      <c r="E38" s="231"/>
      <c r="F38" s="231"/>
      <c r="G38" s="231"/>
      <c r="H38" s="231"/>
      <c r="I38" s="231"/>
      <c r="J38" s="231"/>
    </row>
    <row r="39" spans="1:10" x14ac:dyDescent="0.25">
      <c r="A39" s="230" t="s">
        <v>490</v>
      </c>
      <c r="B39" s="231"/>
      <c r="C39" s="231"/>
      <c r="D39" s="231"/>
      <c r="E39" s="231"/>
      <c r="F39" s="231"/>
      <c r="G39" s="231"/>
      <c r="H39" s="231"/>
      <c r="I39" s="231"/>
      <c r="J39" s="231"/>
    </row>
    <row r="40" spans="1:10" x14ac:dyDescent="0.25">
      <c r="A40" s="230" t="s">
        <v>490</v>
      </c>
      <c r="B40" s="231"/>
      <c r="C40" s="231"/>
      <c r="D40" s="231"/>
      <c r="E40" s="231"/>
      <c r="F40" s="231"/>
      <c r="G40" s="231"/>
      <c r="H40" s="231"/>
      <c r="I40" s="231"/>
      <c r="J40" s="231"/>
    </row>
    <row r="41" spans="1:10" x14ac:dyDescent="0.25">
      <c r="A41" s="70"/>
      <c r="B41" s="70"/>
      <c r="C41" s="70"/>
      <c r="D41" s="70"/>
      <c r="E41" s="70"/>
      <c r="F41" s="70"/>
      <c r="G41" s="70"/>
      <c r="H41" s="70"/>
      <c r="I41" s="70"/>
      <c r="J41" s="70"/>
    </row>
    <row r="42" spans="1:10" x14ac:dyDescent="0.25">
      <c r="A42" s="70"/>
      <c r="B42" s="70"/>
      <c r="C42" s="70"/>
      <c r="D42" s="70"/>
      <c r="E42" s="70"/>
      <c r="F42" s="70"/>
      <c r="G42" s="70"/>
      <c r="H42" s="70"/>
      <c r="I42" s="70"/>
      <c r="J42" s="70"/>
    </row>
    <row r="43" spans="1:10" x14ac:dyDescent="0.25">
      <c r="A43" s="243" t="s">
        <v>491</v>
      </c>
      <c r="B43" s="70"/>
      <c r="C43" s="70"/>
      <c r="D43" s="70"/>
      <c r="E43" s="70"/>
      <c r="F43" s="70"/>
      <c r="G43" s="70"/>
      <c r="H43" s="70"/>
      <c r="I43" s="70"/>
      <c r="J43" s="70"/>
    </row>
    <row r="44" spans="1:10" x14ac:dyDescent="0.25">
      <c r="A44" s="244"/>
      <c r="B44" s="70"/>
      <c r="C44" s="70"/>
      <c r="D44" s="70"/>
      <c r="E44" s="70"/>
      <c r="F44" s="70"/>
      <c r="G44" s="70"/>
      <c r="H44" s="70"/>
      <c r="I44" s="70"/>
      <c r="J44" s="70"/>
    </row>
    <row r="45" spans="1:10" ht="25.5" x14ac:dyDescent="0.25">
      <c r="A45" s="245" t="s">
        <v>492</v>
      </c>
      <c r="B45" s="70"/>
      <c r="C45" s="70"/>
      <c r="D45" s="70"/>
      <c r="E45" s="70"/>
      <c r="F45" s="70"/>
      <c r="G45" s="70"/>
      <c r="H45" s="70"/>
      <c r="I45" s="70"/>
      <c r="J45" s="70"/>
    </row>
    <row r="46" spans="1:10" ht="51" x14ac:dyDescent="0.25">
      <c r="A46" s="245" t="s">
        <v>493</v>
      </c>
      <c r="B46" s="70"/>
      <c r="C46" s="70"/>
      <c r="D46" s="70"/>
      <c r="E46" s="70"/>
      <c r="F46" s="70"/>
      <c r="G46" s="70"/>
      <c r="H46" s="70"/>
      <c r="I46" s="70"/>
      <c r="J46" s="70"/>
    </row>
    <row r="47" spans="1:10" ht="38.25" x14ac:dyDescent="0.25">
      <c r="A47" s="245" t="s">
        <v>494</v>
      </c>
      <c r="B47" s="70"/>
      <c r="C47" s="70"/>
      <c r="D47" s="70"/>
      <c r="E47" s="70"/>
      <c r="F47" s="70"/>
      <c r="G47" s="70"/>
      <c r="H47" s="70"/>
      <c r="I47" s="70"/>
      <c r="J47" s="70"/>
    </row>
    <row r="48" spans="1:10" ht="38.25" x14ac:dyDescent="0.25">
      <c r="A48" s="245" t="s">
        <v>495</v>
      </c>
      <c r="B48" s="70"/>
      <c r="C48" s="70"/>
      <c r="D48" s="70"/>
      <c r="E48" s="70"/>
      <c r="F48" s="70"/>
      <c r="G48" s="70"/>
      <c r="H48" s="70"/>
      <c r="I48" s="70"/>
      <c r="J48" s="70"/>
    </row>
    <row r="49" spans="1:10" ht="51" x14ac:dyDescent="0.25">
      <c r="A49" s="245" t="s">
        <v>496</v>
      </c>
      <c r="B49" s="70"/>
      <c r="C49" s="70"/>
      <c r="D49" s="70"/>
      <c r="E49" s="70"/>
      <c r="F49" s="70"/>
      <c r="G49" s="70"/>
      <c r="H49" s="70"/>
      <c r="I49" s="70"/>
      <c r="J49" s="70"/>
    </row>
    <row r="50" spans="1:10" ht="25.5" x14ac:dyDescent="0.25">
      <c r="A50" s="245" t="s">
        <v>497</v>
      </c>
      <c r="B50" s="70"/>
      <c r="C50" s="70"/>
      <c r="D50" s="70"/>
      <c r="E50" s="70"/>
      <c r="F50" s="70"/>
      <c r="G50" s="70"/>
      <c r="H50" s="70"/>
      <c r="I50" s="70"/>
      <c r="J50" s="70"/>
    </row>
    <row r="51" spans="1:10" ht="38.25" x14ac:dyDescent="0.25">
      <c r="A51" s="245" t="s">
        <v>498</v>
      </c>
      <c r="B51" s="70"/>
      <c r="C51" s="70"/>
      <c r="D51" s="70"/>
      <c r="E51" s="70"/>
      <c r="F51" s="70"/>
      <c r="G51" s="70"/>
      <c r="H51" s="70"/>
      <c r="I51" s="70"/>
      <c r="J51" s="70"/>
    </row>
    <row r="52" spans="1:10" ht="63.75" x14ac:dyDescent="0.25">
      <c r="A52" s="246" t="s">
        <v>499</v>
      </c>
      <c r="B52" s="70"/>
      <c r="C52" s="70"/>
      <c r="D52" s="70"/>
      <c r="E52" s="70"/>
      <c r="F52" s="70"/>
      <c r="G52" s="70"/>
      <c r="H52" s="70"/>
      <c r="I52" s="70"/>
      <c r="J52" s="70"/>
    </row>
    <row r="53" spans="1:10" x14ac:dyDescent="0.25">
      <c r="A53" s="70"/>
      <c r="B53" s="70"/>
      <c r="C53" s="70"/>
      <c r="D53" s="70"/>
      <c r="E53" s="70"/>
      <c r="F53" s="70"/>
      <c r="G53" s="70"/>
      <c r="H53" s="70"/>
      <c r="I53" s="70"/>
      <c r="J53" s="70"/>
    </row>
    <row r="54" spans="1:10" x14ac:dyDescent="0.25">
      <c r="A54" s="70"/>
      <c r="B54" s="70"/>
      <c r="C54" s="70"/>
      <c r="D54" s="70"/>
      <c r="E54" s="70"/>
      <c r="F54" s="70"/>
      <c r="G54" s="70"/>
      <c r="H54" s="70"/>
      <c r="I54" s="70"/>
      <c r="J54" s="70"/>
    </row>
    <row r="55" spans="1:10" x14ac:dyDescent="0.25">
      <c r="A55" s="70"/>
      <c r="B55" s="70"/>
      <c r="C55" s="70"/>
      <c r="D55" s="70"/>
      <c r="E55" s="70"/>
      <c r="F55" s="70"/>
      <c r="G55" s="70"/>
      <c r="H55" s="70"/>
      <c r="I55" s="70"/>
      <c r="J55" s="70"/>
    </row>
    <row r="56" spans="1:10" x14ac:dyDescent="0.25">
      <c r="A56" s="70"/>
      <c r="B56" s="70"/>
      <c r="C56" s="70"/>
      <c r="D56" s="70"/>
      <c r="E56" s="70"/>
      <c r="F56" s="70"/>
      <c r="G56" s="70"/>
      <c r="H56" s="70"/>
      <c r="I56" s="70"/>
      <c r="J56" s="70"/>
    </row>
    <row r="57" spans="1:10" x14ac:dyDescent="0.25">
      <c r="A57" s="70"/>
      <c r="B57" s="70"/>
      <c r="C57" s="70"/>
      <c r="D57" s="70"/>
      <c r="E57" s="70"/>
      <c r="F57" s="70"/>
      <c r="G57" s="70"/>
      <c r="H57" s="70"/>
      <c r="I57" s="70"/>
      <c r="J57" s="70"/>
    </row>
    <row r="58" spans="1:10" x14ac:dyDescent="0.25">
      <c r="A58" s="70"/>
      <c r="B58" s="70"/>
      <c r="C58" s="70"/>
      <c r="D58" s="70"/>
      <c r="E58" s="70"/>
      <c r="F58" s="70"/>
      <c r="G58" s="70"/>
      <c r="H58" s="70"/>
      <c r="I58" s="70"/>
      <c r="J58" s="70"/>
    </row>
    <row r="59" spans="1:10" x14ac:dyDescent="0.25">
      <c r="A59" s="70"/>
      <c r="B59" s="70"/>
      <c r="C59" s="70"/>
      <c r="D59" s="70"/>
      <c r="E59" s="70"/>
      <c r="F59" s="70"/>
      <c r="G59" s="70"/>
      <c r="H59" s="70"/>
      <c r="I59" s="70"/>
      <c r="J59" s="70"/>
    </row>
    <row r="60" spans="1:10" x14ac:dyDescent="0.25">
      <c r="A60" s="70"/>
      <c r="B60" s="70"/>
      <c r="C60" s="70"/>
      <c r="D60" s="70"/>
      <c r="E60" s="70"/>
      <c r="F60" s="70"/>
      <c r="G60" s="70"/>
      <c r="H60" s="70"/>
      <c r="I60" s="70"/>
      <c r="J60" s="70"/>
    </row>
    <row r="61" spans="1:10" x14ac:dyDescent="0.25">
      <c r="A61" s="70"/>
      <c r="B61" s="70"/>
      <c r="C61" s="70"/>
      <c r="D61" s="70"/>
      <c r="E61" s="70"/>
      <c r="F61" s="70"/>
      <c r="G61" s="70"/>
      <c r="H61" s="70"/>
      <c r="I61" s="70"/>
      <c r="J61" s="70"/>
    </row>
    <row r="62" spans="1:10" x14ac:dyDescent="0.25">
      <c r="A62" s="70"/>
      <c r="B62" s="70"/>
      <c r="C62" s="70"/>
      <c r="D62" s="70"/>
      <c r="E62" s="70"/>
      <c r="F62" s="70"/>
      <c r="G62" s="70"/>
      <c r="H62" s="70"/>
      <c r="I62" s="70"/>
      <c r="J62" s="70"/>
    </row>
    <row r="63" spans="1:10" x14ac:dyDescent="0.25">
      <c r="A63" s="70"/>
      <c r="B63" s="70"/>
      <c r="C63" s="70"/>
      <c r="D63" s="70"/>
      <c r="E63" s="70"/>
      <c r="F63" s="70"/>
      <c r="G63" s="70"/>
      <c r="H63" s="70"/>
      <c r="I63" s="70"/>
      <c r="J63" s="70"/>
    </row>
    <row r="64" spans="1:10" x14ac:dyDescent="0.25">
      <c r="A64" s="247"/>
      <c r="B64" s="247"/>
      <c r="C64" s="247"/>
      <c r="D64" s="247"/>
      <c r="E64" s="247"/>
      <c r="F64" s="247"/>
      <c r="G64" s="247"/>
      <c r="H64" s="247"/>
      <c r="I64" s="247"/>
      <c r="J64" s="247"/>
    </row>
    <row r="65" spans="1:10" x14ac:dyDescent="0.25">
      <c r="A65" s="247"/>
      <c r="B65" s="247"/>
      <c r="C65" s="247"/>
      <c r="D65" s="247"/>
      <c r="E65" s="247"/>
      <c r="F65" s="247"/>
      <c r="G65" s="247"/>
      <c r="H65" s="247"/>
      <c r="I65" s="247"/>
      <c r="J65" s="247"/>
    </row>
    <row r="66" spans="1:10" x14ac:dyDescent="0.25">
      <c r="A66" s="247"/>
      <c r="B66" s="247"/>
      <c r="C66" s="247"/>
      <c r="D66" s="247"/>
      <c r="E66" s="247"/>
      <c r="F66" s="247"/>
      <c r="G66" s="247"/>
      <c r="H66" s="247"/>
      <c r="I66" s="247"/>
      <c r="J66" s="247"/>
    </row>
    <row r="67" spans="1:10" x14ac:dyDescent="0.25">
      <c r="A67" s="247"/>
      <c r="B67" s="247"/>
      <c r="C67" s="247"/>
      <c r="D67" s="247"/>
      <c r="E67" s="247"/>
      <c r="F67" s="247"/>
      <c r="G67" s="247"/>
      <c r="H67" s="247"/>
      <c r="I67" s="247"/>
      <c r="J67" s="247"/>
    </row>
    <row r="68" spans="1:10" x14ac:dyDescent="0.25">
      <c r="A68" s="247"/>
      <c r="B68" s="247"/>
      <c r="C68" s="247"/>
      <c r="D68" s="247"/>
      <c r="E68" s="247"/>
      <c r="F68" s="247"/>
      <c r="G68" s="247"/>
      <c r="H68" s="247"/>
      <c r="I68" s="247"/>
      <c r="J68" s="247"/>
    </row>
    <row r="69" spans="1:10" x14ac:dyDescent="0.25">
      <c r="A69" s="247"/>
      <c r="B69" s="247"/>
      <c r="C69" s="247"/>
      <c r="D69" s="247"/>
      <c r="E69" s="247"/>
      <c r="F69" s="247"/>
      <c r="G69" s="247"/>
      <c r="H69" s="247"/>
      <c r="I69" s="247"/>
      <c r="J69" s="247"/>
    </row>
    <row r="70" spans="1:10" x14ac:dyDescent="0.25">
      <c r="A70" s="247"/>
      <c r="B70" s="247"/>
      <c r="C70" s="247"/>
      <c r="D70" s="247"/>
      <c r="E70" s="247"/>
      <c r="F70" s="247"/>
      <c r="G70" s="247"/>
      <c r="H70" s="247"/>
      <c r="I70" s="247"/>
      <c r="J70" s="247"/>
    </row>
    <row r="71" spans="1:10" x14ac:dyDescent="0.25">
      <c r="A71" s="247"/>
      <c r="B71" s="247"/>
      <c r="C71" s="247"/>
      <c r="D71" s="247"/>
      <c r="E71" s="247"/>
      <c r="F71" s="247"/>
      <c r="G71" s="247"/>
      <c r="H71" s="247"/>
      <c r="I71" s="247"/>
      <c r="J71" s="247"/>
    </row>
    <row r="72" spans="1:10" x14ac:dyDescent="0.25">
      <c r="A72" s="247"/>
      <c r="B72" s="247"/>
      <c r="C72" s="247"/>
      <c r="D72" s="247"/>
      <c r="E72" s="247"/>
      <c r="F72" s="247"/>
      <c r="G72" s="247"/>
      <c r="H72" s="247"/>
      <c r="I72" s="247"/>
      <c r="J72" s="247"/>
    </row>
    <row r="73" spans="1:10" x14ac:dyDescent="0.25">
      <c r="A73" s="247"/>
      <c r="B73" s="247"/>
      <c r="C73" s="247"/>
      <c r="D73" s="247"/>
      <c r="E73" s="247"/>
      <c r="F73" s="247"/>
      <c r="G73" s="247"/>
      <c r="H73" s="247"/>
      <c r="I73" s="247"/>
      <c r="J73" s="247"/>
    </row>
    <row r="74" spans="1:10" x14ac:dyDescent="0.25">
      <c r="A74" s="247"/>
      <c r="B74" s="247"/>
      <c r="C74" s="247"/>
      <c r="D74" s="247"/>
      <c r="E74" s="247"/>
      <c r="F74" s="247"/>
      <c r="G74" s="247"/>
      <c r="H74" s="247"/>
      <c r="I74" s="247"/>
      <c r="J74" s="247"/>
    </row>
    <row r="75" spans="1:10" x14ac:dyDescent="0.25">
      <c r="A75" s="247"/>
      <c r="B75" s="247"/>
      <c r="C75" s="247"/>
      <c r="D75" s="247"/>
      <c r="E75" s="247"/>
      <c r="F75" s="247"/>
      <c r="G75" s="247"/>
      <c r="H75" s="247"/>
      <c r="I75" s="247"/>
      <c r="J75" s="247"/>
    </row>
    <row r="76" spans="1:10" x14ac:dyDescent="0.25">
      <c r="A76" s="247"/>
      <c r="B76" s="247"/>
      <c r="C76" s="247"/>
      <c r="D76" s="247"/>
      <c r="E76" s="247"/>
      <c r="F76" s="247"/>
      <c r="G76" s="247"/>
      <c r="H76" s="247"/>
      <c r="I76" s="247"/>
      <c r="J76" s="247"/>
    </row>
    <row r="77" spans="1:10" x14ac:dyDescent="0.25">
      <c r="A77" s="247"/>
      <c r="B77" s="247"/>
      <c r="C77" s="247"/>
      <c r="D77" s="247"/>
      <c r="E77" s="247"/>
      <c r="F77" s="247"/>
      <c r="G77" s="247"/>
      <c r="H77" s="247"/>
      <c r="I77" s="247"/>
      <c r="J77" s="247"/>
    </row>
    <row r="78" spans="1:10" x14ac:dyDescent="0.25">
      <c r="A78" s="247"/>
      <c r="B78" s="247"/>
      <c r="C78" s="247"/>
      <c r="D78" s="247"/>
      <c r="E78" s="247"/>
      <c r="F78" s="247"/>
      <c r="G78" s="247"/>
      <c r="H78" s="247"/>
      <c r="I78" s="247"/>
      <c r="J78" s="247"/>
    </row>
    <row r="79" spans="1:10" x14ac:dyDescent="0.25">
      <c r="A79" s="247"/>
      <c r="B79" s="247"/>
      <c r="C79" s="247"/>
      <c r="D79" s="247"/>
      <c r="E79" s="247"/>
      <c r="F79" s="247"/>
      <c r="G79" s="247"/>
      <c r="H79" s="247"/>
      <c r="I79" s="247"/>
      <c r="J79" s="247"/>
    </row>
  </sheetData>
  <sheetProtection selectLockedCells="1" selectUnlockedCells="1"/>
  <mergeCells count="3">
    <mergeCell ref="A1:J1"/>
    <mergeCell ref="A2:J2"/>
    <mergeCell ref="A3:J3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I71"/>
  <sheetViews>
    <sheetView workbookViewId="0">
      <selection activeCell="A2" sqref="A2"/>
    </sheetView>
  </sheetViews>
  <sheetFormatPr defaultRowHeight="15" x14ac:dyDescent="0.25"/>
  <cols>
    <col min="1" max="1" width="46.7109375" customWidth="1"/>
    <col min="3" max="3" width="17.28515625" customWidth="1"/>
    <col min="4" max="4" width="17" customWidth="1"/>
    <col min="5" max="5" width="25.85546875" customWidth="1"/>
    <col min="6" max="6" width="19.28515625" customWidth="1"/>
    <col min="7" max="7" width="16.140625" customWidth="1"/>
  </cols>
  <sheetData>
    <row r="1" spans="1:9" ht="30" customHeight="1" x14ac:dyDescent="0.25">
      <c r="A1" s="344" t="s">
        <v>0</v>
      </c>
      <c r="B1" s="344"/>
      <c r="C1" s="344"/>
      <c r="D1" s="344"/>
      <c r="E1" s="344"/>
      <c r="F1" s="344"/>
      <c r="G1" s="344"/>
      <c r="H1" s="248"/>
      <c r="I1" s="248"/>
    </row>
    <row r="2" spans="1:9" ht="72" customHeight="1" x14ac:dyDescent="0.25">
      <c r="A2" s="348" t="s">
        <v>500</v>
      </c>
      <c r="B2" s="348"/>
      <c r="C2" s="348"/>
      <c r="D2" s="348"/>
      <c r="E2" s="348"/>
      <c r="F2" s="348"/>
      <c r="G2" s="348"/>
    </row>
    <row r="3" spans="1:9" ht="26.25" customHeight="1" x14ac:dyDescent="0.25">
      <c r="A3" s="351" t="s">
        <v>479</v>
      </c>
      <c r="B3" s="351"/>
      <c r="C3" s="351"/>
      <c r="D3" s="351"/>
      <c r="E3" s="351"/>
      <c r="F3" s="249"/>
      <c r="G3" s="249"/>
    </row>
    <row r="4" spans="1:9" ht="34.5" customHeight="1" x14ac:dyDescent="0.25">
      <c r="A4" s="227" t="s">
        <v>480</v>
      </c>
      <c r="B4" s="70"/>
      <c r="C4" s="70"/>
      <c r="D4" s="70"/>
      <c r="E4" s="70"/>
      <c r="F4" s="70"/>
      <c r="G4" s="70"/>
    </row>
    <row r="5" spans="1:9" ht="51.75" x14ac:dyDescent="0.25">
      <c r="A5" s="228" t="s">
        <v>5</v>
      </c>
      <c r="B5" s="229" t="s">
        <v>391</v>
      </c>
      <c r="C5" s="230" t="s">
        <v>486</v>
      </c>
      <c r="D5" s="230" t="s">
        <v>487</v>
      </c>
      <c r="E5" s="230" t="s">
        <v>501</v>
      </c>
      <c r="F5" s="250"/>
      <c r="G5" s="251"/>
    </row>
    <row r="6" spans="1:9" x14ac:dyDescent="0.25">
      <c r="A6" s="252" t="s">
        <v>502</v>
      </c>
      <c r="B6" s="234" t="s">
        <v>503</v>
      </c>
      <c r="C6" s="231"/>
      <c r="D6" s="231"/>
      <c r="E6" s="233"/>
      <c r="F6" s="253"/>
      <c r="G6" s="70"/>
    </row>
    <row r="7" spans="1:9" x14ac:dyDescent="0.25">
      <c r="A7" s="166" t="s">
        <v>504</v>
      </c>
      <c r="B7" s="166" t="s">
        <v>503</v>
      </c>
      <c r="C7" s="231"/>
      <c r="D7" s="231"/>
      <c r="E7" s="231"/>
      <c r="F7" s="253"/>
      <c r="G7" s="70"/>
    </row>
    <row r="8" spans="1:9" ht="25.5" x14ac:dyDescent="0.25">
      <c r="A8" s="254" t="s">
        <v>505</v>
      </c>
      <c r="B8" s="234" t="s">
        <v>506</v>
      </c>
      <c r="C8" s="231"/>
      <c r="D8" s="231"/>
      <c r="E8" s="231"/>
      <c r="F8" s="253"/>
      <c r="G8" s="70"/>
    </row>
    <row r="9" spans="1:9" x14ac:dyDescent="0.25">
      <c r="A9" s="252" t="s">
        <v>507</v>
      </c>
      <c r="B9" s="234" t="s">
        <v>508</v>
      </c>
      <c r="C9" s="231"/>
      <c r="D9" s="231"/>
      <c r="E9" s="231"/>
      <c r="F9" s="253"/>
      <c r="G9" s="70"/>
    </row>
    <row r="10" spans="1:9" x14ac:dyDescent="0.25">
      <c r="A10" s="166" t="s">
        <v>504</v>
      </c>
      <c r="B10" s="166" t="s">
        <v>508</v>
      </c>
      <c r="C10" s="231"/>
      <c r="D10" s="231"/>
      <c r="E10" s="231"/>
      <c r="F10" s="253"/>
      <c r="G10" s="70"/>
    </row>
    <row r="11" spans="1:9" x14ac:dyDescent="0.25">
      <c r="A11" s="255" t="s">
        <v>509</v>
      </c>
      <c r="B11" s="256" t="s">
        <v>510</v>
      </c>
      <c r="C11" s="231"/>
      <c r="D11" s="231"/>
      <c r="E11" s="231"/>
      <c r="F11" s="253"/>
      <c r="G11" s="70"/>
    </row>
    <row r="12" spans="1:9" ht="25.5" x14ac:dyDescent="0.25">
      <c r="A12" s="254" t="s">
        <v>511</v>
      </c>
      <c r="B12" s="234" t="s">
        <v>512</v>
      </c>
      <c r="C12" s="231"/>
      <c r="D12" s="231"/>
      <c r="E12" s="231"/>
      <c r="F12" s="253"/>
      <c r="G12" s="70"/>
    </row>
    <row r="13" spans="1:9" x14ac:dyDescent="0.25">
      <c r="A13" s="166" t="s">
        <v>513</v>
      </c>
      <c r="B13" s="166" t="s">
        <v>512</v>
      </c>
      <c r="C13" s="231"/>
      <c r="D13" s="231"/>
      <c r="E13" s="231"/>
      <c r="F13" s="253"/>
      <c r="G13" s="70"/>
    </row>
    <row r="14" spans="1:9" x14ac:dyDescent="0.25">
      <c r="A14" s="252" t="s">
        <v>514</v>
      </c>
      <c r="B14" s="234" t="s">
        <v>515</v>
      </c>
      <c r="C14" s="231"/>
      <c r="D14" s="231"/>
      <c r="E14" s="231"/>
      <c r="F14" s="253"/>
      <c r="G14" s="70"/>
    </row>
    <row r="15" spans="1:9" ht="25.5" x14ac:dyDescent="0.25">
      <c r="A15" s="234" t="s">
        <v>516</v>
      </c>
      <c r="B15" s="234" t="s">
        <v>517</v>
      </c>
      <c r="C15" s="231"/>
      <c r="D15" s="231"/>
      <c r="E15" s="231"/>
      <c r="F15" s="253"/>
      <c r="G15" s="70"/>
    </row>
    <row r="16" spans="1:9" x14ac:dyDescent="0.25">
      <c r="A16" s="166" t="s">
        <v>518</v>
      </c>
      <c r="B16" s="166" t="s">
        <v>517</v>
      </c>
      <c r="C16" s="231"/>
      <c r="D16" s="231"/>
      <c r="E16" s="231"/>
      <c r="F16" s="253"/>
      <c r="G16" s="70"/>
    </row>
    <row r="17" spans="1:7" x14ac:dyDescent="0.25">
      <c r="A17" s="252" t="s">
        <v>519</v>
      </c>
      <c r="B17" s="234" t="s">
        <v>520</v>
      </c>
      <c r="C17" s="231"/>
      <c r="D17" s="231"/>
      <c r="E17" s="231"/>
      <c r="F17" s="253"/>
      <c r="G17" s="70"/>
    </row>
    <row r="18" spans="1:7" x14ac:dyDescent="0.25">
      <c r="A18" s="257" t="s">
        <v>521</v>
      </c>
      <c r="B18" s="256" t="s">
        <v>522</v>
      </c>
      <c r="C18" s="231"/>
      <c r="D18" s="231"/>
      <c r="E18" s="231"/>
      <c r="F18" s="253"/>
      <c r="G18" s="70"/>
    </row>
    <row r="19" spans="1:7" ht="25.5" x14ac:dyDescent="0.25">
      <c r="A19" s="254" t="s">
        <v>523</v>
      </c>
      <c r="B19" s="234" t="s">
        <v>524</v>
      </c>
      <c r="C19" s="231"/>
      <c r="D19" s="231"/>
      <c r="E19" s="231"/>
      <c r="F19" s="253"/>
      <c r="G19" s="70"/>
    </row>
    <row r="20" spans="1:7" ht="25.5" x14ac:dyDescent="0.25">
      <c r="A20" s="234" t="s">
        <v>525</v>
      </c>
      <c r="B20" s="234" t="s">
        <v>526</v>
      </c>
      <c r="C20" s="231"/>
      <c r="D20" s="231"/>
      <c r="E20" s="231"/>
      <c r="F20" s="253"/>
      <c r="G20" s="70"/>
    </row>
    <row r="21" spans="1:7" x14ac:dyDescent="0.25">
      <c r="A21" s="252" t="s">
        <v>527</v>
      </c>
      <c r="B21" s="234" t="s">
        <v>528</v>
      </c>
      <c r="C21" s="231"/>
      <c r="D21" s="231"/>
      <c r="E21" s="231"/>
      <c r="F21" s="253"/>
      <c r="G21" s="70"/>
    </row>
    <row r="22" spans="1:7" x14ac:dyDescent="0.25">
      <c r="A22" s="252" t="s">
        <v>529</v>
      </c>
      <c r="B22" s="234" t="s">
        <v>530</v>
      </c>
      <c r="C22" s="231"/>
      <c r="D22" s="231"/>
      <c r="E22" s="231"/>
      <c r="F22" s="253"/>
      <c r="G22" s="70"/>
    </row>
    <row r="23" spans="1:7" x14ac:dyDescent="0.25">
      <c r="A23" s="166" t="s">
        <v>531</v>
      </c>
      <c r="B23" s="166" t="s">
        <v>530</v>
      </c>
      <c r="C23" s="231"/>
      <c r="D23" s="231"/>
      <c r="E23" s="231"/>
      <c r="F23" s="253"/>
      <c r="G23" s="70"/>
    </row>
    <row r="24" spans="1:7" x14ac:dyDescent="0.25">
      <c r="A24" s="166" t="s">
        <v>532</v>
      </c>
      <c r="B24" s="166" t="s">
        <v>530</v>
      </c>
      <c r="C24" s="231"/>
      <c r="D24" s="231"/>
      <c r="E24" s="231"/>
      <c r="F24" s="253"/>
      <c r="G24" s="70"/>
    </row>
    <row r="25" spans="1:7" x14ac:dyDescent="0.25">
      <c r="A25" s="256" t="s">
        <v>533</v>
      </c>
      <c r="B25" s="256" t="s">
        <v>530</v>
      </c>
      <c r="C25" s="231"/>
      <c r="D25" s="231"/>
      <c r="E25" s="231"/>
      <c r="F25" s="253"/>
      <c r="G25" s="70"/>
    </row>
    <row r="26" spans="1:7" x14ac:dyDescent="0.25">
      <c r="A26" s="258" t="s">
        <v>534</v>
      </c>
      <c r="B26" s="259" t="s">
        <v>535</v>
      </c>
      <c r="C26" s="231"/>
      <c r="D26" s="231"/>
      <c r="E26" s="231"/>
      <c r="F26" s="253"/>
      <c r="G26" s="70"/>
    </row>
    <row r="27" spans="1:7" x14ac:dyDescent="0.25">
      <c r="A27" s="260"/>
      <c r="B27" s="261"/>
      <c r="C27" s="70"/>
      <c r="D27" s="70"/>
      <c r="E27" s="70"/>
      <c r="F27" s="70"/>
      <c r="G27" s="70"/>
    </row>
    <row r="28" spans="1:7" ht="25.5" x14ac:dyDescent="0.25">
      <c r="A28" s="228" t="s">
        <v>5</v>
      </c>
      <c r="B28" s="229" t="s">
        <v>391</v>
      </c>
      <c r="C28" s="147" t="s">
        <v>536</v>
      </c>
      <c r="D28" s="147" t="s">
        <v>537</v>
      </c>
      <c r="E28" s="147" t="s">
        <v>538</v>
      </c>
      <c r="F28" s="147" t="s">
        <v>539</v>
      </c>
      <c r="G28" s="147" t="s">
        <v>540</v>
      </c>
    </row>
    <row r="29" spans="1:7" ht="47.25" x14ac:dyDescent="0.25">
      <c r="A29" s="262" t="s">
        <v>541</v>
      </c>
      <c r="B29" s="259"/>
      <c r="C29" s="231"/>
      <c r="D29" s="231"/>
      <c r="E29" s="231"/>
      <c r="F29" s="231"/>
      <c r="G29" s="231"/>
    </row>
    <row r="30" spans="1:7" ht="31.5" x14ac:dyDescent="0.25">
      <c r="A30" s="263" t="s">
        <v>542</v>
      </c>
      <c r="B30" s="259"/>
      <c r="C30" s="231"/>
      <c r="D30" s="231"/>
      <c r="E30" s="231"/>
      <c r="F30" s="231"/>
      <c r="G30" s="231"/>
    </row>
    <row r="31" spans="1:7" ht="63" x14ac:dyDescent="0.25">
      <c r="A31" s="263" t="s">
        <v>543</v>
      </c>
      <c r="B31" s="259"/>
      <c r="C31" s="231"/>
      <c r="D31" s="231"/>
      <c r="E31" s="231"/>
      <c r="F31" s="231"/>
      <c r="G31" s="231"/>
    </row>
    <row r="32" spans="1:7" ht="31.5" x14ac:dyDescent="0.25">
      <c r="A32" s="263" t="s">
        <v>544</v>
      </c>
      <c r="B32" s="259"/>
      <c r="C32" s="231"/>
      <c r="D32" s="231"/>
      <c r="E32" s="231"/>
      <c r="F32" s="231"/>
      <c r="G32" s="231"/>
    </row>
    <row r="33" spans="1:7" ht="63" x14ac:dyDescent="0.25">
      <c r="A33" s="263" t="s">
        <v>545</v>
      </c>
      <c r="B33" s="259"/>
      <c r="C33" s="231"/>
      <c r="D33" s="231"/>
      <c r="E33" s="231"/>
      <c r="F33" s="231"/>
      <c r="G33" s="231"/>
    </row>
    <row r="34" spans="1:7" ht="15.75" x14ac:dyDescent="0.25">
      <c r="A34" s="263" t="s">
        <v>546</v>
      </c>
      <c r="B34" s="259"/>
      <c r="C34" s="231"/>
      <c r="D34" s="231"/>
      <c r="E34" s="231"/>
      <c r="F34" s="231"/>
      <c r="G34" s="231"/>
    </row>
    <row r="35" spans="1:7" ht="31.5" x14ac:dyDescent="0.25">
      <c r="A35" s="263" t="s">
        <v>547</v>
      </c>
      <c r="B35" s="259"/>
      <c r="C35" s="231"/>
      <c r="D35" s="231"/>
      <c r="E35" s="231"/>
      <c r="F35" s="231"/>
      <c r="G35" s="231"/>
    </row>
    <row r="36" spans="1:7" x14ac:dyDescent="0.25">
      <c r="A36" s="258" t="s">
        <v>548</v>
      </c>
      <c r="B36" s="259"/>
      <c r="C36" s="231"/>
      <c r="D36" s="231"/>
      <c r="E36" s="231"/>
      <c r="F36" s="231"/>
      <c r="G36" s="231"/>
    </row>
    <row r="37" spans="1:7" x14ac:dyDescent="0.25">
      <c r="A37" s="260"/>
      <c r="B37" s="261"/>
      <c r="C37" s="70"/>
      <c r="D37" s="70"/>
      <c r="E37" s="70"/>
      <c r="F37" s="70"/>
      <c r="G37" s="70"/>
    </row>
    <row r="38" spans="1:7" x14ac:dyDescent="0.25">
      <c r="A38" s="260"/>
      <c r="B38" s="261"/>
      <c r="C38" s="70"/>
      <c r="D38" s="70"/>
      <c r="E38" s="70"/>
      <c r="F38" s="70"/>
      <c r="G38" s="70"/>
    </row>
    <row r="39" spans="1:7" ht="14.45" customHeight="1" x14ac:dyDescent="0.25">
      <c r="A39" s="352" t="s">
        <v>549</v>
      </c>
      <c r="B39" s="352"/>
      <c r="C39" s="352"/>
      <c r="D39" s="352"/>
      <c r="E39" s="352"/>
      <c r="F39" s="352"/>
      <c r="G39" s="352"/>
    </row>
    <row r="40" spans="1:7" x14ac:dyDescent="0.25">
      <c r="A40" s="352"/>
      <c r="B40" s="352"/>
      <c r="C40" s="352"/>
      <c r="D40" s="352"/>
      <c r="E40" s="352"/>
      <c r="F40" s="352"/>
      <c r="G40" s="352"/>
    </row>
    <row r="41" spans="1:7" x14ac:dyDescent="0.25">
      <c r="A41" s="352"/>
      <c r="B41" s="352"/>
      <c r="C41" s="352"/>
      <c r="D41" s="352"/>
      <c r="E41" s="352"/>
      <c r="F41" s="352"/>
      <c r="G41" s="352"/>
    </row>
    <row r="42" spans="1:7" x14ac:dyDescent="0.25">
      <c r="A42" s="260"/>
      <c r="B42" s="261"/>
      <c r="C42" s="70"/>
      <c r="D42" s="70"/>
      <c r="E42" s="70"/>
      <c r="F42" s="70"/>
      <c r="G42" s="70"/>
    </row>
    <row r="43" spans="1:7" x14ac:dyDescent="0.25">
      <c r="A43" s="70"/>
      <c r="B43" s="70"/>
      <c r="C43" s="70"/>
      <c r="D43" s="70"/>
      <c r="E43" s="70"/>
      <c r="F43" s="70"/>
      <c r="G43" s="70"/>
    </row>
    <row r="44" spans="1:7" x14ac:dyDescent="0.25">
      <c r="A44" s="70"/>
      <c r="B44" s="70"/>
      <c r="C44" s="70"/>
      <c r="D44" s="70"/>
      <c r="E44" s="70"/>
      <c r="F44" s="70"/>
      <c r="G44" s="70"/>
    </row>
    <row r="45" spans="1:7" x14ac:dyDescent="0.25">
      <c r="A45" s="70"/>
      <c r="B45" s="70"/>
      <c r="C45" s="70"/>
      <c r="D45" s="70"/>
      <c r="E45" s="70"/>
      <c r="F45" s="70"/>
      <c r="G45" s="70"/>
    </row>
    <row r="46" spans="1:7" x14ac:dyDescent="0.25">
      <c r="A46" s="247"/>
      <c r="B46" s="247"/>
      <c r="C46" s="247"/>
      <c r="D46" s="247"/>
      <c r="E46" s="247"/>
      <c r="F46" s="247"/>
      <c r="G46" s="247"/>
    </row>
    <row r="47" spans="1:7" x14ac:dyDescent="0.25">
      <c r="A47" s="247"/>
      <c r="B47" s="247"/>
      <c r="C47" s="247"/>
      <c r="D47" s="247"/>
      <c r="E47" s="247"/>
      <c r="F47" s="247"/>
      <c r="G47" s="247"/>
    </row>
    <row r="48" spans="1:7" x14ac:dyDescent="0.25">
      <c r="A48" s="247"/>
      <c r="B48" s="247"/>
      <c r="C48" s="247"/>
      <c r="D48" s="247"/>
      <c r="E48" s="247"/>
      <c r="F48" s="247"/>
      <c r="G48" s="247"/>
    </row>
    <row r="49" spans="1:7" x14ac:dyDescent="0.25">
      <c r="A49" s="247"/>
      <c r="B49" s="247"/>
      <c r="C49" s="247"/>
      <c r="D49" s="247"/>
      <c r="E49" s="247"/>
      <c r="F49" s="247"/>
      <c r="G49" s="247"/>
    </row>
    <row r="50" spans="1:7" x14ac:dyDescent="0.25">
      <c r="A50" s="247"/>
      <c r="B50" s="247"/>
      <c r="C50" s="247"/>
      <c r="D50" s="247"/>
      <c r="E50" s="247"/>
      <c r="F50" s="247"/>
      <c r="G50" s="247"/>
    </row>
    <row r="51" spans="1:7" x14ac:dyDescent="0.25">
      <c r="A51" s="247"/>
      <c r="B51" s="247"/>
      <c r="C51" s="247"/>
      <c r="D51" s="247"/>
      <c r="E51" s="247"/>
      <c r="F51" s="247"/>
      <c r="G51" s="247"/>
    </row>
    <row r="52" spans="1:7" x14ac:dyDescent="0.25">
      <c r="A52" s="247"/>
      <c r="B52" s="247"/>
      <c r="C52" s="247"/>
      <c r="D52" s="247"/>
      <c r="E52" s="247"/>
      <c r="F52" s="247"/>
      <c r="G52" s="247"/>
    </row>
    <row r="53" spans="1:7" x14ac:dyDescent="0.25">
      <c r="A53" s="247"/>
      <c r="B53" s="247"/>
      <c r="C53" s="247"/>
      <c r="D53" s="247"/>
      <c r="E53" s="247"/>
      <c r="F53" s="247"/>
      <c r="G53" s="247"/>
    </row>
    <row r="54" spans="1:7" x14ac:dyDescent="0.25">
      <c r="A54" s="247"/>
      <c r="B54" s="247"/>
      <c r="C54" s="247"/>
      <c r="D54" s="247"/>
      <c r="E54" s="247"/>
      <c r="F54" s="247"/>
      <c r="G54" s="247"/>
    </row>
    <row r="55" spans="1:7" x14ac:dyDescent="0.25">
      <c r="A55" s="247"/>
      <c r="B55" s="247"/>
      <c r="C55" s="247"/>
      <c r="D55" s="247"/>
      <c r="E55" s="247"/>
      <c r="F55" s="247"/>
      <c r="G55" s="247"/>
    </row>
    <row r="56" spans="1:7" x14ac:dyDescent="0.25">
      <c r="A56" s="247"/>
      <c r="B56" s="247"/>
      <c r="C56" s="247"/>
      <c r="D56" s="247"/>
      <c r="E56" s="247"/>
      <c r="F56" s="247"/>
      <c r="G56" s="247"/>
    </row>
    <row r="57" spans="1:7" x14ac:dyDescent="0.25">
      <c r="A57" s="247"/>
      <c r="B57" s="247"/>
      <c r="C57" s="247"/>
      <c r="D57" s="247"/>
      <c r="E57" s="247"/>
      <c r="F57" s="247"/>
      <c r="G57" s="247"/>
    </row>
    <row r="58" spans="1:7" x14ac:dyDescent="0.25">
      <c r="A58" s="247"/>
      <c r="B58" s="247"/>
      <c r="C58" s="247"/>
      <c r="D58" s="247"/>
      <c r="E58" s="247"/>
      <c r="F58" s="247"/>
      <c r="G58" s="247"/>
    </row>
    <row r="59" spans="1:7" x14ac:dyDescent="0.25">
      <c r="A59" s="247"/>
      <c r="B59" s="247"/>
      <c r="C59" s="247"/>
      <c r="D59" s="247"/>
      <c r="E59" s="247"/>
      <c r="F59" s="247"/>
      <c r="G59" s="247"/>
    </row>
    <row r="60" spans="1:7" x14ac:dyDescent="0.25">
      <c r="A60" s="247"/>
      <c r="B60" s="247"/>
      <c r="C60" s="247"/>
      <c r="D60" s="247"/>
      <c r="E60" s="247"/>
      <c r="F60" s="247"/>
      <c r="G60" s="247"/>
    </row>
    <row r="61" spans="1:7" x14ac:dyDescent="0.25">
      <c r="A61" s="247"/>
      <c r="B61" s="247"/>
      <c r="C61" s="247"/>
      <c r="D61" s="247"/>
      <c r="E61" s="247"/>
      <c r="F61" s="247"/>
      <c r="G61" s="247"/>
    </row>
    <row r="62" spans="1:7" x14ac:dyDescent="0.25">
      <c r="A62" s="247"/>
      <c r="B62" s="247"/>
      <c r="C62" s="247"/>
      <c r="D62" s="247"/>
      <c r="E62" s="247"/>
      <c r="F62" s="247"/>
      <c r="G62" s="247"/>
    </row>
    <row r="63" spans="1:7" x14ac:dyDescent="0.25">
      <c r="A63" s="247"/>
      <c r="B63" s="247"/>
      <c r="C63" s="247"/>
      <c r="D63" s="247"/>
      <c r="E63" s="247"/>
      <c r="F63" s="247"/>
      <c r="G63" s="247"/>
    </row>
    <row r="64" spans="1:7" x14ac:dyDescent="0.25">
      <c r="A64" s="247"/>
      <c r="B64" s="247"/>
      <c r="C64" s="247"/>
      <c r="D64" s="247"/>
      <c r="E64" s="247"/>
      <c r="F64" s="247"/>
      <c r="G64" s="247"/>
    </row>
    <row r="65" spans="1:7" x14ac:dyDescent="0.25">
      <c r="A65" s="247"/>
      <c r="B65" s="247"/>
      <c r="C65" s="247"/>
      <c r="D65" s="247"/>
      <c r="E65" s="247"/>
      <c r="F65" s="247"/>
      <c r="G65" s="247"/>
    </row>
    <row r="66" spans="1:7" x14ac:dyDescent="0.25">
      <c r="A66" s="247"/>
      <c r="B66" s="247"/>
      <c r="C66" s="247"/>
      <c r="D66" s="247"/>
      <c r="E66" s="247"/>
      <c r="F66" s="247"/>
      <c r="G66" s="247"/>
    </row>
    <row r="67" spans="1:7" x14ac:dyDescent="0.25">
      <c r="A67" s="247"/>
      <c r="B67" s="247"/>
      <c r="C67" s="247"/>
      <c r="D67" s="247"/>
      <c r="E67" s="247"/>
      <c r="F67" s="247"/>
      <c r="G67" s="247"/>
    </row>
    <row r="68" spans="1:7" x14ac:dyDescent="0.25">
      <c r="A68" s="247"/>
      <c r="B68" s="247"/>
      <c r="C68" s="247"/>
      <c r="D68" s="247"/>
      <c r="E68" s="247"/>
      <c r="F68" s="247"/>
      <c r="G68" s="247"/>
    </row>
    <row r="69" spans="1:7" x14ac:dyDescent="0.25">
      <c r="A69" s="247"/>
      <c r="B69" s="247"/>
      <c r="C69" s="247"/>
      <c r="D69" s="247"/>
      <c r="E69" s="247"/>
      <c r="F69" s="247"/>
      <c r="G69" s="247"/>
    </row>
    <row r="70" spans="1:7" x14ac:dyDescent="0.25">
      <c r="A70" s="247"/>
      <c r="B70" s="247"/>
      <c r="C70" s="247"/>
      <c r="D70" s="247"/>
      <c r="E70" s="247"/>
      <c r="F70" s="247"/>
      <c r="G70" s="247"/>
    </row>
    <row r="71" spans="1:7" x14ac:dyDescent="0.25">
      <c r="A71" s="247"/>
      <c r="B71" s="247"/>
      <c r="C71" s="247"/>
      <c r="D71" s="247"/>
      <c r="E71" s="247"/>
      <c r="F71" s="247"/>
      <c r="G71" s="247"/>
    </row>
  </sheetData>
  <sheetProtection selectLockedCells="1" selectUnlockedCells="1"/>
  <mergeCells count="4">
    <mergeCell ref="A1:G1"/>
    <mergeCell ref="A2:G2"/>
    <mergeCell ref="A3:E3"/>
    <mergeCell ref="A39:G41"/>
  </mergeCells>
  <hyperlinks>
    <hyperlink ref="A18" r:id="rId1" location="foot4"/>
  </hyperlink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D70"/>
  <sheetViews>
    <sheetView workbookViewId="0">
      <selection activeCell="B4" sqref="B4"/>
    </sheetView>
  </sheetViews>
  <sheetFormatPr defaultRowHeight="15" x14ac:dyDescent="0.25"/>
  <cols>
    <col min="1" max="1" width="60.42578125" customWidth="1"/>
    <col min="3" max="3" width="18.85546875" customWidth="1"/>
    <col min="4" max="4" width="22.42578125" customWidth="1"/>
  </cols>
  <sheetData>
    <row r="1" spans="1:4" ht="29.25" customHeight="1" x14ac:dyDescent="0.25">
      <c r="A1" s="344" t="s">
        <v>0</v>
      </c>
      <c r="B1" s="344"/>
      <c r="C1" s="344"/>
      <c r="D1" s="344"/>
    </row>
    <row r="2" spans="1:4" ht="59.25" customHeight="1" x14ac:dyDescent="0.25">
      <c r="A2" s="344" t="s">
        <v>550</v>
      </c>
      <c r="B2" s="344"/>
      <c r="C2" s="344"/>
      <c r="D2" s="344"/>
    </row>
    <row r="3" spans="1:4" ht="22.5" customHeight="1" x14ac:dyDescent="0.25">
      <c r="A3" s="353" t="s">
        <v>551</v>
      </c>
      <c r="B3" s="353"/>
      <c r="C3" s="353"/>
      <c r="D3" s="353"/>
    </row>
    <row r="4" spans="1:4" x14ac:dyDescent="0.25">
      <c r="A4" s="264" t="s">
        <v>480</v>
      </c>
      <c r="B4" s="2"/>
      <c r="C4" s="2"/>
      <c r="D4" s="2"/>
    </row>
    <row r="5" spans="1:4" ht="29.25" x14ac:dyDescent="0.25">
      <c r="A5" s="236" t="s">
        <v>390</v>
      </c>
      <c r="B5" s="229" t="s">
        <v>391</v>
      </c>
      <c r="C5" s="265" t="s">
        <v>552</v>
      </c>
      <c r="D5" s="265" t="s">
        <v>553</v>
      </c>
    </row>
    <row r="6" spans="1:4" x14ac:dyDescent="0.25">
      <c r="A6" s="254" t="s">
        <v>554</v>
      </c>
      <c r="B6" s="234" t="s">
        <v>555</v>
      </c>
      <c r="C6" s="231"/>
      <c r="D6" s="231"/>
    </row>
    <row r="7" spans="1:4" x14ac:dyDescent="0.25">
      <c r="A7" s="166" t="s">
        <v>504</v>
      </c>
      <c r="B7" s="166" t="s">
        <v>555</v>
      </c>
      <c r="C7" s="231"/>
      <c r="D7" s="231"/>
    </row>
    <row r="8" spans="1:4" x14ac:dyDescent="0.25">
      <c r="A8" s="166" t="s">
        <v>556</v>
      </c>
      <c r="B8" s="166" t="s">
        <v>555</v>
      </c>
      <c r="C8" s="231"/>
      <c r="D8" s="231"/>
    </row>
    <row r="9" spans="1:4" x14ac:dyDescent="0.25">
      <c r="A9" s="254" t="s">
        <v>557</v>
      </c>
      <c r="B9" s="234" t="s">
        <v>558</v>
      </c>
      <c r="C9" s="231"/>
      <c r="D9" s="231"/>
    </row>
    <row r="10" spans="1:4" x14ac:dyDescent="0.25">
      <c r="A10" s="254" t="s">
        <v>559</v>
      </c>
      <c r="B10" s="234" t="s">
        <v>560</v>
      </c>
      <c r="C10" s="231"/>
      <c r="D10" s="231"/>
    </row>
    <row r="11" spans="1:4" x14ac:dyDescent="0.25">
      <c r="A11" s="166" t="s">
        <v>504</v>
      </c>
      <c r="B11" s="166" t="s">
        <v>560</v>
      </c>
      <c r="C11" s="231"/>
      <c r="D11" s="231"/>
    </row>
    <row r="12" spans="1:4" x14ac:dyDescent="0.25">
      <c r="A12" s="166" t="s">
        <v>556</v>
      </c>
      <c r="B12" s="166" t="s">
        <v>561</v>
      </c>
      <c r="C12" s="231"/>
      <c r="D12" s="231"/>
    </row>
    <row r="13" spans="1:4" x14ac:dyDescent="0.25">
      <c r="A13" s="255" t="s">
        <v>562</v>
      </c>
      <c r="B13" s="256" t="s">
        <v>563</v>
      </c>
      <c r="C13" s="231"/>
      <c r="D13" s="231"/>
    </row>
    <row r="14" spans="1:4" x14ac:dyDescent="0.25">
      <c r="A14" s="252" t="s">
        <v>564</v>
      </c>
      <c r="B14" s="234" t="s">
        <v>565</v>
      </c>
      <c r="C14" s="231"/>
      <c r="D14" s="231"/>
    </row>
    <row r="15" spans="1:4" x14ac:dyDescent="0.25">
      <c r="A15" s="166" t="s">
        <v>513</v>
      </c>
      <c r="B15" s="166" t="s">
        <v>565</v>
      </c>
      <c r="C15" s="231"/>
      <c r="D15" s="231"/>
    </row>
    <row r="16" spans="1:4" x14ac:dyDescent="0.25">
      <c r="A16" s="166" t="s">
        <v>518</v>
      </c>
      <c r="B16" s="166" t="s">
        <v>565</v>
      </c>
      <c r="C16" s="231"/>
      <c r="D16" s="231"/>
    </row>
    <row r="17" spans="1:4" x14ac:dyDescent="0.25">
      <c r="A17" s="252" t="s">
        <v>566</v>
      </c>
      <c r="B17" s="234" t="s">
        <v>567</v>
      </c>
      <c r="C17" s="231"/>
      <c r="D17" s="231"/>
    </row>
    <row r="18" spans="1:4" x14ac:dyDescent="0.25">
      <c r="A18" s="166" t="s">
        <v>556</v>
      </c>
      <c r="B18" s="166" t="s">
        <v>567</v>
      </c>
      <c r="C18" s="231"/>
      <c r="D18" s="231"/>
    </row>
    <row r="19" spans="1:4" x14ac:dyDescent="0.25">
      <c r="A19" s="234" t="s">
        <v>568</v>
      </c>
      <c r="B19" s="234" t="s">
        <v>569</v>
      </c>
      <c r="C19" s="231"/>
      <c r="D19" s="231"/>
    </row>
    <row r="20" spans="1:4" x14ac:dyDescent="0.25">
      <c r="A20" s="234" t="s">
        <v>570</v>
      </c>
      <c r="B20" s="234" t="s">
        <v>571</v>
      </c>
      <c r="C20" s="231"/>
      <c r="D20" s="231"/>
    </row>
    <row r="21" spans="1:4" x14ac:dyDescent="0.25">
      <c r="A21" s="166" t="s">
        <v>518</v>
      </c>
      <c r="B21" s="166" t="s">
        <v>571</v>
      </c>
      <c r="C21" s="231"/>
      <c r="D21" s="231"/>
    </row>
    <row r="22" spans="1:4" x14ac:dyDescent="0.25">
      <c r="A22" s="166" t="s">
        <v>556</v>
      </c>
      <c r="B22" s="166" t="s">
        <v>571</v>
      </c>
      <c r="C22" s="231"/>
      <c r="D22" s="231"/>
    </row>
    <row r="23" spans="1:4" x14ac:dyDescent="0.25">
      <c r="A23" s="266" t="s">
        <v>572</v>
      </c>
      <c r="B23" s="256" t="s">
        <v>573</v>
      </c>
      <c r="C23" s="231"/>
      <c r="D23" s="231"/>
    </row>
    <row r="24" spans="1:4" x14ac:dyDescent="0.25">
      <c r="A24" s="252" t="s">
        <v>574</v>
      </c>
      <c r="B24" s="234" t="s">
        <v>575</v>
      </c>
      <c r="C24" s="231"/>
      <c r="D24" s="231"/>
    </row>
    <row r="25" spans="1:4" x14ac:dyDescent="0.25">
      <c r="A25" s="252" t="s">
        <v>312</v>
      </c>
      <c r="B25" s="234" t="s">
        <v>313</v>
      </c>
      <c r="C25" s="231"/>
      <c r="D25" s="231"/>
    </row>
    <row r="26" spans="1:4" x14ac:dyDescent="0.25">
      <c r="A26" s="252" t="s">
        <v>576</v>
      </c>
      <c r="B26" s="234" t="s">
        <v>577</v>
      </c>
      <c r="C26" s="231"/>
      <c r="D26" s="231"/>
    </row>
    <row r="27" spans="1:4" x14ac:dyDescent="0.25">
      <c r="A27" s="252" t="s">
        <v>578</v>
      </c>
      <c r="B27" s="234" t="s">
        <v>579</v>
      </c>
      <c r="C27" s="231"/>
      <c r="D27" s="231"/>
    </row>
    <row r="28" spans="1:4" x14ac:dyDescent="0.25">
      <c r="A28" s="252" t="s">
        <v>318</v>
      </c>
      <c r="B28" s="234" t="s">
        <v>319</v>
      </c>
      <c r="C28" s="231"/>
      <c r="D28" s="231"/>
    </row>
    <row r="29" spans="1:4" x14ac:dyDescent="0.25">
      <c r="A29" s="267" t="s">
        <v>580</v>
      </c>
      <c r="B29" s="218" t="s">
        <v>322</v>
      </c>
      <c r="C29" s="69"/>
      <c r="D29" s="69"/>
    </row>
    <row r="30" spans="1:4" x14ac:dyDescent="0.25">
      <c r="A30" s="252" t="s">
        <v>581</v>
      </c>
      <c r="B30" s="234" t="s">
        <v>582</v>
      </c>
      <c r="C30" s="231"/>
      <c r="D30" s="231"/>
    </row>
    <row r="31" spans="1:4" x14ac:dyDescent="0.25">
      <c r="A31" s="254" t="s">
        <v>583</v>
      </c>
      <c r="B31" s="234" t="s">
        <v>584</v>
      </c>
      <c r="C31" s="231"/>
      <c r="D31" s="231"/>
    </row>
    <row r="32" spans="1:4" x14ac:dyDescent="0.25">
      <c r="A32" s="252" t="s">
        <v>585</v>
      </c>
      <c r="B32" s="234" t="s">
        <v>586</v>
      </c>
      <c r="C32" s="231"/>
      <c r="D32" s="231"/>
    </row>
    <row r="33" spans="1:4" x14ac:dyDescent="0.25">
      <c r="A33" s="166" t="s">
        <v>556</v>
      </c>
      <c r="B33" s="166" t="s">
        <v>586</v>
      </c>
      <c r="C33" s="231"/>
      <c r="D33" s="231"/>
    </row>
    <row r="34" spans="1:4" x14ac:dyDescent="0.25">
      <c r="A34" s="252" t="s">
        <v>587</v>
      </c>
      <c r="B34" s="234" t="s">
        <v>588</v>
      </c>
      <c r="C34" s="231"/>
      <c r="D34" s="231"/>
    </row>
    <row r="35" spans="1:4" x14ac:dyDescent="0.25">
      <c r="A35" s="166" t="s">
        <v>531</v>
      </c>
      <c r="B35" s="166" t="s">
        <v>588</v>
      </c>
      <c r="C35" s="231"/>
      <c r="D35" s="231"/>
    </row>
    <row r="36" spans="1:4" x14ac:dyDescent="0.25">
      <c r="A36" s="166" t="s">
        <v>532</v>
      </c>
      <c r="B36" s="166" t="s">
        <v>588</v>
      </c>
      <c r="C36" s="231"/>
      <c r="D36" s="231"/>
    </row>
    <row r="37" spans="1:4" x14ac:dyDescent="0.25">
      <c r="A37" s="166" t="s">
        <v>533</v>
      </c>
      <c r="B37" s="166" t="s">
        <v>588</v>
      </c>
      <c r="C37" s="231"/>
      <c r="D37" s="231"/>
    </row>
    <row r="38" spans="1:4" x14ac:dyDescent="0.25">
      <c r="A38" s="166" t="s">
        <v>556</v>
      </c>
      <c r="B38" s="166" t="s">
        <v>588</v>
      </c>
      <c r="C38" s="231"/>
      <c r="D38" s="231"/>
    </row>
    <row r="39" spans="1:4" x14ac:dyDescent="0.25">
      <c r="A39" s="267" t="s">
        <v>589</v>
      </c>
      <c r="B39" s="218" t="s">
        <v>590</v>
      </c>
      <c r="C39" s="69"/>
      <c r="D39" s="69"/>
    </row>
    <row r="40" spans="1:4" x14ac:dyDescent="0.25">
      <c r="A40" s="2"/>
      <c r="B40" s="2"/>
      <c r="C40" s="2"/>
      <c r="D40" s="2"/>
    </row>
    <row r="41" spans="1:4" x14ac:dyDescent="0.25">
      <c r="A41" s="2"/>
      <c r="B41" s="2"/>
      <c r="C41" s="2"/>
      <c r="D41" s="2"/>
    </row>
    <row r="42" spans="1:4" ht="29.25" x14ac:dyDescent="0.25">
      <c r="A42" s="236" t="s">
        <v>390</v>
      </c>
      <c r="B42" s="229" t="s">
        <v>391</v>
      </c>
      <c r="C42" s="265" t="s">
        <v>552</v>
      </c>
      <c r="D42" s="265" t="s">
        <v>553</v>
      </c>
    </row>
    <row r="43" spans="1:4" x14ac:dyDescent="0.25">
      <c r="A43" s="252" t="s">
        <v>502</v>
      </c>
      <c r="B43" s="234" t="s">
        <v>503</v>
      </c>
      <c r="C43" s="231"/>
      <c r="D43" s="231"/>
    </row>
    <row r="44" spans="1:4" x14ac:dyDescent="0.25">
      <c r="A44" s="166" t="s">
        <v>504</v>
      </c>
      <c r="B44" s="166" t="s">
        <v>503</v>
      </c>
      <c r="C44" s="231"/>
      <c r="D44" s="231"/>
    </row>
    <row r="45" spans="1:4" x14ac:dyDescent="0.25">
      <c r="A45" s="254" t="s">
        <v>505</v>
      </c>
      <c r="B45" s="234" t="s">
        <v>506</v>
      </c>
      <c r="C45" s="231"/>
      <c r="D45" s="231"/>
    </row>
    <row r="46" spans="1:4" x14ac:dyDescent="0.25">
      <c r="A46" s="252" t="s">
        <v>507</v>
      </c>
      <c r="B46" s="234" t="s">
        <v>508</v>
      </c>
      <c r="C46" s="231"/>
      <c r="D46" s="231"/>
    </row>
    <row r="47" spans="1:4" x14ac:dyDescent="0.25">
      <c r="A47" s="166" t="s">
        <v>504</v>
      </c>
      <c r="B47" s="166" t="s">
        <v>508</v>
      </c>
      <c r="C47" s="231"/>
      <c r="D47" s="231"/>
    </row>
    <row r="48" spans="1:4" x14ac:dyDescent="0.25">
      <c r="A48" s="255" t="s">
        <v>509</v>
      </c>
      <c r="B48" s="256" t="s">
        <v>510</v>
      </c>
      <c r="C48" s="231"/>
      <c r="D48" s="231"/>
    </row>
    <row r="49" spans="1:4" x14ac:dyDescent="0.25">
      <c r="A49" s="254" t="s">
        <v>511</v>
      </c>
      <c r="B49" s="234" t="s">
        <v>512</v>
      </c>
      <c r="C49" s="231"/>
      <c r="D49" s="231"/>
    </row>
    <row r="50" spans="1:4" x14ac:dyDescent="0.25">
      <c r="A50" s="166" t="s">
        <v>513</v>
      </c>
      <c r="B50" s="166" t="s">
        <v>512</v>
      </c>
      <c r="C50" s="231"/>
      <c r="D50" s="231"/>
    </row>
    <row r="51" spans="1:4" x14ac:dyDescent="0.25">
      <c r="A51" s="252" t="s">
        <v>514</v>
      </c>
      <c r="B51" s="234" t="s">
        <v>515</v>
      </c>
      <c r="C51" s="231"/>
      <c r="D51" s="231"/>
    </row>
    <row r="52" spans="1:4" x14ac:dyDescent="0.25">
      <c r="A52" s="234" t="s">
        <v>516</v>
      </c>
      <c r="B52" s="234" t="s">
        <v>517</v>
      </c>
      <c r="C52" s="231"/>
      <c r="D52" s="231"/>
    </row>
    <row r="53" spans="1:4" x14ac:dyDescent="0.25">
      <c r="A53" s="166" t="s">
        <v>518</v>
      </c>
      <c r="B53" s="166" t="s">
        <v>517</v>
      </c>
      <c r="C53" s="231"/>
      <c r="D53" s="231"/>
    </row>
    <row r="54" spans="1:4" x14ac:dyDescent="0.25">
      <c r="A54" s="252" t="s">
        <v>519</v>
      </c>
      <c r="B54" s="234" t="s">
        <v>520</v>
      </c>
      <c r="C54" s="231"/>
      <c r="D54" s="231"/>
    </row>
    <row r="55" spans="1:4" x14ac:dyDescent="0.25">
      <c r="A55" s="266" t="s">
        <v>521</v>
      </c>
      <c r="B55" s="256" t="s">
        <v>522</v>
      </c>
      <c r="C55" s="231"/>
      <c r="D55" s="231"/>
    </row>
    <row r="56" spans="1:4" x14ac:dyDescent="0.25">
      <c r="A56" s="266" t="s">
        <v>121</v>
      </c>
      <c r="B56" s="256" t="s">
        <v>122</v>
      </c>
      <c r="C56" s="231"/>
      <c r="D56" s="231"/>
    </row>
    <row r="57" spans="1:4" x14ac:dyDescent="0.25">
      <c r="A57" s="266" t="s">
        <v>156</v>
      </c>
      <c r="B57" s="256" t="s">
        <v>157</v>
      </c>
      <c r="C57" s="231"/>
      <c r="D57" s="231"/>
    </row>
    <row r="58" spans="1:4" x14ac:dyDescent="0.25">
      <c r="A58" s="266" t="s">
        <v>591</v>
      </c>
      <c r="B58" s="256" t="s">
        <v>592</v>
      </c>
      <c r="C58" s="231"/>
      <c r="D58" s="231"/>
    </row>
    <row r="59" spans="1:4" x14ac:dyDescent="0.25">
      <c r="A59" s="255" t="s">
        <v>593</v>
      </c>
      <c r="B59" s="256" t="s">
        <v>594</v>
      </c>
      <c r="C59" s="231"/>
      <c r="D59" s="231"/>
    </row>
    <row r="60" spans="1:4" x14ac:dyDescent="0.25">
      <c r="A60" s="256" t="s">
        <v>595</v>
      </c>
      <c r="B60" s="256" t="s">
        <v>594</v>
      </c>
      <c r="C60" s="231"/>
      <c r="D60" s="231"/>
    </row>
    <row r="61" spans="1:4" x14ac:dyDescent="0.25">
      <c r="A61" s="268" t="s">
        <v>596</v>
      </c>
      <c r="B61" s="218" t="s">
        <v>128</v>
      </c>
      <c r="C61" s="69"/>
      <c r="D61" s="69"/>
    </row>
    <row r="62" spans="1:4" x14ac:dyDescent="0.25">
      <c r="A62" s="254" t="s">
        <v>523</v>
      </c>
      <c r="B62" s="234" t="s">
        <v>524</v>
      </c>
      <c r="C62" s="231"/>
      <c r="D62" s="231"/>
    </row>
    <row r="63" spans="1:4" x14ac:dyDescent="0.25">
      <c r="A63" s="234" t="s">
        <v>525</v>
      </c>
      <c r="B63" s="234" t="s">
        <v>526</v>
      </c>
      <c r="C63" s="231"/>
      <c r="D63" s="231"/>
    </row>
    <row r="64" spans="1:4" x14ac:dyDescent="0.25">
      <c r="A64" s="252" t="s">
        <v>527</v>
      </c>
      <c r="B64" s="234" t="s">
        <v>528</v>
      </c>
      <c r="C64" s="231"/>
      <c r="D64" s="231"/>
    </row>
    <row r="65" spans="1:4" x14ac:dyDescent="0.25">
      <c r="A65" s="252" t="s">
        <v>529</v>
      </c>
      <c r="B65" s="234" t="s">
        <v>530</v>
      </c>
      <c r="C65" s="231"/>
      <c r="D65" s="231"/>
    </row>
    <row r="66" spans="1:4" x14ac:dyDescent="0.25">
      <c r="A66" s="166" t="s">
        <v>531</v>
      </c>
      <c r="B66" s="166" t="s">
        <v>530</v>
      </c>
      <c r="C66" s="231"/>
      <c r="D66" s="231"/>
    </row>
    <row r="67" spans="1:4" x14ac:dyDescent="0.25">
      <c r="A67" s="166" t="s">
        <v>532</v>
      </c>
      <c r="B67" s="166" t="s">
        <v>530</v>
      </c>
      <c r="C67" s="231"/>
      <c r="D67" s="231"/>
    </row>
    <row r="68" spans="1:4" x14ac:dyDescent="0.25">
      <c r="A68" s="256" t="s">
        <v>533</v>
      </c>
      <c r="B68" s="256" t="s">
        <v>530</v>
      </c>
      <c r="C68" s="231"/>
      <c r="D68" s="231"/>
    </row>
    <row r="69" spans="1:4" x14ac:dyDescent="0.25">
      <c r="A69" s="267" t="s">
        <v>534</v>
      </c>
      <c r="B69" s="218" t="s">
        <v>535</v>
      </c>
      <c r="C69" s="69"/>
      <c r="D69" s="69"/>
    </row>
    <row r="70" spans="1:4" x14ac:dyDescent="0.25">
      <c r="A70" s="2"/>
      <c r="B70" s="2"/>
      <c r="C70" s="2"/>
      <c r="D70" s="2"/>
    </row>
  </sheetData>
  <sheetProtection selectLockedCells="1" selectUnlockedCells="1"/>
  <mergeCells count="3">
    <mergeCell ref="A1:D1"/>
    <mergeCell ref="A2:D2"/>
    <mergeCell ref="A3:D3"/>
  </mergeCells>
  <pageMargins left="0.70833333333333337" right="0.70833333333333337" top="0.74791666666666667" bottom="0.74791666666666667" header="0.51180555555555551" footer="0.51180555555555551"/>
  <pageSetup paperSize="9" firstPageNumber="0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F47"/>
  <sheetViews>
    <sheetView tabSelected="1" workbookViewId="0">
      <selection activeCell="C3" sqref="C3"/>
    </sheetView>
  </sheetViews>
  <sheetFormatPr defaultRowHeight="15" x14ac:dyDescent="0.25"/>
  <cols>
    <col min="1" max="1" width="96.5703125" customWidth="1"/>
    <col min="2" max="2" width="14.7109375" customWidth="1"/>
    <col min="3" max="3" width="14.42578125" customWidth="1"/>
    <col min="4" max="4" width="13.42578125" customWidth="1"/>
  </cols>
  <sheetData>
    <row r="1" spans="1:6" ht="14.45" customHeight="1" x14ac:dyDescent="0.25">
      <c r="A1" s="347" t="s">
        <v>597</v>
      </c>
      <c r="B1" s="347"/>
      <c r="C1" s="347"/>
      <c r="D1" s="347"/>
    </row>
    <row r="2" spans="1:6" s="46" customFormat="1" x14ac:dyDescent="0.25">
      <c r="A2" s="46" t="s">
        <v>598</v>
      </c>
    </row>
    <row r="3" spans="1:6" ht="40.5" customHeight="1" x14ac:dyDescent="0.25">
      <c r="A3" s="344" t="s">
        <v>0</v>
      </c>
      <c r="B3" s="344"/>
      <c r="C3" s="269"/>
      <c r="D3" s="269"/>
      <c r="E3" s="269"/>
      <c r="F3" s="269"/>
    </row>
    <row r="4" spans="1:6" ht="71.25" customHeight="1" x14ac:dyDescent="0.25">
      <c r="A4" s="344" t="s">
        <v>599</v>
      </c>
      <c r="B4" s="344"/>
    </row>
    <row r="5" spans="1:6" ht="18" x14ac:dyDescent="0.25">
      <c r="A5" s="270"/>
      <c r="B5" s="270"/>
    </row>
    <row r="6" spans="1:6" ht="14.45" customHeight="1" x14ac:dyDescent="0.25">
      <c r="A6" s="271" t="s">
        <v>480</v>
      </c>
      <c r="B6" s="354" t="s">
        <v>600</v>
      </c>
      <c r="C6" s="354"/>
      <c r="D6" s="354"/>
    </row>
    <row r="7" spans="1:6" ht="18" x14ac:dyDescent="0.25">
      <c r="A7" s="273" t="s">
        <v>601</v>
      </c>
      <c r="B7" s="271" t="s">
        <v>602</v>
      </c>
      <c r="C7" s="272">
        <v>2020</v>
      </c>
      <c r="D7" s="274" t="s">
        <v>603</v>
      </c>
    </row>
    <row r="8" spans="1:6" x14ac:dyDescent="0.25">
      <c r="A8" s="217" t="s">
        <v>604</v>
      </c>
      <c r="B8" s="12">
        <v>1037400</v>
      </c>
      <c r="C8" s="169"/>
      <c r="D8" s="169">
        <f t="shared" ref="D8:D10" si="0">SUM(B8:C8)</f>
        <v>1037400</v>
      </c>
    </row>
    <row r="9" spans="1:6" x14ac:dyDescent="0.25">
      <c r="A9" s="275" t="s">
        <v>605</v>
      </c>
      <c r="B9" s="12">
        <v>522600</v>
      </c>
      <c r="C9" s="169"/>
      <c r="D9" s="169">
        <f t="shared" si="0"/>
        <v>522600</v>
      </c>
    </row>
    <row r="10" spans="1:6" x14ac:dyDescent="0.25">
      <c r="A10" s="217" t="s">
        <v>606</v>
      </c>
      <c r="B10" s="12">
        <v>381000</v>
      </c>
      <c r="C10" s="169">
        <v>1375664</v>
      </c>
      <c r="D10" s="169">
        <f t="shared" si="0"/>
        <v>1756664</v>
      </c>
    </row>
    <row r="11" spans="1:6" x14ac:dyDescent="0.25">
      <c r="A11" s="217" t="s">
        <v>607</v>
      </c>
      <c r="B11" s="12"/>
      <c r="C11" s="169"/>
      <c r="D11" s="169"/>
    </row>
    <row r="12" spans="1:6" x14ac:dyDescent="0.25">
      <c r="A12" s="217" t="s">
        <v>608</v>
      </c>
      <c r="B12" s="12"/>
      <c r="C12" s="169"/>
      <c r="D12" s="169"/>
    </row>
    <row r="13" spans="1:6" x14ac:dyDescent="0.25">
      <c r="A13" s="217" t="s">
        <v>609</v>
      </c>
      <c r="B13" s="12"/>
      <c r="C13" s="169"/>
      <c r="D13" s="169"/>
    </row>
    <row r="14" spans="1:6" x14ac:dyDescent="0.25">
      <c r="A14" s="217" t="s">
        <v>610</v>
      </c>
      <c r="B14" s="12">
        <v>3692500</v>
      </c>
      <c r="C14" s="169">
        <v>69908576</v>
      </c>
      <c r="D14" s="169">
        <f>SUM(B14:C14)</f>
        <v>73601076</v>
      </c>
    </row>
    <row r="15" spans="1:6" x14ac:dyDescent="0.25">
      <c r="A15" s="217" t="s">
        <v>611</v>
      </c>
      <c r="B15" s="12"/>
      <c r="C15" s="169"/>
      <c r="D15" s="169"/>
    </row>
    <row r="16" spans="1:6" x14ac:dyDescent="0.25">
      <c r="A16" s="276" t="s">
        <v>612</v>
      </c>
      <c r="B16" s="33">
        <f>SUM(B8:B15)</f>
        <v>5633500</v>
      </c>
      <c r="C16" s="33">
        <f>SUM(C8:C15)</f>
        <v>71284240</v>
      </c>
      <c r="D16" s="33">
        <f>SUM(B16:C16)</f>
        <v>76917740</v>
      </c>
    </row>
    <row r="17" spans="1:4" ht="28.5" x14ac:dyDescent="0.25">
      <c r="A17" s="277" t="s">
        <v>613</v>
      </c>
      <c r="B17" s="12"/>
      <c r="C17" s="169"/>
      <c r="D17" s="169"/>
    </row>
    <row r="18" spans="1:4" ht="28.5" x14ac:dyDescent="0.25">
      <c r="A18" s="277" t="s">
        <v>614</v>
      </c>
      <c r="B18" s="12">
        <v>75161076</v>
      </c>
      <c r="C18" s="169"/>
      <c r="D18" s="169">
        <f>SUM(B18:C18)</f>
        <v>75161076</v>
      </c>
    </row>
    <row r="19" spans="1:4" x14ac:dyDescent="0.25">
      <c r="A19" s="278" t="s">
        <v>615</v>
      </c>
      <c r="B19" s="12"/>
      <c r="C19" s="169"/>
      <c r="D19" s="169"/>
    </row>
    <row r="20" spans="1:4" x14ac:dyDescent="0.25">
      <c r="A20" s="278" t="s">
        <v>616</v>
      </c>
      <c r="B20" s="12"/>
      <c r="C20" s="169"/>
      <c r="D20" s="169"/>
    </row>
    <row r="21" spans="1:4" x14ac:dyDescent="0.25">
      <c r="A21" s="217" t="s">
        <v>617</v>
      </c>
      <c r="B21" s="12">
        <v>381000</v>
      </c>
      <c r="C21" s="169">
        <v>1375664</v>
      </c>
      <c r="D21" s="169">
        <f t="shared" ref="D21:D22" si="1">SUM(B21:C21)</f>
        <v>1756664</v>
      </c>
    </row>
    <row r="22" spans="1:4" x14ac:dyDescent="0.25">
      <c r="A22" s="259" t="s">
        <v>618</v>
      </c>
      <c r="B22" s="18">
        <f>SUM(B17:B21)</f>
        <v>75542076</v>
      </c>
      <c r="C22" s="169">
        <f>SUM(C21)</f>
        <v>1375664</v>
      </c>
      <c r="D22" s="169">
        <f t="shared" si="1"/>
        <v>76917740</v>
      </c>
    </row>
    <row r="23" spans="1:4" ht="15.75" x14ac:dyDescent="0.25">
      <c r="A23" s="279" t="s">
        <v>619</v>
      </c>
      <c r="B23" s="280"/>
      <c r="C23" s="169"/>
      <c r="D23" s="169"/>
    </row>
    <row r="24" spans="1:4" ht="15.75" x14ac:dyDescent="0.25">
      <c r="A24" s="281" t="s">
        <v>620</v>
      </c>
      <c r="B24" s="282">
        <f>SUM(B22:B23)</f>
        <v>75542076</v>
      </c>
      <c r="C24" s="33">
        <f>SUM(C17:C23)</f>
        <v>2751328</v>
      </c>
      <c r="D24" s="33">
        <f>SUM(D22)</f>
        <v>76917740</v>
      </c>
    </row>
    <row r="25" spans="1:4" x14ac:dyDescent="0.25">
      <c r="A25" s="2"/>
      <c r="B25" s="2"/>
    </row>
    <row r="26" spans="1:4" x14ac:dyDescent="0.25">
      <c r="A26" s="2"/>
      <c r="B26" s="2"/>
    </row>
    <row r="45" spans="1:2" x14ac:dyDescent="0.25">
      <c r="A45" s="2"/>
      <c r="B45" s="2"/>
    </row>
    <row r="46" spans="1:2" x14ac:dyDescent="0.25">
      <c r="A46" s="2"/>
      <c r="B46" s="2"/>
    </row>
    <row r="47" spans="1:2" x14ac:dyDescent="0.25">
      <c r="A47" s="2"/>
      <c r="B47" s="2"/>
    </row>
  </sheetData>
  <sheetProtection selectLockedCells="1" selectUnlockedCells="1"/>
  <mergeCells count="4">
    <mergeCell ref="A1:D1"/>
    <mergeCell ref="A3:B3"/>
    <mergeCell ref="A4:B4"/>
    <mergeCell ref="B6:D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J13"/>
  <sheetViews>
    <sheetView workbookViewId="0">
      <selection activeCell="A14" sqref="A14"/>
    </sheetView>
  </sheetViews>
  <sheetFormatPr defaultRowHeight="15" x14ac:dyDescent="0.25"/>
  <cols>
    <col min="1" max="1" width="63.5703125" customWidth="1"/>
    <col min="3" max="3" width="15" customWidth="1"/>
    <col min="4" max="4" width="12.42578125" customWidth="1"/>
    <col min="5" max="5" width="10.28515625" customWidth="1"/>
    <col min="6" max="6" width="13.28515625" customWidth="1"/>
    <col min="7" max="7" width="14.7109375" customWidth="1"/>
    <col min="8" max="8" width="12.42578125" customWidth="1"/>
    <col min="9" max="9" width="11.42578125" customWidth="1"/>
    <col min="10" max="10" width="15.85546875" customWidth="1"/>
  </cols>
  <sheetData>
    <row r="1" spans="1:10" ht="14.45" customHeight="1" x14ac:dyDescent="0.25">
      <c r="A1" s="347" t="s">
        <v>621</v>
      </c>
      <c r="B1" s="347"/>
      <c r="C1" s="347"/>
      <c r="D1" s="347"/>
      <c r="E1" s="347"/>
      <c r="F1" s="347"/>
      <c r="G1" s="347"/>
      <c r="H1" s="347"/>
      <c r="I1" s="347"/>
      <c r="J1" s="347"/>
    </row>
    <row r="2" spans="1:10" s="46" customFormat="1" ht="14.45" customHeight="1" x14ac:dyDescent="0.25">
      <c r="A2" s="347" t="s">
        <v>622</v>
      </c>
      <c r="B2" s="347"/>
      <c r="C2" s="347"/>
      <c r="D2" s="347"/>
      <c r="E2" s="347"/>
      <c r="F2" s="347"/>
      <c r="G2" s="347"/>
      <c r="H2" s="347"/>
    </row>
    <row r="3" spans="1:10" ht="30.75" customHeight="1" x14ac:dyDescent="0.25">
      <c r="A3" s="344" t="s">
        <v>0</v>
      </c>
      <c r="B3" s="344"/>
      <c r="C3" s="344"/>
      <c r="D3" s="344"/>
      <c r="E3" s="344"/>
      <c r="F3" s="344"/>
    </row>
    <row r="4" spans="1:10" ht="24.75" customHeight="1" x14ac:dyDescent="0.25">
      <c r="A4" s="355" t="s">
        <v>623</v>
      </c>
      <c r="B4" s="355"/>
      <c r="C4" s="355"/>
      <c r="D4" s="355"/>
      <c r="E4" s="355"/>
      <c r="F4" s="355"/>
    </row>
    <row r="5" spans="1:10" ht="18" x14ac:dyDescent="0.25">
      <c r="A5" s="151"/>
      <c r="B5" s="283"/>
      <c r="C5" s="283"/>
      <c r="D5" s="283"/>
      <c r="E5" s="283"/>
      <c r="F5" s="283"/>
    </row>
    <row r="6" spans="1:10" x14ac:dyDescent="0.25">
      <c r="A6" s="264" t="s">
        <v>480</v>
      </c>
      <c r="B6" s="2"/>
      <c r="C6" s="2"/>
      <c r="D6" s="2"/>
      <c r="E6" s="2"/>
      <c r="F6" s="2"/>
    </row>
    <row r="7" spans="1:10" ht="25.5" x14ac:dyDescent="0.25">
      <c r="A7" s="271" t="s">
        <v>390</v>
      </c>
      <c r="B7" s="215" t="s">
        <v>391</v>
      </c>
      <c r="C7" s="143" t="s">
        <v>7</v>
      </c>
      <c r="D7" s="143" t="s">
        <v>8</v>
      </c>
      <c r="E7" s="7" t="s">
        <v>9</v>
      </c>
      <c r="F7" s="8" t="s">
        <v>10</v>
      </c>
      <c r="G7" s="143" t="s">
        <v>462</v>
      </c>
      <c r="H7" s="143" t="s">
        <v>624</v>
      </c>
      <c r="I7" s="7" t="s">
        <v>464</v>
      </c>
      <c r="J7" s="8" t="s">
        <v>625</v>
      </c>
    </row>
    <row r="8" spans="1:10" x14ac:dyDescent="0.25">
      <c r="A8" s="284" t="s">
        <v>626</v>
      </c>
      <c r="B8" s="285" t="s">
        <v>316</v>
      </c>
      <c r="C8" s="285"/>
      <c r="D8" s="12">
        <v>68026305</v>
      </c>
      <c r="E8" s="12">
        <v>0</v>
      </c>
      <c r="F8" s="12">
        <f t="shared" ref="F8:F9" si="0">SUM(D8:E8)</f>
        <v>68026305</v>
      </c>
      <c r="G8" s="170"/>
      <c r="H8" s="12">
        <v>74719942</v>
      </c>
      <c r="I8" s="12"/>
      <c r="J8" s="12">
        <f>SUM(G8:I8)</f>
        <v>74719942</v>
      </c>
    </row>
    <row r="9" spans="1:10" x14ac:dyDescent="0.25">
      <c r="A9" s="284" t="s">
        <v>627</v>
      </c>
      <c r="B9" s="285" t="s">
        <v>316</v>
      </c>
      <c r="C9" s="285"/>
      <c r="D9" s="12">
        <v>0</v>
      </c>
      <c r="E9" s="12">
        <v>0</v>
      </c>
      <c r="F9" s="12">
        <f t="shared" si="0"/>
        <v>0</v>
      </c>
      <c r="G9" s="170"/>
      <c r="H9" s="170"/>
      <c r="I9" s="170"/>
      <c r="J9" s="170"/>
    </row>
    <row r="10" spans="1:10" ht="21.75" customHeight="1" x14ac:dyDescent="0.25">
      <c r="A10" s="271" t="s">
        <v>548</v>
      </c>
      <c r="B10" s="271"/>
      <c r="C10" s="271"/>
      <c r="D10" s="18">
        <f>SUM(D8:D9)</f>
        <v>68026305</v>
      </c>
      <c r="E10" s="18">
        <f>SUM(E8:E9)</f>
        <v>0</v>
      </c>
      <c r="F10" s="18">
        <f>SUM(F8:F9)</f>
        <v>68026305</v>
      </c>
      <c r="G10" s="18"/>
      <c r="H10" s="18">
        <f>SUM(H8:H9)</f>
        <v>74719942</v>
      </c>
      <c r="I10" s="18"/>
      <c r="J10" s="18">
        <f>SUM(J8:J9)</f>
        <v>74719942</v>
      </c>
    </row>
    <row r="11" spans="1:10" x14ac:dyDescent="0.25">
      <c r="A11" s="2"/>
      <c r="B11" s="2"/>
      <c r="C11" s="2"/>
      <c r="D11" s="45"/>
      <c r="E11" s="45"/>
      <c r="F11" s="45"/>
    </row>
    <row r="12" spans="1:10" x14ac:dyDescent="0.25">
      <c r="A12" s="2"/>
      <c r="B12" s="2"/>
      <c r="C12" s="2"/>
      <c r="D12" s="45"/>
      <c r="E12" s="45"/>
      <c r="F12" s="45"/>
    </row>
    <row r="13" spans="1:10" x14ac:dyDescent="0.25">
      <c r="D13" s="106"/>
      <c r="E13" s="106"/>
      <c r="F13" s="106"/>
    </row>
  </sheetData>
  <sheetProtection selectLockedCells="1" selectUnlockedCells="1"/>
  <mergeCells count="4">
    <mergeCell ref="A1:J1"/>
    <mergeCell ref="A2:H2"/>
    <mergeCell ref="A3:F3"/>
    <mergeCell ref="A4:F4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D20"/>
  <sheetViews>
    <sheetView workbookViewId="0">
      <selection activeCell="B5" sqref="B5"/>
    </sheetView>
  </sheetViews>
  <sheetFormatPr defaultRowHeight="15" x14ac:dyDescent="0.25"/>
  <cols>
    <col min="1" max="1" width="59.140625" customWidth="1"/>
    <col min="3" max="3" width="20.140625" customWidth="1"/>
    <col min="4" max="4" width="20.5703125" customWidth="1"/>
  </cols>
  <sheetData>
    <row r="1" spans="1:4" ht="14.45" customHeight="1" x14ac:dyDescent="0.25">
      <c r="A1" s="356" t="s">
        <v>628</v>
      </c>
      <c r="B1" s="356"/>
      <c r="C1" s="356"/>
      <c r="D1" s="356"/>
    </row>
    <row r="2" spans="1:4" s="46" customFormat="1" ht="14.45" customHeight="1" x14ac:dyDescent="0.25">
      <c r="A2" s="347" t="s">
        <v>629</v>
      </c>
      <c r="B2" s="347"/>
      <c r="C2" s="347"/>
      <c r="D2" s="347"/>
    </row>
    <row r="3" spans="1:4" ht="45" customHeight="1" x14ac:dyDescent="0.25">
      <c r="A3" s="344" t="s">
        <v>0</v>
      </c>
      <c r="B3" s="344"/>
      <c r="C3" s="344"/>
    </row>
    <row r="4" spans="1:4" ht="22.5" customHeight="1" x14ac:dyDescent="0.25">
      <c r="A4" s="344" t="s">
        <v>630</v>
      </c>
      <c r="B4" s="344"/>
      <c r="C4" s="344"/>
    </row>
    <row r="5" spans="1:4" ht="15" customHeight="1" x14ac:dyDescent="0.25">
      <c r="A5" s="3"/>
    </row>
    <row r="7" spans="1:4" ht="25.5" x14ac:dyDescent="0.25">
      <c r="A7" s="5" t="s">
        <v>5</v>
      </c>
      <c r="B7" s="6" t="s">
        <v>6</v>
      </c>
      <c r="C7" s="7" t="s">
        <v>7</v>
      </c>
      <c r="D7" s="7" t="s">
        <v>139</v>
      </c>
    </row>
    <row r="8" spans="1:4" x14ac:dyDescent="0.25">
      <c r="A8" s="22" t="s">
        <v>631</v>
      </c>
      <c r="B8" s="77" t="s">
        <v>632</v>
      </c>
      <c r="C8" s="286"/>
      <c r="D8" s="170"/>
    </row>
    <row r="9" spans="1:4" x14ac:dyDescent="0.25">
      <c r="A9" s="22" t="s">
        <v>633</v>
      </c>
      <c r="B9" s="77" t="s">
        <v>634</v>
      </c>
      <c r="C9" s="286"/>
      <c r="D9" s="170"/>
    </row>
    <row r="10" spans="1:4" x14ac:dyDescent="0.25">
      <c r="A10" s="287" t="s">
        <v>635</v>
      </c>
      <c r="B10" s="288" t="s">
        <v>53</v>
      </c>
      <c r="C10" s="289">
        <v>21565687</v>
      </c>
      <c r="D10" s="170">
        <v>21565687</v>
      </c>
    </row>
    <row r="11" spans="1:4" x14ac:dyDescent="0.25">
      <c r="A11" s="287" t="s">
        <v>636</v>
      </c>
      <c r="B11" s="288" t="s">
        <v>53</v>
      </c>
      <c r="C11" s="289">
        <v>1344804</v>
      </c>
      <c r="D11" s="170">
        <v>1344804</v>
      </c>
    </row>
    <row r="12" spans="1:4" x14ac:dyDescent="0.25">
      <c r="A12" s="290" t="s">
        <v>52</v>
      </c>
      <c r="B12" s="291" t="s">
        <v>53</v>
      </c>
      <c r="C12" s="66">
        <f>SUM(C10:C11)</f>
        <v>22910491</v>
      </c>
      <c r="D12" s="33">
        <f>SUM(D10:D11)</f>
        <v>22910491</v>
      </c>
    </row>
    <row r="13" spans="1:4" x14ac:dyDescent="0.25">
      <c r="A13" s="14" t="s">
        <v>637</v>
      </c>
      <c r="B13" s="77" t="s">
        <v>56</v>
      </c>
      <c r="C13" s="72">
        <v>13591064</v>
      </c>
      <c r="D13" s="170">
        <v>15385294</v>
      </c>
    </row>
    <row r="14" spans="1:4" x14ac:dyDescent="0.25">
      <c r="A14" s="22" t="s">
        <v>141</v>
      </c>
      <c r="B14" s="77" t="s">
        <v>142</v>
      </c>
      <c r="C14" s="72"/>
      <c r="D14" s="170"/>
    </row>
    <row r="15" spans="1:4" x14ac:dyDescent="0.25">
      <c r="A15" s="22" t="s">
        <v>143</v>
      </c>
      <c r="B15" s="77" t="s">
        <v>144</v>
      </c>
      <c r="C15" s="72"/>
      <c r="D15" s="170"/>
    </row>
    <row r="16" spans="1:4" x14ac:dyDescent="0.25">
      <c r="A16" s="22" t="s">
        <v>58</v>
      </c>
      <c r="B16" s="77" t="s">
        <v>59</v>
      </c>
      <c r="C16" s="72">
        <v>3229810</v>
      </c>
      <c r="D16" s="170"/>
    </row>
    <row r="17" spans="1:4" x14ac:dyDescent="0.25">
      <c r="A17" s="14" t="s">
        <v>61</v>
      </c>
      <c r="B17" s="77" t="s">
        <v>62</v>
      </c>
      <c r="C17" s="72">
        <v>1794230</v>
      </c>
      <c r="D17" s="170">
        <v>143730</v>
      </c>
    </row>
    <row r="18" spans="1:4" x14ac:dyDescent="0.25">
      <c r="A18" s="290" t="s">
        <v>638</v>
      </c>
      <c r="B18" s="291" t="s">
        <v>65</v>
      </c>
      <c r="C18" s="66">
        <f>SUM(C13:C17)</f>
        <v>18615104</v>
      </c>
      <c r="D18" s="33">
        <f>SUM(D13:D17)</f>
        <v>15529024</v>
      </c>
    </row>
    <row r="19" spans="1:4" ht="25.5" x14ac:dyDescent="0.25">
      <c r="A19" s="292" t="s">
        <v>639</v>
      </c>
      <c r="B19" s="291" t="s">
        <v>68</v>
      </c>
      <c r="C19" s="66">
        <v>49870</v>
      </c>
      <c r="D19" s="33">
        <v>184799</v>
      </c>
    </row>
    <row r="20" spans="1:4" ht="21.75" customHeight="1" x14ac:dyDescent="0.25">
      <c r="A20" s="31" t="s">
        <v>640</v>
      </c>
      <c r="B20" s="65" t="s">
        <v>71</v>
      </c>
      <c r="C20" s="66">
        <f>SUM(C12+C18+C19)</f>
        <v>41575465</v>
      </c>
      <c r="D20" s="33">
        <f>SUM(D12+D18+D19)</f>
        <v>38624314</v>
      </c>
    </row>
  </sheetData>
  <sheetProtection selectLockedCells="1" selectUnlockedCells="1"/>
  <mergeCells count="4">
    <mergeCell ref="A1:D1"/>
    <mergeCell ref="A2:D2"/>
    <mergeCell ref="A3:C3"/>
    <mergeCell ref="A4:C4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</sheetPr>
  <dimension ref="A1:AH161"/>
  <sheetViews>
    <sheetView workbookViewId="0">
      <selection activeCell="C6" sqref="C6"/>
    </sheetView>
  </sheetViews>
  <sheetFormatPr defaultRowHeight="15" x14ac:dyDescent="0.25"/>
  <cols>
    <col min="1" max="1" width="8" customWidth="1"/>
    <col min="2" max="2" width="100.140625" customWidth="1"/>
    <col min="3" max="3" width="9.5703125" customWidth="1"/>
    <col min="4" max="4" width="14.28515625" customWidth="1"/>
    <col min="5" max="5" width="14.5703125" customWidth="1"/>
    <col min="6" max="6" width="14.42578125" customWidth="1"/>
    <col min="7" max="7" width="16.28515625" customWidth="1"/>
    <col min="8" max="8" width="14" customWidth="1"/>
    <col min="9" max="9" width="12.42578125" customWidth="1"/>
    <col min="10" max="10" width="14" customWidth="1"/>
    <col min="11" max="11" width="13" customWidth="1"/>
    <col min="12" max="12" width="15.5703125" customWidth="1"/>
    <col min="13" max="13" width="16.42578125" customWidth="1"/>
    <col min="14" max="16" width="14.42578125" customWidth="1"/>
    <col min="17" max="17" width="16.42578125" customWidth="1"/>
    <col min="18" max="18" width="10.5703125" customWidth="1"/>
    <col min="19" max="19" width="12.42578125" customWidth="1"/>
    <col min="21" max="21" width="11.42578125" customWidth="1"/>
  </cols>
  <sheetData>
    <row r="1" spans="1:33" ht="14.45" customHeight="1" x14ac:dyDescent="0.25">
      <c r="B1" s="347" t="s">
        <v>641</v>
      </c>
      <c r="C1" s="347"/>
      <c r="D1" s="347"/>
      <c r="E1" s="347"/>
    </row>
    <row r="2" spans="1:33" ht="14.45" customHeight="1" x14ac:dyDescent="0.25">
      <c r="B2" s="347" t="s">
        <v>642</v>
      </c>
      <c r="C2" s="347"/>
      <c r="D2" s="347"/>
      <c r="E2" s="347"/>
    </row>
    <row r="3" spans="1:33" ht="14.45" customHeight="1" x14ac:dyDescent="0.25">
      <c r="A3" s="344" t="s">
        <v>0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</row>
    <row r="4" spans="1:33" ht="14.45" customHeight="1" x14ac:dyDescent="0.25">
      <c r="A4" s="344" t="s">
        <v>643</v>
      </c>
      <c r="B4" s="344"/>
      <c r="C4" s="344"/>
      <c r="D4" s="344"/>
      <c r="E4" s="344"/>
      <c r="F4" s="344"/>
      <c r="G4" s="344"/>
      <c r="H4" s="344"/>
      <c r="I4" s="344"/>
      <c r="J4" s="344"/>
      <c r="K4" s="344"/>
      <c r="L4" s="344"/>
      <c r="M4" s="344"/>
      <c r="N4" s="344"/>
      <c r="O4" s="344"/>
      <c r="P4" s="344"/>
      <c r="Q4" s="344"/>
    </row>
    <row r="5" spans="1:3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33" x14ac:dyDescent="0.25">
      <c r="A6" s="264" t="s">
        <v>644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33" ht="25.5" x14ac:dyDescent="0.25">
      <c r="A7" s="4" t="s">
        <v>4</v>
      </c>
      <c r="B7" s="5" t="s">
        <v>5</v>
      </c>
      <c r="C7" s="6" t="s">
        <v>6</v>
      </c>
      <c r="D7" s="293" t="s">
        <v>645</v>
      </c>
      <c r="E7" s="294" t="s">
        <v>646</v>
      </c>
      <c r="F7" s="294" t="s">
        <v>647</v>
      </c>
      <c r="G7" s="294" t="s">
        <v>648</v>
      </c>
      <c r="H7" s="294" t="s">
        <v>649</v>
      </c>
      <c r="I7" s="294" t="s">
        <v>650</v>
      </c>
      <c r="J7" s="294" t="s">
        <v>651</v>
      </c>
      <c r="K7" s="294" t="s">
        <v>652</v>
      </c>
      <c r="L7" s="294" t="s">
        <v>653</v>
      </c>
      <c r="M7" s="294" t="s">
        <v>654</v>
      </c>
      <c r="N7" s="294" t="s">
        <v>655</v>
      </c>
      <c r="O7" s="294" t="s">
        <v>656</v>
      </c>
      <c r="P7" s="294" t="s">
        <v>657</v>
      </c>
      <c r="Q7" s="295" t="s">
        <v>658</v>
      </c>
    </row>
    <row r="8" spans="1:33" x14ac:dyDescent="0.25">
      <c r="A8" s="296">
        <v>1</v>
      </c>
      <c r="B8" s="86" t="s">
        <v>168</v>
      </c>
      <c r="C8" s="86" t="s">
        <v>169</v>
      </c>
      <c r="D8" s="297">
        <v>66543499</v>
      </c>
      <c r="E8" s="12">
        <v>5926501</v>
      </c>
      <c r="F8" s="12">
        <v>5926501</v>
      </c>
      <c r="G8" s="12">
        <v>5926501</v>
      </c>
      <c r="H8" s="12">
        <v>5926501</v>
      </c>
      <c r="I8" s="12">
        <v>5926501</v>
      </c>
      <c r="J8" s="12">
        <v>5926501</v>
      </c>
      <c r="K8" s="12">
        <v>5926501</v>
      </c>
      <c r="L8" s="12">
        <v>5926501</v>
      </c>
      <c r="M8" s="12">
        <v>5926501</v>
      </c>
      <c r="N8" s="12">
        <v>5926501</v>
      </c>
      <c r="O8" s="12">
        <v>5926501</v>
      </c>
      <c r="P8" s="12">
        <v>5926501</v>
      </c>
      <c r="Q8" s="12">
        <v>71118012</v>
      </c>
      <c r="R8" s="106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</row>
    <row r="9" spans="1:33" x14ac:dyDescent="0.25">
      <c r="A9" s="298">
        <v>2</v>
      </c>
      <c r="B9" s="86" t="s">
        <v>170</v>
      </c>
      <c r="C9" s="88" t="s">
        <v>171</v>
      </c>
      <c r="D9" s="297">
        <f>SUM(KIADÁSOK!G8)</f>
        <v>1689975</v>
      </c>
      <c r="E9" s="12">
        <f t="shared" ref="E9:P9" si="0">SUM($D$9/12)</f>
        <v>140831.25</v>
      </c>
      <c r="F9" s="12">
        <f t="shared" si="0"/>
        <v>140831.25</v>
      </c>
      <c r="G9" s="12">
        <f t="shared" si="0"/>
        <v>140831.25</v>
      </c>
      <c r="H9" s="12">
        <f t="shared" si="0"/>
        <v>140831.25</v>
      </c>
      <c r="I9" s="12">
        <f t="shared" si="0"/>
        <v>140831.25</v>
      </c>
      <c r="J9" s="12">
        <f t="shared" si="0"/>
        <v>140831.25</v>
      </c>
      <c r="K9" s="12">
        <f t="shared" si="0"/>
        <v>140831.25</v>
      </c>
      <c r="L9" s="12">
        <f t="shared" si="0"/>
        <v>140831.25</v>
      </c>
      <c r="M9" s="12">
        <f t="shared" si="0"/>
        <v>140831.25</v>
      </c>
      <c r="N9" s="12">
        <f t="shared" si="0"/>
        <v>140831.25</v>
      </c>
      <c r="O9" s="12">
        <f t="shared" si="0"/>
        <v>140831.25</v>
      </c>
      <c r="P9" s="12">
        <f t="shared" si="0"/>
        <v>140831.25</v>
      </c>
      <c r="Q9" s="12">
        <f>SUM(E9:P9)</f>
        <v>1689975</v>
      </c>
      <c r="R9" s="106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</row>
    <row r="10" spans="1:33" x14ac:dyDescent="0.25">
      <c r="A10" s="298">
        <v>3</v>
      </c>
      <c r="B10" s="86" t="s">
        <v>172</v>
      </c>
      <c r="C10" s="88" t="s">
        <v>173</v>
      </c>
      <c r="D10" s="297">
        <f>SUM(KIADÁSOK!G9)</f>
        <v>1800000</v>
      </c>
      <c r="E10" s="12">
        <f>SUM(Q10/12)</f>
        <v>108333.33333333333</v>
      </c>
      <c r="F10" s="12">
        <v>108333</v>
      </c>
      <c r="G10" s="12">
        <v>108333</v>
      </c>
      <c r="H10" s="12">
        <v>108333</v>
      </c>
      <c r="I10" s="12">
        <v>108333</v>
      </c>
      <c r="J10" s="12">
        <v>108333</v>
      </c>
      <c r="K10" s="12">
        <v>108333</v>
      </c>
      <c r="L10" s="12">
        <v>108333</v>
      </c>
      <c r="M10" s="12">
        <v>108333</v>
      </c>
      <c r="N10" s="12">
        <v>108333</v>
      </c>
      <c r="O10" s="12">
        <v>108333</v>
      </c>
      <c r="P10" s="12">
        <v>108333</v>
      </c>
      <c r="Q10" s="12">
        <v>1300000</v>
      </c>
      <c r="R10" s="106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</row>
    <row r="11" spans="1:33" x14ac:dyDescent="0.25">
      <c r="A11" s="296">
        <v>4</v>
      </c>
      <c r="B11" s="86" t="s">
        <v>174</v>
      </c>
      <c r="C11" s="88" t="s">
        <v>175</v>
      </c>
      <c r="D11" s="297">
        <v>0</v>
      </c>
      <c r="E11" s="12">
        <v>0</v>
      </c>
      <c r="F11" s="12">
        <v>0</v>
      </c>
      <c r="G11" s="12">
        <v>0</v>
      </c>
      <c r="H11" s="12">
        <v>421200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421200</v>
      </c>
      <c r="R11" s="106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</row>
    <row r="12" spans="1:33" x14ac:dyDescent="0.25">
      <c r="A12" s="298">
        <v>5</v>
      </c>
      <c r="B12" s="86" t="s">
        <v>176</v>
      </c>
      <c r="C12" s="88" t="s">
        <v>177</v>
      </c>
      <c r="D12" s="297">
        <v>0</v>
      </c>
      <c r="E12" s="12">
        <f>SUM($D$12/12)</f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1300000</v>
      </c>
      <c r="M12" s="12">
        <v>0</v>
      </c>
      <c r="N12" s="12">
        <v>0</v>
      </c>
      <c r="O12" s="12">
        <v>0</v>
      </c>
      <c r="P12" s="12">
        <v>0</v>
      </c>
      <c r="Q12" s="12">
        <v>1300000</v>
      </c>
      <c r="R12" s="106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</row>
    <row r="13" spans="1:33" x14ac:dyDescent="0.25">
      <c r="A13" s="298">
        <v>6</v>
      </c>
      <c r="B13" s="86" t="s">
        <v>178</v>
      </c>
      <c r="C13" s="88" t="s">
        <v>179</v>
      </c>
      <c r="D13" s="297">
        <f>SUM(KIADÁSOK!G12)</f>
        <v>2382944</v>
      </c>
      <c r="E13" s="12">
        <v>193245</v>
      </c>
      <c r="F13" s="12">
        <v>193245</v>
      </c>
      <c r="G13" s="12">
        <v>193245</v>
      </c>
      <c r="H13" s="12">
        <v>193245</v>
      </c>
      <c r="I13" s="12">
        <v>193245</v>
      </c>
      <c r="J13" s="12">
        <v>193245</v>
      </c>
      <c r="K13" s="12">
        <v>193245</v>
      </c>
      <c r="L13" s="12">
        <v>193245</v>
      </c>
      <c r="M13" s="12">
        <v>193245</v>
      </c>
      <c r="N13" s="12">
        <v>193245</v>
      </c>
      <c r="O13" s="12">
        <v>193245</v>
      </c>
      <c r="P13" s="12">
        <v>193249</v>
      </c>
      <c r="Q13" s="12">
        <v>2318944</v>
      </c>
      <c r="R13" s="106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</row>
    <row r="14" spans="1:33" x14ac:dyDescent="0.25">
      <c r="A14" s="296">
        <v>7</v>
      </c>
      <c r="B14" s="11" t="s">
        <v>180</v>
      </c>
      <c r="C14" s="88" t="s">
        <v>181</v>
      </c>
      <c r="D14" s="297">
        <f>SUM(KIADÁSOK!G13)</f>
        <v>528000</v>
      </c>
      <c r="E14" s="12">
        <v>48166</v>
      </c>
      <c r="F14" s="12">
        <v>48166</v>
      </c>
      <c r="G14" s="12">
        <v>48166</v>
      </c>
      <c r="H14" s="12">
        <v>48166</v>
      </c>
      <c r="I14" s="12">
        <v>48166</v>
      </c>
      <c r="J14" s="12">
        <v>48166</v>
      </c>
      <c r="K14" s="12">
        <v>48166</v>
      </c>
      <c r="L14" s="12">
        <v>48166</v>
      </c>
      <c r="M14" s="12">
        <v>48166</v>
      </c>
      <c r="N14" s="12">
        <v>48166</v>
      </c>
      <c r="O14" s="12">
        <v>48166</v>
      </c>
      <c r="P14" s="12">
        <v>48174</v>
      </c>
      <c r="Q14" s="12">
        <v>578000</v>
      </c>
      <c r="R14" s="106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</row>
    <row r="15" spans="1:33" x14ac:dyDescent="0.25">
      <c r="A15" s="298">
        <v>8</v>
      </c>
      <c r="B15" s="11" t="s">
        <v>182</v>
      </c>
      <c r="C15" s="88" t="s">
        <v>183</v>
      </c>
      <c r="D15" s="297">
        <f>SUM(KIADÁSOK!G14)</f>
        <v>319713</v>
      </c>
      <c r="E15" s="12">
        <v>180730</v>
      </c>
      <c r="F15" s="12">
        <v>180730</v>
      </c>
      <c r="G15" s="12">
        <v>180730</v>
      </c>
      <c r="H15" s="12">
        <v>180730</v>
      </c>
      <c r="I15" s="12">
        <v>180730</v>
      </c>
      <c r="J15" s="12">
        <v>180730</v>
      </c>
      <c r="K15" s="12">
        <v>180730</v>
      </c>
      <c r="L15" s="12">
        <v>180730</v>
      </c>
      <c r="M15" s="12">
        <v>180730</v>
      </c>
      <c r="N15" s="12">
        <v>180730</v>
      </c>
      <c r="O15" s="12">
        <v>180730</v>
      </c>
      <c r="P15" s="12">
        <v>180731</v>
      </c>
      <c r="Q15" s="12">
        <v>2168761</v>
      </c>
      <c r="R15" s="106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</row>
    <row r="16" spans="1:33" x14ac:dyDescent="0.25">
      <c r="A16" s="298">
        <v>9</v>
      </c>
      <c r="B16" s="86" t="s">
        <v>184</v>
      </c>
      <c r="C16" s="88" t="s">
        <v>185</v>
      </c>
      <c r="D16" s="297">
        <f>SUM(KIADÁSOK!G15)</f>
        <v>73264131</v>
      </c>
      <c r="E16" s="12">
        <f>SUM($D$16/12)</f>
        <v>6105344.25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f>SUM(Q8:Q15)</f>
        <v>80894892</v>
      </c>
      <c r="R16" s="106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</row>
    <row r="17" spans="1:33" x14ac:dyDescent="0.25">
      <c r="A17" s="296">
        <v>10</v>
      </c>
      <c r="B17" s="11" t="s">
        <v>186</v>
      </c>
      <c r="C17" s="88" t="s">
        <v>187</v>
      </c>
      <c r="D17" s="297">
        <f>SUM(KIADÁSOK!G16)</f>
        <v>8305848</v>
      </c>
      <c r="E17" s="12">
        <f t="shared" ref="E17:P17" si="1">SUM($D$17/12)</f>
        <v>692154</v>
      </c>
      <c r="F17" s="12">
        <f t="shared" si="1"/>
        <v>692154</v>
      </c>
      <c r="G17" s="12">
        <f t="shared" si="1"/>
        <v>692154</v>
      </c>
      <c r="H17" s="12">
        <f t="shared" si="1"/>
        <v>692154</v>
      </c>
      <c r="I17" s="12">
        <f t="shared" si="1"/>
        <v>692154</v>
      </c>
      <c r="J17" s="12">
        <f t="shared" si="1"/>
        <v>692154</v>
      </c>
      <c r="K17" s="12">
        <f t="shared" si="1"/>
        <v>692154</v>
      </c>
      <c r="L17" s="12">
        <f t="shared" si="1"/>
        <v>692154</v>
      </c>
      <c r="M17" s="12">
        <f t="shared" si="1"/>
        <v>692154</v>
      </c>
      <c r="N17" s="12">
        <f t="shared" si="1"/>
        <v>692154</v>
      </c>
      <c r="O17" s="12">
        <f t="shared" si="1"/>
        <v>692154</v>
      </c>
      <c r="P17" s="12">
        <f t="shared" si="1"/>
        <v>692154</v>
      </c>
      <c r="Q17" s="12">
        <f>SUM(E17:P17)</f>
        <v>8305848</v>
      </c>
      <c r="R17" s="106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</row>
    <row r="18" spans="1:33" x14ac:dyDescent="0.25">
      <c r="A18" s="298">
        <v>11</v>
      </c>
      <c r="B18" s="11" t="s">
        <v>188</v>
      </c>
      <c r="C18" s="88" t="s">
        <v>189</v>
      </c>
      <c r="D18" s="297">
        <f>SUM(KIADÁSOK!G17)</f>
        <v>320000</v>
      </c>
      <c r="E18" s="12">
        <f t="shared" ref="E18:P18" si="2">SUM($D$18/12)</f>
        <v>26666.666666666668</v>
      </c>
      <c r="F18" s="12">
        <f t="shared" si="2"/>
        <v>26666.666666666668</v>
      </c>
      <c r="G18" s="12">
        <f t="shared" si="2"/>
        <v>26666.666666666668</v>
      </c>
      <c r="H18" s="12">
        <f t="shared" si="2"/>
        <v>26666.666666666668</v>
      </c>
      <c r="I18" s="12">
        <f t="shared" si="2"/>
        <v>26666.666666666668</v>
      </c>
      <c r="J18" s="12">
        <f t="shared" si="2"/>
        <v>26666.666666666668</v>
      </c>
      <c r="K18" s="12">
        <f t="shared" si="2"/>
        <v>26666.666666666668</v>
      </c>
      <c r="L18" s="12">
        <f t="shared" si="2"/>
        <v>26666.666666666668</v>
      </c>
      <c r="M18" s="12">
        <f t="shared" si="2"/>
        <v>26666.666666666668</v>
      </c>
      <c r="N18" s="12">
        <f t="shared" si="2"/>
        <v>26666.666666666668</v>
      </c>
      <c r="O18" s="12">
        <f t="shared" si="2"/>
        <v>26666.666666666668</v>
      </c>
      <c r="P18" s="12">
        <f t="shared" si="2"/>
        <v>26666.666666666668</v>
      </c>
      <c r="Q18" s="12">
        <v>920000</v>
      </c>
      <c r="R18" s="106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</row>
    <row r="19" spans="1:33" x14ac:dyDescent="0.25">
      <c r="A19" s="298">
        <v>12</v>
      </c>
      <c r="B19" s="11" t="s">
        <v>190</v>
      </c>
      <c r="C19" s="88" t="s">
        <v>191</v>
      </c>
      <c r="D19" s="297">
        <f>SUM(KIADÁSOK!G18)</f>
        <v>0</v>
      </c>
      <c r="E19" s="12">
        <f t="shared" ref="E19:P19" si="3">SUM($D$19/12)</f>
        <v>0</v>
      </c>
      <c r="F19" s="12">
        <f t="shared" si="3"/>
        <v>0</v>
      </c>
      <c r="G19" s="12">
        <f t="shared" si="3"/>
        <v>0</v>
      </c>
      <c r="H19" s="12">
        <f t="shared" si="3"/>
        <v>0</v>
      </c>
      <c r="I19" s="12">
        <f t="shared" si="3"/>
        <v>0</v>
      </c>
      <c r="J19" s="12">
        <f t="shared" si="3"/>
        <v>0</v>
      </c>
      <c r="K19" s="12">
        <f t="shared" si="3"/>
        <v>0</v>
      </c>
      <c r="L19" s="12">
        <f t="shared" si="3"/>
        <v>0</v>
      </c>
      <c r="M19" s="12">
        <f t="shared" si="3"/>
        <v>0</v>
      </c>
      <c r="N19" s="12">
        <f t="shared" si="3"/>
        <v>0</v>
      </c>
      <c r="O19" s="12">
        <f t="shared" si="3"/>
        <v>0</v>
      </c>
      <c r="P19" s="12">
        <f t="shared" si="3"/>
        <v>0</v>
      </c>
      <c r="Q19" s="12">
        <f>SUM(E19:P19)</f>
        <v>0</v>
      </c>
      <c r="R19" s="106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</row>
    <row r="20" spans="1:33" x14ac:dyDescent="0.25">
      <c r="A20" s="296">
        <v>13</v>
      </c>
      <c r="B20" s="11" t="s">
        <v>192</v>
      </c>
      <c r="C20" s="88" t="s">
        <v>193</v>
      </c>
      <c r="D20" s="297">
        <f>SUM(KIADÁSOK!G19)</f>
        <v>8625848</v>
      </c>
      <c r="E20" s="12">
        <f t="shared" ref="E20:P20" si="4">SUM($D$20/12)</f>
        <v>718820.66666666663</v>
      </c>
      <c r="F20" s="12">
        <f t="shared" si="4"/>
        <v>718820.66666666663</v>
      </c>
      <c r="G20" s="12">
        <f t="shared" si="4"/>
        <v>718820.66666666663</v>
      </c>
      <c r="H20" s="12">
        <f t="shared" si="4"/>
        <v>718820.66666666663</v>
      </c>
      <c r="I20" s="12">
        <f t="shared" si="4"/>
        <v>718820.66666666663</v>
      </c>
      <c r="J20" s="12">
        <f t="shared" si="4"/>
        <v>718820.66666666663</v>
      </c>
      <c r="K20" s="12">
        <f t="shared" si="4"/>
        <v>718820.66666666663</v>
      </c>
      <c r="L20" s="12">
        <f t="shared" si="4"/>
        <v>718820.66666666663</v>
      </c>
      <c r="M20" s="12">
        <f t="shared" si="4"/>
        <v>718820.66666666663</v>
      </c>
      <c r="N20" s="12">
        <f t="shared" si="4"/>
        <v>718820.66666666663</v>
      </c>
      <c r="O20" s="12">
        <f t="shared" si="4"/>
        <v>718820.66666666663</v>
      </c>
      <c r="P20" s="12">
        <f t="shared" si="4"/>
        <v>718820.66666666663</v>
      </c>
      <c r="Q20" s="12">
        <v>9225848</v>
      </c>
      <c r="R20" s="106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</row>
    <row r="21" spans="1:33" x14ac:dyDescent="0.25">
      <c r="A21" s="298">
        <v>14</v>
      </c>
      <c r="B21" s="299" t="s">
        <v>194</v>
      </c>
      <c r="C21" s="300" t="s">
        <v>195</v>
      </c>
      <c r="D21" s="301">
        <f>SUM(D16+D20)</f>
        <v>81889979</v>
      </c>
      <c r="E21" s="18">
        <f t="shared" ref="E21:P21" si="5">SUM(E8:E20)</f>
        <v>14140792.166666664</v>
      </c>
      <c r="F21" s="18">
        <f t="shared" si="5"/>
        <v>8035447.583333334</v>
      </c>
      <c r="G21" s="18">
        <f t="shared" si="5"/>
        <v>8035447.583333334</v>
      </c>
      <c r="H21" s="18">
        <f t="shared" si="5"/>
        <v>8456647.583333334</v>
      </c>
      <c r="I21" s="18">
        <f t="shared" si="5"/>
        <v>8035447.583333334</v>
      </c>
      <c r="J21" s="18">
        <f t="shared" si="5"/>
        <v>8035447.583333334</v>
      </c>
      <c r="K21" s="18">
        <f t="shared" si="5"/>
        <v>8035447.583333334</v>
      </c>
      <c r="L21" s="18">
        <f t="shared" si="5"/>
        <v>9335447.5833333321</v>
      </c>
      <c r="M21" s="18">
        <f t="shared" si="5"/>
        <v>8035447.583333334</v>
      </c>
      <c r="N21" s="18">
        <f t="shared" si="5"/>
        <v>8035447.583333334</v>
      </c>
      <c r="O21" s="18">
        <f t="shared" si="5"/>
        <v>8035447.583333334</v>
      </c>
      <c r="P21" s="18">
        <f t="shared" si="5"/>
        <v>8035460.583333334</v>
      </c>
      <c r="Q21" s="18">
        <f>SUM(Q16+Q20)</f>
        <v>90120740</v>
      </c>
      <c r="R21" s="106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</row>
    <row r="22" spans="1:33" x14ac:dyDescent="0.25">
      <c r="A22" s="298">
        <v>15</v>
      </c>
      <c r="B22" s="104" t="s">
        <v>196</v>
      </c>
      <c r="C22" s="300" t="s">
        <v>197</v>
      </c>
      <c r="D22" s="302">
        <f>SUM(KIADÁSOK!G21)</f>
        <v>16253342</v>
      </c>
      <c r="E22" s="18">
        <f t="shared" ref="E22:P22" si="6">SUM($D$22/12)</f>
        <v>1354445.1666666667</v>
      </c>
      <c r="F22" s="18">
        <f t="shared" si="6"/>
        <v>1354445.1666666667</v>
      </c>
      <c r="G22" s="18">
        <f t="shared" si="6"/>
        <v>1354445.1666666667</v>
      </c>
      <c r="H22" s="18">
        <f t="shared" si="6"/>
        <v>1354445.1666666667</v>
      </c>
      <c r="I22" s="18">
        <f t="shared" si="6"/>
        <v>1354445.1666666667</v>
      </c>
      <c r="J22" s="18">
        <f t="shared" si="6"/>
        <v>1354445.1666666667</v>
      </c>
      <c r="K22" s="18">
        <f t="shared" si="6"/>
        <v>1354445.1666666667</v>
      </c>
      <c r="L22" s="18">
        <f t="shared" si="6"/>
        <v>1354445.1666666667</v>
      </c>
      <c r="M22" s="18">
        <f t="shared" si="6"/>
        <v>1354445.1666666667</v>
      </c>
      <c r="N22" s="18">
        <f t="shared" si="6"/>
        <v>1354445.1666666667</v>
      </c>
      <c r="O22" s="18">
        <f t="shared" si="6"/>
        <v>1354445.1666666667</v>
      </c>
      <c r="P22" s="18">
        <f t="shared" si="6"/>
        <v>1354445.1666666667</v>
      </c>
      <c r="Q22" s="18">
        <v>16585206</v>
      </c>
      <c r="R22" s="106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</row>
    <row r="23" spans="1:33" x14ac:dyDescent="0.25">
      <c r="A23" s="296">
        <v>16</v>
      </c>
      <c r="B23" s="11" t="s">
        <v>198</v>
      </c>
      <c r="C23" s="88" t="s">
        <v>199</v>
      </c>
      <c r="D23" s="297">
        <f>SUM(KIADÁSOK!G22)</f>
        <v>292000</v>
      </c>
      <c r="E23" s="12">
        <v>28945</v>
      </c>
      <c r="F23" s="12">
        <v>28945</v>
      </c>
      <c r="G23" s="12">
        <v>28945</v>
      </c>
      <c r="H23" s="12">
        <v>28945</v>
      </c>
      <c r="I23" s="12">
        <v>28945</v>
      </c>
      <c r="J23" s="12">
        <v>28945</v>
      </c>
      <c r="K23" s="12">
        <v>28945</v>
      </c>
      <c r="L23" s="12">
        <v>28945</v>
      </c>
      <c r="M23" s="12">
        <v>28945</v>
      </c>
      <c r="N23" s="12">
        <v>28945</v>
      </c>
      <c r="O23" s="12">
        <v>28945</v>
      </c>
      <c r="P23" s="12">
        <v>28952</v>
      </c>
      <c r="Q23" s="12">
        <v>347347</v>
      </c>
      <c r="R23" s="106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</row>
    <row r="24" spans="1:33" x14ac:dyDescent="0.25">
      <c r="A24" s="298">
        <v>17</v>
      </c>
      <c r="B24" s="11" t="s">
        <v>200</v>
      </c>
      <c r="C24" s="88" t="s">
        <v>201</v>
      </c>
      <c r="D24" s="297">
        <v>26234823</v>
      </c>
      <c r="E24" s="12">
        <v>2590322</v>
      </c>
      <c r="F24" s="12">
        <v>2590322</v>
      </c>
      <c r="G24" s="12">
        <v>2590322</v>
      </c>
      <c r="H24" s="12">
        <v>2590322</v>
      </c>
      <c r="I24" s="12">
        <v>2590322</v>
      </c>
      <c r="J24" s="12">
        <v>2590322</v>
      </c>
      <c r="K24" s="12">
        <v>2590322</v>
      </c>
      <c r="L24" s="12">
        <v>2590322</v>
      </c>
      <c r="M24" s="12">
        <v>2590322</v>
      </c>
      <c r="N24" s="12">
        <v>2590322</v>
      </c>
      <c r="O24" s="12">
        <v>2590322</v>
      </c>
      <c r="P24" s="12">
        <v>2590331</v>
      </c>
      <c r="Q24" s="12">
        <v>31083873</v>
      </c>
      <c r="R24" s="106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</row>
    <row r="25" spans="1:33" x14ac:dyDescent="0.25">
      <c r="A25" s="298">
        <v>18</v>
      </c>
      <c r="B25" s="11" t="s">
        <v>202</v>
      </c>
      <c r="C25" s="88" t="s">
        <v>203</v>
      </c>
      <c r="D25" s="297">
        <f>SUM(KIADÁSOK!G24)</f>
        <v>0</v>
      </c>
      <c r="E25" s="12">
        <f>SUM(D25/12)</f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f>SUM(E25:P25)</f>
        <v>0</v>
      </c>
      <c r="R25" s="106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</row>
    <row r="26" spans="1:33" x14ac:dyDescent="0.25">
      <c r="A26" s="296">
        <v>19</v>
      </c>
      <c r="B26" s="21" t="s">
        <v>204</v>
      </c>
      <c r="C26" s="92" t="s">
        <v>205</v>
      </c>
      <c r="D26" s="301">
        <f t="shared" ref="D26:Q26" si="7">SUM(D23:D25)</f>
        <v>26526823</v>
      </c>
      <c r="E26" s="18">
        <f t="shared" si="7"/>
        <v>2619267</v>
      </c>
      <c r="F26" s="18">
        <f t="shared" si="7"/>
        <v>2619267</v>
      </c>
      <c r="G26" s="18">
        <f t="shared" si="7"/>
        <v>2619267</v>
      </c>
      <c r="H26" s="18">
        <f t="shared" si="7"/>
        <v>2619267</v>
      </c>
      <c r="I26" s="18">
        <f t="shared" si="7"/>
        <v>2619267</v>
      </c>
      <c r="J26" s="18">
        <f t="shared" si="7"/>
        <v>2619267</v>
      </c>
      <c r="K26" s="18">
        <f t="shared" si="7"/>
        <v>2619267</v>
      </c>
      <c r="L26" s="18">
        <f t="shared" si="7"/>
        <v>2619267</v>
      </c>
      <c r="M26" s="18">
        <f t="shared" si="7"/>
        <v>2619267</v>
      </c>
      <c r="N26" s="18">
        <f t="shared" si="7"/>
        <v>2619267</v>
      </c>
      <c r="O26" s="18">
        <f t="shared" si="7"/>
        <v>2619267</v>
      </c>
      <c r="P26" s="18">
        <f t="shared" si="7"/>
        <v>2619283</v>
      </c>
      <c r="Q26" s="18">
        <f t="shared" si="7"/>
        <v>31431220</v>
      </c>
      <c r="R26" s="106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</row>
    <row r="27" spans="1:33" x14ac:dyDescent="0.25">
      <c r="A27" s="298">
        <v>20</v>
      </c>
      <c r="B27" s="11" t="s">
        <v>206</v>
      </c>
      <c r="C27" s="88" t="s">
        <v>207</v>
      </c>
      <c r="D27" s="297">
        <f>SUM(KIADÁSOK!G26)</f>
        <v>0</v>
      </c>
      <c r="E27" s="12">
        <v>3810</v>
      </c>
      <c r="F27" s="12">
        <f t="shared" ref="F27:P27" si="8">SUM($D$27/12)</f>
        <v>0</v>
      </c>
      <c r="G27" s="12">
        <f t="shared" si="8"/>
        <v>0</v>
      </c>
      <c r="H27" s="12">
        <f t="shared" si="8"/>
        <v>0</v>
      </c>
      <c r="I27" s="12">
        <f t="shared" si="8"/>
        <v>0</v>
      </c>
      <c r="J27" s="12">
        <f t="shared" si="8"/>
        <v>0</v>
      </c>
      <c r="K27" s="12">
        <f t="shared" si="8"/>
        <v>0</v>
      </c>
      <c r="L27" s="12">
        <f t="shared" si="8"/>
        <v>0</v>
      </c>
      <c r="M27" s="12">
        <f t="shared" si="8"/>
        <v>0</v>
      </c>
      <c r="N27" s="12">
        <f t="shared" si="8"/>
        <v>0</v>
      </c>
      <c r="O27" s="12">
        <f t="shared" si="8"/>
        <v>0</v>
      </c>
      <c r="P27" s="12">
        <f t="shared" si="8"/>
        <v>0</v>
      </c>
      <c r="Q27" s="12">
        <v>3810</v>
      </c>
      <c r="R27" s="106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</row>
    <row r="28" spans="1:33" x14ac:dyDescent="0.25">
      <c r="A28" s="298">
        <v>21</v>
      </c>
      <c r="B28" s="11" t="s">
        <v>208</v>
      </c>
      <c r="C28" s="88" t="s">
        <v>209</v>
      </c>
      <c r="D28" s="297">
        <v>1011115</v>
      </c>
      <c r="E28" s="12">
        <v>71342</v>
      </c>
      <c r="F28" s="12">
        <v>71342</v>
      </c>
      <c r="G28" s="12">
        <v>71342</v>
      </c>
      <c r="H28" s="12">
        <v>71342</v>
      </c>
      <c r="I28" s="12">
        <v>71342</v>
      </c>
      <c r="J28" s="12">
        <v>71342</v>
      </c>
      <c r="K28" s="12">
        <v>71342</v>
      </c>
      <c r="L28" s="12">
        <v>71342</v>
      </c>
      <c r="M28" s="12">
        <v>71342</v>
      </c>
      <c r="N28" s="12">
        <v>71342</v>
      </c>
      <c r="O28" s="12">
        <v>71342</v>
      </c>
      <c r="P28" s="12">
        <v>71353</v>
      </c>
      <c r="Q28" s="12">
        <v>856115</v>
      </c>
      <c r="R28" s="106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</row>
    <row r="29" spans="1:33" x14ac:dyDescent="0.25">
      <c r="A29" s="296">
        <v>22</v>
      </c>
      <c r="B29" s="21" t="s">
        <v>210</v>
      </c>
      <c r="C29" s="92" t="s">
        <v>211</v>
      </c>
      <c r="D29" s="301">
        <f t="shared" ref="D29:Q29" si="9">SUM(D27:D28)</f>
        <v>1011115</v>
      </c>
      <c r="E29" s="18">
        <f t="shared" si="9"/>
        <v>75152</v>
      </c>
      <c r="F29" s="18">
        <f t="shared" si="9"/>
        <v>71342</v>
      </c>
      <c r="G29" s="18">
        <f t="shared" si="9"/>
        <v>71342</v>
      </c>
      <c r="H29" s="18">
        <f t="shared" si="9"/>
        <v>71342</v>
      </c>
      <c r="I29" s="18">
        <f t="shared" si="9"/>
        <v>71342</v>
      </c>
      <c r="J29" s="18">
        <f t="shared" si="9"/>
        <v>71342</v>
      </c>
      <c r="K29" s="18">
        <f t="shared" si="9"/>
        <v>71342</v>
      </c>
      <c r="L29" s="18">
        <f t="shared" si="9"/>
        <v>71342</v>
      </c>
      <c r="M29" s="18">
        <f t="shared" si="9"/>
        <v>71342</v>
      </c>
      <c r="N29" s="18">
        <f t="shared" si="9"/>
        <v>71342</v>
      </c>
      <c r="O29" s="18">
        <f t="shared" si="9"/>
        <v>71342</v>
      </c>
      <c r="P29" s="18">
        <f t="shared" si="9"/>
        <v>71353</v>
      </c>
      <c r="Q29" s="18">
        <f t="shared" si="9"/>
        <v>859925</v>
      </c>
      <c r="R29" s="106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</row>
    <row r="30" spans="1:33" x14ac:dyDescent="0.25">
      <c r="A30" s="298">
        <v>23</v>
      </c>
      <c r="B30" s="11" t="s">
        <v>212</v>
      </c>
      <c r="C30" s="88" t="s">
        <v>213</v>
      </c>
      <c r="D30" s="297">
        <f>SUM(KIADÁSOK!G29)</f>
        <v>13563731</v>
      </c>
      <c r="E30" s="12">
        <v>1087195</v>
      </c>
      <c r="F30" s="12">
        <v>1087195</v>
      </c>
      <c r="G30" s="12">
        <v>1087195</v>
      </c>
      <c r="H30" s="12">
        <v>1087195</v>
      </c>
      <c r="I30" s="12">
        <v>1087195</v>
      </c>
      <c r="J30" s="12">
        <v>1087195</v>
      </c>
      <c r="K30" s="12">
        <v>1087195</v>
      </c>
      <c r="L30" s="12">
        <v>1087195</v>
      </c>
      <c r="M30" s="12">
        <v>1087195</v>
      </c>
      <c r="N30" s="12">
        <v>1087195</v>
      </c>
      <c r="O30" s="12">
        <v>1087195</v>
      </c>
      <c r="P30" s="12">
        <v>1087204</v>
      </c>
      <c r="Q30" s="12">
        <v>13046349</v>
      </c>
      <c r="R30" s="106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</row>
    <row r="31" spans="1:33" x14ac:dyDescent="0.25">
      <c r="A31" s="298">
        <v>24</v>
      </c>
      <c r="B31" s="11" t="s">
        <v>214</v>
      </c>
      <c r="C31" s="88" t="s">
        <v>215</v>
      </c>
      <c r="D31" s="297">
        <f>SUM(KIADÁSOK!G30)</f>
        <v>0</v>
      </c>
      <c r="E31" s="12">
        <f t="shared" ref="E31:E32" si="10">SUM(D31/12)</f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f t="shared" ref="Q31:Q32" si="11">SUM(E31:P31)</f>
        <v>0</v>
      </c>
      <c r="R31" s="106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</row>
    <row r="32" spans="1:33" x14ac:dyDescent="0.25">
      <c r="A32" s="296">
        <v>25</v>
      </c>
      <c r="B32" s="11" t="s">
        <v>216</v>
      </c>
      <c r="C32" s="88" t="s">
        <v>217</v>
      </c>
      <c r="D32" s="297">
        <f>SUM(KIADÁSOK!G31)</f>
        <v>0</v>
      </c>
      <c r="E32" s="12">
        <f t="shared" si="10"/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f t="shared" si="11"/>
        <v>0</v>
      </c>
      <c r="R32" s="106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</row>
    <row r="33" spans="1:33" x14ac:dyDescent="0.25">
      <c r="A33" s="298">
        <v>26</v>
      </c>
      <c r="B33" s="11" t="s">
        <v>218</v>
      </c>
      <c r="C33" s="88" t="s">
        <v>219</v>
      </c>
      <c r="D33" s="297">
        <f>SUM(KIADÁSOK!G32)</f>
        <v>7674000</v>
      </c>
      <c r="E33" s="12">
        <v>238327</v>
      </c>
      <c r="F33" s="12">
        <v>238327</v>
      </c>
      <c r="G33" s="12">
        <v>238327</v>
      </c>
      <c r="H33" s="12">
        <v>238327</v>
      </c>
      <c r="I33" s="12">
        <v>238327</v>
      </c>
      <c r="J33" s="12">
        <v>238327</v>
      </c>
      <c r="K33" s="12">
        <v>238327</v>
      </c>
      <c r="L33" s="12">
        <v>238327</v>
      </c>
      <c r="M33" s="12">
        <v>238327</v>
      </c>
      <c r="N33" s="12">
        <v>238327</v>
      </c>
      <c r="O33" s="12">
        <v>238327</v>
      </c>
      <c r="P33" s="12">
        <v>238335</v>
      </c>
      <c r="Q33" s="12">
        <v>2859932</v>
      </c>
      <c r="R33" s="106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</row>
    <row r="34" spans="1:33" x14ac:dyDescent="0.25">
      <c r="A34" s="298">
        <v>27</v>
      </c>
      <c r="B34" s="303" t="s">
        <v>220</v>
      </c>
      <c r="C34" s="88" t="s">
        <v>221</v>
      </c>
      <c r="D34" s="297">
        <f>SUM(KIADÁSOK!G33)</f>
        <v>11000</v>
      </c>
      <c r="E34" s="12">
        <v>238462</v>
      </c>
      <c r="F34" s="12">
        <v>238462</v>
      </c>
      <c r="G34" s="12">
        <v>238462</v>
      </c>
      <c r="H34" s="12">
        <v>238462</v>
      </c>
      <c r="I34" s="12">
        <v>238462</v>
      </c>
      <c r="J34" s="12">
        <v>238462</v>
      </c>
      <c r="K34" s="12">
        <v>238462</v>
      </c>
      <c r="L34" s="12">
        <v>238462</v>
      </c>
      <c r="M34" s="12">
        <v>238462</v>
      </c>
      <c r="N34" s="12">
        <v>238462</v>
      </c>
      <c r="O34" s="12">
        <v>238462</v>
      </c>
      <c r="P34" s="12">
        <v>238469</v>
      </c>
      <c r="Q34" s="12">
        <v>2861551</v>
      </c>
      <c r="R34" s="106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</row>
    <row r="35" spans="1:33" x14ac:dyDescent="0.25">
      <c r="A35" s="296">
        <v>28</v>
      </c>
      <c r="B35" s="11" t="s">
        <v>222</v>
      </c>
      <c r="C35" s="88" t="s">
        <v>223</v>
      </c>
      <c r="D35" s="297">
        <f>SUM(KIADÁSOK!G34)</f>
        <v>3380094</v>
      </c>
      <c r="E35" s="12">
        <v>535802</v>
      </c>
      <c r="F35" s="12">
        <v>535802</v>
      </c>
      <c r="G35" s="12">
        <v>535802</v>
      </c>
      <c r="H35" s="12">
        <v>535802</v>
      </c>
      <c r="I35" s="12">
        <v>535802</v>
      </c>
      <c r="J35" s="12">
        <v>535802</v>
      </c>
      <c r="K35" s="12">
        <v>535802</v>
      </c>
      <c r="L35" s="12">
        <v>535802</v>
      </c>
      <c r="M35" s="12">
        <v>535802</v>
      </c>
      <c r="N35" s="12">
        <v>535802</v>
      </c>
      <c r="O35" s="12">
        <v>535802</v>
      </c>
      <c r="P35" s="12">
        <v>535803</v>
      </c>
      <c r="Q35" s="12">
        <v>6429625</v>
      </c>
      <c r="R35" s="106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</row>
    <row r="36" spans="1:33" x14ac:dyDescent="0.25">
      <c r="A36" s="298">
        <v>29</v>
      </c>
      <c r="B36" s="11" t="s">
        <v>224</v>
      </c>
      <c r="C36" s="88" t="s">
        <v>225</v>
      </c>
      <c r="D36" s="297">
        <f>SUM(KIADÁSOK!G35)</f>
        <v>21382000</v>
      </c>
      <c r="E36" s="12">
        <v>1651926</v>
      </c>
      <c r="F36" s="12">
        <v>1651926</v>
      </c>
      <c r="G36" s="12">
        <v>1651926</v>
      </c>
      <c r="H36" s="12">
        <v>1651926</v>
      </c>
      <c r="I36" s="12">
        <v>1651926</v>
      </c>
      <c r="J36" s="12">
        <v>1651926</v>
      </c>
      <c r="K36" s="12">
        <v>1651926</v>
      </c>
      <c r="L36" s="12">
        <v>1651926</v>
      </c>
      <c r="M36" s="12">
        <v>1651926</v>
      </c>
      <c r="N36" s="12">
        <v>1651926</v>
      </c>
      <c r="O36" s="12">
        <v>1651926</v>
      </c>
      <c r="P36" s="12">
        <v>1651929</v>
      </c>
      <c r="Q36" s="12">
        <v>19823115</v>
      </c>
      <c r="R36" s="106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</row>
    <row r="37" spans="1:33" x14ac:dyDescent="0.25">
      <c r="A37" s="298">
        <v>30</v>
      </c>
      <c r="B37" s="21" t="s">
        <v>226</v>
      </c>
      <c r="C37" s="92" t="s">
        <v>227</v>
      </c>
      <c r="D37" s="301">
        <f t="shared" ref="D37:Q37" si="12">SUM(D30:D36)</f>
        <v>46010825</v>
      </c>
      <c r="E37" s="18">
        <f t="shared" si="12"/>
        <v>3751712</v>
      </c>
      <c r="F37" s="18">
        <f t="shared" si="12"/>
        <v>3751712</v>
      </c>
      <c r="G37" s="18">
        <f t="shared" si="12"/>
        <v>3751712</v>
      </c>
      <c r="H37" s="18">
        <f t="shared" si="12"/>
        <v>3751712</v>
      </c>
      <c r="I37" s="18">
        <f t="shared" si="12"/>
        <v>3751712</v>
      </c>
      <c r="J37" s="18">
        <f t="shared" si="12"/>
        <v>3751712</v>
      </c>
      <c r="K37" s="18">
        <f t="shared" si="12"/>
        <v>3751712</v>
      </c>
      <c r="L37" s="18">
        <f t="shared" si="12"/>
        <v>3751712</v>
      </c>
      <c r="M37" s="18">
        <f t="shared" si="12"/>
        <v>3751712</v>
      </c>
      <c r="N37" s="18">
        <f t="shared" si="12"/>
        <v>3751712</v>
      </c>
      <c r="O37" s="18">
        <f t="shared" si="12"/>
        <v>3751712</v>
      </c>
      <c r="P37" s="18">
        <f t="shared" si="12"/>
        <v>3751740</v>
      </c>
      <c r="Q37" s="18">
        <f t="shared" si="12"/>
        <v>45020572</v>
      </c>
      <c r="R37" s="106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</row>
    <row r="38" spans="1:33" x14ac:dyDescent="0.25">
      <c r="A38" s="296">
        <v>31</v>
      </c>
      <c r="B38" s="11" t="s">
        <v>228</v>
      </c>
      <c r="C38" s="88" t="s">
        <v>229</v>
      </c>
      <c r="D38" s="297">
        <f>SUM(KIADÁSOK!G37)</f>
        <v>3490</v>
      </c>
      <c r="E38" s="12">
        <v>290</v>
      </c>
      <c r="F38" s="12">
        <v>290</v>
      </c>
      <c r="G38" s="12">
        <v>290</v>
      </c>
      <c r="H38" s="12">
        <v>290</v>
      </c>
      <c r="I38" s="12">
        <v>290</v>
      </c>
      <c r="J38" s="12">
        <v>290</v>
      </c>
      <c r="K38" s="12">
        <v>290</v>
      </c>
      <c r="L38" s="12">
        <v>290</v>
      </c>
      <c r="M38" s="12">
        <v>290</v>
      </c>
      <c r="N38" s="12">
        <v>290</v>
      </c>
      <c r="O38" s="12">
        <v>290</v>
      </c>
      <c r="P38" s="12">
        <v>291</v>
      </c>
      <c r="Q38" s="12">
        <f>SUM(E38:P38)</f>
        <v>3481</v>
      </c>
      <c r="R38" s="106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</row>
    <row r="39" spans="1:33" x14ac:dyDescent="0.25">
      <c r="A39" s="298">
        <v>32</v>
      </c>
      <c r="B39" s="11" t="s">
        <v>230</v>
      </c>
      <c r="C39" s="88" t="s">
        <v>231</v>
      </c>
      <c r="D39" s="297">
        <f>SUM(KIADÁSOK!G38)</f>
        <v>1500000</v>
      </c>
      <c r="E39" s="12">
        <v>22833</v>
      </c>
      <c r="F39" s="12">
        <v>22833</v>
      </c>
      <c r="G39" s="12">
        <v>22833</v>
      </c>
      <c r="H39" s="12">
        <v>22833</v>
      </c>
      <c r="I39" s="12">
        <v>22833</v>
      </c>
      <c r="J39" s="12">
        <v>22833</v>
      </c>
      <c r="K39" s="12">
        <v>22833</v>
      </c>
      <c r="L39" s="12">
        <v>22833</v>
      </c>
      <c r="M39" s="12">
        <v>22833</v>
      </c>
      <c r="N39" s="12">
        <v>22833</v>
      </c>
      <c r="O39" s="12">
        <v>22833</v>
      </c>
      <c r="P39" s="12">
        <v>22837</v>
      </c>
      <c r="Q39" s="12">
        <v>274000</v>
      </c>
      <c r="R39" s="106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</row>
    <row r="40" spans="1:33" x14ac:dyDescent="0.25">
      <c r="A40" s="298">
        <v>33</v>
      </c>
      <c r="B40" s="21" t="s">
        <v>232</v>
      </c>
      <c r="C40" s="92" t="s">
        <v>233</v>
      </c>
      <c r="D40" s="301">
        <f t="shared" ref="D40:Q40" si="13">SUM(D38:D39)</f>
        <v>1503490</v>
      </c>
      <c r="E40" s="18">
        <f t="shared" si="13"/>
        <v>23123</v>
      </c>
      <c r="F40" s="18">
        <f t="shared" si="13"/>
        <v>23123</v>
      </c>
      <c r="G40" s="18">
        <f t="shared" si="13"/>
        <v>23123</v>
      </c>
      <c r="H40" s="18">
        <f t="shared" si="13"/>
        <v>23123</v>
      </c>
      <c r="I40" s="18">
        <f t="shared" si="13"/>
        <v>23123</v>
      </c>
      <c r="J40" s="18">
        <f t="shared" si="13"/>
        <v>23123</v>
      </c>
      <c r="K40" s="18">
        <f t="shared" si="13"/>
        <v>23123</v>
      </c>
      <c r="L40" s="18">
        <f t="shared" si="13"/>
        <v>23123</v>
      </c>
      <c r="M40" s="18">
        <f t="shared" si="13"/>
        <v>23123</v>
      </c>
      <c r="N40" s="18">
        <f t="shared" si="13"/>
        <v>23123</v>
      </c>
      <c r="O40" s="18">
        <f t="shared" si="13"/>
        <v>23123</v>
      </c>
      <c r="P40" s="18">
        <f t="shared" si="13"/>
        <v>23128</v>
      </c>
      <c r="Q40" s="18">
        <f t="shared" si="13"/>
        <v>277481</v>
      </c>
      <c r="R40" s="106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</row>
    <row r="41" spans="1:33" x14ac:dyDescent="0.25">
      <c r="A41" s="296">
        <v>34</v>
      </c>
      <c r="B41" s="11" t="s">
        <v>234</v>
      </c>
      <c r="C41" s="88" t="s">
        <v>235</v>
      </c>
      <c r="D41" s="297">
        <f>SUM(KIADÁSOK!G40)</f>
        <v>17436630</v>
      </c>
      <c r="E41" s="12">
        <v>950666</v>
      </c>
      <c r="F41" s="12">
        <v>950666</v>
      </c>
      <c r="G41" s="12">
        <v>950666</v>
      </c>
      <c r="H41" s="12">
        <v>950666</v>
      </c>
      <c r="I41" s="12">
        <v>950666</v>
      </c>
      <c r="J41" s="12">
        <v>950666</v>
      </c>
      <c r="K41" s="12">
        <v>950666</v>
      </c>
      <c r="L41" s="12">
        <v>950666</v>
      </c>
      <c r="M41" s="12">
        <v>950666</v>
      </c>
      <c r="N41" s="12">
        <v>950666</v>
      </c>
      <c r="O41" s="12">
        <v>950666</v>
      </c>
      <c r="P41" s="12">
        <v>950674</v>
      </c>
      <c r="Q41" s="12">
        <v>11408000</v>
      </c>
      <c r="R41" s="106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</row>
    <row r="42" spans="1:33" x14ac:dyDescent="0.25">
      <c r="A42" s="298">
        <v>35</v>
      </c>
      <c r="B42" s="11" t="s">
        <v>236</v>
      </c>
      <c r="C42" s="88" t="s">
        <v>237</v>
      </c>
      <c r="D42" s="297">
        <f>SUM(KIADÁSOK!G41)</f>
        <v>7385000</v>
      </c>
      <c r="E42" s="12">
        <v>0</v>
      </c>
      <c r="F42" s="12">
        <v>0</v>
      </c>
      <c r="G42" s="12">
        <v>0</v>
      </c>
      <c r="H42" s="12">
        <v>2231000</v>
      </c>
      <c r="I42" s="12">
        <v>0</v>
      </c>
      <c r="J42" s="12">
        <v>0</v>
      </c>
      <c r="K42" s="12">
        <v>0</v>
      </c>
      <c r="L42" s="12">
        <v>4299000</v>
      </c>
      <c r="M42" s="12">
        <v>0</v>
      </c>
      <c r="N42" s="12">
        <v>0</v>
      </c>
      <c r="O42" s="12">
        <v>0</v>
      </c>
      <c r="P42" s="12">
        <v>11836024</v>
      </c>
      <c r="Q42" s="12">
        <v>18366024</v>
      </c>
      <c r="R42" s="106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</row>
    <row r="43" spans="1:33" x14ac:dyDescent="0.25">
      <c r="A43" s="298">
        <v>36</v>
      </c>
      <c r="B43" s="11" t="s">
        <v>238</v>
      </c>
      <c r="C43" s="88" t="s">
        <v>239</v>
      </c>
      <c r="D43" s="297">
        <f>SUM(KIADÁSOK!G42)</f>
        <v>0</v>
      </c>
      <c r="E43" s="12">
        <f>SUM($D$43/12)</f>
        <v>0</v>
      </c>
      <c r="F43" s="12">
        <v>21263</v>
      </c>
      <c r="G43" s="12">
        <f t="shared" ref="G43:P43" si="14">SUM($D$43/12)</f>
        <v>0</v>
      </c>
      <c r="H43" s="12">
        <f t="shared" si="14"/>
        <v>0</v>
      </c>
      <c r="I43" s="12">
        <f t="shared" si="14"/>
        <v>0</v>
      </c>
      <c r="J43" s="12">
        <f t="shared" si="14"/>
        <v>0</v>
      </c>
      <c r="K43" s="12">
        <f t="shared" si="14"/>
        <v>0</v>
      </c>
      <c r="L43" s="12">
        <f t="shared" si="14"/>
        <v>0</v>
      </c>
      <c r="M43" s="12">
        <f t="shared" si="14"/>
        <v>0</v>
      </c>
      <c r="N43" s="12">
        <f t="shared" si="14"/>
        <v>0</v>
      </c>
      <c r="O43" s="12">
        <f t="shared" si="14"/>
        <v>0</v>
      </c>
      <c r="P43" s="12">
        <f t="shared" si="14"/>
        <v>0</v>
      </c>
      <c r="Q43" s="12">
        <v>21263</v>
      </c>
      <c r="R43" s="106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</row>
    <row r="44" spans="1:33" x14ac:dyDescent="0.25">
      <c r="A44" s="296">
        <v>37</v>
      </c>
      <c r="B44" s="11" t="s">
        <v>240</v>
      </c>
      <c r="C44" s="88" t="s">
        <v>241</v>
      </c>
      <c r="D44" s="297">
        <f>SUM(KIADÁSOK!G43)</f>
        <v>0</v>
      </c>
      <c r="E44" s="12">
        <f t="shared" ref="E44:P44" si="15">SUM($D$44/12)</f>
        <v>0</v>
      </c>
      <c r="F44" s="12">
        <f t="shared" si="15"/>
        <v>0</v>
      </c>
      <c r="G44" s="12">
        <f t="shared" si="15"/>
        <v>0</v>
      </c>
      <c r="H44" s="12">
        <f t="shared" si="15"/>
        <v>0</v>
      </c>
      <c r="I44" s="12">
        <f t="shared" si="15"/>
        <v>0</v>
      </c>
      <c r="J44" s="12">
        <f t="shared" si="15"/>
        <v>0</v>
      </c>
      <c r="K44" s="12">
        <f t="shared" si="15"/>
        <v>0</v>
      </c>
      <c r="L44" s="12">
        <f t="shared" si="15"/>
        <v>0</v>
      </c>
      <c r="M44" s="12">
        <f t="shared" si="15"/>
        <v>0</v>
      </c>
      <c r="N44" s="12">
        <f t="shared" si="15"/>
        <v>0</v>
      </c>
      <c r="O44" s="12">
        <f t="shared" si="15"/>
        <v>0</v>
      </c>
      <c r="P44" s="12">
        <f t="shared" si="15"/>
        <v>0</v>
      </c>
      <c r="Q44" s="12">
        <f>SUM(E44:P44)</f>
        <v>0</v>
      </c>
      <c r="R44" s="106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</row>
    <row r="45" spans="1:33" x14ac:dyDescent="0.25">
      <c r="A45" s="298">
        <v>38</v>
      </c>
      <c r="B45" s="11" t="s">
        <v>242</v>
      </c>
      <c r="C45" s="88" t="s">
        <v>243</v>
      </c>
      <c r="D45" s="297">
        <f>SUM(KIADÁSOK!G44)</f>
        <v>0</v>
      </c>
      <c r="E45" s="12">
        <v>3365</v>
      </c>
      <c r="F45" s="12">
        <v>3365</v>
      </c>
      <c r="G45" s="12">
        <v>3365</v>
      </c>
      <c r="H45" s="12">
        <v>3365</v>
      </c>
      <c r="I45" s="12">
        <v>3365</v>
      </c>
      <c r="J45" s="12">
        <v>3365</v>
      </c>
      <c r="K45" s="12">
        <v>3365</v>
      </c>
      <c r="L45" s="12">
        <v>3365</v>
      </c>
      <c r="M45" s="12">
        <v>3365</v>
      </c>
      <c r="N45" s="12">
        <v>3365</v>
      </c>
      <c r="O45" s="12">
        <v>3365</v>
      </c>
      <c r="P45" s="12">
        <v>3368</v>
      </c>
      <c r="Q45" s="12">
        <v>40383</v>
      </c>
      <c r="R45" s="106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</row>
    <row r="46" spans="1:33" x14ac:dyDescent="0.25">
      <c r="A46" s="298">
        <v>39</v>
      </c>
      <c r="B46" s="21" t="s">
        <v>244</v>
      </c>
      <c r="C46" s="92" t="s">
        <v>245</v>
      </c>
      <c r="D46" s="301">
        <f t="shared" ref="D46:Q46" si="16">SUM(D41:D45)</f>
        <v>24821630</v>
      </c>
      <c r="E46" s="18">
        <f t="shared" si="16"/>
        <v>954031</v>
      </c>
      <c r="F46" s="18">
        <f t="shared" si="16"/>
        <v>975294</v>
      </c>
      <c r="G46" s="18">
        <f t="shared" si="16"/>
        <v>954031</v>
      </c>
      <c r="H46" s="18">
        <f t="shared" si="16"/>
        <v>3185031</v>
      </c>
      <c r="I46" s="18">
        <f t="shared" si="16"/>
        <v>954031</v>
      </c>
      <c r="J46" s="18">
        <f t="shared" si="16"/>
        <v>954031</v>
      </c>
      <c r="K46" s="18">
        <f t="shared" si="16"/>
        <v>954031</v>
      </c>
      <c r="L46" s="18">
        <f t="shared" si="16"/>
        <v>5253031</v>
      </c>
      <c r="M46" s="18">
        <f t="shared" si="16"/>
        <v>954031</v>
      </c>
      <c r="N46" s="18">
        <f t="shared" si="16"/>
        <v>954031</v>
      </c>
      <c r="O46" s="18">
        <f t="shared" si="16"/>
        <v>954031</v>
      </c>
      <c r="P46" s="18">
        <f t="shared" si="16"/>
        <v>12790066</v>
      </c>
      <c r="Q46" s="18">
        <f t="shared" si="16"/>
        <v>29835670</v>
      </c>
      <c r="R46" s="106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</row>
    <row r="47" spans="1:33" x14ac:dyDescent="0.25">
      <c r="A47" s="296">
        <v>40</v>
      </c>
      <c r="B47" s="104" t="s">
        <v>246</v>
      </c>
      <c r="C47" s="300" t="s">
        <v>247</v>
      </c>
      <c r="D47" s="301">
        <f t="shared" ref="D47:Q47" si="17">SUM(D46,D40,D37,D29,D26)</f>
        <v>99873883</v>
      </c>
      <c r="E47" s="18">
        <f t="shared" si="17"/>
        <v>7423285</v>
      </c>
      <c r="F47" s="18">
        <f t="shared" si="17"/>
        <v>7440738</v>
      </c>
      <c r="G47" s="18">
        <f t="shared" si="17"/>
        <v>7419475</v>
      </c>
      <c r="H47" s="18">
        <f t="shared" si="17"/>
        <v>9650475</v>
      </c>
      <c r="I47" s="18">
        <f t="shared" si="17"/>
        <v>7419475</v>
      </c>
      <c r="J47" s="18">
        <f t="shared" si="17"/>
        <v>7419475</v>
      </c>
      <c r="K47" s="18">
        <f t="shared" si="17"/>
        <v>7419475</v>
      </c>
      <c r="L47" s="18">
        <f t="shared" si="17"/>
        <v>11718475</v>
      </c>
      <c r="M47" s="18">
        <f t="shared" si="17"/>
        <v>7419475</v>
      </c>
      <c r="N47" s="18">
        <f t="shared" si="17"/>
        <v>7419475</v>
      </c>
      <c r="O47" s="18">
        <f t="shared" si="17"/>
        <v>7419475</v>
      </c>
      <c r="P47" s="18">
        <f t="shared" si="17"/>
        <v>19255570</v>
      </c>
      <c r="Q47" s="18">
        <f t="shared" si="17"/>
        <v>107424868</v>
      </c>
      <c r="R47" s="106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</row>
    <row r="48" spans="1:33" x14ac:dyDescent="0.25">
      <c r="A48" s="298">
        <v>41</v>
      </c>
      <c r="B48" s="77" t="s">
        <v>249</v>
      </c>
      <c r="C48" s="88" t="s">
        <v>250</v>
      </c>
      <c r="D48" s="297">
        <f>SUM(KIADÁSOK!G47)</f>
        <v>6077904</v>
      </c>
      <c r="E48" s="12">
        <v>328874</v>
      </c>
      <c r="F48" s="12">
        <v>328874</v>
      </c>
      <c r="G48" s="12">
        <v>328874</v>
      </c>
      <c r="H48" s="12">
        <v>328874</v>
      </c>
      <c r="I48" s="12">
        <v>328874</v>
      </c>
      <c r="J48" s="12">
        <v>328874</v>
      </c>
      <c r="K48" s="12">
        <v>328874</v>
      </c>
      <c r="L48" s="12">
        <v>328874</v>
      </c>
      <c r="M48" s="12">
        <v>328874</v>
      </c>
      <c r="N48" s="12">
        <v>328874</v>
      </c>
      <c r="O48" s="12">
        <v>328874</v>
      </c>
      <c r="P48" s="12">
        <v>328885</v>
      </c>
      <c r="Q48" s="12">
        <v>3946499</v>
      </c>
      <c r="R48" s="106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</row>
    <row r="49" spans="1:33" x14ac:dyDescent="0.25">
      <c r="A49" s="298">
        <v>42</v>
      </c>
      <c r="B49" s="137" t="s">
        <v>252</v>
      </c>
      <c r="C49" s="300" t="s">
        <v>253</v>
      </c>
      <c r="D49" s="301">
        <f t="shared" ref="D49:Q49" si="18">SUM(D48:D48)</f>
        <v>6077904</v>
      </c>
      <c r="E49" s="18">
        <f t="shared" si="18"/>
        <v>328874</v>
      </c>
      <c r="F49" s="18">
        <f t="shared" si="18"/>
        <v>328874</v>
      </c>
      <c r="G49" s="18">
        <f t="shared" si="18"/>
        <v>328874</v>
      </c>
      <c r="H49" s="18">
        <f t="shared" si="18"/>
        <v>328874</v>
      </c>
      <c r="I49" s="18">
        <f t="shared" si="18"/>
        <v>328874</v>
      </c>
      <c r="J49" s="18">
        <f t="shared" si="18"/>
        <v>328874</v>
      </c>
      <c r="K49" s="18">
        <f t="shared" si="18"/>
        <v>328874</v>
      </c>
      <c r="L49" s="18">
        <f t="shared" si="18"/>
        <v>328874</v>
      </c>
      <c r="M49" s="18">
        <f t="shared" si="18"/>
        <v>328874</v>
      </c>
      <c r="N49" s="18">
        <f t="shared" si="18"/>
        <v>328874</v>
      </c>
      <c r="O49" s="18">
        <f t="shared" si="18"/>
        <v>328874</v>
      </c>
      <c r="P49" s="18">
        <f t="shared" si="18"/>
        <v>328885</v>
      </c>
      <c r="Q49" s="18">
        <f t="shared" si="18"/>
        <v>3946499</v>
      </c>
      <c r="R49" s="106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</row>
    <row r="50" spans="1:33" x14ac:dyDescent="0.25">
      <c r="A50" s="296">
        <v>43</v>
      </c>
      <c r="B50" s="110" t="s">
        <v>255</v>
      </c>
      <c r="C50" s="88" t="s">
        <v>256</v>
      </c>
      <c r="D50" s="297">
        <f>SUM(KIADÁSOK!G49)</f>
        <v>0</v>
      </c>
      <c r="E50" s="12">
        <f>SUM(D50/12)</f>
        <v>0</v>
      </c>
      <c r="F50" s="12">
        <v>1549116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1549116</v>
      </c>
      <c r="R50" s="106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</row>
    <row r="51" spans="1:33" x14ac:dyDescent="0.25">
      <c r="A51" s="298">
        <v>44</v>
      </c>
      <c r="B51" s="110" t="s">
        <v>258</v>
      </c>
      <c r="C51" s="88" t="s">
        <v>259</v>
      </c>
      <c r="D51" s="297">
        <f>SUM(KIADÁSOK!G50)</f>
        <v>71942003</v>
      </c>
      <c r="E51" s="12">
        <v>0</v>
      </c>
      <c r="F51" s="12">
        <v>0</v>
      </c>
      <c r="G51" s="12">
        <v>18814626</v>
      </c>
      <c r="H51" s="12">
        <v>0</v>
      </c>
      <c r="I51" s="12">
        <v>0</v>
      </c>
      <c r="J51" s="12">
        <v>18814626</v>
      </c>
      <c r="K51" s="12">
        <v>0</v>
      </c>
      <c r="L51" s="12">
        <v>0</v>
      </c>
      <c r="M51" s="12">
        <v>18814626</v>
      </c>
      <c r="N51" s="12">
        <v>0</v>
      </c>
      <c r="O51" s="12">
        <v>0</v>
      </c>
      <c r="P51" s="12">
        <v>18814626</v>
      </c>
      <c r="Q51" s="12">
        <v>75258506</v>
      </c>
      <c r="R51" s="106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</row>
    <row r="52" spans="1:33" x14ac:dyDescent="0.25">
      <c r="A52" s="298">
        <v>45</v>
      </c>
      <c r="B52" s="110" t="s">
        <v>261</v>
      </c>
      <c r="C52" s="88" t="s">
        <v>262</v>
      </c>
      <c r="D52" s="297">
        <f>SUM(KIADÁSOK!G51)</f>
        <v>4170054</v>
      </c>
      <c r="E52" s="12">
        <v>0</v>
      </c>
      <c r="F52" s="12">
        <v>0</v>
      </c>
      <c r="G52" s="12">
        <v>1197500</v>
      </c>
      <c r="H52" s="12">
        <v>0</v>
      </c>
      <c r="I52" s="12">
        <v>0</v>
      </c>
      <c r="J52" s="12">
        <v>1197500</v>
      </c>
      <c r="K52" s="12">
        <v>0</v>
      </c>
      <c r="L52" s="12">
        <v>0</v>
      </c>
      <c r="M52" s="12">
        <v>1197500</v>
      </c>
      <c r="N52" s="12">
        <v>0</v>
      </c>
      <c r="O52" s="12">
        <v>0</v>
      </c>
      <c r="P52" s="12">
        <v>1197501</v>
      </c>
      <c r="Q52" s="12">
        <v>4790001</v>
      </c>
      <c r="R52" s="106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</row>
    <row r="53" spans="1:33" x14ac:dyDescent="0.25">
      <c r="A53" s="296">
        <v>46</v>
      </c>
      <c r="B53" s="110" t="s">
        <v>264</v>
      </c>
      <c r="C53" s="88" t="s">
        <v>265</v>
      </c>
      <c r="D53" s="297">
        <f>SUM(KIADÁSOK!G52)</f>
        <v>20946204</v>
      </c>
      <c r="E53" s="12">
        <v>20094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20094</v>
      </c>
      <c r="R53" s="106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</row>
    <row r="54" spans="1:33" x14ac:dyDescent="0.25">
      <c r="A54" s="298">
        <v>47</v>
      </c>
      <c r="B54" s="137" t="s">
        <v>267</v>
      </c>
      <c r="C54" s="300" t="s">
        <v>268</v>
      </c>
      <c r="D54" s="301">
        <f t="shared" ref="D54:Q54" si="19">SUM(D50:D53)</f>
        <v>97058261</v>
      </c>
      <c r="E54" s="18">
        <f t="shared" si="19"/>
        <v>20094</v>
      </c>
      <c r="F54" s="18">
        <f t="shared" si="19"/>
        <v>1549116</v>
      </c>
      <c r="G54" s="18">
        <f t="shared" si="19"/>
        <v>20012126</v>
      </c>
      <c r="H54" s="18">
        <f t="shared" si="19"/>
        <v>0</v>
      </c>
      <c r="I54" s="18">
        <f t="shared" si="19"/>
        <v>0</v>
      </c>
      <c r="J54" s="18">
        <f t="shared" si="19"/>
        <v>20012126</v>
      </c>
      <c r="K54" s="18">
        <f t="shared" si="19"/>
        <v>0</v>
      </c>
      <c r="L54" s="18">
        <f t="shared" si="19"/>
        <v>0</v>
      </c>
      <c r="M54" s="18">
        <f t="shared" si="19"/>
        <v>20012126</v>
      </c>
      <c r="N54" s="18">
        <f t="shared" si="19"/>
        <v>0</v>
      </c>
      <c r="O54" s="18">
        <f t="shared" si="19"/>
        <v>0</v>
      </c>
      <c r="P54" s="18">
        <f t="shared" si="19"/>
        <v>20012127</v>
      </c>
      <c r="Q54" s="18">
        <f t="shared" si="19"/>
        <v>81617717</v>
      </c>
      <c r="R54" s="106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</row>
    <row r="55" spans="1:33" x14ac:dyDescent="0.25">
      <c r="A55" s="298">
        <v>48</v>
      </c>
      <c r="B55" s="304" t="s">
        <v>270</v>
      </c>
      <c r="C55" s="88" t="s">
        <v>271</v>
      </c>
      <c r="D55" s="297">
        <f>SUM(KIADÁSOK!G54)</f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f>SUM(E55:P55)</f>
        <v>0</v>
      </c>
      <c r="R55" s="106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</row>
    <row r="56" spans="1:33" x14ac:dyDescent="0.25">
      <c r="A56" s="296">
        <v>49</v>
      </c>
      <c r="B56" s="304" t="s">
        <v>273</v>
      </c>
      <c r="C56" s="88" t="s">
        <v>274</v>
      </c>
      <c r="D56" s="297">
        <f>SUM(KIADÁSOK!G55)</f>
        <v>0</v>
      </c>
      <c r="E56" s="12">
        <f>SUM(D56/12)</f>
        <v>0</v>
      </c>
      <c r="F56" s="12">
        <v>0</v>
      </c>
      <c r="G56" s="12">
        <v>5293500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5293500</v>
      </c>
      <c r="R56" s="106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</row>
    <row r="57" spans="1:33" x14ac:dyDescent="0.25">
      <c r="A57" s="298">
        <v>50</v>
      </c>
      <c r="B57" s="304" t="s">
        <v>276</v>
      </c>
      <c r="C57" s="88" t="s">
        <v>277</v>
      </c>
      <c r="D57" s="297">
        <f>SUM(KIADÁSOK!G56)</f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f>SUM(E57:P57)</f>
        <v>0</v>
      </c>
      <c r="R57" s="106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</row>
    <row r="58" spans="1:33" x14ac:dyDescent="0.25">
      <c r="A58" s="298">
        <v>51</v>
      </c>
      <c r="B58" s="304" t="s">
        <v>279</v>
      </c>
      <c r="C58" s="88" t="s">
        <v>280</v>
      </c>
      <c r="D58" s="297">
        <f>SUM(KIADÁSOK!G57)</f>
        <v>0</v>
      </c>
      <c r="E58" s="12">
        <v>1893536</v>
      </c>
      <c r="F58" s="12">
        <v>1893536</v>
      </c>
      <c r="G58" s="12">
        <v>1893536</v>
      </c>
      <c r="H58" s="12">
        <v>1893536</v>
      </c>
      <c r="I58" s="12">
        <v>1893536</v>
      </c>
      <c r="J58" s="12">
        <v>1893536</v>
      </c>
      <c r="K58" s="12">
        <v>1893536</v>
      </c>
      <c r="L58" s="12">
        <v>1893536</v>
      </c>
      <c r="M58" s="12">
        <v>1893536</v>
      </c>
      <c r="N58" s="12">
        <v>1893540</v>
      </c>
      <c r="O58" s="12">
        <v>29999994</v>
      </c>
      <c r="P58" s="12">
        <v>0</v>
      </c>
      <c r="Q58" s="12">
        <v>48935358</v>
      </c>
      <c r="R58" s="106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</row>
    <row r="59" spans="1:33" x14ac:dyDescent="0.25">
      <c r="A59" s="296">
        <v>52</v>
      </c>
      <c r="B59" s="11" t="s">
        <v>282</v>
      </c>
      <c r="C59" s="88" t="s">
        <v>283</v>
      </c>
      <c r="D59" s="297">
        <f>SUM(KIADÁSOK!G58)</f>
        <v>0</v>
      </c>
      <c r="E59" s="12">
        <f t="shared" ref="E59:E60" si="20">SUM(D59/12)</f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f t="shared" ref="Q59:Q60" si="21">SUM(E59:P59)</f>
        <v>0</v>
      </c>
      <c r="R59" s="106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</row>
    <row r="60" spans="1:33" x14ac:dyDescent="0.25">
      <c r="A60" s="298">
        <v>53</v>
      </c>
      <c r="B60" s="11" t="s">
        <v>285</v>
      </c>
      <c r="C60" s="88" t="s">
        <v>286</v>
      </c>
      <c r="D60" s="297">
        <f>SUM(KIADÁSOK!G59)</f>
        <v>0</v>
      </c>
      <c r="E60" s="12">
        <f t="shared" si="20"/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f t="shared" si="21"/>
        <v>0</v>
      </c>
      <c r="R60" s="106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</row>
    <row r="61" spans="1:33" x14ac:dyDescent="0.25">
      <c r="A61" s="298">
        <v>54</v>
      </c>
      <c r="B61" s="11" t="s">
        <v>288</v>
      </c>
      <c r="C61" s="88" t="s">
        <v>289</v>
      </c>
      <c r="D61" s="297">
        <f>SUM(KIADÁSOK!G60)</f>
        <v>0</v>
      </c>
      <c r="E61" s="12">
        <v>573387</v>
      </c>
      <c r="F61" s="12">
        <v>573387</v>
      </c>
      <c r="G61" s="12">
        <v>573387</v>
      </c>
      <c r="H61" s="12">
        <v>573387</v>
      </c>
      <c r="I61" s="12">
        <v>573387</v>
      </c>
      <c r="J61" s="12">
        <v>573387</v>
      </c>
      <c r="K61" s="12">
        <v>573387</v>
      </c>
      <c r="L61" s="12">
        <v>573387</v>
      </c>
      <c r="M61" s="12">
        <v>573387</v>
      </c>
      <c r="N61" s="12">
        <v>573389</v>
      </c>
      <c r="O61" s="12">
        <v>0</v>
      </c>
      <c r="P61" s="12">
        <v>0</v>
      </c>
      <c r="Q61" s="12">
        <v>5733872</v>
      </c>
      <c r="R61" s="106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</row>
    <row r="62" spans="1:33" x14ac:dyDescent="0.25">
      <c r="A62" s="296">
        <v>55</v>
      </c>
      <c r="B62" s="104" t="s">
        <v>291</v>
      </c>
      <c r="C62" s="300" t="s">
        <v>292</v>
      </c>
      <c r="D62" s="301">
        <f t="shared" ref="D62:Q62" si="22">SUM(D55:D61)</f>
        <v>0</v>
      </c>
      <c r="E62" s="18">
        <f t="shared" si="22"/>
        <v>2466923</v>
      </c>
      <c r="F62" s="18">
        <f t="shared" si="22"/>
        <v>2466923</v>
      </c>
      <c r="G62" s="18">
        <f t="shared" si="22"/>
        <v>7760423</v>
      </c>
      <c r="H62" s="18">
        <f t="shared" si="22"/>
        <v>2466923</v>
      </c>
      <c r="I62" s="18">
        <f t="shared" si="22"/>
        <v>2466923</v>
      </c>
      <c r="J62" s="18">
        <f t="shared" si="22"/>
        <v>2466923</v>
      </c>
      <c r="K62" s="18">
        <f t="shared" si="22"/>
        <v>2466923</v>
      </c>
      <c r="L62" s="18">
        <f t="shared" si="22"/>
        <v>2466923</v>
      </c>
      <c r="M62" s="18">
        <f t="shared" si="22"/>
        <v>2466923</v>
      </c>
      <c r="N62" s="18">
        <f t="shared" si="22"/>
        <v>2466929</v>
      </c>
      <c r="O62" s="18">
        <f t="shared" si="22"/>
        <v>29999994</v>
      </c>
      <c r="P62" s="18">
        <f t="shared" si="22"/>
        <v>0</v>
      </c>
      <c r="Q62" s="18">
        <f t="shared" si="22"/>
        <v>59962730</v>
      </c>
      <c r="R62" s="106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</row>
    <row r="63" spans="1:33" x14ac:dyDescent="0.25">
      <c r="A63" s="298">
        <v>56</v>
      </c>
      <c r="B63" s="77" t="s">
        <v>294</v>
      </c>
      <c r="C63" s="88" t="s">
        <v>295</v>
      </c>
      <c r="D63" s="297">
        <f>SUM(KIADÁSOK!G62)</f>
        <v>77578242</v>
      </c>
      <c r="E63" s="12">
        <v>0</v>
      </c>
      <c r="F63" s="12">
        <v>0</v>
      </c>
      <c r="G63" s="12">
        <v>4840993</v>
      </c>
      <c r="H63" s="12">
        <v>6000000</v>
      </c>
      <c r="I63" s="12">
        <v>28398401</v>
      </c>
      <c r="J63" s="12">
        <v>15737249</v>
      </c>
      <c r="K63" s="12">
        <v>15000000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69976643</v>
      </c>
      <c r="R63" s="106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</row>
    <row r="64" spans="1:33" x14ac:dyDescent="0.25">
      <c r="A64" s="298">
        <v>57</v>
      </c>
      <c r="B64" s="77" t="s">
        <v>297</v>
      </c>
      <c r="C64" s="88" t="s">
        <v>298</v>
      </c>
      <c r="D64" s="297">
        <f>SUM(KIADÁSOK!G63)</f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f>SUM(E64:P64)</f>
        <v>0</v>
      </c>
      <c r="R64" s="106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</row>
    <row r="65" spans="1:34" x14ac:dyDescent="0.25">
      <c r="A65" s="296">
        <v>58</v>
      </c>
      <c r="B65" s="77" t="s">
        <v>300</v>
      </c>
      <c r="C65" s="88" t="s">
        <v>301</v>
      </c>
      <c r="D65" s="297">
        <f>SUM(KIADÁSOK!G64)</f>
        <v>0</v>
      </c>
      <c r="E65" s="12">
        <v>1953707</v>
      </c>
      <c r="F65" s="12">
        <v>1953707</v>
      </c>
      <c r="G65" s="12">
        <v>1953707</v>
      </c>
      <c r="H65" s="12">
        <v>1953707</v>
      </c>
      <c r="I65" s="12">
        <v>1953707</v>
      </c>
      <c r="J65" s="12">
        <v>1953707</v>
      </c>
      <c r="K65" s="12">
        <v>1953707</v>
      </c>
      <c r="L65" s="12">
        <v>1953707</v>
      </c>
      <c r="M65" s="12">
        <v>1953707</v>
      </c>
      <c r="N65" s="12">
        <v>1953707</v>
      </c>
      <c r="O65" s="12">
        <v>1953707</v>
      </c>
      <c r="P65" s="12">
        <v>1953714</v>
      </c>
      <c r="Q65" s="12">
        <v>23444491</v>
      </c>
      <c r="R65" s="106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</row>
    <row r="66" spans="1:34" x14ac:dyDescent="0.25">
      <c r="A66" s="298">
        <v>59</v>
      </c>
      <c r="B66" s="77" t="s">
        <v>303</v>
      </c>
      <c r="C66" s="88" t="s">
        <v>304</v>
      </c>
      <c r="D66" s="297">
        <f>SUM(KIADÁSOK!G65)</f>
        <v>21533391</v>
      </c>
      <c r="E66" s="12">
        <f>PRODUCT(E63,0.27)</f>
        <v>0</v>
      </c>
      <c r="F66" s="12">
        <v>1000000</v>
      </c>
      <c r="G66" s="12">
        <v>1000000</v>
      </c>
      <c r="H66" s="12">
        <v>1000000</v>
      </c>
      <c r="I66" s="12">
        <v>552814</v>
      </c>
      <c r="J66" s="12">
        <v>0</v>
      </c>
      <c r="K66" s="12">
        <v>0</v>
      </c>
      <c r="L66" s="12">
        <f>PRODUCT(L63,0.27)</f>
        <v>0</v>
      </c>
      <c r="M66" s="12">
        <f>PRODUCT(M63,0.27)</f>
        <v>0</v>
      </c>
      <c r="N66" s="12">
        <f>PRODUCT(N63,0.27)</f>
        <v>0</v>
      </c>
      <c r="O66" s="12">
        <f>PRODUCT(O63,0.27)</f>
        <v>0</v>
      </c>
      <c r="P66" s="12">
        <f>PRODUCT(P63,0.27)</f>
        <v>0</v>
      </c>
      <c r="Q66" s="12">
        <v>3552814</v>
      </c>
      <c r="R66" s="106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</row>
    <row r="67" spans="1:34" x14ac:dyDescent="0.25">
      <c r="A67" s="298">
        <v>60</v>
      </c>
      <c r="B67" s="137" t="s">
        <v>306</v>
      </c>
      <c r="C67" s="300" t="s">
        <v>307</v>
      </c>
      <c r="D67" s="301">
        <f t="shared" ref="D67:Q67" si="23">SUM(D63:D66)</f>
        <v>99111633</v>
      </c>
      <c r="E67" s="18">
        <f t="shared" si="23"/>
        <v>1953707</v>
      </c>
      <c r="F67" s="18">
        <f t="shared" si="23"/>
        <v>2953707</v>
      </c>
      <c r="G67" s="18">
        <f t="shared" si="23"/>
        <v>7794700</v>
      </c>
      <c r="H67" s="18">
        <f t="shared" si="23"/>
        <v>8953707</v>
      </c>
      <c r="I67" s="18">
        <f t="shared" si="23"/>
        <v>30904922</v>
      </c>
      <c r="J67" s="18">
        <f t="shared" si="23"/>
        <v>17690956</v>
      </c>
      <c r="K67" s="18">
        <f t="shared" si="23"/>
        <v>16953707</v>
      </c>
      <c r="L67" s="18">
        <f t="shared" si="23"/>
        <v>1953707</v>
      </c>
      <c r="M67" s="18">
        <f t="shared" si="23"/>
        <v>1953707</v>
      </c>
      <c r="N67" s="18">
        <f t="shared" si="23"/>
        <v>1953707</v>
      </c>
      <c r="O67" s="18">
        <f t="shared" si="23"/>
        <v>1953707</v>
      </c>
      <c r="P67" s="18">
        <f t="shared" si="23"/>
        <v>1953714</v>
      </c>
      <c r="Q67" s="18">
        <f t="shared" si="23"/>
        <v>96973948</v>
      </c>
      <c r="R67" s="106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</row>
    <row r="68" spans="1:34" x14ac:dyDescent="0.25">
      <c r="A68" s="296">
        <v>61</v>
      </c>
      <c r="B68" s="137" t="s">
        <v>659</v>
      </c>
      <c r="C68" s="300" t="s">
        <v>660</v>
      </c>
      <c r="D68" s="301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06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</row>
    <row r="69" spans="1:34" x14ac:dyDescent="0.25">
      <c r="A69" s="298">
        <v>62</v>
      </c>
      <c r="B69" s="32" t="s">
        <v>309</v>
      </c>
      <c r="C69" s="100" t="s">
        <v>310</v>
      </c>
      <c r="D69" s="305">
        <f t="shared" ref="D69:Q69" si="24">SUM(D68+D67+D62+D54+D49+D47+D22+D21)</f>
        <v>400265002</v>
      </c>
      <c r="E69" s="33">
        <f t="shared" si="24"/>
        <v>27688120.333333328</v>
      </c>
      <c r="F69" s="33">
        <f t="shared" si="24"/>
        <v>24129250.75</v>
      </c>
      <c r="G69" s="33">
        <f t="shared" si="24"/>
        <v>52705490.75</v>
      </c>
      <c r="H69" s="33">
        <f t="shared" si="24"/>
        <v>31211071.75</v>
      </c>
      <c r="I69" s="33">
        <f t="shared" si="24"/>
        <v>50510086.75</v>
      </c>
      <c r="J69" s="33">
        <f t="shared" si="24"/>
        <v>57308246.75</v>
      </c>
      <c r="K69" s="33">
        <f t="shared" si="24"/>
        <v>36558871.75</v>
      </c>
      <c r="L69" s="33">
        <f t="shared" si="24"/>
        <v>27157871.75</v>
      </c>
      <c r="M69" s="33">
        <f t="shared" si="24"/>
        <v>41570997.75</v>
      </c>
      <c r="N69" s="33">
        <f t="shared" si="24"/>
        <v>21558877.75</v>
      </c>
      <c r="O69" s="33">
        <f t="shared" si="24"/>
        <v>49091942.75</v>
      </c>
      <c r="P69" s="33">
        <f t="shared" si="24"/>
        <v>50940201.75</v>
      </c>
      <c r="Q69" s="33">
        <f t="shared" si="24"/>
        <v>456631708</v>
      </c>
      <c r="R69" s="106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</row>
    <row r="70" spans="1:34" x14ac:dyDescent="0.25">
      <c r="A70" s="298">
        <v>63</v>
      </c>
      <c r="B70" s="71" t="s">
        <v>312</v>
      </c>
      <c r="C70" s="21" t="s">
        <v>313</v>
      </c>
      <c r="D70" s="297">
        <f>SUM(KIADÁSOK!G68)</f>
        <v>2629493</v>
      </c>
      <c r="E70" s="12">
        <v>254355</v>
      </c>
      <c r="F70" s="12">
        <v>254355</v>
      </c>
      <c r="G70" s="12">
        <v>254355</v>
      </c>
      <c r="H70" s="12">
        <v>254355</v>
      </c>
      <c r="I70" s="12">
        <v>254355</v>
      </c>
      <c r="J70" s="12">
        <v>254355</v>
      </c>
      <c r="K70" s="12">
        <v>254355</v>
      </c>
      <c r="L70" s="12">
        <v>254355</v>
      </c>
      <c r="M70" s="12">
        <v>254355</v>
      </c>
      <c r="N70" s="12">
        <v>254355</v>
      </c>
      <c r="O70" s="12">
        <v>254355</v>
      </c>
      <c r="P70" s="12">
        <v>254582</v>
      </c>
      <c r="Q70" s="12">
        <v>3052267</v>
      </c>
      <c r="R70" s="106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</row>
    <row r="71" spans="1:34" x14ac:dyDescent="0.25">
      <c r="A71" s="296">
        <v>64</v>
      </c>
      <c r="B71" s="71" t="s">
        <v>315</v>
      </c>
      <c r="C71" s="21" t="s">
        <v>316</v>
      </c>
      <c r="D71" s="297">
        <f>SUM(KIADÁSOK!G69)</f>
        <v>91964576</v>
      </c>
      <c r="E71" s="12">
        <f t="shared" ref="E71:P71" si="25">SUM($D$71/12)</f>
        <v>7663714.666666667</v>
      </c>
      <c r="F71" s="12">
        <f t="shared" si="25"/>
        <v>7663714.666666667</v>
      </c>
      <c r="G71" s="12">
        <f t="shared" si="25"/>
        <v>7663714.666666667</v>
      </c>
      <c r="H71" s="12">
        <f t="shared" si="25"/>
        <v>7663714.666666667</v>
      </c>
      <c r="I71" s="12">
        <f t="shared" si="25"/>
        <v>7663714.666666667</v>
      </c>
      <c r="J71" s="12">
        <f t="shared" si="25"/>
        <v>7663714.666666667</v>
      </c>
      <c r="K71" s="12">
        <f t="shared" si="25"/>
        <v>7663714.666666667</v>
      </c>
      <c r="L71" s="12">
        <f t="shared" si="25"/>
        <v>7663714.666666667</v>
      </c>
      <c r="M71" s="12">
        <f t="shared" si="25"/>
        <v>7663714.666666667</v>
      </c>
      <c r="N71" s="12">
        <f t="shared" si="25"/>
        <v>7663714.666666667</v>
      </c>
      <c r="O71" s="12">
        <f t="shared" si="25"/>
        <v>7663714.666666667</v>
      </c>
      <c r="P71" s="12">
        <f t="shared" si="25"/>
        <v>7663714.666666667</v>
      </c>
      <c r="Q71" s="12">
        <v>74719942</v>
      </c>
      <c r="R71" s="106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</row>
    <row r="72" spans="1:34" x14ac:dyDescent="0.25">
      <c r="A72" s="298">
        <v>65</v>
      </c>
      <c r="B72" s="71" t="s">
        <v>318</v>
      </c>
      <c r="C72" s="21" t="s">
        <v>319</v>
      </c>
      <c r="D72" s="297">
        <f>SUM(KIADÁSOK!G70)</f>
        <v>389583</v>
      </c>
      <c r="E72" s="12">
        <v>389583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06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</row>
    <row r="73" spans="1:34" x14ac:dyDescent="0.25">
      <c r="A73" s="298">
        <v>66</v>
      </c>
      <c r="B73" s="137" t="s">
        <v>321</v>
      </c>
      <c r="C73" s="104" t="s">
        <v>322</v>
      </c>
      <c r="D73" s="301">
        <f t="shared" ref="D73:Q73" si="26">SUM(D70:D72)</f>
        <v>94983652</v>
      </c>
      <c r="E73" s="18">
        <f t="shared" si="26"/>
        <v>8307652.666666667</v>
      </c>
      <c r="F73" s="18">
        <f t="shared" si="26"/>
        <v>7918069.666666667</v>
      </c>
      <c r="G73" s="18">
        <f t="shared" si="26"/>
        <v>7918069.666666667</v>
      </c>
      <c r="H73" s="18">
        <f t="shared" si="26"/>
        <v>7918069.666666667</v>
      </c>
      <c r="I73" s="18">
        <f t="shared" si="26"/>
        <v>7918069.666666667</v>
      </c>
      <c r="J73" s="18">
        <f t="shared" si="26"/>
        <v>7918069.666666667</v>
      </c>
      <c r="K73" s="18">
        <f t="shared" si="26"/>
        <v>7918069.666666667</v>
      </c>
      <c r="L73" s="18">
        <f t="shared" si="26"/>
        <v>7918069.666666667</v>
      </c>
      <c r="M73" s="18">
        <f t="shared" si="26"/>
        <v>7918069.666666667</v>
      </c>
      <c r="N73" s="18">
        <f t="shared" si="26"/>
        <v>7918069.666666667</v>
      </c>
      <c r="O73" s="18">
        <f t="shared" si="26"/>
        <v>7918069.666666667</v>
      </c>
      <c r="P73" s="18">
        <f t="shared" si="26"/>
        <v>7918296.666666667</v>
      </c>
      <c r="Q73" s="18">
        <f t="shared" si="26"/>
        <v>77772209</v>
      </c>
      <c r="R73" s="106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</row>
    <row r="74" spans="1:34" x14ac:dyDescent="0.25">
      <c r="A74" s="296">
        <v>67</v>
      </c>
      <c r="B74" s="291" t="s">
        <v>324</v>
      </c>
      <c r="C74" s="32" t="s">
        <v>325</v>
      </c>
      <c r="D74" s="305">
        <f>SUM(D70+D72)</f>
        <v>3019076</v>
      </c>
      <c r="E74" s="33">
        <f t="shared" ref="E74:Q74" si="27">SUM(E73)</f>
        <v>8307652.666666667</v>
      </c>
      <c r="F74" s="33">
        <f t="shared" si="27"/>
        <v>7918069.666666667</v>
      </c>
      <c r="G74" s="33">
        <f t="shared" si="27"/>
        <v>7918069.666666667</v>
      </c>
      <c r="H74" s="33">
        <f t="shared" si="27"/>
        <v>7918069.666666667</v>
      </c>
      <c r="I74" s="33">
        <f t="shared" si="27"/>
        <v>7918069.666666667</v>
      </c>
      <c r="J74" s="33">
        <f t="shared" si="27"/>
        <v>7918069.666666667</v>
      </c>
      <c r="K74" s="33">
        <f t="shared" si="27"/>
        <v>7918069.666666667</v>
      </c>
      <c r="L74" s="33">
        <f t="shared" si="27"/>
        <v>7918069.666666667</v>
      </c>
      <c r="M74" s="33">
        <f t="shared" si="27"/>
        <v>7918069.666666667</v>
      </c>
      <c r="N74" s="33">
        <f t="shared" si="27"/>
        <v>7918069.666666667</v>
      </c>
      <c r="O74" s="33">
        <f t="shared" si="27"/>
        <v>7918069.666666667</v>
      </c>
      <c r="P74" s="33">
        <f t="shared" si="27"/>
        <v>7918296.666666667</v>
      </c>
      <c r="Q74" s="33">
        <f t="shared" si="27"/>
        <v>77772209</v>
      </c>
      <c r="R74" s="106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</row>
    <row r="75" spans="1:34" x14ac:dyDescent="0.25">
      <c r="A75" s="298">
        <v>68</v>
      </c>
      <c r="B75" s="306" t="s">
        <v>327</v>
      </c>
      <c r="C75" s="307"/>
      <c r="D75" s="308">
        <f>SUM(D69+D74)</f>
        <v>403284078</v>
      </c>
      <c r="E75" s="309">
        <f t="shared" ref="E75:Q75" si="28">SUM(E74+E69)</f>
        <v>35995772.999999993</v>
      </c>
      <c r="F75" s="309">
        <f t="shared" si="28"/>
        <v>32047320.416666668</v>
      </c>
      <c r="G75" s="309">
        <f t="shared" si="28"/>
        <v>60623560.416666664</v>
      </c>
      <c r="H75" s="309">
        <f t="shared" si="28"/>
        <v>39129141.416666664</v>
      </c>
      <c r="I75" s="309">
        <f t="shared" si="28"/>
        <v>58428156.416666664</v>
      </c>
      <c r="J75" s="309">
        <f t="shared" si="28"/>
        <v>65226316.416666664</v>
      </c>
      <c r="K75" s="309">
        <f t="shared" si="28"/>
        <v>44476941.416666664</v>
      </c>
      <c r="L75" s="309">
        <f t="shared" si="28"/>
        <v>35075941.416666664</v>
      </c>
      <c r="M75" s="309">
        <f t="shared" si="28"/>
        <v>49489067.416666664</v>
      </c>
      <c r="N75" s="309">
        <f t="shared" si="28"/>
        <v>29476947.416666668</v>
      </c>
      <c r="O75" s="309">
        <f t="shared" si="28"/>
        <v>57010012.416666664</v>
      </c>
      <c r="P75" s="309">
        <f t="shared" si="28"/>
        <v>58858498.416666664</v>
      </c>
      <c r="Q75" s="309">
        <f t="shared" si="28"/>
        <v>534403917</v>
      </c>
      <c r="R75" s="106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</row>
    <row r="76" spans="1:34" x14ac:dyDescent="0.25">
      <c r="A76" s="2"/>
      <c r="B76" s="310"/>
      <c r="C76" s="2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106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</row>
    <row r="77" spans="1:34" x14ac:dyDescent="0.25">
      <c r="A77" s="2"/>
      <c r="B77" s="310"/>
      <c r="C77" s="2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106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</row>
    <row r="78" spans="1:34" ht="25.5" x14ac:dyDescent="0.25">
      <c r="A78" s="4" t="s">
        <v>4</v>
      </c>
      <c r="B78" s="5" t="s">
        <v>5</v>
      </c>
      <c r="C78" s="6" t="s">
        <v>6</v>
      </c>
      <c r="D78" s="311" t="s">
        <v>645</v>
      </c>
      <c r="E78" s="312" t="s">
        <v>646</v>
      </c>
      <c r="F78" s="312" t="s">
        <v>647</v>
      </c>
      <c r="G78" s="312" t="s">
        <v>648</v>
      </c>
      <c r="H78" s="312" t="s">
        <v>649</v>
      </c>
      <c r="I78" s="312" t="s">
        <v>650</v>
      </c>
      <c r="J78" s="312" t="s">
        <v>651</v>
      </c>
      <c r="K78" s="312" t="s">
        <v>652</v>
      </c>
      <c r="L78" s="312" t="s">
        <v>653</v>
      </c>
      <c r="M78" s="312" t="s">
        <v>654</v>
      </c>
      <c r="N78" s="312" t="s">
        <v>655</v>
      </c>
      <c r="O78" s="312" t="s">
        <v>656</v>
      </c>
      <c r="P78" s="312" t="s">
        <v>657</v>
      </c>
      <c r="Q78" s="313" t="s">
        <v>661</v>
      </c>
      <c r="R78" s="314"/>
      <c r="S78" s="106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</row>
    <row r="79" spans="1:34" x14ac:dyDescent="0.25">
      <c r="A79" s="9">
        <v>1</v>
      </c>
      <c r="B79" s="86" t="s">
        <v>16</v>
      </c>
      <c r="C79" s="11" t="s">
        <v>17</v>
      </c>
      <c r="D79" s="315">
        <f>SUM(BEVÉTELEK!G6)</f>
        <v>27806802</v>
      </c>
      <c r="E79" s="12">
        <v>2285391</v>
      </c>
      <c r="F79" s="12">
        <v>2285391</v>
      </c>
      <c r="G79" s="12">
        <v>2285391</v>
      </c>
      <c r="H79" s="12">
        <v>2285391</v>
      </c>
      <c r="I79" s="12">
        <v>2285391</v>
      </c>
      <c r="J79" s="12">
        <v>2285391</v>
      </c>
      <c r="K79" s="12">
        <v>2285391</v>
      </c>
      <c r="L79" s="12">
        <v>2285391</v>
      </c>
      <c r="M79" s="12">
        <v>2285391</v>
      </c>
      <c r="N79" s="12">
        <v>2285391</v>
      </c>
      <c r="O79" s="12">
        <v>2285391</v>
      </c>
      <c r="P79" s="12">
        <v>2285401</v>
      </c>
      <c r="Q79" s="12">
        <v>27424702</v>
      </c>
      <c r="R79" s="106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</row>
    <row r="80" spans="1:34" x14ac:dyDescent="0.25">
      <c r="A80" s="9">
        <v>2</v>
      </c>
      <c r="B80" s="11" t="s">
        <v>19</v>
      </c>
      <c r="C80" s="11" t="s">
        <v>20</v>
      </c>
      <c r="D80" s="315">
        <f>SUM(BEVÉTELEK!G7)</f>
        <v>29754540</v>
      </c>
      <c r="E80" s="12">
        <v>2596494</v>
      </c>
      <c r="F80" s="12">
        <v>2596494</v>
      </c>
      <c r="G80" s="12">
        <v>2596494</v>
      </c>
      <c r="H80" s="12">
        <v>2596494</v>
      </c>
      <c r="I80" s="12">
        <v>2596494</v>
      </c>
      <c r="J80" s="12">
        <v>2596494</v>
      </c>
      <c r="K80" s="12">
        <v>2596494</v>
      </c>
      <c r="L80" s="12">
        <v>2596494</v>
      </c>
      <c r="M80" s="12">
        <v>2596494</v>
      </c>
      <c r="N80" s="12">
        <v>2596494</v>
      </c>
      <c r="O80" s="12">
        <v>2596494</v>
      </c>
      <c r="P80" s="12">
        <v>3596496</v>
      </c>
      <c r="Q80" s="12">
        <v>32157930</v>
      </c>
      <c r="R80" s="106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</row>
    <row r="81" spans="1:33" x14ac:dyDescent="0.25">
      <c r="A81" s="9">
        <v>3</v>
      </c>
      <c r="B81" s="11" t="s">
        <v>140</v>
      </c>
      <c r="C81" s="11" t="s">
        <v>662</v>
      </c>
      <c r="D81" s="315">
        <f>SUM(BEVÉTELEK!G8)</f>
        <v>6376000</v>
      </c>
      <c r="E81" s="12">
        <v>1716607</v>
      </c>
      <c r="F81" s="12">
        <v>1716607</v>
      </c>
      <c r="G81" s="12">
        <v>1716607</v>
      </c>
      <c r="H81" s="12">
        <v>1716607</v>
      </c>
      <c r="I81" s="12">
        <v>1716607</v>
      </c>
      <c r="J81" s="12">
        <v>1716607</v>
      </c>
      <c r="K81" s="12">
        <v>1716607</v>
      </c>
      <c r="L81" s="12">
        <v>1716607</v>
      </c>
      <c r="M81" s="12">
        <v>1716607</v>
      </c>
      <c r="N81" s="12">
        <v>1716607</v>
      </c>
      <c r="O81" s="12">
        <v>1716607</v>
      </c>
      <c r="P81" s="12">
        <v>1716608</v>
      </c>
      <c r="Q81" s="12">
        <v>20599285</v>
      </c>
      <c r="R81" s="106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</row>
    <row r="82" spans="1:33" x14ac:dyDescent="0.25">
      <c r="A82" s="9">
        <v>4</v>
      </c>
      <c r="B82" s="11" t="s">
        <v>28</v>
      </c>
      <c r="C82" s="11" t="s">
        <v>29</v>
      </c>
      <c r="D82" s="315">
        <f>SUM(BEVÉTELEK!G10)</f>
        <v>1800000</v>
      </c>
      <c r="E82" s="12">
        <v>216122</v>
      </c>
      <c r="F82" s="12">
        <v>216122</v>
      </c>
      <c r="G82" s="12">
        <v>216122</v>
      </c>
      <c r="H82" s="12">
        <v>216122</v>
      </c>
      <c r="I82" s="12">
        <v>216122</v>
      </c>
      <c r="J82" s="12">
        <v>216122</v>
      </c>
      <c r="K82" s="12">
        <v>216122</v>
      </c>
      <c r="L82" s="12">
        <v>216122</v>
      </c>
      <c r="M82" s="12">
        <v>216122</v>
      </c>
      <c r="N82" s="12">
        <v>216122</v>
      </c>
      <c r="O82" s="12">
        <v>216122</v>
      </c>
      <c r="P82" s="12">
        <v>216124</v>
      </c>
      <c r="Q82" s="12">
        <v>2593466</v>
      </c>
      <c r="R82" s="106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</row>
    <row r="83" spans="1:33" x14ac:dyDescent="0.25">
      <c r="A83" s="9">
        <v>5</v>
      </c>
      <c r="B83" s="11" t="s">
        <v>663</v>
      </c>
      <c r="C83" s="11" t="s">
        <v>32</v>
      </c>
      <c r="D83" s="315">
        <v>0</v>
      </c>
      <c r="E83" s="12">
        <f t="shared" ref="E83:N83" si="29">SUM($D$83/12)</f>
        <v>0</v>
      </c>
      <c r="F83" s="12">
        <f t="shared" si="29"/>
        <v>0</v>
      </c>
      <c r="G83" s="12">
        <f t="shared" si="29"/>
        <v>0</v>
      </c>
      <c r="H83" s="12">
        <f t="shared" si="29"/>
        <v>0</v>
      </c>
      <c r="I83" s="12">
        <f t="shared" si="29"/>
        <v>0</v>
      </c>
      <c r="J83" s="12">
        <f t="shared" si="29"/>
        <v>0</v>
      </c>
      <c r="K83" s="12">
        <f t="shared" si="29"/>
        <v>0</v>
      </c>
      <c r="L83" s="12">
        <f t="shared" si="29"/>
        <v>0</v>
      </c>
      <c r="M83" s="12">
        <f t="shared" si="29"/>
        <v>0</v>
      </c>
      <c r="N83" s="12">
        <f t="shared" si="29"/>
        <v>0</v>
      </c>
      <c r="O83" s="12">
        <v>1090950</v>
      </c>
      <c r="P83" s="12">
        <f>SUM($D$83/12)</f>
        <v>0</v>
      </c>
      <c r="Q83" s="12">
        <v>1090950</v>
      </c>
      <c r="R83" s="106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</row>
    <row r="84" spans="1:33" x14ac:dyDescent="0.25">
      <c r="A84" s="9">
        <v>6</v>
      </c>
      <c r="B84" s="21" t="s">
        <v>34</v>
      </c>
      <c r="C84" s="21" t="s">
        <v>35</v>
      </c>
      <c r="D84" s="18">
        <f t="shared" ref="D84:Q84" si="30">SUM(D79:D83)</f>
        <v>65737342</v>
      </c>
      <c r="E84" s="18">
        <f t="shared" si="30"/>
        <v>6814614</v>
      </c>
      <c r="F84" s="18">
        <f t="shared" si="30"/>
        <v>6814614</v>
      </c>
      <c r="G84" s="18">
        <f t="shared" si="30"/>
        <v>6814614</v>
      </c>
      <c r="H84" s="18">
        <f t="shared" si="30"/>
        <v>6814614</v>
      </c>
      <c r="I84" s="18">
        <f t="shared" si="30"/>
        <v>6814614</v>
      </c>
      <c r="J84" s="18">
        <f t="shared" si="30"/>
        <v>6814614</v>
      </c>
      <c r="K84" s="18">
        <f t="shared" si="30"/>
        <v>6814614</v>
      </c>
      <c r="L84" s="18">
        <f t="shared" si="30"/>
        <v>6814614</v>
      </c>
      <c r="M84" s="18">
        <f t="shared" si="30"/>
        <v>6814614</v>
      </c>
      <c r="N84" s="18">
        <f t="shared" si="30"/>
        <v>6814614</v>
      </c>
      <c r="O84" s="18">
        <f t="shared" si="30"/>
        <v>7905564</v>
      </c>
      <c r="P84" s="18">
        <f t="shared" si="30"/>
        <v>7814629</v>
      </c>
      <c r="Q84" s="18">
        <f t="shared" si="30"/>
        <v>83866333</v>
      </c>
      <c r="R84" s="106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</row>
    <row r="85" spans="1:33" x14ac:dyDescent="0.25">
      <c r="A85" s="9">
        <v>7</v>
      </c>
      <c r="B85" s="21" t="s">
        <v>37</v>
      </c>
      <c r="C85" s="21" t="s">
        <v>38</v>
      </c>
      <c r="D85" s="315">
        <f>SUM(BEVÉTELEK!G13)</f>
        <v>17781663</v>
      </c>
      <c r="E85" s="12">
        <v>7420506</v>
      </c>
      <c r="F85" s="12">
        <v>7420506</v>
      </c>
      <c r="G85" s="12">
        <v>7420506</v>
      </c>
      <c r="H85" s="12">
        <v>7420506</v>
      </c>
      <c r="I85" s="12">
        <v>7420506</v>
      </c>
      <c r="J85" s="12">
        <v>7420506</v>
      </c>
      <c r="K85" s="12">
        <v>7420506</v>
      </c>
      <c r="L85" s="12">
        <v>7420506</v>
      </c>
      <c r="M85" s="12">
        <v>7420506</v>
      </c>
      <c r="N85" s="12">
        <v>7420506</v>
      </c>
      <c r="O85" s="12">
        <v>7420506</v>
      </c>
      <c r="P85" s="12">
        <v>7420516</v>
      </c>
      <c r="Q85" s="12">
        <v>89046082</v>
      </c>
      <c r="R85" s="106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</row>
    <row r="86" spans="1:33" ht="15.75" x14ac:dyDescent="0.25">
      <c r="A86" s="9">
        <v>8</v>
      </c>
      <c r="B86" s="21" t="s">
        <v>40</v>
      </c>
      <c r="C86" s="21" t="s">
        <v>41</v>
      </c>
      <c r="D86" s="135">
        <f t="shared" ref="D86:Q86" si="31">SUM(D84:D85)</f>
        <v>83519005</v>
      </c>
      <c r="E86" s="135">
        <f t="shared" si="31"/>
        <v>14235120</v>
      </c>
      <c r="F86" s="135">
        <f t="shared" si="31"/>
        <v>14235120</v>
      </c>
      <c r="G86" s="135">
        <f t="shared" si="31"/>
        <v>14235120</v>
      </c>
      <c r="H86" s="135">
        <f t="shared" si="31"/>
        <v>14235120</v>
      </c>
      <c r="I86" s="135">
        <f t="shared" si="31"/>
        <v>14235120</v>
      </c>
      <c r="J86" s="135">
        <f t="shared" si="31"/>
        <v>14235120</v>
      </c>
      <c r="K86" s="135">
        <f t="shared" si="31"/>
        <v>14235120</v>
      </c>
      <c r="L86" s="135">
        <f t="shared" si="31"/>
        <v>14235120</v>
      </c>
      <c r="M86" s="135">
        <f t="shared" si="31"/>
        <v>14235120</v>
      </c>
      <c r="N86" s="135">
        <f t="shared" si="31"/>
        <v>14235120</v>
      </c>
      <c r="O86" s="135">
        <f t="shared" si="31"/>
        <v>15326070</v>
      </c>
      <c r="P86" s="135">
        <f t="shared" si="31"/>
        <v>15235145</v>
      </c>
      <c r="Q86" s="135">
        <f t="shared" si="31"/>
        <v>172912415</v>
      </c>
      <c r="R86" s="106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  <c r="AE86" s="87"/>
      <c r="AF86" s="87"/>
      <c r="AG86" s="87"/>
    </row>
    <row r="87" spans="1:33" x14ac:dyDescent="0.25">
      <c r="A87" s="9">
        <v>9</v>
      </c>
      <c r="B87" s="11" t="s">
        <v>43</v>
      </c>
      <c r="C87" s="11" t="s">
        <v>44</v>
      </c>
      <c r="D87" s="315">
        <f>SUM(BEVÉTELEK!G15)</f>
        <v>32127349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06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87"/>
    </row>
    <row r="88" spans="1:33" x14ac:dyDescent="0.25">
      <c r="A88" s="9">
        <v>10</v>
      </c>
      <c r="B88" s="11" t="s">
        <v>46</v>
      </c>
      <c r="C88" s="11" t="s">
        <v>47</v>
      </c>
      <c r="D88" s="315">
        <f>SUM(BEVÉTELEK!G16)</f>
        <v>0</v>
      </c>
      <c r="E88" s="12">
        <v>0</v>
      </c>
      <c r="F88" s="12">
        <v>25953050</v>
      </c>
      <c r="G88" s="12">
        <v>0</v>
      </c>
      <c r="H88" s="12">
        <v>0</v>
      </c>
      <c r="I88" s="12">
        <v>0</v>
      </c>
      <c r="J88" s="12">
        <v>0</v>
      </c>
      <c r="K88" s="12">
        <v>2434793</v>
      </c>
      <c r="L88" s="12">
        <v>0</v>
      </c>
      <c r="M88" s="12">
        <v>0</v>
      </c>
      <c r="N88" s="12">
        <v>29999994</v>
      </c>
      <c r="O88" s="12">
        <v>0</v>
      </c>
      <c r="P88" s="12">
        <v>3000000</v>
      </c>
      <c r="Q88" s="12">
        <v>64474985</v>
      </c>
      <c r="R88" s="106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</row>
    <row r="89" spans="1:33" x14ac:dyDescent="0.25">
      <c r="A89" s="9">
        <v>11</v>
      </c>
      <c r="B89" s="21" t="s">
        <v>49</v>
      </c>
      <c r="C89" s="21" t="s">
        <v>50</v>
      </c>
      <c r="D89" s="18">
        <f t="shared" ref="D89:Q89" si="32">SUM(D87:D88)</f>
        <v>32127349</v>
      </c>
      <c r="E89" s="18">
        <f t="shared" si="32"/>
        <v>0</v>
      </c>
      <c r="F89" s="18">
        <f t="shared" si="32"/>
        <v>25953050</v>
      </c>
      <c r="G89" s="18">
        <f t="shared" si="32"/>
        <v>0</v>
      </c>
      <c r="H89" s="18">
        <f t="shared" si="32"/>
        <v>0</v>
      </c>
      <c r="I89" s="18">
        <f t="shared" si="32"/>
        <v>0</v>
      </c>
      <c r="J89" s="18">
        <f t="shared" si="32"/>
        <v>0</v>
      </c>
      <c r="K89" s="18">
        <f t="shared" si="32"/>
        <v>2434793</v>
      </c>
      <c r="L89" s="18">
        <f t="shared" si="32"/>
        <v>0</v>
      </c>
      <c r="M89" s="18">
        <f t="shared" si="32"/>
        <v>0</v>
      </c>
      <c r="N89" s="18">
        <f t="shared" si="32"/>
        <v>29999994</v>
      </c>
      <c r="O89" s="18">
        <f t="shared" si="32"/>
        <v>0</v>
      </c>
      <c r="P89" s="18">
        <f t="shared" si="32"/>
        <v>3000000</v>
      </c>
      <c r="Q89" s="18">
        <f t="shared" si="32"/>
        <v>64474985</v>
      </c>
      <c r="R89" s="106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</row>
    <row r="90" spans="1:33" x14ac:dyDescent="0.25">
      <c r="A90" s="9">
        <v>12</v>
      </c>
      <c r="B90" s="11" t="s">
        <v>52</v>
      </c>
      <c r="C90" s="11" t="s">
        <v>53</v>
      </c>
      <c r="D90" s="315">
        <f>SUM(BEVÉTELEK!G18)</f>
        <v>22910491</v>
      </c>
      <c r="E90" s="169">
        <v>0</v>
      </c>
      <c r="F90" s="12">
        <v>0</v>
      </c>
      <c r="G90" s="12">
        <f>SUM($D$90/2)</f>
        <v>11455245.5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f>SUM($D$90/2)</f>
        <v>11455245.5</v>
      </c>
      <c r="N90" s="12">
        <v>0</v>
      </c>
      <c r="O90" s="12">
        <v>0</v>
      </c>
      <c r="P90" s="12">
        <v>0</v>
      </c>
      <c r="Q90" s="12">
        <f t="shared" ref="Q90:Q91" si="33">SUM(E90:P90)</f>
        <v>22910491</v>
      </c>
      <c r="R90" s="106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</row>
    <row r="91" spans="1:33" x14ac:dyDescent="0.25">
      <c r="A91" s="9">
        <v>13</v>
      </c>
      <c r="B91" s="11" t="s">
        <v>55</v>
      </c>
      <c r="C91" s="11" t="s">
        <v>56</v>
      </c>
      <c r="D91" s="315">
        <f>SUM(BEVÉTELEK!G19)</f>
        <v>15385294</v>
      </c>
      <c r="E91" s="106">
        <v>0</v>
      </c>
      <c r="F91" s="12">
        <v>0</v>
      </c>
      <c r="G91" s="12">
        <f>SUM($D$91/2)</f>
        <v>7692647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f>SUM($D$91/2)</f>
        <v>7692647</v>
      </c>
      <c r="N91" s="12">
        <v>0</v>
      </c>
      <c r="O91" s="12">
        <v>0</v>
      </c>
      <c r="P91" s="12">
        <v>0</v>
      </c>
      <c r="Q91" s="12">
        <f t="shared" si="33"/>
        <v>15385294</v>
      </c>
      <c r="R91" s="106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</row>
    <row r="92" spans="1:33" x14ac:dyDescent="0.25">
      <c r="A92" s="9">
        <v>14</v>
      </c>
      <c r="B92" s="11" t="s">
        <v>58</v>
      </c>
      <c r="C92" s="11" t="s">
        <v>59</v>
      </c>
      <c r="D92" s="315">
        <f>SUM(BEVÉTELEK!G20)</f>
        <v>3229810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06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</row>
    <row r="93" spans="1:33" x14ac:dyDescent="0.25">
      <c r="A93" s="9">
        <v>15</v>
      </c>
      <c r="B93" s="11" t="s">
        <v>61</v>
      </c>
      <c r="C93" s="11" t="s">
        <v>62</v>
      </c>
      <c r="D93" s="315">
        <f>SUM(BEVÉTELEK!G21)</f>
        <v>0</v>
      </c>
      <c r="E93" s="12">
        <v>11977</v>
      </c>
      <c r="F93" s="12">
        <v>11977</v>
      </c>
      <c r="G93" s="12">
        <v>11977</v>
      </c>
      <c r="H93" s="12">
        <v>11977</v>
      </c>
      <c r="I93" s="12">
        <v>11977</v>
      </c>
      <c r="J93" s="12">
        <v>11977</v>
      </c>
      <c r="K93" s="12">
        <v>11977</v>
      </c>
      <c r="L93" s="12">
        <v>11977</v>
      </c>
      <c r="M93" s="12">
        <v>11977</v>
      </c>
      <c r="N93" s="12">
        <v>11977</v>
      </c>
      <c r="O93" s="12">
        <v>11977</v>
      </c>
      <c r="P93" s="12">
        <v>11983</v>
      </c>
      <c r="Q93" s="12">
        <v>143730</v>
      </c>
      <c r="R93" s="106"/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</row>
    <row r="94" spans="1:33" x14ac:dyDescent="0.25">
      <c r="A94" s="9">
        <v>16</v>
      </c>
      <c r="B94" s="21" t="s">
        <v>64</v>
      </c>
      <c r="C94" s="21" t="s">
        <v>65</v>
      </c>
      <c r="D94" s="18">
        <f t="shared" ref="D94:Q94" si="34">SUM(D91:D93)</f>
        <v>18615104</v>
      </c>
      <c r="E94" s="18">
        <f t="shared" si="34"/>
        <v>11977</v>
      </c>
      <c r="F94" s="18">
        <f t="shared" si="34"/>
        <v>11977</v>
      </c>
      <c r="G94" s="18">
        <f t="shared" si="34"/>
        <v>7704624</v>
      </c>
      <c r="H94" s="18">
        <f t="shared" si="34"/>
        <v>11977</v>
      </c>
      <c r="I94" s="18">
        <f t="shared" si="34"/>
        <v>11977</v>
      </c>
      <c r="J94" s="18">
        <f t="shared" si="34"/>
        <v>11977</v>
      </c>
      <c r="K94" s="18">
        <f t="shared" si="34"/>
        <v>11977</v>
      </c>
      <c r="L94" s="18">
        <f t="shared" si="34"/>
        <v>11977</v>
      </c>
      <c r="M94" s="18">
        <f t="shared" si="34"/>
        <v>7704624</v>
      </c>
      <c r="N94" s="18">
        <f t="shared" si="34"/>
        <v>11977</v>
      </c>
      <c r="O94" s="18">
        <f t="shared" si="34"/>
        <v>11977</v>
      </c>
      <c r="P94" s="18">
        <f t="shared" si="34"/>
        <v>11983</v>
      </c>
      <c r="Q94" s="18">
        <f t="shared" si="34"/>
        <v>15529024</v>
      </c>
      <c r="R94" s="106"/>
      <c r="S94" s="87"/>
      <c r="T94" s="87"/>
      <c r="U94" s="87"/>
      <c r="V94" s="87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</row>
    <row r="95" spans="1:33" x14ac:dyDescent="0.25">
      <c r="A95" s="9">
        <v>17</v>
      </c>
      <c r="B95" s="11" t="s">
        <v>67</v>
      </c>
      <c r="C95" s="11" t="s">
        <v>68</v>
      </c>
      <c r="D95" s="315">
        <f>SUM(BEVÉTELEK!G23)</f>
        <v>49870</v>
      </c>
      <c r="E95" s="12">
        <f t="shared" ref="E95:P95" si="35">SUM($D$95/12)</f>
        <v>4155.833333333333</v>
      </c>
      <c r="F95" s="12">
        <f t="shared" si="35"/>
        <v>4155.833333333333</v>
      </c>
      <c r="G95" s="12">
        <f t="shared" si="35"/>
        <v>4155.833333333333</v>
      </c>
      <c r="H95" s="12">
        <f t="shared" si="35"/>
        <v>4155.833333333333</v>
      </c>
      <c r="I95" s="12">
        <f t="shared" si="35"/>
        <v>4155.833333333333</v>
      </c>
      <c r="J95" s="12">
        <f t="shared" si="35"/>
        <v>4155.833333333333</v>
      </c>
      <c r="K95" s="12">
        <f t="shared" si="35"/>
        <v>4155.833333333333</v>
      </c>
      <c r="L95" s="12">
        <f t="shared" si="35"/>
        <v>4155.833333333333</v>
      </c>
      <c r="M95" s="12">
        <f t="shared" si="35"/>
        <v>4155.833333333333</v>
      </c>
      <c r="N95" s="12">
        <f t="shared" si="35"/>
        <v>4155.833333333333</v>
      </c>
      <c r="O95" s="12">
        <f t="shared" si="35"/>
        <v>4155.833333333333</v>
      </c>
      <c r="P95" s="12">
        <f t="shared" si="35"/>
        <v>4155.833333333333</v>
      </c>
      <c r="Q95" s="12">
        <v>184799</v>
      </c>
      <c r="R95" s="106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</row>
    <row r="96" spans="1:33" x14ac:dyDescent="0.25">
      <c r="A96" s="9">
        <v>18</v>
      </c>
      <c r="B96" s="21" t="s">
        <v>70</v>
      </c>
      <c r="C96" s="21" t="s">
        <v>71</v>
      </c>
      <c r="D96" s="18">
        <f t="shared" ref="D96:P96" si="36">SUM(D90+D94+D95)</f>
        <v>41575465</v>
      </c>
      <c r="E96" s="18">
        <f t="shared" si="36"/>
        <v>16132.833333333332</v>
      </c>
      <c r="F96" s="18">
        <f t="shared" si="36"/>
        <v>16132.833333333332</v>
      </c>
      <c r="G96" s="18">
        <f t="shared" si="36"/>
        <v>19164025.333333332</v>
      </c>
      <c r="H96" s="18">
        <f t="shared" si="36"/>
        <v>16132.833333333332</v>
      </c>
      <c r="I96" s="18">
        <f t="shared" si="36"/>
        <v>16132.833333333332</v>
      </c>
      <c r="J96" s="18">
        <f t="shared" si="36"/>
        <v>16132.833333333332</v>
      </c>
      <c r="K96" s="18">
        <f t="shared" si="36"/>
        <v>16132.833333333332</v>
      </c>
      <c r="L96" s="18">
        <f t="shared" si="36"/>
        <v>16132.833333333332</v>
      </c>
      <c r="M96" s="18">
        <f t="shared" si="36"/>
        <v>19164025.333333332</v>
      </c>
      <c r="N96" s="18">
        <f t="shared" si="36"/>
        <v>16132.833333333332</v>
      </c>
      <c r="O96" s="18">
        <f t="shared" si="36"/>
        <v>16132.833333333332</v>
      </c>
      <c r="P96" s="18">
        <f t="shared" si="36"/>
        <v>16138.833333333332</v>
      </c>
      <c r="Q96" s="18">
        <f>Q90+Q94+Q95</f>
        <v>38624314</v>
      </c>
      <c r="R96" s="106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</row>
    <row r="97" spans="1:33" x14ac:dyDescent="0.25">
      <c r="A97" s="9">
        <v>19</v>
      </c>
      <c r="B97" s="77" t="s">
        <v>73</v>
      </c>
      <c r="C97" s="11" t="s">
        <v>74</v>
      </c>
      <c r="D97" s="315">
        <v>35268151</v>
      </c>
      <c r="E97" s="12">
        <v>5745084</v>
      </c>
      <c r="F97" s="12">
        <v>5745084</v>
      </c>
      <c r="G97" s="12">
        <v>5745084</v>
      </c>
      <c r="H97" s="12">
        <v>5745084</v>
      </c>
      <c r="I97" s="12">
        <v>5745084</v>
      </c>
      <c r="J97" s="12">
        <v>5745084</v>
      </c>
      <c r="K97" s="12">
        <v>5745084</v>
      </c>
      <c r="L97" s="12">
        <v>5745084</v>
      </c>
      <c r="M97" s="12">
        <v>5745084</v>
      </c>
      <c r="N97" s="12">
        <v>5745084</v>
      </c>
      <c r="O97" s="12">
        <v>5745084</v>
      </c>
      <c r="P97" s="12">
        <v>5745093</v>
      </c>
      <c r="Q97" s="12">
        <v>68941017</v>
      </c>
      <c r="R97" s="106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</row>
    <row r="98" spans="1:33" x14ac:dyDescent="0.25">
      <c r="A98" s="9">
        <v>20</v>
      </c>
      <c r="B98" s="77" t="s">
        <v>76</v>
      </c>
      <c r="C98" s="11" t="s">
        <v>77</v>
      </c>
      <c r="D98" s="315">
        <f>SUM(BEVÉTELEK!G26)</f>
        <v>0</v>
      </c>
      <c r="E98" s="12">
        <v>47209</v>
      </c>
      <c r="F98" s="12">
        <v>47209</v>
      </c>
      <c r="G98" s="12">
        <v>47209</v>
      </c>
      <c r="H98" s="12">
        <v>47209</v>
      </c>
      <c r="I98" s="12">
        <v>47209</v>
      </c>
      <c r="J98" s="12">
        <v>47209</v>
      </c>
      <c r="K98" s="12">
        <v>47209</v>
      </c>
      <c r="L98" s="12">
        <v>47209</v>
      </c>
      <c r="M98" s="12">
        <v>47209</v>
      </c>
      <c r="N98" s="12">
        <v>47209</v>
      </c>
      <c r="O98" s="12">
        <v>47209</v>
      </c>
      <c r="P98" s="12">
        <v>47209</v>
      </c>
      <c r="Q98" s="12">
        <v>566508</v>
      </c>
      <c r="R98" s="106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</row>
    <row r="99" spans="1:33" x14ac:dyDescent="0.25">
      <c r="A99" s="9">
        <v>21</v>
      </c>
      <c r="B99" s="77" t="s">
        <v>79</v>
      </c>
      <c r="C99" s="11" t="s">
        <v>80</v>
      </c>
      <c r="D99" s="315">
        <f>SUM(BEVÉTELEK!G27)</f>
        <v>50000000</v>
      </c>
      <c r="E99" s="12">
        <v>1000000</v>
      </c>
      <c r="F99" s="12">
        <v>1000000</v>
      </c>
      <c r="G99" s="12">
        <v>1044650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3044650</v>
      </c>
      <c r="R99" s="106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</row>
    <row r="100" spans="1:33" x14ac:dyDescent="0.25">
      <c r="A100" s="9">
        <v>22</v>
      </c>
      <c r="B100" s="77" t="s">
        <v>82</v>
      </c>
      <c r="C100" s="11" t="s">
        <v>83</v>
      </c>
      <c r="D100" s="315">
        <f>SUM(BEVÉTELEK!G28)</f>
        <v>2460886</v>
      </c>
      <c r="E100" s="12">
        <v>205073</v>
      </c>
      <c r="F100" s="12">
        <v>205073</v>
      </c>
      <c r="G100" s="12">
        <v>205073</v>
      </c>
      <c r="H100" s="12">
        <v>205073</v>
      </c>
      <c r="I100" s="12">
        <v>205073</v>
      </c>
      <c r="J100" s="12">
        <v>205073</v>
      </c>
      <c r="K100" s="12">
        <v>205073</v>
      </c>
      <c r="L100" s="12">
        <v>205073</v>
      </c>
      <c r="M100" s="12">
        <v>205073</v>
      </c>
      <c r="N100" s="12">
        <v>205073</v>
      </c>
      <c r="O100" s="12">
        <v>205073</v>
      </c>
      <c r="P100" s="12">
        <v>205083</v>
      </c>
      <c r="Q100" s="12">
        <v>2460886</v>
      </c>
      <c r="R100" s="106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</row>
    <row r="101" spans="1:33" x14ac:dyDescent="0.25">
      <c r="A101" s="9">
        <v>23</v>
      </c>
      <c r="B101" s="77" t="s">
        <v>85</v>
      </c>
      <c r="C101" s="11" t="s">
        <v>86</v>
      </c>
      <c r="D101" s="315">
        <f>SUM(BEVÉTELEK!G29)</f>
        <v>9446345</v>
      </c>
      <c r="E101" s="12">
        <v>1366624</v>
      </c>
      <c r="F101" s="12">
        <v>1366624</v>
      </c>
      <c r="G101" s="12">
        <v>1366624</v>
      </c>
      <c r="H101" s="12">
        <v>1366624</v>
      </c>
      <c r="I101" s="12">
        <v>1366624</v>
      </c>
      <c r="J101" s="12">
        <v>1366624</v>
      </c>
      <c r="K101" s="12">
        <v>1366624</v>
      </c>
      <c r="L101" s="12">
        <v>1366624</v>
      </c>
      <c r="M101" s="12">
        <v>1366624</v>
      </c>
      <c r="N101" s="12">
        <v>1366624</v>
      </c>
      <c r="O101" s="12">
        <v>1366624</v>
      </c>
      <c r="P101" s="12">
        <v>1366633</v>
      </c>
      <c r="Q101" s="12">
        <v>16399497</v>
      </c>
      <c r="R101" s="106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</row>
    <row r="102" spans="1:33" x14ac:dyDescent="0.25">
      <c r="A102" s="9">
        <v>24</v>
      </c>
      <c r="B102" s="77" t="s">
        <v>145</v>
      </c>
      <c r="C102" s="11" t="s">
        <v>146</v>
      </c>
      <c r="D102" s="315">
        <v>0</v>
      </c>
      <c r="E102" s="12">
        <f>SUM($D$102/12)</f>
        <v>0</v>
      </c>
      <c r="F102" s="12">
        <v>2</v>
      </c>
      <c r="G102" s="12">
        <v>2</v>
      </c>
      <c r="H102" s="12">
        <v>2</v>
      </c>
      <c r="I102" s="12">
        <v>2</v>
      </c>
      <c r="J102" s="12">
        <v>2</v>
      </c>
      <c r="K102" s="12">
        <v>2</v>
      </c>
      <c r="L102" s="12">
        <v>2</v>
      </c>
      <c r="M102" s="12">
        <v>2</v>
      </c>
      <c r="N102" s="12">
        <v>2</v>
      </c>
      <c r="O102" s="12">
        <v>2</v>
      </c>
      <c r="P102" s="12">
        <v>1</v>
      </c>
      <c r="Q102" s="12">
        <v>21</v>
      </c>
      <c r="R102" s="106"/>
      <c r="S102" s="87"/>
      <c r="T102" s="87"/>
      <c r="U102" s="87"/>
      <c r="V102" s="87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</row>
    <row r="103" spans="1:33" x14ac:dyDescent="0.25">
      <c r="A103" s="9">
        <v>25</v>
      </c>
      <c r="B103" s="71" t="s">
        <v>88</v>
      </c>
      <c r="C103" s="21" t="s">
        <v>89</v>
      </c>
      <c r="D103" s="18">
        <f>SUM(D102:D102)</f>
        <v>0</v>
      </c>
      <c r="E103" s="18">
        <f>SUM(E102:E102)</f>
        <v>0</v>
      </c>
      <c r="F103" s="18">
        <v>2</v>
      </c>
      <c r="G103" s="18">
        <v>2</v>
      </c>
      <c r="H103" s="18">
        <v>2</v>
      </c>
      <c r="I103" s="18">
        <v>2</v>
      </c>
      <c r="J103" s="18">
        <v>2</v>
      </c>
      <c r="K103" s="18">
        <v>2</v>
      </c>
      <c r="L103" s="18">
        <v>2</v>
      </c>
      <c r="M103" s="18">
        <v>2</v>
      </c>
      <c r="N103" s="18">
        <v>2</v>
      </c>
      <c r="O103" s="18">
        <v>2</v>
      </c>
      <c r="P103" s="18">
        <v>1</v>
      </c>
      <c r="Q103" s="18">
        <f>SUM(Q102:Q102)</f>
        <v>21</v>
      </c>
      <c r="R103" s="106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</row>
    <row r="104" spans="1:33" x14ac:dyDescent="0.25">
      <c r="A104" s="9">
        <v>26</v>
      </c>
      <c r="B104" s="77" t="s">
        <v>91</v>
      </c>
      <c r="C104" s="11" t="s">
        <v>92</v>
      </c>
      <c r="D104" s="315">
        <f>SUM(BEVÉTELEK!G31)</f>
        <v>800000</v>
      </c>
      <c r="E104" s="12">
        <v>152534</v>
      </c>
      <c r="F104" s="12">
        <v>152534</v>
      </c>
      <c r="G104" s="12">
        <v>152534</v>
      </c>
      <c r="H104" s="12">
        <v>152534</v>
      </c>
      <c r="I104" s="12">
        <v>152534</v>
      </c>
      <c r="J104" s="12">
        <v>152534</v>
      </c>
      <c r="K104" s="12">
        <v>152534</v>
      </c>
      <c r="L104" s="12">
        <v>152534</v>
      </c>
      <c r="M104" s="12">
        <v>152534</v>
      </c>
      <c r="N104" s="12">
        <v>152534</v>
      </c>
      <c r="O104" s="12">
        <v>152534</v>
      </c>
      <c r="P104" s="12">
        <v>152539</v>
      </c>
      <c r="Q104" s="12">
        <v>1830413</v>
      </c>
      <c r="R104" s="106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</row>
    <row r="105" spans="1:33" x14ac:dyDescent="0.25">
      <c r="A105" s="9">
        <v>27</v>
      </c>
      <c r="B105" s="21" t="s">
        <v>94</v>
      </c>
      <c r="C105" s="21" t="s">
        <v>95</v>
      </c>
      <c r="D105" s="18">
        <f>SUM(D97:D104)</f>
        <v>97975382</v>
      </c>
      <c r="E105" s="18">
        <f t="shared" ref="E105:P105" si="37">SUM(E97+E98+E99+E100+E101+E104)</f>
        <v>8516524</v>
      </c>
      <c r="F105" s="18">
        <f t="shared" si="37"/>
        <v>8516524</v>
      </c>
      <c r="G105" s="18">
        <f t="shared" si="37"/>
        <v>8561174</v>
      </c>
      <c r="H105" s="18">
        <f t="shared" si="37"/>
        <v>7516524</v>
      </c>
      <c r="I105" s="18">
        <f t="shared" si="37"/>
        <v>7516524</v>
      </c>
      <c r="J105" s="18">
        <f t="shared" si="37"/>
        <v>7516524</v>
      </c>
      <c r="K105" s="18">
        <f t="shared" si="37"/>
        <v>7516524</v>
      </c>
      <c r="L105" s="18">
        <f t="shared" si="37"/>
        <v>7516524</v>
      </c>
      <c r="M105" s="18">
        <f t="shared" si="37"/>
        <v>7516524</v>
      </c>
      <c r="N105" s="18">
        <f t="shared" si="37"/>
        <v>7516524</v>
      </c>
      <c r="O105" s="18">
        <f t="shared" si="37"/>
        <v>7516524</v>
      </c>
      <c r="P105" s="18">
        <f t="shared" si="37"/>
        <v>7516557</v>
      </c>
      <c r="Q105" s="18">
        <f>SUM(Q97+Q98+Q99+Q100+Q101+Q102+Q104)</f>
        <v>93242992</v>
      </c>
      <c r="R105" s="106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</row>
    <row r="106" spans="1:33" x14ac:dyDescent="0.25">
      <c r="A106" s="9">
        <v>28</v>
      </c>
      <c r="B106" s="77" t="s">
        <v>97</v>
      </c>
      <c r="C106" s="11" t="s">
        <v>98</v>
      </c>
      <c r="D106" s="315">
        <f>SUM(BEVÉTELEK!G33)</f>
        <v>0</v>
      </c>
      <c r="E106" s="12">
        <f>SUM($D$106/12)</f>
        <v>0</v>
      </c>
      <c r="F106" s="12">
        <f>SUM($D$106/12)</f>
        <v>0</v>
      </c>
      <c r="G106" s="12">
        <v>1600000</v>
      </c>
      <c r="H106" s="12">
        <f t="shared" ref="H106:P106" si="38">SUM($D$106/12)</f>
        <v>0</v>
      </c>
      <c r="I106" s="12">
        <f t="shared" si="38"/>
        <v>0</v>
      </c>
      <c r="J106" s="12">
        <f t="shared" si="38"/>
        <v>0</v>
      </c>
      <c r="K106" s="12">
        <f t="shared" si="38"/>
        <v>0</v>
      </c>
      <c r="L106" s="12">
        <f t="shared" si="38"/>
        <v>0</v>
      </c>
      <c r="M106" s="12">
        <f t="shared" si="38"/>
        <v>0</v>
      </c>
      <c r="N106" s="12">
        <f t="shared" si="38"/>
        <v>0</v>
      </c>
      <c r="O106" s="12">
        <f t="shared" si="38"/>
        <v>0</v>
      </c>
      <c r="P106" s="12">
        <f t="shared" si="38"/>
        <v>0</v>
      </c>
      <c r="Q106" s="12">
        <v>1600000</v>
      </c>
      <c r="R106" s="106"/>
      <c r="S106" s="87"/>
      <c r="T106" s="87"/>
      <c r="U106" s="87"/>
      <c r="V106" s="87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</row>
    <row r="107" spans="1:33" x14ac:dyDescent="0.25">
      <c r="A107" s="9">
        <v>29</v>
      </c>
      <c r="B107" s="21" t="s">
        <v>100</v>
      </c>
      <c r="C107" s="21" t="s">
        <v>101</v>
      </c>
      <c r="D107" s="18">
        <f t="shared" ref="D107:Q107" si="39">SUM(D106:D106)</f>
        <v>0</v>
      </c>
      <c r="E107" s="18">
        <f t="shared" si="39"/>
        <v>0</v>
      </c>
      <c r="F107" s="18">
        <f t="shared" si="39"/>
        <v>0</v>
      </c>
      <c r="G107" s="18">
        <f t="shared" si="39"/>
        <v>1600000</v>
      </c>
      <c r="H107" s="18">
        <f t="shared" si="39"/>
        <v>0</v>
      </c>
      <c r="I107" s="18">
        <f t="shared" si="39"/>
        <v>0</v>
      </c>
      <c r="J107" s="18">
        <f t="shared" si="39"/>
        <v>0</v>
      </c>
      <c r="K107" s="18">
        <f t="shared" si="39"/>
        <v>0</v>
      </c>
      <c r="L107" s="18">
        <f t="shared" si="39"/>
        <v>0</v>
      </c>
      <c r="M107" s="18">
        <f t="shared" si="39"/>
        <v>0</v>
      </c>
      <c r="N107" s="18">
        <f t="shared" si="39"/>
        <v>0</v>
      </c>
      <c r="O107" s="18">
        <f t="shared" si="39"/>
        <v>0</v>
      </c>
      <c r="P107" s="18">
        <f t="shared" si="39"/>
        <v>0</v>
      </c>
      <c r="Q107" s="18">
        <f t="shared" si="39"/>
        <v>1600000</v>
      </c>
      <c r="R107" s="106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</row>
    <row r="108" spans="1:33" x14ac:dyDescent="0.25">
      <c r="A108" s="9">
        <v>30</v>
      </c>
      <c r="B108" s="11" t="s">
        <v>103</v>
      </c>
      <c r="C108" s="11" t="s">
        <v>104</v>
      </c>
      <c r="D108" s="315">
        <f>SUM(BEVÉTELEK!G35)</f>
        <v>0</v>
      </c>
      <c r="E108" s="12">
        <f t="shared" ref="E108:E109" si="40">SUM(D108/12)</f>
        <v>0</v>
      </c>
      <c r="F108" s="12">
        <v>0</v>
      </c>
      <c r="G108" s="12">
        <v>0</v>
      </c>
      <c r="H108" s="12">
        <v>0</v>
      </c>
      <c r="I108" s="12">
        <v>100000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100000</v>
      </c>
      <c r="R108" s="106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</row>
    <row r="109" spans="1:33" x14ac:dyDescent="0.25">
      <c r="A109" s="9">
        <v>31</v>
      </c>
      <c r="B109" s="77" t="s">
        <v>106</v>
      </c>
      <c r="C109" s="11" t="s">
        <v>107</v>
      </c>
      <c r="D109" s="315">
        <f>SUM(BEVÉTELEK!G36)</f>
        <v>0</v>
      </c>
      <c r="E109" s="12">
        <f t="shared" si="40"/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f>SUM(E109:P109)</f>
        <v>0</v>
      </c>
      <c r="R109" s="106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</row>
    <row r="110" spans="1:33" x14ac:dyDescent="0.25">
      <c r="A110" s="9">
        <v>32</v>
      </c>
      <c r="B110" s="21" t="s">
        <v>109</v>
      </c>
      <c r="C110" s="21" t="s">
        <v>110</v>
      </c>
      <c r="D110" s="18">
        <f t="shared" ref="D110:Q110" si="41">SUM(D108:D109)</f>
        <v>0</v>
      </c>
      <c r="E110" s="18">
        <f t="shared" si="41"/>
        <v>0</v>
      </c>
      <c r="F110" s="18">
        <f t="shared" si="41"/>
        <v>0</v>
      </c>
      <c r="G110" s="18">
        <f t="shared" si="41"/>
        <v>0</v>
      </c>
      <c r="H110" s="18">
        <f t="shared" si="41"/>
        <v>0</v>
      </c>
      <c r="I110" s="18">
        <f t="shared" si="41"/>
        <v>100000</v>
      </c>
      <c r="J110" s="18">
        <f t="shared" si="41"/>
        <v>0</v>
      </c>
      <c r="K110" s="18">
        <f t="shared" si="41"/>
        <v>0</v>
      </c>
      <c r="L110" s="18">
        <f t="shared" si="41"/>
        <v>0</v>
      </c>
      <c r="M110" s="18">
        <f t="shared" si="41"/>
        <v>0</v>
      </c>
      <c r="N110" s="18">
        <f t="shared" si="41"/>
        <v>0</v>
      </c>
      <c r="O110" s="18">
        <f t="shared" si="41"/>
        <v>0</v>
      </c>
      <c r="P110" s="18">
        <f t="shared" si="41"/>
        <v>0</v>
      </c>
      <c r="Q110" s="18">
        <f t="shared" si="41"/>
        <v>100000</v>
      </c>
      <c r="R110" s="106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</row>
    <row r="111" spans="1:33" x14ac:dyDescent="0.25">
      <c r="A111" s="9">
        <v>33</v>
      </c>
      <c r="B111" s="291" t="s">
        <v>112</v>
      </c>
      <c r="C111" s="32" t="s">
        <v>113</v>
      </c>
      <c r="D111" s="33">
        <f t="shared" ref="D111:P111" si="42">SUM(D86+D89+D96+D105+D107+D110)</f>
        <v>255197201</v>
      </c>
      <c r="E111" s="33">
        <f t="shared" si="42"/>
        <v>22767776.833333336</v>
      </c>
      <c r="F111" s="33">
        <f t="shared" si="42"/>
        <v>48720826.833333336</v>
      </c>
      <c r="G111" s="33">
        <f t="shared" si="42"/>
        <v>43560319.333333328</v>
      </c>
      <c r="H111" s="33">
        <f t="shared" si="42"/>
        <v>21767776.833333336</v>
      </c>
      <c r="I111" s="33">
        <f t="shared" si="42"/>
        <v>21867776.833333336</v>
      </c>
      <c r="J111" s="33">
        <f t="shared" si="42"/>
        <v>21767776.833333336</v>
      </c>
      <c r="K111" s="33">
        <f t="shared" si="42"/>
        <v>24202569.833333336</v>
      </c>
      <c r="L111" s="33">
        <f t="shared" si="42"/>
        <v>21767776.833333336</v>
      </c>
      <c r="M111" s="33">
        <f t="shared" si="42"/>
        <v>40915669.333333328</v>
      </c>
      <c r="N111" s="33">
        <f t="shared" si="42"/>
        <v>51767770.833333336</v>
      </c>
      <c r="O111" s="33">
        <f t="shared" si="42"/>
        <v>22858726.833333336</v>
      </c>
      <c r="P111" s="33">
        <f t="shared" si="42"/>
        <v>25767840.833333332</v>
      </c>
      <c r="Q111" s="33">
        <f>Q110+Q107+Q105+Q96+Q89+Q86</f>
        <v>370954706</v>
      </c>
      <c r="R111" s="106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</row>
    <row r="112" spans="1:33" x14ac:dyDescent="0.25">
      <c r="A112" s="9">
        <v>34</v>
      </c>
      <c r="B112" s="11" t="s">
        <v>115</v>
      </c>
      <c r="C112" s="11" t="s">
        <v>116</v>
      </c>
      <c r="D112" s="315">
        <f>SUM(BEVÉTELEK!G39)</f>
        <v>103998843</v>
      </c>
      <c r="E112" s="12">
        <v>6746253</v>
      </c>
      <c r="F112" s="12">
        <v>0</v>
      </c>
      <c r="G112" s="12">
        <v>0</v>
      </c>
      <c r="H112" s="12">
        <v>0</v>
      </c>
      <c r="I112" s="12">
        <v>28556096</v>
      </c>
      <c r="J112" s="12">
        <v>7139024</v>
      </c>
      <c r="K112" s="12">
        <v>7139024</v>
      </c>
      <c r="L112" s="12">
        <v>7139024</v>
      </c>
      <c r="M112" s="12">
        <v>7139024</v>
      </c>
      <c r="N112" s="12">
        <v>7139024</v>
      </c>
      <c r="O112" s="12">
        <v>7139024</v>
      </c>
      <c r="P112" s="12">
        <v>7139024</v>
      </c>
      <c r="Q112" s="12">
        <v>85668293</v>
      </c>
      <c r="R112" s="106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</row>
    <row r="113" spans="1:34" x14ac:dyDescent="0.25">
      <c r="A113" s="9">
        <v>35</v>
      </c>
      <c r="B113" s="21" t="s">
        <v>118</v>
      </c>
      <c r="C113" s="21" t="s">
        <v>119</v>
      </c>
      <c r="D113" s="18">
        <f t="shared" ref="D113:Q113" si="43">SUM(D112:D112)</f>
        <v>103998843</v>
      </c>
      <c r="E113" s="18">
        <f t="shared" si="43"/>
        <v>6746253</v>
      </c>
      <c r="F113" s="18">
        <f t="shared" si="43"/>
        <v>0</v>
      </c>
      <c r="G113" s="18">
        <f t="shared" si="43"/>
        <v>0</v>
      </c>
      <c r="H113" s="18">
        <f t="shared" si="43"/>
        <v>0</v>
      </c>
      <c r="I113" s="18">
        <f t="shared" si="43"/>
        <v>28556096</v>
      </c>
      <c r="J113" s="18">
        <f t="shared" si="43"/>
        <v>7139024</v>
      </c>
      <c r="K113" s="18">
        <f t="shared" si="43"/>
        <v>7139024</v>
      </c>
      <c r="L113" s="18">
        <f t="shared" si="43"/>
        <v>7139024</v>
      </c>
      <c r="M113" s="18">
        <f t="shared" si="43"/>
        <v>7139024</v>
      </c>
      <c r="N113" s="18">
        <f t="shared" si="43"/>
        <v>7139024</v>
      </c>
      <c r="O113" s="18">
        <f t="shared" si="43"/>
        <v>7139024</v>
      </c>
      <c r="P113" s="18">
        <f t="shared" si="43"/>
        <v>7139024</v>
      </c>
      <c r="Q113" s="18">
        <f t="shared" si="43"/>
        <v>85668293</v>
      </c>
      <c r="R113" s="106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</row>
    <row r="114" spans="1:34" x14ac:dyDescent="0.25">
      <c r="A114" s="9">
        <v>36</v>
      </c>
      <c r="B114" s="77" t="s">
        <v>121</v>
      </c>
      <c r="C114" s="11" t="s">
        <v>122</v>
      </c>
      <c r="D114" s="315">
        <f>SUM(BEVÉTELEK!G41)</f>
        <v>0</v>
      </c>
      <c r="E114" s="12">
        <v>255082</v>
      </c>
      <c r="F114" s="12">
        <v>255082</v>
      </c>
      <c r="G114" s="12">
        <v>255082</v>
      </c>
      <c r="H114" s="12">
        <v>255082</v>
      </c>
      <c r="I114" s="12">
        <v>255082</v>
      </c>
      <c r="J114" s="12">
        <v>255082</v>
      </c>
      <c r="K114" s="12">
        <v>255082</v>
      </c>
      <c r="L114" s="12">
        <v>255082</v>
      </c>
      <c r="M114" s="12">
        <v>255082</v>
      </c>
      <c r="N114" s="12">
        <v>255082</v>
      </c>
      <c r="O114" s="12">
        <v>255082</v>
      </c>
      <c r="P114" s="12">
        <v>255083</v>
      </c>
      <c r="Q114" s="12">
        <v>3060985</v>
      </c>
      <c r="R114" s="106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</row>
    <row r="115" spans="1:34" x14ac:dyDescent="0.25">
      <c r="A115" s="9">
        <v>37</v>
      </c>
      <c r="B115" s="77" t="s">
        <v>124</v>
      </c>
      <c r="C115" s="11" t="s">
        <v>125</v>
      </c>
      <c r="D115" s="315">
        <f>SUM(BEVÉTELEK!G42)</f>
        <v>0</v>
      </c>
      <c r="E115" s="12">
        <v>6226661</v>
      </c>
      <c r="F115" s="12">
        <v>6226661</v>
      </c>
      <c r="G115" s="12">
        <v>6226661</v>
      </c>
      <c r="H115" s="12">
        <v>6226661</v>
      </c>
      <c r="I115" s="12">
        <v>6226661</v>
      </c>
      <c r="J115" s="12">
        <v>6226661</v>
      </c>
      <c r="K115" s="12">
        <v>6226661</v>
      </c>
      <c r="L115" s="12">
        <v>6226661</v>
      </c>
      <c r="M115" s="12">
        <v>6226661</v>
      </c>
      <c r="N115" s="12">
        <v>6226661</v>
      </c>
      <c r="O115" s="12">
        <v>6226661</v>
      </c>
      <c r="P115" s="12">
        <v>6226671</v>
      </c>
      <c r="Q115" s="12">
        <v>74719942</v>
      </c>
      <c r="R115" s="106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</row>
    <row r="116" spans="1:34" x14ac:dyDescent="0.25">
      <c r="A116" s="9">
        <v>38</v>
      </c>
      <c r="B116" s="77" t="s">
        <v>127</v>
      </c>
      <c r="C116" s="11" t="s">
        <v>128</v>
      </c>
      <c r="D116" s="18">
        <f t="shared" ref="D116:Q116" si="44">SUM(D113:D115)</f>
        <v>103998843</v>
      </c>
      <c r="E116" s="18">
        <f t="shared" si="44"/>
        <v>13227996</v>
      </c>
      <c r="F116" s="18">
        <f t="shared" si="44"/>
        <v>6481743</v>
      </c>
      <c r="G116" s="18">
        <f t="shared" si="44"/>
        <v>6481743</v>
      </c>
      <c r="H116" s="18">
        <f t="shared" si="44"/>
        <v>6481743</v>
      </c>
      <c r="I116" s="18">
        <f t="shared" si="44"/>
        <v>35037839</v>
      </c>
      <c r="J116" s="18">
        <f t="shared" si="44"/>
        <v>13620767</v>
      </c>
      <c r="K116" s="18">
        <f t="shared" si="44"/>
        <v>13620767</v>
      </c>
      <c r="L116" s="18">
        <f t="shared" si="44"/>
        <v>13620767</v>
      </c>
      <c r="M116" s="18">
        <f t="shared" si="44"/>
        <v>13620767</v>
      </c>
      <c r="N116" s="18">
        <f t="shared" si="44"/>
        <v>13620767</v>
      </c>
      <c r="O116" s="18">
        <f t="shared" si="44"/>
        <v>13620767</v>
      </c>
      <c r="P116" s="18">
        <f t="shared" si="44"/>
        <v>13620778</v>
      </c>
      <c r="Q116" s="18">
        <f t="shared" si="44"/>
        <v>163449220</v>
      </c>
      <c r="R116" s="106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</row>
    <row r="117" spans="1:34" x14ac:dyDescent="0.25">
      <c r="A117" s="9">
        <v>39</v>
      </c>
      <c r="B117" s="291" t="s">
        <v>130</v>
      </c>
      <c r="C117" s="32" t="s">
        <v>131</v>
      </c>
      <c r="D117" s="33">
        <f t="shared" ref="D117:Q117" si="45">SUM(D116)</f>
        <v>103998843</v>
      </c>
      <c r="E117" s="33">
        <f t="shared" si="45"/>
        <v>13227996</v>
      </c>
      <c r="F117" s="33">
        <f t="shared" si="45"/>
        <v>6481743</v>
      </c>
      <c r="G117" s="33">
        <f t="shared" si="45"/>
        <v>6481743</v>
      </c>
      <c r="H117" s="33">
        <f t="shared" si="45"/>
        <v>6481743</v>
      </c>
      <c r="I117" s="33">
        <f t="shared" si="45"/>
        <v>35037839</v>
      </c>
      <c r="J117" s="33">
        <f t="shared" si="45"/>
        <v>13620767</v>
      </c>
      <c r="K117" s="33">
        <f t="shared" si="45"/>
        <v>13620767</v>
      </c>
      <c r="L117" s="33">
        <f t="shared" si="45"/>
        <v>13620767</v>
      </c>
      <c r="M117" s="33">
        <f t="shared" si="45"/>
        <v>13620767</v>
      </c>
      <c r="N117" s="33">
        <f t="shared" si="45"/>
        <v>13620767</v>
      </c>
      <c r="O117" s="33">
        <f t="shared" si="45"/>
        <v>13620767</v>
      </c>
      <c r="P117" s="33">
        <f t="shared" si="45"/>
        <v>13620778</v>
      </c>
      <c r="Q117" s="33">
        <f t="shared" si="45"/>
        <v>163449220</v>
      </c>
      <c r="R117" s="106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</row>
    <row r="118" spans="1:34" x14ac:dyDescent="0.25">
      <c r="A118" s="9">
        <v>40</v>
      </c>
      <c r="B118" s="306" t="s">
        <v>133</v>
      </c>
      <c r="C118" s="307"/>
      <c r="D118" s="309">
        <f t="shared" ref="D118:Q118" si="46">SUM(D117+D111)</f>
        <v>359196044</v>
      </c>
      <c r="E118" s="309">
        <f t="shared" si="46"/>
        <v>35995772.833333336</v>
      </c>
      <c r="F118" s="309">
        <f t="shared" si="46"/>
        <v>55202569.833333336</v>
      </c>
      <c r="G118" s="309">
        <f t="shared" si="46"/>
        <v>50042062.333333328</v>
      </c>
      <c r="H118" s="309">
        <f t="shared" si="46"/>
        <v>28249519.833333336</v>
      </c>
      <c r="I118" s="309">
        <f t="shared" si="46"/>
        <v>56905615.833333336</v>
      </c>
      <c r="J118" s="309">
        <f t="shared" si="46"/>
        <v>35388543.833333336</v>
      </c>
      <c r="K118" s="309">
        <f t="shared" si="46"/>
        <v>37823336.833333336</v>
      </c>
      <c r="L118" s="309">
        <f t="shared" si="46"/>
        <v>35388543.833333336</v>
      </c>
      <c r="M118" s="309">
        <f t="shared" si="46"/>
        <v>54536436.333333328</v>
      </c>
      <c r="N118" s="309">
        <f t="shared" si="46"/>
        <v>65388537.833333336</v>
      </c>
      <c r="O118" s="309">
        <f t="shared" si="46"/>
        <v>36479493.833333336</v>
      </c>
      <c r="P118" s="309">
        <f t="shared" si="46"/>
        <v>39388618.833333328</v>
      </c>
      <c r="Q118" s="309">
        <f t="shared" si="46"/>
        <v>534403926</v>
      </c>
      <c r="R118" s="106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</row>
    <row r="119" spans="1:34" x14ac:dyDescent="0.25">
      <c r="A119" s="2"/>
      <c r="B119" s="2"/>
      <c r="C119" s="2"/>
      <c r="D119" s="44"/>
      <c r="E119" s="106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</row>
    <row r="120" spans="1:34" x14ac:dyDescent="0.25">
      <c r="A120" s="2"/>
      <c r="B120" s="2"/>
      <c r="C120" s="2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106"/>
      <c r="S120" s="106"/>
      <c r="T120" s="87"/>
      <c r="U120" s="87"/>
      <c r="V120" s="87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</row>
    <row r="121" spans="1:34" x14ac:dyDescent="0.25">
      <c r="A121" s="2"/>
      <c r="B121" s="2"/>
      <c r="C121" s="2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106"/>
      <c r="S121" s="106"/>
      <c r="T121" s="87"/>
      <c r="U121" s="87"/>
      <c r="V121" s="87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</row>
    <row r="122" spans="1:34" x14ac:dyDescent="0.25">
      <c r="A122" s="2"/>
      <c r="B122" s="2"/>
      <c r="C122" s="2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106"/>
      <c r="S122" s="106"/>
      <c r="T122" s="87"/>
      <c r="U122" s="87"/>
      <c r="V122" s="87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</row>
    <row r="123" spans="1:34" x14ac:dyDescent="0.25">
      <c r="A123" s="2"/>
      <c r="B123" s="2"/>
      <c r="C123" s="2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106"/>
      <c r="S123" s="106"/>
      <c r="T123" s="87"/>
      <c r="U123" s="87"/>
      <c r="V123" s="87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</row>
    <row r="124" spans="1:34" x14ac:dyDescent="0.25">
      <c r="A124" s="2"/>
      <c r="B124" s="2"/>
      <c r="C124" s="2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106"/>
      <c r="S124" s="106"/>
      <c r="T124" s="87"/>
      <c r="U124" s="87"/>
      <c r="V124" s="87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</row>
    <row r="125" spans="1:34" x14ac:dyDescent="0.25">
      <c r="A125" s="2"/>
      <c r="B125" s="2"/>
      <c r="C125" s="2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106"/>
      <c r="S125" s="106"/>
      <c r="T125" s="87"/>
      <c r="U125" s="87"/>
      <c r="V125" s="87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</row>
    <row r="126" spans="1:34" x14ac:dyDescent="0.25">
      <c r="A126" s="2"/>
      <c r="B126" s="2"/>
      <c r="C126" s="2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106"/>
      <c r="S126" s="106"/>
      <c r="T126" s="87"/>
      <c r="U126" s="87"/>
      <c r="V126" s="87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</row>
    <row r="127" spans="1:34" x14ac:dyDescent="0.25">
      <c r="A127" s="2"/>
      <c r="B127" s="2"/>
      <c r="C127" s="2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106"/>
      <c r="S127" s="106"/>
      <c r="T127" s="87"/>
      <c r="U127" s="87"/>
      <c r="V127" s="87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</row>
    <row r="128" spans="1:34" x14ac:dyDescent="0.25">
      <c r="A128" s="2"/>
      <c r="B128" s="2"/>
      <c r="C128" s="2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106"/>
      <c r="S128" s="106"/>
      <c r="T128" s="87"/>
      <c r="U128" s="87"/>
      <c r="V128" s="87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</row>
    <row r="129" spans="1:34" x14ac:dyDescent="0.25">
      <c r="A129" s="2"/>
      <c r="B129" s="2"/>
      <c r="C129" s="2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106"/>
      <c r="S129" s="106"/>
      <c r="T129" s="87"/>
      <c r="U129" s="87"/>
      <c r="V129" s="87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</row>
    <row r="130" spans="1:34" x14ac:dyDescent="0.25">
      <c r="A130" s="2"/>
      <c r="B130" s="2"/>
      <c r="C130" s="2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106"/>
      <c r="S130" s="106"/>
      <c r="T130" s="87"/>
      <c r="U130" s="87"/>
      <c r="V130" s="87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</row>
    <row r="131" spans="1:34" x14ac:dyDescent="0.25">
      <c r="A131" s="2"/>
      <c r="B131" s="2"/>
      <c r="C131" s="2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106"/>
      <c r="S131" s="106"/>
      <c r="T131" s="87"/>
      <c r="U131" s="87"/>
      <c r="V131" s="87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</row>
    <row r="132" spans="1:34" x14ac:dyDescent="0.25">
      <c r="A132" s="2"/>
      <c r="B132" s="2"/>
      <c r="C132" s="2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106"/>
      <c r="S132" s="106"/>
      <c r="T132" s="87"/>
      <c r="U132" s="87"/>
      <c r="V132" s="87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</row>
    <row r="133" spans="1:34" x14ac:dyDescent="0.25">
      <c r="A133" s="2"/>
      <c r="B133" s="2"/>
      <c r="C133" s="2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106"/>
      <c r="S133" s="106"/>
      <c r="T133" s="87"/>
      <c r="U133" s="87"/>
      <c r="V133" s="87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</row>
    <row r="134" spans="1:34" x14ac:dyDescent="0.25">
      <c r="A134" s="2"/>
      <c r="B134" s="2"/>
      <c r="C134" s="2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106"/>
      <c r="S134" s="106"/>
      <c r="T134" s="87"/>
      <c r="U134" s="87"/>
      <c r="V134" s="87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</row>
    <row r="135" spans="1:34" x14ac:dyDescent="0.25">
      <c r="A135" s="2"/>
      <c r="B135" s="2"/>
      <c r="C135" s="2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106"/>
      <c r="S135" s="106"/>
      <c r="T135" s="87"/>
      <c r="U135" s="87"/>
      <c r="V135" s="87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</row>
    <row r="136" spans="1:34" x14ac:dyDescent="0.25">
      <c r="A136" s="2"/>
      <c r="B136" s="2"/>
      <c r="C136" s="2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106"/>
      <c r="S136" s="106"/>
      <c r="T136" s="87"/>
      <c r="U136" s="87"/>
      <c r="V136" s="87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</row>
    <row r="137" spans="1:34" x14ac:dyDescent="0.25">
      <c r="A137" s="2"/>
      <c r="B137" s="2"/>
      <c r="C137" s="2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106"/>
      <c r="S137" s="106"/>
      <c r="T137" s="87"/>
      <c r="U137" s="87"/>
      <c r="V137" s="87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</row>
    <row r="138" spans="1:34" x14ac:dyDescent="0.25">
      <c r="A138" s="2"/>
      <c r="B138" s="2"/>
      <c r="C138" s="2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106"/>
      <c r="S138" s="106"/>
      <c r="T138" s="87"/>
      <c r="U138" s="87"/>
      <c r="V138" s="87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</row>
    <row r="139" spans="1:34" x14ac:dyDescent="0.25">
      <c r="A139" s="2"/>
      <c r="B139" s="2"/>
      <c r="C139" s="2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106"/>
      <c r="S139" s="106"/>
      <c r="T139" s="87"/>
      <c r="U139" s="87"/>
      <c r="V139" s="87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</row>
    <row r="140" spans="1:34" x14ac:dyDescent="0.25">
      <c r="A140" s="2"/>
      <c r="B140" s="2"/>
      <c r="C140" s="2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106"/>
      <c r="S140" s="106"/>
      <c r="T140" s="87"/>
      <c r="U140" s="87"/>
      <c r="V140" s="87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</row>
    <row r="141" spans="1:34" x14ac:dyDescent="0.25">
      <c r="A141" s="2"/>
      <c r="B141" s="2"/>
      <c r="C141" s="2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106"/>
      <c r="S141" s="106"/>
      <c r="T141" s="87"/>
      <c r="U141" s="87"/>
      <c r="V141" s="87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</row>
    <row r="142" spans="1:34" x14ac:dyDescent="0.25">
      <c r="A142" s="2"/>
      <c r="B142" s="2"/>
      <c r="C142" s="2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106"/>
      <c r="S142" s="106"/>
      <c r="T142" s="87"/>
      <c r="U142" s="87"/>
      <c r="V142" s="87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</row>
    <row r="143" spans="1:34" x14ac:dyDescent="0.25">
      <c r="A143" s="2"/>
      <c r="B143" s="2"/>
      <c r="C143" s="2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106"/>
      <c r="S143" s="106"/>
      <c r="T143" s="87"/>
      <c r="U143" s="87"/>
      <c r="V143" s="87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</row>
    <row r="144" spans="1:34" x14ac:dyDescent="0.25">
      <c r="A144" s="2"/>
      <c r="B144" s="2"/>
      <c r="C144" s="2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106"/>
      <c r="S144" s="106"/>
      <c r="T144" s="87"/>
      <c r="U144" s="87"/>
      <c r="V144" s="87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</row>
    <row r="145" spans="1:34" x14ac:dyDescent="0.25">
      <c r="A145" s="2"/>
      <c r="B145" s="2"/>
      <c r="C145" s="2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106"/>
      <c r="S145" s="106"/>
      <c r="T145" s="87"/>
      <c r="U145" s="87"/>
      <c r="V145" s="87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</row>
    <row r="146" spans="1:34" x14ac:dyDescent="0.25">
      <c r="A146" s="2"/>
      <c r="B146" s="2"/>
      <c r="C146" s="2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106"/>
      <c r="S146" s="106"/>
      <c r="T146" s="87"/>
      <c r="U146" s="87"/>
      <c r="V146" s="87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</row>
    <row r="147" spans="1:34" x14ac:dyDescent="0.25">
      <c r="A147" s="2"/>
      <c r="B147" s="2"/>
      <c r="C147" s="2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106"/>
      <c r="S147" s="106"/>
      <c r="T147" s="87"/>
      <c r="U147" s="87"/>
      <c r="V147" s="87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</row>
    <row r="148" spans="1:34" x14ac:dyDescent="0.25">
      <c r="A148" s="2"/>
      <c r="B148" s="2"/>
      <c r="C148" s="2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106"/>
      <c r="S148" s="106"/>
      <c r="T148" s="87"/>
      <c r="U148" s="87"/>
      <c r="V148" s="87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</row>
    <row r="149" spans="1:34" x14ac:dyDescent="0.25">
      <c r="A149" s="2"/>
      <c r="B149" s="2"/>
      <c r="C149" s="2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106"/>
      <c r="S149" s="106"/>
      <c r="T149" s="87"/>
      <c r="U149" s="87"/>
      <c r="V149" s="87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</row>
    <row r="150" spans="1:34" x14ac:dyDescent="0.25">
      <c r="A150" s="2"/>
      <c r="B150" s="2"/>
      <c r="C150" s="2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106"/>
      <c r="S150" s="106"/>
    </row>
    <row r="151" spans="1:34" x14ac:dyDescent="0.25">
      <c r="A151" s="2"/>
      <c r="B151" s="2"/>
      <c r="C151" s="2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106"/>
      <c r="S151" s="106"/>
    </row>
    <row r="152" spans="1:34" x14ac:dyDescent="0.25">
      <c r="A152" s="2"/>
      <c r="B152" s="2"/>
      <c r="C152" s="2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106"/>
      <c r="S152" s="106"/>
    </row>
    <row r="153" spans="1:34" x14ac:dyDescent="0.25">
      <c r="A153" s="2"/>
      <c r="B153" s="2"/>
      <c r="C153" s="2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106"/>
      <c r="S153" s="106"/>
    </row>
    <row r="154" spans="1:34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34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34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34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34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34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34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</sheetData>
  <sheetProtection selectLockedCells="1" selectUnlockedCells="1"/>
  <mergeCells count="4">
    <mergeCell ref="B1:E1"/>
    <mergeCell ref="B2:E2"/>
    <mergeCell ref="A3:Q3"/>
    <mergeCell ref="A4:Q4"/>
  </mergeCells>
  <pageMargins left="0.7" right="0.7" top="0.75" bottom="0.75" header="0.51180555555555551" footer="0.51180555555555551"/>
  <pageSetup paperSize="8" firstPageNumber="0" orientation="landscape" horizontalDpi="300" verticalDpi="300"/>
  <headerFooter alignWithMargins="0"/>
  <rowBreaks count="1" manualBreakCount="1">
    <brk id="7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K44"/>
  <sheetViews>
    <sheetView workbookViewId="0">
      <selection activeCell="E15" sqref="E15"/>
    </sheetView>
  </sheetViews>
  <sheetFormatPr defaultRowHeight="15" x14ac:dyDescent="0.25"/>
  <cols>
    <col min="1" max="1" width="73.28515625" customWidth="1"/>
    <col min="2" max="2" width="14.140625" customWidth="1"/>
    <col min="3" max="3" width="10.140625" customWidth="1"/>
    <col min="4" max="4" width="10.42578125" customWidth="1"/>
    <col min="8" max="8" width="11" customWidth="1"/>
    <col min="9" max="9" width="13.140625" customWidth="1"/>
  </cols>
  <sheetData>
    <row r="1" spans="1:11" s="347" customFormat="1" ht="22.35" customHeight="1" x14ac:dyDescent="0.25">
      <c r="A1" s="347" t="s">
        <v>664</v>
      </c>
    </row>
    <row r="2" spans="1:11" s="347" customFormat="1" ht="14.45" customHeight="1" x14ac:dyDescent="0.25"/>
    <row r="3" spans="1:11" ht="28.5" customHeight="1" x14ac:dyDescent="0.25">
      <c r="A3" s="344" t="s">
        <v>0</v>
      </c>
      <c r="B3" s="344"/>
      <c r="C3" s="344"/>
      <c r="D3" s="344"/>
      <c r="E3" s="344"/>
      <c r="F3" s="344"/>
      <c r="G3" s="344"/>
      <c r="H3" s="344"/>
      <c r="I3" s="344"/>
      <c r="J3" s="2"/>
      <c r="K3" s="2"/>
    </row>
    <row r="4" spans="1:11" ht="28.5" customHeight="1" x14ac:dyDescent="0.25">
      <c r="A4" s="344" t="s">
        <v>665</v>
      </c>
      <c r="B4" s="344"/>
      <c r="C4" s="344"/>
      <c r="D4" s="344"/>
      <c r="E4" s="344"/>
      <c r="F4" s="344"/>
      <c r="G4" s="344"/>
      <c r="H4" s="344"/>
      <c r="I4" s="344"/>
      <c r="J4" s="2"/>
      <c r="K4" s="2"/>
    </row>
    <row r="5" spans="1:11" x14ac:dyDescent="0.25">
      <c r="A5" s="2" t="s">
        <v>666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64" t="s">
        <v>480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48.75" x14ac:dyDescent="0.25">
      <c r="A7" s="316" t="s">
        <v>667</v>
      </c>
      <c r="B7" s="53" t="s">
        <v>668</v>
      </c>
      <c r="C7" s="53" t="s">
        <v>669</v>
      </c>
      <c r="D7" s="53" t="s">
        <v>670</v>
      </c>
      <c r="E7" s="53" t="s">
        <v>671</v>
      </c>
      <c r="F7" s="53" t="s">
        <v>672</v>
      </c>
      <c r="G7" s="53" t="s">
        <v>673</v>
      </c>
      <c r="H7" s="53" t="s">
        <v>674</v>
      </c>
      <c r="I7" s="317" t="s">
        <v>603</v>
      </c>
      <c r="J7" s="2"/>
      <c r="K7" s="2"/>
    </row>
    <row r="8" spans="1:11" x14ac:dyDescent="0.25">
      <c r="A8" s="318"/>
      <c r="B8" s="318"/>
      <c r="C8" s="194"/>
      <c r="D8" s="194"/>
      <c r="E8" s="194"/>
      <c r="F8" s="194"/>
      <c r="G8" s="194"/>
      <c r="H8" s="194"/>
      <c r="I8" s="194"/>
      <c r="J8" s="2"/>
      <c r="K8" s="2"/>
    </row>
    <row r="9" spans="1:11" x14ac:dyDescent="0.25">
      <c r="A9" s="318"/>
      <c r="B9" s="318"/>
      <c r="C9" s="194"/>
      <c r="D9" s="194"/>
      <c r="E9" s="194"/>
      <c r="F9" s="194"/>
      <c r="G9" s="194"/>
      <c r="H9" s="194"/>
      <c r="I9" s="194"/>
      <c r="J9" s="2"/>
      <c r="K9" s="2"/>
    </row>
    <row r="10" spans="1:11" x14ac:dyDescent="0.25">
      <c r="A10" s="318"/>
      <c r="B10" s="318"/>
      <c r="C10" s="194"/>
      <c r="D10" s="194"/>
      <c r="E10" s="194"/>
      <c r="F10" s="194"/>
      <c r="G10" s="194"/>
      <c r="H10" s="194"/>
      <c r="I10" s="194"/>
      <c r="J10" s="2"/>
      <c r="K10" s="2"/>
    </row>
    <row r="11" spans="1:11" x14ac:dyDescent="0.25">
      <c r="A11" s="318"/>
      <c r="B11" s="318"/>
      <c r="C11" s="194"/>
      <c r="D11" s="194"/>
      <c r="E11" s="194"/>
      <c r="F11" s="194"/>
      <c r="G11" s="194"/>
      <c r="H11" s="194"/>
      <c r="I11" s="194"/>
      <c r="J11" s="2"/>
      <c r="K11" s="2"/>
    </row>
    <row r="12" spans="1:11" x14ac:dyDescent="0.25">
      <c r="A12" s="319" t="s">
        <v>675</v>
      </c>
      <c r="B12" s="319"/>
      <c r="C12" s="320"/>
      <c r="D12" s="320"/>
      <c r="E12" s="320"/>
      <c r="F12" s="320"/>
      <c r="G12" s="320"/>
      <c r="H12" s="320"/>
      <c r="I12" s="320"/>
      <c r="J12" s="2"/>
      <c r="K12" s="2"/>
    </row>
    <row r="13" spans="1:11" x14ac:dyDescent="0.25">
      <c r="A13" s="318"/>
      <c r="B13" s="318"/>
      <c r="C13" s="194"/>
      <c r="D13" s="194"/>
      <c r="E13" s="194"/>
      <c r="F13" s="194"/>
      <c r="G13" s="194"/>
      <c r="H13" s="194"/>
      <c r="I13" s="194"/>
      <c r="J13" s="2"/>
      <c r="K13" s="2"/>
    </row>
    <row r="14" spans="1:11" x14ac:dyDescent="0.25">
      <c r="A14" s="318"/>
      <c r="B14" s="318"/>
      <c r="C14" s="194"/>
      <c r="D14" s="194"/>
      <c r="E14" s="194"/>
      <c r="F14" s="194"/>
      <c r="G14" s="194"/>
      <c r="H14" s="194"/>
      <c r="I14" s="194"/>
      <c r="J14" s="2"/>
      <c r="K14" s="2"/>
    </row>
    <row r="15" spans="1:11" x14ac:dyDescent="0.25">
      <c r="A15" s="318"/>
      <c r="B15" s="318"/>
      <c r="C15" s="194"/>
      <c r="D15" s="194"/>
      <c r="E15" s="194"/>
      <c r="F15" s="194"/>
      <c r="G15" s="194"/>
      <c r="H15" s="194"/>
      <c r="I15" s="194"/>
      <c r="J15" s="2"/>
      <c r="K15" s="2"/>
    </row>
    <row r="16" spans="1:11" x14ac:dyDescent="0.25">
      <c r="A16" s="318"/>
      <c r="B16" s="318"/>
      <c r="C16" s="194"/>
      <c r="D16" s="194"/>
      <c r="E16" s="194"/>
      <c r="F16" s="194"/>
      <c r="G16" s="194"/>
      <c r="H16" s="194"/>
      <c r="I16" s="194"/>
      <c r="J16" s="2"/>
      <c r="K16" s="2"/>
    </row>
    <row r="17" spans="1:11" x14ac:dyDescent="0.25">
      <c r="A17" s="319" t="s">
        <v>676</v>
      </c>
      <c r="B17" s="319"/>
      <c r="C17" s="320"/>
      <c r="D17" s="320"/>
      <c r="E17" s="320"/>
      <c r="F17" s="320"/>
      <c r="G17" s="320"/>
      <c r="H17" s="320"/>
      <c r="I17" s="320"/>
      <c r="J17" s="2"/>
      <c r="K17" s="2"/>
    </row>
    <row r="18" spans="1:11" x14ac:dyDescent="0.25">
      <c r="A18" s="318"/>
      <c r="B18" s="318"/>
      <c r="C18" s="194"/>
      <c r="D18" s="194"/>
      <c r="E18" s="194"/>
      <c r="F18" s="194"/>
      <c r="G18" s="194"/>
      <c r="H18" s="194"/>
      <c r="I18" s="194"/>
      <c r="J18" s="2"/>
      <c r="K18" s="2"/>
    </row>
    <row r="19" spans="1:11" x14ac:dyDescent="0.25">
      <c r="A19" s="318"/>
      <c r="B19" s="318"/>
      <c r="C19" s="194"/>
      <c r="D19" s="194"/>
      <c r="E19" s="194"/>
      <c r="F19" s="194"/>
      <c r="G19" s="194"/>
      <c r="H19" s="194"/>
      <c r="I19" s="194"/>
      <c r="J19" s="2"/>
      <c r="K19" s="2"/>
    </row>
    <row r="20" spans="1:11" x14ac:dyDescent="0.25">
      <c r="A20" s="318"/>
      <c r="B20" s="318"/>
      <c r="C20" s="194"/>
      <c r="D20" s="194"/>
      <c r="E20" s="194"/>
      <c r="F20" s="194"/>
      <c r="G20" s="194"/>
      <c r="H20" s="194"/>
      <c r="I20" s="194"/>
      <c r="J20" s="2"/>
      <c r="K20" s="2"/>
    </row>
    <row r="21" spans="1:11" x14ac:dyDescent="0.25">
      <c r="A21" s="318"/>
      <c r="B21" s="318"/>
      <c r="C21" s="194"/>
      <c r="D21" s="194"/>
      <c r="E21" s="194"/>
      <c r="F21" s="194"/>
      <c r="G21" s="194"/>
      <c r="H21" s="194"/>
      <c r="I21" s="194"/>
      <c r="J21" s="2"/>
      <c r="K21" s="2"/>
    </row>
    <row r="22" spans="1:11" x14ac:dyDescent="0.25">
      <c r="A22" s="319" t="s">
        <v>677</v>
      </c>
      <c r="B22" s="319"/>
      <c r="C22" s="320"/>
      <c r="D22" s="320"/>
      <c r="E22" s="320"/>
      <c r="F22" s="320"/>
      <c r="G22" s="320"/>
      <c r="H22" s="320"/>
      <c r="I22" s="320"/>
      <c r="J22" s="2"/>
      <c r="K22" s="2"/>
    </row>
    <row r="23" spans="1:11" x14ac:dyDescent="0.25">
      <c r="A23" s="318"/>
      <c r="B23" s="318"/>
      <c r="C23" s="194"/>
      <c r="D23" s="194"/>
      <c r="E23" s="194"/>
      <c r="F23" s="194"/>
      <c r="G23" s="194"/>
      <c r="H23" s="194"/>
      <c r="I23" s="194"/>
      <c r="J23" s="2"/>
      <c r="K23" s="2"/>
    </row>
    <row r="24" spans="1:11" x14ac:dyDescent="0.25">
      <c r="A24" s="318"/>
      <c r="B24" s="318"/>
      <c r="C24" s="194"/>
      <c r="D24" s="194"/>
      <c r="E24" s="194"/>
      <c r="F24" s="194"/>
      <c r="G24" s="194"/>
      <c r="H24" s="194"/>
      <c r="I24" s="194"/>
      <c r="J24" s="2"/>
      <c r="K24" s="2"/>
    </row>
    <row r="25" spans="1:11" x14ac:dyDescent="0.25">
      <c r="A25" s="318"/>
      <c r="B25" s="318"/>
      <c r="C25" s="194"/>
      <c r="D25" s="194"/>
      <c r="E25" s="194"/>
      <c r="F25" s="194"/>
      <c r="G25" s="194"/>
      <c r="H25" s="194"/>
      <c r="I25" s="194"/>
      <c r="J25" s="2"/>
      <c r="K25" s="2"/>
    </row>
    <row r="26" spans="1:11" x14ac:dyDescent="0.25">
      <c r="A26" s="318"/>
      <c r="B26" s="318"/>
      <c r="C26" s="194"/>
      <c r="D26" s="194"/>
      <c r="E26" s="194"/>
      <c r="F26" s="194"/>
      <c r="G26" s="194"/>
      <c r="H26" s="194"/>
      <c r="I26" s="194"/>
      <c r="J26" s="2"/>
      <c r="K26" s="2"/>
    </row>
    <row r="27" spans="1:11" x14ac:dyDescent="0.25">
      <c r="A27" s="319" t="s">
        <v>678</v>
      </c>
      <c r="B27" s="319"/>
      <c r="C27" s="320"/>
      <c r="D27" s="320"/>
      <c r="E27" s="320"/>
      <c r="F27" s="320"/>
      <c r="G27" s="320"/>
      <c r="H27" s="320"/>
      <c r="I27" s="320"/>
      <c r="J27" s="2"/>
      <c r="K27" s="2"/>
    </row>
    <row r="28" spans="1:11" x14ac:dyDescent="0.25">
      <c r="A28" s="319"/>
      <c r="B28" s="319"/>
      <c r="C28" s="320"/>
      <c r="D28" s="320"/>
      <c r="E28" s="320"/>
      <c r="F28" s="320"/>
      <c r="G28" s="320"/>
      <c r="H28" s="320"/>
      <c r="I28" s="320"/>
      <c r="J28" s="2"/>
      <c r="K28" s="2"/>
    </row>
    <row r="29" spans="1:11" x14ac:dyDescent="0.25">
      <c r="A29" s="319"/>
      <c r="B29" s="319"/>
      <c r="C29" s="320"/>
      <c r="D29" s="320"/>
      <c r="E29" s="320"/>
      <c r="F29" s="320"/>
      <c r="G29" s="320"/>
      <c r="H29" s="320"/>
      <c r="I29" s="320"/>
      <c r="J29" s="2"/>
      <c r="K29" s="2"/>
    </row>
    <row r="30" spans="1:11" x14ac:dyDescent="0.25">
      <c r="A30" s="319"/>
      <c r="B30" s="319"/>
      <c r="C30" s="320"/>
      <c r="D30" s="320"/>
      <c r="E30" s="320"/>
      <c r="F30" s="320"/>
      <c r="G30" s="320"/>
      <c r="H30" s="320"/>
      <c r="I30" s="320"/>
      <c r="J30" s="2"/>
      <c r="K30" s="2"/>
    </row>
    <row r="31" spans="1:11" x14ac:dyDescent="0.25">
      <c r="A31" s="319"/>
      <c r="B31" s="319"/>
      <c r="C31" s="320"/>
      <c r="D31" s="320"/>
      <c r="E31" s="320"/>
      <c r="F31" s="320"/>
      <c r="G31" s="320"/>
      <c r="H31" s="320"/>
      <c r="I31" s="320"/>
      <c r="J31" s="2"/>
      <c r="K31" s="2"/>
    </row>
    <row r="32" spans="1:11" ht="15.75" x14ac:dyDescent="0.25">
      <c r="A32" s="321" t="s">
        <v>679</v>
      </c>
      <c r="B32" s="318"/>
      <c r="C32" s="322"/>
      <c r="D32" s="322"/>
      <c r="E32" s="322"/>
      <c r="F32" s="322"/>
      <c r="G32" s="322"/>
      <c r="H32" s="322"/>
      <c r="I32" s="322">
        <v>0</v>
      </c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</sheetData>
  <sheetProtection selectLockedCells="1" selectUnlockedCells="1"/>
  <mergeCells count="4">
    <mergeCell ref="A1:XFD1"/>
    <mergeCell ref="A2:XFD2"/>
    <mergeCell ref="A3:I3"/>
    <mergeCell ref="A4:I4"/>
  </mergeCells>
  <pageMargins left="0.70833333333333337" right="0.70833333333333337" top="0.74791666666666667" bottom="0.74791666666666667" header="0.51180555555555551" footer="0.51180555555555551"/>
  <pageSetup paperSize="9" firstPageNumber="0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G35"/>
  <sheetViews>
    <sheetView workbookViewId="0">
      <selection activeCell="I20" sqref="I20"/>
    </sheetView>
  </sheetViews>
  <sheetFormatPr defaultRowHeight="15" x14ac:dyDescent="0.25"/>
  <cols>
    <col min="1" max="1" width="63.7109375" customWidth="1"/>
    <col min="3" max="3" width="12.7109375" customWidth="1"/>
    <col min="4" max="4" width="12.85546875" customWidth="1"/>
    <col min="5" max="5" width="15.140625" customWidth="1"/>
  </cols>
  <sheetData>
    <row r="1" spans="1:7" ht="17.100000000000001" customHeight="1" x14ac:dyDescent="0.25">
      <c r="A1" s="323" t="s">
        <v>680</v>
      </c>
      <c r="B1" s="324"/>
      <c r="C1" s="324"/>
      <c r="D1" s="324"/>
      <c r="E1" s="2"/>
      <c r="F1" s="2"/>
      <c r="G1" s="2"/>
    </row>
    <row r="2" spans="1:7" ht="14.1" customHeight="1" x14ac:dyDescent="0.25">
      <c r="A2" s="344" t="s">
        <v>0</v>
      </c>
      <c r="B2" s="344"/>
      <c r="C2" s="344"/>
      <c r="D2" s="344"/>
      <c r="E2" s="344"/>
      <c r="F2" s="2"/>
      <c r="G2" s="2"/>
    </row>
    <row r="3" spans="1:7" ht="21" customHeight="1" x14ac:dyDescent="0.25">
      <c r="A3" s="344" t="s">
        <v>681</v>
      </c>
      <c r="B3" s="344"/>
      <c r="C3" s="344"/>
      <c r="D3" s="344"/>
      <c r="E3" s="344"/>
      <c r="F3" s="2"/>
      <c r="G3" s="2"/>
    </row>
    <row r="4" spans="1:7" ht="20.25" customHeight="1" x14ac:dyDescent="0.25">
      <c r="A4" s="357"/>
      <c r="B4" s="357"/>
      <c r="C4" s="357"/>
      <c r="D4" s="357"/>
      <c r="E4" s="357"/>
      <c r="F4" s="2"/>
      <c r="G4" s="2"/>
    </row>
    <row r="5" spans="1:7" ht="24.75" customHeight="1" x14ac:dyDescent="0.25">
      <c r="A5" s="264" t="s">
        <v>480</v>
      </c>
      <c r="B5" s="2"/>
      <c r="C5" s="2"/>
      <c r="D5" s="2"/>
      <c r="E5" s="2"/>
      <c r="F5" s="2"/>
      <c r="G5" s="2"/>
    </row>
    <row r="6" spans="1:7" ht="43.5" x14ac:dyDescent="0.25">
      <c r="A6" s="150" t="s">
        <v>5</v>
      </c>
      <c r="B6" s="149" t="s">
        <v>391</v>
      </c>
      <c r="C6" s="325" t="s">
        <v>682</v>
      </c>
      <c r="D6" s="326" t="s">
        <v>683</v>
      </c>
      <c r="E6" s="326" t="s">
        <v>684</v>
      </c>
      <c r="F6" s="2"/>
      <c r="G6" s="2"/>
    </row>
    <row r="7" spans="1:7" x14ac:dyDescent="0.25">
      <c r="A7" s="327"/>
      <c r="B7" s="217"/>
      <c r="C7" s="217"/>
      <c r="D7" s="217"/>
      <c r="E7" s="217"/>
      <c r="F7" s="2"/>
      <c r="G7" s="2"/>
    </row>
    <row r="8" spans="1:7" x14ac:dyDescent="0.25">
      <c r="A8" s="327"/>
      <c r="B8" s="217"/>
      <c r="C8" s="217"/>
      <c r="D8" s="217"/>
      <c r="E8" s="217"/>
      <c r="F8" s="2"/>
      <c r="G8" s="2"/>
    </row>
    <row r="9" spans="1:7" x14ac:dyDescent="0.25">
      <c r="A9" s="328"/>
      <c r="B9" s="217"/>
      <c r="C9" s="217"/>
      <c r="D9" s="217"/>
      <c r="E9" s="217"/>
      <c r="F9" s="2"/>
      <c r="G9" s="2"/>
    </row>
    <row r="10" spans="1:7" ht="29.25" x14ac:dyDescent="0.25">
      <c r="A10" s="329" t="s">
        <v>685</v>
      </c>
      <c r="B10" s="330" t="s">
        <v>83</v>
      </c>
      <c r="C10" s="271">
        <v>0</v>
      </c>
      <c r="D10" s="271">
        <v>0</v>
      </c>
      <c r="E10" s="271">
        <v>0</v>
      </c>
      <c r="F10" s="2"/>
      <c r="G10" s="2"/>
    </row>
    <row r="11" spans="1:7" x14ac:dyDescent="0.25">
      <c r="A11" s="331"/>
      <c r="B11" s="217"/>
      <c r="C11" s="217"/>
      <c r="D11" s="217"/>
      <c r="E11" s="217"/>
      <c r="F11" s="2"/>
      <c r="G11" s="2"/>
    </row>
    <row r="12" spans="1:7" x14ac:dyDescent="0.25">
      <c r="A12" s="332"/>
      <c r="B12" s="217"/>
      <c r="C12" s="217"/>
      <c r="D12" s="217"/>
      <c r="E12" s="217"/>
      <c r="F12" s="2"/>
      <c r="G12" s="2"/>
    </row>
    <row r="13" spans="1:7" x14ac:dyDescent="0.25">
      <c r="A13" s="332"/>
      <c r="B13" s="217"/>
      <c r="C13" s="217"/>
      <c r="D13" s="217"/>
      <c r="E13" s="217"/>
      <c r="F13" s="2"/>
      <c r="G13" s="2"/>
    </row>
    <row r="14" spans="1:7" ht="29.25" x14ac:dyDescent="0.25">
      <c r="A14" s="329" t="s">
        <v>686</v>
      </c>
      <c r="B14" s="333" t="s">
        <v>687</v>
      </c>
      <c r="C14" s="271">
        <v>0</v>
      </c>
      <c r="D14" s="271">
        <v>0</v>
      </c>
      <c r="E14" s="271">
        <v>0</v>
      </c>
      <c r="F14" s="2"/>
      <c r="G14" s="2"/>
    </row>
    <row r="15" spans="1:7" x14ac:dyDescent="0.25">
      <c r="A15" s="285" t="s">
        <v>688</v>
      </c>
      <c r="B15" s="278" t="s">
        <v>53</v>
      </c>
      <c r="C15" s="12">
        <v>0</v>
      </c>
      <c r="D15" s="12">
        <v>0</v>
      </c>
      <c r="E15" s="12">
        <f>+C15-D15</f>
        <v>0</v>
      </c>
      <c r="F15" s="2"/>
      <c r="G15" s="2"/>
    </row>
    <row r="16" spans="1:7" x14ac:dyDescent="0.25">
      <c r="A16" s="285" t="s">
        <v>689</v>
      </c>
      <c r="B16" s="278" t="s">
        <v>53</v>
      </c>
      <c r="C16" s="217">
        <v>0</v>
      </c>
      <c r="D16" s="217">
        <v>0</v>
      </c>
      <c r="E16" s="217">
        <v>0</v>
      </c>
      <c r="F16" s="2"/>
      <c r="G16" s="2"/>
    </row>
    <row r="17" spans="1:7" x14ac:dyDescent="0.25">
      <c r="A17" s="285" t="s">
        <v>690</v>
      </c>
      <c r="B17" s="278" t="s">
        <v>53</v>
      </c>
      <c r="C17" s="217">
        <v>0</v>
      </c>
      <c r="D17" s="217">
        <v>0</v>
      </c>
      <c r="E17" s="217">
        <v>0</v>
      </c>
      <c r="F17" s="2"/>
      <c r="G17" s="2"/>
    </row>
    <row r="18" spans="1:7" x14ac:dyDescent="0.25">
      <c r="A18" s="285" t="s">
        <v>636</v>
      </c>
      <c r="B18" s="278" t="s">
        <v>53</v>
      </c>
      <c r="C18" s="217">
        <v>0</v>
      </c>
      <c r="D18" s="217">
        <v>0</v>
      </c>
      <c r="E18" s="217">
        <v>0</v>
      </c>
      <c r="F18" s="2"/>
      <c r="G18" s="2"/>
    </row>
    <row r="19" spans="1:7" x14ac:dyDescent="0.25">
      <c r="A19" s="285" t="s">
        <v>58</v>
      </c>
      <c r="B19" s="334" t="s">
        <v>59</v>
      </c>
      <c r="C19" s="217">
        <v>0</v>
      </c>
      <c r="D19" s="217">
        <v>0</v>
      </c>
      <c r="E19" s="217">
        <v>0</v>
      </c>
      <c r="F19" s="2"/>
      <c r="G19" s="2"/>
    </row>
    <row r="20" spans="1:7" x14ac:dyDescent="0.25">
      <c r="A20" s="285" t="s">
        <v>55</v>
      </c>
      <c r="B20" s="334" t="s">
        <v>56</v>
      </c>
      <c r="C20" s="217">
        <v>0</v>
      </c>
      <c r="D20" s="217">
        <v>0</v>
      </c>
      <c r="E20" s="217">
        <v>0</v>
      </c>
      <c r="F20" s="2"/>
      <c r="G20" s="2"/>
    </row>
    <row r="21" spans="1:7" x14ac:dyDescent="0.25">
      <c r="A21" s="332"/>
      <c r="B21" s="217"/>
      <c r="C21" s="217">
        <v>0</v>
      </c>
      <c r="D21" s="217">
        <v>0</v>
      </c>
      <c r="E21" s="217">
        <v>0</v>
      </c>
      <c r="F21" s="2"/>
      <c r="G21" s="2"/>
    </row>
    <row r="22" spans="1:7" ht="29.25" x14ac:dyDescent="0.25">
      <c r="A22" s="329" t="s">
        <v>691</v>
      </c>
      <c r="B22" s="271" t="s">
        <v>692</v>
      </c>
      <c r="C22" s="18">
        <f>SUM(C15:C21)</f>
        <v>0</v>
      </c>
      <c r="D22" s="18">
        <f>SUM(D15:D21)</f>
        <v>0</v>
      </c>
      <c r="E22" s="18">
        <f>SUM(E15:E21)</f>
        <v>0</v>
      </c>
      <c r="F22" s="2"/>
      <c r="G22" s="2"/>
    </row>
    <row r="23" spans="1:7" x14ac:dyDescent="0.25">
      <c r="A23" s="331"/>
      <c r="B23" s="217"/>
      <c r="C23" s="217"/>
      <c r="D23" s="217"/>
      <c r="E23" s="217"/>
      <c r="F23" s="2"/>
      <c r="G23" s="2"/>
    </row>
    <row r="24" spans="1:7" x14ac:dyDescent="0.25">
      <c r="A24" s="332"/>
      <c r="B24" s="217"/>
      <c r="C24" s="217"/>
      <c r="D24" s="217"/>
      <c r="E24" s="217"/>
      <c r="F24" s="2"/>
      <c r="G24" s="2"/>
    </row>
    <row r="25" spans="1:7" x14ac:dyDescent="0.25">
      <c r="A25" s="332"/>
      <c r="B25" s="217"/>
      <c r="C25" s="217"/>
      <c r="D25" s="217"/>
      <c r="E25" s="217"/>
      <c r="F25" s="2"/>
      <c r="G25" s="2"/>
    </row>
    <row r="26" spans="1:7" ht="29.25" x14ac:dyDescent="0.25">
      <c r="A26" s="329" t="s">
        <v>693</v>
      </c>
      <c r="B26" s="271" t="s">
        <v>694</v>
      </c>
      <c r="C26" s="271">
        <v>0</v>
      </c>
      <c r="D26" s="271">
        <v>0</v>
      </c>
      <c r="E26" s="271">
        <v>0</v>
      </c>
      <c r="F26" s="2"/>
      <c r="G26" s="2"/>
    </row>
    <row r="27" spans="1:7" x14ac:dyDescent="0.25">
      <c r="A27" s="331"/>
      <c r="B27" s="217"/>
      <c r="C27" s="217"/>
      <c r="D27" s="217"/>
      <c r="E27" s="217"/>
      <c r="F27" s="2"/>
      <c r="G27" s="2"/>
    </row>
    <row r="28" spans="1:7" x14ac:dyDescent="0.25">
      <c r="A28" s="332"/>
      <c r="B28" s="217"/>
      <c r="C28" s="217"/>
      <c r="D28" s="217"/>
      <c r="E28" s="217"/>
      <c r="F28" s="2"/>
      <c r="G28" s="2"/>
    </row>
    <row r="29" spans="1:7" x14ac:dyDescent="0.25">
      <c r="A29" s="332"/>
      <c r="B29" s="217"/>
      <c r="C29" s="217"/>
      <c r="D29" s="217"/>
      <c r="E29" s="217"/>
      <c r="F29" s="2"/>
      <c r="G29" s="2"/>
    </row>
    <row r="30" spans="1:7" ht="29.25" x14ac:dyDescent="0.25">
      <c r="A30" s="329" t="s">
        <v>695</v>
      </c>
      <c r="B30" s="271"/>
      <c r="C30" s="271">
        <v>0</v>
      </c>
      <c r="D30" s="271">
        <v>0</v>
      </c>
      <c r="E30" s="271">
        <v>0</v>
      </c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</sheetData>
  <sheetProtection selectLockedCells="1" selectUnlockedCells="1"/>
  <mergeCells count="3">
    <mergeCell ref="A2:E2"/>
    <mergeCell ref="A3:E3"/>
    <mergeCell ref="A4:E4"/>
  </mergeCells>
  <pageMargins left="0.70833333333333337" right="0.70833333333333337" top="0.74791666666666667" bottom="0.74791666666666667" header="0.51180555555555551" footer="0.51180555555555551"/>
  <pageSetup paperSize="9" firstPageNumber="0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  <pageSetUpPr fitToPage="1"/>
  </sheetPr>
  <dimension ref="A1:L119"/>
  <sheetViews>
    <sheetView workbookViewId="0">
      <selection activeCell="A2" sqref="A2"/>
    </sheetView>
  </sheetViews>
  <sheetFormatPr defaultRowHeight="15" x14ac:dyDescent="0.25"/>
  <cols>
    <col min="2" max="2" width="103.7109375" style="46" customWidth="1"/>
    <col min="4" max="4" width="15.140625" customWidth="1"/>
    <col min="5" max="5" width="20.5703125" customWidth="1"/>
    <col min="6" max="6" width="21.42578125" customWidth="1"/>
    <col min="7" max="7" width="19.28515625" customWidth="1"/>
  </cols>
  <sheetData>
    <row r="1" spans="1:12" ht="34.35" customHeight="1" x14ac:dyDescent="0.25">
      <c r="B1" s="358" t="s">
        <v>696</v>
      </c>
      <c r="C1" s="358"/>
      <c r="D1" s="358"/>
      <c r="E1" s="358"/>
    </row>
    <row r="2" spans="1:12" ht="29.25" customHeight="1" x14ac:dyDescent="0.25">
      <c r="A2" s="359" t="s">
        <v>697</v>
      </c>
      <c r="B2" s="359"/>
      <c r="C2" s="359"/>
      <c r="D2" s="359"/>
      <c r="E2" s="359"/>
      <c r="F2" s="359"/>
      <c r="G2" s="359"/>
    </row>
    <row r="3" spans="1:12" x14ac:dyDescent="0.25">
      <c r="A3" s="2"/>
      <c r="B3" s="310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x14ac:dyDescent="0.25">
      <c r="A4" s="350" t="s">
        <v>698</v>
      </c>
      <c r="B4" s="350"/>
      <c r="C4" s="350"/>
      <c r="D4" s="350"/>
      <c r="E4" s="350"/>
      <c r="F4" s="350"/>
      <c r="G4" s="350"/>
      <c r="H4" s="2"/>
      <c r="I4" s="2"/>
      <c r="J4" s="2"/>
      <c r="K4" s="2"/>
      <c r="L4" s="2"/>
    </row>
    <row r="5" spans="1:12" x14ac:dyDescent="0.25">
      <c r="A5" s="2"/>
      <c r="B5" s="310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264" t="s">
        <v>644</v>
      </c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39" x14ac:dyDescent="0.25">
      <c r="A7" s="4" t="s">
        <v>4</v>
      </c>
      <c r="B7" s="5" t="s">
        <v>5</v>
      </c>
      <c r="C7" s="6" t="s">
        <v>6</v>
      </c>
      <c r="D7" s="335" t="s">
        <v>699</v>
      </c>
      <c r="E7" s="335" t="s">
        <v>700</v>
      </c>
      <c r="F7" s="335" t="s">
        <v>701</v>
      </c>
      <c r="G7" s="335" t="s">
        <v>702</v>
      </c>
      <c r="H7" s="2"/>
      <c r="I7" s="2"/>
      <c r="J7" s="2"/>
      <c r="K7" s="2"/>
      <c r="L7" s="2"/>
    </row>
    <row r="8" spans="1:12" x14ac:dyDescent="0.25">
      <c r="A8" s="85" t="s">
        <v>15</v>
      </c>
      <c r="B8" s="86" t="s">
        <v>168</v>
      </c>
      <c r="C8" s="86" t="s">
        <v>169</v>
      </c>
      <c r="D8" s="12">
        <v>71118012</v>
      </c>
      <c r="E8" s="336">
        <f t="shared" ref="E8:E20" si="0">PRODUCT(D8,1.008)</f>
        <v>71686956.096000001</v>
      </c>
      <c r="F8" s="336">
        <f t="shared" ref="F8:F20" si="1">PRODUCT(E8,1.008)</f>
        <v>72260451.744768009</v>
      </c>
      <c r="G8" s="336">
        <f t="shared" ref="G8:G20" si="2">PRODUCT(F8,1.008)</f>
        <v>72838535.358726159</v>
      </c>
      <c r="H8" s="13"/>
      <c r="I8" s="2"/>
      <c r="J8" s="2"/>
      <c r="K8" s="2"/>
      <c r="L8" s="2"/>
    </row>
    <row r="9" spans="1:12" x14ac:dyDescent="0.25">
      <c r="A9" s="85" t="s">
        <v>18</v>
      </c>
      <c r="B9" s="86" t="s">
        <v>170</v>
      </c>
      <c r="C9" s="88" t="s">
        <v>171</v>
      </c>
      <c r="D9" s="12">
        <v>1689975</v>
      </c>
      <c r="E9" s="336">
        <f t="shared" si="0"/>
        <v>1703494.8</v>
      </c>
      <c r="F9" s="336">
        <f t="shared" si="1"/>
        <v>1717122.7584000002</v>
      </c>
      <c r="G9" s="336">
        <f t="shared" si="2"/>
        <v>1730859.7404672003</v>
      </c>
      <c r="H9" s="13"/>
      <c r="I9" s="2"/>
      <c r="J9" s="2"/>
      <c r="K9" s="2"/>
      <c r="L9" s="2"/>
    </row>
    <row r="10" spans="1:12" x14ac:dyDescent="0.25">
      <c r="A10" s="85" t="s">
        <v>21</v>
      </c>
      <c r="B10" s="86" t="s">
        <v>172</v>
      </c>
      <c r="C10" s="88" t="s">
        <v>173</v>
      </c>
      <c r="D10" s="12">
        <v>1300000</v>
      </c>
      <c r="E10" s="336">
        <f t="shared" si="0"/>
        <v>1310400</v>
      </c>
      <c r="F10" s="336">
        <f t="shared" si="1"/>
        <v>1320883.2</v>
      </c>
      <c r="G10" s="336">
        <f t="shared" si="2"/>
        <v>1331450.2656</v>
      </c>
      <c r="H10" s="13"/>
      <c r="I10" s="2"/>
      <c r="J10" s="2"/>
      <c r="K10" s="2"/>
      <c r="L10" s="2"/>
    </row>
    <row r="11" spans="1:12" x14ac:dyDescent="0.25">
      <c r="A11" s="85" t="s">
        <v>24</v>
      </c>
      <c r="B11" s="86" t="s">
        <v>174</v>
      </c>
      <c r="C11" s="88" t="s">
        <v>175</v>
      </c>
      <c r="D11" s="12">
        <v>421000</v>
      </c>
      <c r="E11" s="336">
        <f t="shared" si="0"/>
        <v>424368</v>
      </c>
      <c r="F11" s="336">
        <f t="shared" si="1"/>
        <v>427762.94400000002</v>
      </c>
      <c r="G11" s="336">
        <f t="shared" si="2"/>
        <v>431185.04755200003</v>
      </c>
      <c r="H11" s="13"/>
      <c r="I11" s="2"/>
      <c r="J11" s="2"/>
      <c r="K11" s="2"/>
      <c r="L11" s="2"/>
    </row>
    <row r="12" spans="1:12" x14ac:dyDescent="0.25">
      <c r="A12" s="85" t="s">
        <v>27</v>
      </c>
      <c r="B12" s="86" t="s">
        <v>176</v>
      </c>
      <c r="C12" s="88" t="s">
        <v>177</v>
      </c>
      <c r="D12" s="12">
        <v>1300000</v>
      </c>
      <c r="E12" s="336">
        <f t="shared" si="0"/>
        <v>1310400</v>
      </c>
      <c r="F12" s="336">
        <f t="shared" si="1"/>
        <v>1320883.2</v>
      </c>
      <c r="G12" s="336">
        <f t="shared" si="2"/>
        <v>1331450.2656</v>
      </c>
      <c r="H12" s="13"/>
      <c r="I12" s="2"/>
      <c r="J12" s="2"/>
      <c r="K12" s="2"/>
      <c r="L12" s="2"/>
    </row>
    <row r="13" spans="1:12" x14ac:dyDescent="0.25">
      <c r="A13" s="85" t="s">
        <v>30</v>
      </c>
      <c r="B13" s="86" t="s">
        <v>178</v>
      </c>
      <c r="C13" s="88" t="s">
        <v>179</v>
      </c>
      <c r="D13" s="12">
        <v>2318761</v>
      </c>
      <c r="E13" s="336">
        <f t="shared" si="0"/>
        <v>2337311.088</v>
      </c>
      <c r="F13" s="336">
        <f t="shared" si="1"/>
        <v>2356009.5767040001</v>
      </c>
      <c r="G13" s="336">
        <f t="shared" si="2"/>
        <v>2374857.6533176322</v>
      </c>
      <c r="H13" s="13"/>
      <c r="I13" s="2"/>
      <c r="J13" s="2"/>
      <c r="K13" s="2"/>
      <c r="L13" s="2"/>
    </row>
    <row r="14" spans="1:12" x14ac:dyDescent="0.25">
      <c r="A14" s="85" t="s">
        <v>33</v>
      </c>
      <c r="B14" s="11" t="s">
        <v>180</v>
      </c>
      <c r="C14" s="88" t="s">
        <v>181</v>
      </c>
      <c r="D14" s="12">
        <v>578000</v>
      </c>
      <c r="E14" s="336">
        <f t="shared" si="0"/>
        <v>582624</v>
      </c>
      <c r="F14" s="336">
        <f t="shared" si="1"/>
        <v>587284.99199999997</v>
      </c>
      <c r="G14" s="336">
        <f t="shared" si="2"/>
        <v>591983.27193599998</v>
      </c>
      <c r="H14" s="13"/>
      <c r="I14" s="2"/>
      <c r="J14" s="2"/>
      <c r="K14" s="2"/>
      <c r="L14" s="2"/>
    </row>
    <row r="15" spans="1:12" x14ac:dyDescent="0.25">
      <c r="A15" s="85" t="s">
        <v>36</v>
      </c>
      <c r="B15" s="11" t="s">
        <v>182</v>
      </c>
      <c r="C15" s="88" t="s">
        <v>183</v>
      </c>
      <c r="D15" s="12">
        <f>SUM(KIADÁSOK!G14)</f>
        <v>319713</v>
      </c>
      <c r="E15" s="336">
        <f t="shared" si="0"/>
        <v>322270.70400000003</v>
      </c>
      <c r="F15" s="336">
        <f t="shared" si="1"/>
        <v>324848.86963200005</v>
      </c>
      <c r="G15" s="336">
        <f t="shared" si="2"/>
        <v>327447.66058905603</v>
      </c>
      <c r="H15" s="13"/>
      <c r="I15" s="2"/>
      <c r="J15" s="2"/>
      <c r="K15" s="2"/>
      <c r="L15" s="2"/>
    </row>
    <row r="16" spans="1:12" x14ac:dyDescent="0.25">
      <c r="A16" s="85" t="s">
        <v>39</v>
      </c>
      <c r="B16" s="86" t="s">
        <v>184</v>
      </c>
      <c r="C16" s="88" t="s">
        <v>185</v>
      </c>
      <c r="D16" s="12">
        <v>80894892</v>
      </c>
      <c r="E16" s="336">
        <f t="shared" si="0"/>
        <v>81542051.136000007</v>
      </c>
      <c r="F16" s="336">
        <f t="shared" si="1"/>
        <v>82194387.545088008</v>
      </c>
      <c r="G16" s="336">
        <f t="shared" si="2"/>
        <v>82851942.645448714</v>
      </c>
      <c r="H16" s="13"/>
      <c r="I16" s="2"/>
      <c r="J16" s="2"/>
      <c r="K16" s="2"/>
      <c r="L16" s="2"/>
    </row>
    <row r="17" spans="1:12" x14ac:dyDescent="0.25">
      <c r="A17" s="85" t="s">
        <v>42</v>
      </c>
      <c r="B17" s="11" t="s">
        <v>186</v>
      </c>
      <c r="C17" s="88" t="s">
        <v>187</v>
      </c>
      <c r="D17" s="12">
        <v>8305848</v>
      </c>
      <c r="E17" s="336">
        <f t="shared" si="0"/>
        <v>8372294.784</v>
      </c>
      <c r="F17" s="336">
        <f t="shared" si="1"/>
        <v>8439273.1422719993</v>
      </c>
      <c r="G17" s="336">
        <f t="shared" si="2"/>
        <v>8506787.3274101745</v>
      </c>
      <c r="H17" s="13"/>
      <c r="I17" s="2"/>
      <c r="J17" s="2"/>
      <c r="K17" s="2"/>
      <c r="L17" s="2"/>
    </row>
    <row r="18" spans="1:12" x14ac:dyDescent="0.25">
      <c r="A18" s="85" t="s">
        <v>45</v>
      </c>
      <c r="B18" s="11" t="s">
        <v>188</v>
      </c>
      <c r="C18" s="88" t="s">
        <v>189</v>
      </c>
      <c r="D18" s="12">
        <v>920000</v>
      </c>
      <c r="E18" s="336">
        <f t="shared" si="0"/>
        <v>927360</v>
      </c>
      <c r="F18" s="336">
        <f t="shared" si="1"/>
        <v>934778.88</v>
      </c>
      <c r="G18" s="336">
        <f t="shared" si="2"/>
        <v>942257.11103999999</v>
      </c>
      <c r="H18" s="13"/>
      <c r="I18" s="2"/>
      <c r="J18" s="2"/>
      <c r="K18" s="2"/>
      <c r="L18" s="2"/>
    </row>
    <row r="19" spans="1:12" x14ac:dyDescent="0.25">
      <c r="A19" s="85" t="s">
        <v>48</v>
      </c>
      <c r="B19" s="11" t="s">
        <v>190</v>
      </c>
      <c r="C19" s="88" t="s">
        <v>191</v>
      </c>
      <c r="D19" s="12">
        <f>SUM(KIADÁSOK!G18)</f>
        <v>0</v>
      </c>
      <c r="E19" s="336">
        <f t="shared" si="0"/>
        <v>0</v>
      </c>
      <c r="F19" s="336">
        <f t="shared" si="1"/>
        <v>0</v>
      </c>
      <c r="G19" s="336">
        <f t="shared" si="2"/>
        <v>0</v>
      </c>
      <c r="H19" s="13"/>
      <c r="I19" s="2"/>
      <c r="J19" s="2"/>
      <c r="K19" s="2"/>
      <c r="L19" s="2"/>
    </row>
    <row r="20" spans="1:12" x14ac:dyDescent="0.25">
      <c r="A20" s="85" t="s">
        <v>51</v>
      </c>
      <c r="B20" s="11" t="s">
        <v>192</v>
      </c>
      <c r="C20" s="88" t="s">
        <v>193</v>
      </c>
      <c r="D20" s="12">
        <f>SUM(D17:D19)</f>
        <v>9225848</v>
      </c>
      <c r="E20" s="336">
        <f t="shared" si="0"/>
        <v>9299654.784</v>
      </c>
      <c r="F20" s="336">
        <f t="shared" si="1"/>
        <v>9374052.0222720001</v>
      </c>
      <c r="G20" s="336">
        <f t="shared" si="2"/>
        <v>9449044.4384501763</v>
      </c>
      <c r="H20" s="13"/>
      <c r="I20" s="2"/>
      <c r="J20" s="2"/>
      <c r="K20" s="2"/>
      <c r="L20" s="2"/>
    </row>
    <row r="21" spans="1:12" x14ac:dyDescent="0.25">
      <c r="A21" s="85" t="s">
        <v>54</v>
      </c>
      <c r="B21" s="299" t="s">
        <v>194</v>
      </c>
      <c r="C21" s="300" t="s">
        <v>195</v>
      </c>
      <c r="D21" s="18">
        <f>D16+D20</f>
        <v>90120740</v>
      </c>
      <c r="E21" s="337">
        <f>SUM(E8:E20)</f>
        <v>179819185.39200002</v>
      </c>
      <c r="F21" s="337">
        <f>SUM(F8:F20)</f>
        <v>181257738.87513602</v>
      </c>
      <c r="G21" s="337">
        <f>SUM(G8:G20)</f>
        <v>182707800.7861371</v>
      </c>
      <c r="H21" s="13"/>
      <c r="I21" s="2"/>
      <c r="J21" s="2"/>
      <c r="K21" s="2"/>
      <c r="L21" s="2"/>
    </row>
    <row r="22" spans="1:12" x14ac:dyDescent="0.25">
      <c r="A22" s="85" t="s">
        <v>57</v>
      </c>
      <c r="B22" s="104" t="s">
        <v>196</v>
      </c>
      <c r="C22" s="300" t="s">
        <v>197</v>
      </c>
      <c r="D22" s="18">
        <v>16585206</v>
      </c>
      <c r="E22" s="337">
        <f t="shared" ref="E22:E25" si="3">PRODUCT(D22,1.008)</f>
        <v>16717887.648</v>
      </c>
      <c r="F22" s="337">
        <f t="shared" ref="F22:F24" si="4">PRODUCT(E22,1.008)</f>
        <v>16851630.749184001</v>
      </c>
      <c r="G22" s="337">
        <f t="shared" ref="G22:G24" si="5">PRODUCT(F22,1.008)</f>
        <v>16986443.795177475</v>
      </c>
      <c r="H22" s="13"/>
      <c r="I22" s="2"/>
      <c r="J22" s="2"/>
      <c r="K22" s="2"/>
      <c r="L22" s="2"/>
    </row>
    <row r="23" spans="1:12" x14ac:dyDescent="0.25">
      <c r="A23" s="85" t="s">
        <v>60</v>
      </c>
      <c r="B23" s="11" t="s">
        <v>198</v>
      </c>
      <c r="C23" s="88" t="s">
        <v>199</v>
      </c>
      <c r="D23" s="12">
        <v>347347</v>
      </c>
      <c r="E23" s="336">
        <f t="shared" si="3"/>
        <v>350125.77600000001</v>
      </c>
      <c r="F23" s="336">
        <f t="shared" si="4"/>
        <v>352926.78220800002</v>
      </c>
      <c r="G23" s="336">
        <f t="shared" si="5"/>
        <v>355750.19646566402</v>
      </c>
      <c r="H23" s="13"/>
      <c r="I23" s="2"/>
      <c r="J23" s="2"/>
      <c r="K23" s="2"/>
      <c r="L23" s="2"/>
    </row>
    <row r="24" spans="1:12" x14ac:dyDescent="0.25">
      <c r="A24" s="85" t="s">
        <v>63</v>
      </c>
      <c r="B24" s="11" t="s">
        <v>200</v>
      </c>
      <c r="C24" s="88" t="s">
        <v>201</v>
      </c>
      <c r="D24" s="12">
        <v>31083873</v>
      </c>
      <c r="E24" s="336">
        <f t="shared" si="3"/>
        <v>31332543.984000001</v>
      </c>
      <c r="F24" s="336">
        <f t="shared" si="4"/>
        <v>31583204.335872002</v>
      </c>
      <c r="G24" s="336">
        <f t="shared" si="5"/>
        <v>31835869.970558979</v>
      </c>
      <c r="H24" s="13"/>
      <c r="I24" s="2"/>
      <c r="J24" s="2"/>
      <c r="K24" s="2"/>
      <c r="L24" s="2"/>
    </row>
    <row r="25" spans="1:12" x14ac:dyDescent="0.25">
      <c r="A25" s="85" t="s">
        <v>66</v>
      </c>
      <c r="B25" s="11" t="s">
        <v>202</v>
      </c>
      <c r="C25" s="88" t="s">
        <v>203</v>
      </c>
      <c r="D25" s="12">
        <f>SUM(KIADÁSOK!G24)</f>
        <v>0</v>
      </c>
      <c r="E25" s="336">
        <f t="shared" si="3"/>
        <v>0</v>
      </c>
      <c r="F25" s="336">
        <v>0</v>
      </c>
      <c r="G25" s="336">
        <v>0</v>
      </c>
      <c r="H25" s="13"/>
      <c r="I25" s="2"/>
      <c r="J25" s="2"/>
      <c r="K25" s="2"/>
      <c r="L25" s="2"/>
    </row>
    <row r="26" spans="1:12" x14ac:dyDescent="0.25">
      <c r="A26" s="85" t="s">
        <v>69</v>
      </c>
      <c r="B26" s="21" t="s">
        <v>204</v>
      </c>
      <c r="C26" s="92" t="s">
        <v>205</v>
      </c>
      <c r="D26" s="18">
        <f>SUM(D23:D25)</f>
        <v>31431220</v>
      </c>
      <c r="E26" s="337">
        <f>SUM(E23:E25)</f>
        <v>31682669.760000002</v>
      </c>
      <c r="F26" s="337">
        <f>SUM(F23:F25)</f>
        <v>31936131.118080001</v>
      </c>
      <c r="G26" s="337">
        <f>SUM(G23:G25)</f>
        <v>32191620.167024642</v>
      </c>
      <c r="H26" s="13"/>
      <c r="I26" s="2"/>
      <c r="J26" s="2"/>
      <c r="K26" s="2"/>
      <c r="L26" s="2"/>
    </row>
    <row r="27" spans="1:12" x14ac:dyDescent="0.25">
      <c r="A27" s="85" t="s">
        <v>72</v>
      </c>
      <c r="B27" s="11" t="s">
        <v>206</v>
      </c>
      <c r="C27" s="88" t="s">
        <v>207</v>
      </c>
      <c r="D27" s="12">
        <v>3810</v>
      </c>
      <c r="E27" s="336">
        <f t="shared" ref="E27:E28" si="6">PRODUCT(D27,1.008)</f>
        <v>3840.48</v>
      </c>
      <c r="F27" s="336">
        <f t="shared" ref="F27:F28" si="7">PRODUCT(E27,1.008)</f>
        <v>3871.2038400000001</v>
      </c>
      <c r="G27" s="336">
        <f t="shared" ref="G27:G28" si="8">PRODUCT(F27,1.008)</f>
        <v>3902.1734707200003</v>
      </c>
      <c r="H27" s="13"/>
      <c r="I27" s="2"/>
      <c r="J27" s="2"/>
      <c r="K27" s="2"/>
      <c r="L27" s="2"/>
    </row>
    <row r="28" spans="1:12" x14ac:dyDescent="0.25">
      <c r="A28" s="85" t="s">
        <v>75</v>
      </c>
      <c r="B28" s="11" t="s">
        <v>208</v>
      </c>
      <c r="C28" s="88" t="s">
        <v>209</v>
      </c>
      <c r="D28" s="12">
        <v>856115</v>
      </c>
      <c r="E28" s="336">
        <f t="shared" si="6"/>
        <v>862963.92</v>
      </c>
      <c r="F28" s="336">
        <f t="shared" si="7"/>
        <v>869867.63136</v>
      </c>
      <c r="G28" s="336">
        <f t="shared" si="8"/>
        <v>876826.57241088001</v>
      </c>
      <c r="H28" s="13"/>
      <c r="I28" s="2"/>
      <c r="J28" s="2"/>
      <c r="K28" s="2"/>
      <c r="L28" s="2"/>
    </row>
    <row r="29" spans="1:12" x14ac:dyDescent="0.25">
      <c r="A29" s="85" t="s">
        <v>78</v>
      </c>
      <c r="B29" s="21" t="s">
        <v>210</v>
      </c>
      <c r="C29" s="92" t="s">
        <v>211</v>
      </c>
      <c r="D29" s="18">
        <f>SUM(D27:D28)</f>
        <v>859925</v>
      </c>
      <c r="E29" s="337">
        <f>SUM(E27:E28)</f>
        <v>866804.4</v>
      </c>
      <c r="F29" s="337">
        <f>SUM(F27:F28)</f>
        <v>873738.83519999997</v>
      </c>
      <c r="G29" s="337">
        <f>SUM(G27:G28)</f>
        <v>880728.74588159996</v>
      </c>
      <c r="H29" s="13"/>
      <c r="I29" s="2"/>
      <c r="J29" s="2"/>
      <c r="K29" s="2"/>
      <c r="L29" s="2"/>
    </row>
    <row r="30" spans="1:12" x14ac:dyDescent="0.25">
      <c r="A30" s="85" t="s">
        <v>81</v>
      </c>
      <c r="B30" s="11" t="s">
        <v>212</v>
      </c>
      <c r="C30" s="88" t="s">
        <v>213</v>
      </c>
      <c r="D30" s="12">
        <v>13046349</v>
      </c>
      <c r="E30" s="336">
        <f t="shared" ref="E30:E36" si="9">PRODUCT(D30,1.008)</f>
        <v>13150719.791999999</v>
      </c>
      <c r="F30" s="336">
        <f t="shared" ref="F30:F36" si="10">PRODUCT(E30,1.008)</f>
        <v>13255925.550336</v>
      </c>
      <c r="G30" s="336">
        <f t="shared" ref="G30:G36" si="11">PRODUCT(F30,1.008)</f>
        <v>13361972.954738688</v>
      </c>
      <c r="H30" s="13"/>
      <c r="I30" s="2"/>
      <c r="J30" s="2"/>
      <c r="K30" s="2"/>
      <c r="L30" s="2"/>
    </row>
    <row r="31" spans="1:12" x14ac:dyDescent="0.25">
      <c r="A31" s="85" t="s">
        <v>84</v>
      </c>
      <c r="B31" s="11" t="s">
        <v>214</v>
      </c>
      <c r="C31" s="88" t="s">
        <v>215</v>
      </c>
      <c r="D31" s="12">
        <f>SUM(KIADÁSOK!G30)</f>
        <v>0</v>
      </c>
      <c r="E31" s="336">
        <f t="shared" si="9"/>
        <v>0</v>
      </c>
      <c r="F31" s="336">
        <f t="shared" si="10"/>
        <v>0</v>
      </c>
      <c r="G31" s="336">
        <f t="shared" si="11"/>
        <v>0</v>
      </c>
      <c r="H31" s="13"/>
      <c r="I31" s="2"/>
      <c r="J31" s="2"/>
      <c r="K31" s="2"/>
      <c r="L31" s="2"/>
    </row>
    <row r="32" spans="1:12" x14ac:dyDescent="0.25">
      <c r="A32" s="85" t="s">
        <v>87</v>
      </c>
      <c r="B32" s="11" t="s">
        <v>216</v>
      </c>
      <c r="C32" s="88" t="s">
        <v>217</v>
      </c>
      <c r="D32" s="12">
        <f>SUM(KIADÁSOK!G31)</f>
        <v>0</v>
      </c>
      <c r="E32" s="336">
        <f t="shared" si="9"/>
        <v>0</v>
      </c>
      <c r="F32" s="336">
        <f t="shared" si="10"/>
        <v>0</v>
      </c>
      <c r="G32" s="336">
        <f t="shared" si="11"/>
        <v>0</v>
      </c>
      <c r="H32" s="13"/>
      <c r="I32" s="2"/>
      <c r="J32" s="2"/>
      <c r="K32" s="2"/>
      <c r="L32" s="2"/>
    </row>
    <row r="33" spans="1:12" x14ac:dyDescent="0.25">
      <c r="A33" s="85" t="s">
        <v>90</v>
      </c>
      <c r="B33" s="11" t="s">
        <v>218</v>
      </c>
      <c r="C33" s="88" t="s">
        <v>219</v>
      </c>
      <c r="D33" s="12">
        <v>2859932</v>
      </c>
      <c r="E33" s="336">
        <f t="shared" si="9"/>
        <v>2882811.4560000002</v>
      </c>
      <c r="F33" s="336">
        <f t="shared" si="10"/>
        <v>2905873.9476480004</v>
      </c>
      <c r="G33" s="336">
        <f t="shared" si="11"/>
        <v>2929120.9392291843</v>
      </c>
      <c r="H33" s="13"/>
      <c r="I33" s="2"/>
      <c r="J33" s="2"/>
      <c r="K33" s="2"/>
      <c r="L33" s="2"/>
    </row>
    <row r="34" spans="1:12" x14ac:dyDescent="0.25">
      <c r="A34" s="85" t="s">
        <v>93</v>
      </c>
      <c r="B34" s="303" t="s">
        <v>220</v>
      </c>
      <c r="C34" s="88" t="s">
        <v>221</v>
      </c>
      <c r="D34" s="12">
        <v>2861551</v>
      </c>
      <c r="E34" s="336">
        <f t="shared" si="9"/>
        <v>2884443.4079999998</v>
      </c>
      <c r="F34" s="336">
        <f t="shared" si="10"/>
        <v>2907518.9552639998</v>
      </c>
      <c r="G34" s="336">
        <f t="shared" si="11"/>
        <v>2930779.1069061118</v>
      </c>
      <c r="H34" s="13"/>
      <c r="I34" s="2"/>
      <c r="J34" s="2"/>
      <c r="K34" s="2"/>
      <c r="L34" s="2"/>
    </row>
    <row r="35" spans="1:12" x14ac:dyDescent="0.25">
      <c r="A35" s="85" t="s">
        <v>96</v>
      </c>
      <c r="B35" s="11" t="s">
        <v>222</v>
      </c>
      <c r="C35" s="88" t="s">
        <v>223</v>
      </c>
      <c r="D35" s="12">
        <v>6429625</v>
      </c>
      <c r="E35" s="336">
        <f t="shared" si="9"/>
        <v>6481062</v>
      </c>
      <c r="F35" s="336">
        <f t="shared" si="10"/>
        <v>6532910.4960000003</v>
      </c>
      <c r="G35" s="336">
        <f t="shared" si="11"/>
        <v>6585173.779968</v>
      </c>
      <c r="H35" s="13"/>
      <c r="I35" s="2"/>
      <c r="J35" s="2"/>
      <c r="K35" s="2"/>
      <c r="L35" s="2"/>
    </row>
    <row r="36" spans="1:12" x14ac:dyDescent="0.25">
      <c r="A36" s="85" t="s">
        <v>99</v>
      </c>
      <c r="B36" s="11" t="s">
        <v>224</v>
      </c>
      <c r="C36" s="88" t="s">
        <v>225</v>
      </c>
      <c r="D36" s="12">
        <v>19823115</v>
      </c>
      <c r="E36" s="336">
        <f t="shared" si="9"/>
        <v>19981699.920000002</v>
      </c>
      <c r="F36" s="336">
        <f t="shared" si="10"/>
        <v>20141553.519360002</v>
      </c>
      <c r="G36" s="336">
        <f t="shared" si="11"/>
        <v>20302685.94751488</v>
      </c>
      <c r="H36" s="13"/>
      <c r="I36" s="2"/>
      <c r="J36" s="2"/>
      <c r="K36" s="2"/>
      <c r="L36" s="2"/>
    </row>
    <row r="37" spans="1:12" x14ac:dyDescent="0.25">
      <c r="A37" s="85" t="s">
        <v>102</v>
      </c>
      <c r="B37" s="21" t="s">
        <v>226</v>
      </c>
      <c r="C37" s="92" t="s">
        <v>227</v>
      </c>
      <c r="D37" s="18">
        <f>SUM(D30:D36)</f>
        <v>45020572</v>
      </c>
      <c r="E37" s="337">
        <f>SUM(E30:E36)</f>
        <v>45380736.576000005</v>
      </c>
      <c r="F37" s="337">
        <f>SUM(F30:F36)</f>
        <v>45743782.468607999</v>
      </c>
      <c r="G37" s="337">
        <f>SUM(G30:G36)</f>
        <v>46109732.728356868</v>
      </c>
      <c r="H37" s="13"/>
      <c r="I37" s="2"/>
      <c r="J37" s="2"/>
      <c r="K37" s="2"/>
      <c r="L37" s="2"/>
    </row>
    <row r="38" spans="1:12" x14ac:dyDescent="0.25">
      <c r="A38" s="85" t="s">
        <v>105</v>
      </c>
      <c r="B38" s="11" t="s">
        <v>228</v>
      </c>
      <c r="C38" s="88" t="s">
        <v>229</v>
      </c>
      <c r="D38" s="12">
        <f>SUM(KIADÁSOK!G37)</f>
        <v>3490</v>
      </c>
      <c r="E38" s="336">
        <f t="shared" ref="E38:E39" si="12">PRODUCT(D38,1.008)</f>
        <v>3517.92</v>
      </c>
      <c r="F38" s="336">
        <f t="shared" ref="F38:F39" si="13">PRODUCT(E38,1.008)</f>
        <v>3546.0633600000001</v>
      </c>
      <c r="G38" s="336">
        <f t="shared" ref="G38:G39" si="14">PRODUCT(F38,1.008)</f>
        <v>3574.4318668800001</v>
      </c>
      <c r="H38" s="13"/>
      <c r="I38" s="2"/>
      <c r="J38" s="2"/>
      <c r="K38" s="2"/>
      <c r="L38" s="2"/>
    </row>
    <row r="39" spans="1:12" x14ac:dyDescent="0.25">
      <c r="A39" s="85" t="s">
        <v>108</v>
      </c>
      <c r="B39" s="11" t="s">
        <v>230</v>
      </c>
      <c r="C39" s="88" t="s">
        <v>231</v>
      </c>
      <c r="D39" s="12">
        <v>274000</v>
      </c>
      <c r="E39" s="336">
        <f t="shared" si="12"/>
        <v>276192</v>
      </c>
      <c r="F39" s="336">
        <f t="shared" si="13"/>
        <v>278401.53600000002</v>
      </c>
      <c r="G39" s="336">
        <f t="shared" si="14"/>
        <v>280628.748288</v>
      </c>
      <c r="H39" s="13"/>
      <c r="I39" s="2"/>
      <c r="J39" s="2"/>
      <c r="K39" s="2"/>
      <c r="L39" s="2"/>
    </row>
    <row r="40" spans="1:12" x14ac:dyDescent="0.25">
      <c r="A40" s="85" t="s">
        <v>111</v>
      </c>
      <c r="B40" s="21" t="s">
        <v>232</v>
      </c>
      <c r="C40" s="92" t="s">
        <v>233</v>
      </c>
      <c r="D40" s="18">
        <f>SUM(D38:D39)</f>
        <v>277490</v>
      </c>
      <c r="E40" s="337">
        <f>SUM(E38:E39)</f>
        <v>279709.92</v>
      </c>
      <c r="F40" s="337">
        <f>SUM(F38:F39)</f>
        <v>281947.59935999999</v>
      </c>
      <c r="G40" s="337">
        <f>SUM(G38:G39)</f>
        <v>284203.18015487998</v>
      </c>
      <c r="H40" s="13"/>
      <c r="I40" s="2"/>
      <c r="J40" s="2"/>
      <c r="K40" s="2"/>
      <c r="L40" s="2"/>
    </row>
    <row r="41" spans="1:12" x14ac:dyDescent="0.25">
      <c r="A41" s="85" t="s">
        <v>114</v>
      </c>
      <c r="B41" s="11" t="s">
        <v>234</v>
      </c>
      <c r="C41" s="88" t="s">
        <v>235</v>
      </c>
      <c r="D41" s="12">
        <v>11408000</v>
      </c>
      <c r="E41" s="336">
        <f t="shared" ref="E41:E45" si="15">PRODUCT(D41,1.008)</f>
        <v>11499264</v>
      </c>
      <c r="F41" s="336">
        <f t="shared" ref="F41:F45" si="16">PRODUCT(E41,1.008)</f>
        <v>11591258.112</v>
      </c>
      <c r="G41" s="336">
        <f t="shared" ref="G41:G45" si="17">PRODUCT(F41,1.008)</f>
        <v>11683988.176896</v>
      </c>
      <c r="H41" s="13"/>
      <c r="I41" s="2"/>
      <c r="J41" s="2"/>
      <c r="K41" s="2"/>
      <c r="L41" s="2"/>
    </row>
    <row r="42" spans="1:12" x14ac:dyDescent="0.25">
      <c r="A42" s="85" t="s">
        <v>117</v>
      </c>
      <c r="B42" s="11" t="s">
        <v>236</v>
      </c>
      <c r="C42" s="88" t="s">
        <v>237</v>
      </c>
      <c r="D42" s="12">
        <v>18366024</v>
      </c>
      <c r="E42" s="336">
        <f t="shared" si="15"/>
        <v>18512952.192000002</v>
      </c>
      <c r="F42" s="336">
        <f t="shared" si="16"/>
        <v>18661055.809536003</v>
      </c>
      <c r="G42" s="336">
        <f t="shared" si="17"/>
        <v>18810344.256012291</v>
      </c>
      <c r="H42" s="13"/>
      <c r="I42" s="2"/>
      <c r="J42" s="2"/>
      <c r="K42" s="2"/>
      <c r="L42" s="2"/>
    </row>
    <row r="43" spans="1:12" x14ac:dyDescent="0.25">
      <c r="A43" s="85" t="s">
        <v>120</v>
      </c>
      <c r="B43" s="11" t="s">
        <v>238</v>
      </c>
      <c r="C43" s="88" t="s">
        <v>239</v>
      </c>
      <c r="D43" s="12">
        <v>21263</v>
      </c>
      <c r="E43" s="336">
        <f t="shared" si="15"/>
        <v>21433.103999999999</v>
      </c>
      <c r="F43" s="336">
        <f t="shared" si="16"/>
        <v>21604.568832000001</v>
      </c>
      <c r="G43" s="336">
        <f t="shared" si="17"/>
        <v>21777.405382656001</v>
      </c>
      <c r="H43" s="13"/>
      <c r="I43" s="2"/>
      <c r="J43" s="2"/>
      <c r="K43" s="2"/>
      <c r="L43" s="2"/>
    </row>
    <row r="44" spans="1:12" x14ac:dyDescent="0.25">
      <c r="A44" s="85" t="s">
        <v>123</v>
      </c>
      <c r="B44" s="11" t="s">
        <v>240</v>
      </c>
      <c r="C44" s="88" t="s">
        <v>241</v>
      </c>
      <c r="D44" s="12">
        <f>SUM(KIADÁSOK!G43)</f>
        <v>0</v>
      </c>
      <c r="E44" s="336">
        <f t="shared" si="15"/>
        <v>0</v>
      </c>
      <c r="F44" s="336">
        <f t="shared" si="16"/>
        <v>0</v>
      </c>
      <c r="G44" s="336">
        <f t="shared" si="17"/>
        <v>0</v>
      </c>
      <c r="H44" s="13"/>
      <c r="I44" s="2"/>
      <c r="J44" s="2"/>
      <c r="K44" s="2"/>
      <c r="L44" s="2"/>
    </row>
    <row r="45" spans="1:12" x14ac:dyDescent="0.25">
      <c r="A45" s="85" t="s">
        <v>126</v>
      </c>
      <c r="B45" s="11" t="s">
        <v>242</v>
      </c>
      <c r="C45" s="88" t="s">
        <v>243</v>
      </c>
      <c r="D45" s="12">
        <v>40383</v>
      </c>
      <c r="E45" s="336">
        <f t="shared" si="15"/>
        <v>40706.063999999998</v>
      </c>
      <c r="F45" s="336">
        <f t="shared" si="16"/>
        <v>41031.712511999998</v>
      </c>
      <c r="G45" s="336">
        <f t="shared" si="17"/>
        <v>41359.966212095998</v>
      </c>
      <c r="H45" s="13"/>
      <c r="I45" s="2"/>
      <c r="J45" s="2"/>
      <c r="K45" s="2"/>
      <c r="L45" s="2"/>
    </row>
    <row r="46" spans="1:12" x14ac:dyDescent="0.25">
      <c r="A46" s="85" t="s">
        <v>129</v>
      </c>
      <c r="B46" s="21" t="s">
        <v>244</v>
      </c>
      <c r="C46" s="92" t="s">
        <v>245</v>
      </c>
      <c r="D46" s="18">
        <f>SUM(D41:D45)</f>
        <v>29835670</v>
      </c>
      <c r="E46" s="337">
        <f>SUM(E41:E45)</f>
        <v>30074355.359999999</v>
      </c>
      <c r="F46" s="337">
        <f>SUM(F41:F45)</f>
        <v>30314950.202880003</v>
      </c>
      <c r="G46" s="337">
        <f>SUM(G41:G45)</f>
        <v>30557469.804503042</v>
      </c>
      <c r="H46" s="13"/>
      <c r="I46" s="2"/>
      <c r="J46" s="2"/>
      <c r="K46" s="2"/>
      <c r="L46" s="2"/>
    </row>
    <row r="47" spans="1:12" x14ac:dyDescent="0.25">
      <c r="A47" s="85" t="s">
        <v>132</v>
      </c>
      <c r="B47" s="104" t="s">
        <v>246</v>
      </c>
      <c r="C47" s="300" t="s">
        <v>247</v>
      </c>
      <c r="D47" s="18">
        <f>SUM(D46,D40,D37,D29,D26)</f>
        <v>107424877</v>
      </c>
      <c r="E47" s="337">
        <f>SUM(E46,E40,E37,E29,E26)</f>
        <v>108284276.01600002</v>
      </c>
      <c r="F47" s="337">
        <f>SUM(F46,F40,F37,F29,F26)</f>
        <v>109150550.22412801</v>
      </c>
      <c r="G47" s="337">
        <f>SUM(G46,G40,G37,G29,G26)</f>
        <v>110023754.62592103</v>
      </c>
      <c r="H47" s="13"/>
      <c r="I47" s="2"/>
      <c r="J47" s="2"/>
      <c r="K47" s="2"/>
      <c r="L47" s="2"/>
    </row>
    <row r="48" spans="1:12" x14ac:dyDescent="0.25">
      <c r="A48" s="85" t="s">
        <v>248</v>
      </c>
      <c r="B48" s="77" t="s">
        <v>249</v>
      </c>
      <c r="C48" s="88" t="s">
        <v>250</v>
      </c>
      <c r="D48" s="12">
        <v>3946499</v>
      </c>
      <c r="E48" s="336">
        <f>PRODUCT(D48,1.008)</f>
        <v>3978070.9920000001</v>
      </c>
      <c r="F48" s="336">
        <f>PRODUCT(E48,1.008)</f>
        <v>4009895.559936</v>
      </c>
      <c r="G48" s="336">
        <f>PRODUCT(F48,1.008)</f>
        <v>4041974.7244154881</v>
      </c>
      <c r="H48" s="13"/>
      <c r="I48" s="2"/>
      <c r="J48" s="2"/>
      <c r="K48" s="2"/>
      <c r="L48" s="2"/>
    </row>
    <row r="49" spans="1:12" x14ac:dyDescent="0.25">
      <c r="A49" s="85" t="s">
        <v>251</v>
      </c>
      <c r="B49" s="137" t="s">
        <v>252</v>
      </c>
      <c r="C49" s="300" t="s">
        <v>253</v>
      </c>
      <c r="D49" s="18">
        <f>SUM(D48:D48)</f>
        <v>3946499</v>
      </c>
      <c r="E49" s="337">
        <f>SUM(E48:E48)</f>
        <v>3978070.9920000001</v>
      </c>
      <c r="F49" s="337">
        <f>SUM(F48:F48)</f>
        <v>4009895.559936</v>
      </c>
      <c r="G49" s="337">
        <f>SUM(G48:G48)</f>
        <v>4041974.7244154881</v>
      </c>
      <c r="H49" s="13"/>
      <c r="I49" s="2"/>
      <c r="J49" s="2"/>
      <c r="K49" s="2"/>
      <c r="L49" s="2"/>
    </row>
    <row r="50" spans="1:12" x14ac:dyDescent="0.25">
      <c r="A50" s="85" t="s">
        <v>254</v>
      </c>
      <c r="B50" s="110" t="s">
        <v>255</v>
      </c>
      <c r="C50" s="88" t="s">
        <v>256</v>
      </c>
      <c r="D50" s="12">
        <v>1549116</v>
      </c>
      <c r="E50" s="336">
        <f t="shared" ref="E50:E53" si="18">PRODUCT(D50,1.008)</f>
        <v>1561508.9280000001</v>
      </c>
      <c r="F50" s="336">
        <f t="shared" ref="F50:F53" si="19">PRODUCT(E50,1.008)</f>
        <v>1574000.999424</v>
      </c>
      <c r="G50" s="336">
        <f t="shared" ref="G50:G53" si="20">PRODUCT(F50,1.008)</f>
        <v>1586593.007419392</v>
      </c>
      <c r="H50" s="13"/>
      <c r="I50" s="2"/>
      <c r="J50" s="2"/>
      <c r="K50" s="2"/>
      <c r="L50" s="2"/>
    </row>
    <row r="51" spans="1:12" x14ac:dyDescent="0.25">
      <c r="A51" s="85" t="s">
        <v>257</v>
      </c>
      <c r="B51" s="110" t="s">
        <v>258</v>
      </c>
      <c r="C51" s="88" t="s">
        <v>259</v>
      </c>
      <c r="D51" s="12">
        <v>75258506</v>
      </c>
      <c r="E51" s="336">
        <f t="shared" si="18"/>
        <v>75860574.048000008</v>
      </c>
      <c r="F51" s="336">
        <f t="shared" si="19"/>
        <v>76467458.640384004</v>
      </c>
      <c r="G51" s="336">
        <f t="shared" si="20"/>
        <v>77079198.309507072</v>
      </c>
      <c r="H51" s="13"/>
      <c r="I51" s="2"/>
      <c r="J51" s="2"/>
      <c r="K51" s="2"/>
      <c r="L51" s="2"/>
    </row>
    <row r="52" spans="1:12" x14ac:dyDescent="0.25">
      <c r="A52" s="85" t="s">
        <v>260</v>
      </c>
      <c r="B52" s="110" t="s">
        <v>261</v>
      </c>
      <c r="C52" s="88" t="s">
        <v>262</v>
      </c>
      <c r="D52" s="12">
        <v>4790001</v>
      </c>
      <c r="E52" s="336">
        <f t="shared" si="18"/>
        <v>4828321.0080000004</v>
      </c>
      <c r="F52" s="336">
        <f t="shared" si="19"/>
        <v>4866947.5760640008</v>
      </c>
      <c r="G52" s="336">
        <f t="shared" si="20"/>
        <v>4905883.1566725131</v>
      </c>
      <c r="H52" s="13"/>
      <c r="I52" s="2"/>
      <c r="J52" s="2"/>
      <c r="K52" s="2"/>
      <c r="L52" s="2"/>
    </row>
    <row r="53" spans="1:12" x14ac:dyDescent="0.25">
      <c r="A53" s="85" t="s">
        <v>263</v>
      </c>
      <c r="B53" s="110" t="s">
        <v>264</v>
      </c>
      <c r="C53" s="88" t="s">
        <v>265</v>
      </c>
      <c r="D53" s="12">
        <v>20094</v>
      </c>
      <c r="E53" s="336">
        <f t="shared" si="18"/>
        <v>20254.752</v>
      </c>
      <c r="F53" s="336">
        <f t="shared" si="19"/>
        <v>20416.790015999999</v>
      </c>
      <c r="G53" s="336">
        <f t="shared" si="20"/>
        <v>20580.124336127999</v>
      </c>
      <c r="H53" s="13"/>
      <c r="I53" s="2"/>
      <c r="J53" s="2"/>
      <c r="K53" s="2"/>
      <c r="L53" s="2"/>
    </row>
    <row r="54" spans="1:12" x14ac:dyDescent="0.25">
      <c r="A54" s="85" t="s">
        <v>266</v>
      </c>
      <c r="B54" s="137" t="s">
        <v>267</v>
      </c>
      <c r="C54" s="300" t="s">
        <v>268</v>
      </c>
      <c r="D54" s="18">
        <f>SUM(D50:D53)</f>
        <v>81617717</v>
      </c>
      <c r="E54" s="337">
        <f>SUM(E50:E53)</f>
        <v>82270658.736000016</v>
      </c>
      <c r="F54" s="337">
        <f>SUM(F50:F53)</f>
        <v>82928824.005888</v>
      </c>
      <c r="G54" s="337">
        <f>SUM(G50:G53)</f>
        <v>83592254.597935095</v>
      </c>
      <c r="H54" s="13"/>
      <c r="I54" s="2"/>
      <c r="J54" s="2"/>
      <c r="K54" s="2"/>
      <c r="L54" s="2"/>
    </row>
    <row r="55" spans="1:12" x14ac:dyDescent="0.25">
      <c r="A55" s="85" t="s">
        <v>269</v>
      </c>
      <c r="B55" s="304" t="s">
        <v>270</v>
      </c>
      <c r="C55" s="88" t="s">
        <v>271</v>
      </c>
      <c r="D55" s="12">
        <f>SUM(KIADÁSOK!G54)</f>
        <v>0</v>
      </c>
      <c r="E55" s="336">
        <f>PRODUCT(D55,1.008)</f>
        <v>0</v>
      </c>
      <c r="F55" s="336">
        <f t="shared" ref="F55:F61" si="21">PRODUCT(E55,1.008)</f>
        <v>0</v>
      </c>
      <c r="G55" s="336">
        <f>PRODUCT(F55,1.008)</f>
        <v>0</v>
      </c>
      <c r="H55" s="13"/>
      <c r="I55" s="2"/>
      <c r="J55" s="2"/>
      <c r="K55" s="2"/>
      <c r="L55" s="2"/>
    </row>
    <row r="56" spans="1:12" x14ac:dyDescent="0.25">
      <c r="A56" s="85" t="s">
        <v>272</v>
      </c>
      <c r="B56" s="304" t="s">
        <v>273</v>
      </c>
      <c r="C56" s="88" t="s">
        <v>274</v>
      </c>
      <c r="D56" s="12">
        <v>5293500</v>
      </c>
      <c r="E56" s="336">
        <v>0</v>
      </c>
      <c r="F56" s="336">
        <f t="shared" si="21"/>
        <v>0</v>
      </c>
      <c r="G56" s="336">
        <v>0</v>
      </c>
      <c r="H56" s="13"/>
      <c r="I56" s="2"/>
      <c r="J56" s="2"/>
      <c r="K56" s="2"/>
      <c r="L56" s="2"/>
    </row>
    <row r="57" spans="1:12" x14ac:dyDescent="0.25">
      <c r="A57" s="85" t="s">
        <v>275</v>
      </c>
      <c r="B57" s="304" t="s">
        <v>276</v>
      </c>
      <c r="C57" s="88" t="s">
        <v>277</v>
      </c>
      <c r="D57" s="12">
        <f>SUM(KIADÁSOK!G56)</f>
        <v>0</v>
      </c>
      <c r="E57" s="336">
        <f>PRODUCT(D57,1.008)</f>
        <v>0</v>
      </c>
      <c r="F57" s="336">
        <f t="shared" si="21"/>
        <v>0</v>
      </c>
      <c r="G57" s="336">
        <f>PRODUCT(F57,1.008)</f>
        <v>0</v>
      </c>
      <c r="H57" s="13"/>
      <c r="I57" s="2"/>
      <c r="J57" s="2"/>
      <c r="K57" s="2"/>
      <c r="L57" s="2"/>
    </row>
    <row r="58" spans="1:12" x14ac:dyDescent="0.25">
      <c r="A58" s="85" t="s">
        <v>278</v>
      </c>
      <c r="B58" s="304" t="s">
        <v>279</v>
      </c>
      <c r="C58" s="88" t="s">
        <v>280</v>
      </c>
      <c r="D58" s="12">
        <v>48935358</v>
      </c>
      <c r="E58" s="336">
        <v>0</v>
      </c>
      <c r="F58" s="336">
        <f t="shared" si="21"/>
        <v>0</v>
      </c>
      <c r="G58" s="336">
        <v>0</v>
      </c>
      <c r="H58" s="13"/>
      <c r="I58" s="2"/>
      <c r="J58" s="2"/>
      <c r="K58" s="2"/>
      <c r="L58" s="2"/>
    </row>
    <row r="59" spans="1:12" x14ac:dyDescent="0.25">
      <c r="A59" s="85" t="s">
        <v>281</v>
      </c>
      <c r="B59" s="11" t="s">
        <v>282</v>
      </c>
      <c r="C59" s="88" t="s">
        <v>283</v>
      </c>
      <c r="D59" s="12">
        <f>SUM(KIADÁSOK!G58)</f>
        <v>0</v>
      </c>
      <c r="E59" s="336">
        <f t="shared" ref="E59:E60" si="22">PRODUCT(D59,1.008)</f>
        <v>0</v>
      </c>
      <c r="F59" s="336">
        <f t="shared" si="21"/>
        <v>0</v>
      </c>
      <c r="G59" s="336">
        <f t="shared" ref="G59:G60" si="23">PRODUCT(F59,1.008)</f>
        <v>0</v>
      </c>
      <c r="H59" s="13"/>
      <c r="I59" s="2"/>
      <c r="J59" s="2"/>
      <c r="K59" s="2"/>
      <c r="L59" s="2"/>
    </row>
    <row r="60" spans="1:12" x14ac:dyDescent="0.25">
      <c r="A60" s="85" t="s">
        <v>284</v>
      </c>
      <c r="B60" s="11" t="s">
        <v>285</v>
      </c>
      <c r="C60" s="88" t="s">
        <v>286</v>
      </c>
      <c r="D60" s="12">
        <f>SUM(KIADÁSOK!G59)</f>
        <v>0</v>
      </c>
      <c r="E60" s="336">
        <f t="shared" si="22"/>
        <v>0</v>
      </c>
      <c r="F60" s="336">
        <f t="shared" si="21"/>
        <v>0</v>
      </c>
      <c r="G60" s="336">
        <f t="shared" si="23"/>
        <v>0</v>
      </c>
      <c r="H60" s="13"/>
      <c r="I60" s="2"/>
      <c r="J60" s="2"/>
      <c r="K60" s="2"/>
      <c r="L60" s="2"/>
    </row>
    <row r="61" spans="1:12" x14ac:dyDescent="0.25">
      <c r="A61" s="85" t="s">
        <v>287</v>
      </c>
      <c r="B61" s="11" t="s">
        <v>288</v>
      </c>
      <c r="C61" s="88" t="s">
        <v>289</v>
      </c>
      <c r="D61" s="12">
        <v>5733872</v>
      </c>
      <c r="E61" s="336">
        <v>0</v>
      </c>
      <c r="F61" s="336">
        <f t="shared" si="21"/>
        <v>0</v>
      </c>
      <c r="G61" s="336">
        <v>0</v>
      </c>
      <c r="H61" s="13"/>
      <c r="I61" s="2"/>
      <c r="J61" s="2"/>
      <c r="K61" s="2"/>
      <c r="L61" s="2"/>
    </row>
    <row r="62" spans="1:12" x14ac:dyDescent="0.25">
      <c r="A62" s="85" t="s">
        <v>290</v>
      </c>
      <c r="B62" s="104" t="s">
        <v>291</v>
      </c>
      <c r="C62" s="300" t="s">
        <v>292</v>
      </c>
      <c r="D62" s="18">
        <f>SUM(D55:D61)</f>
        <v>59962730</v>
      </c>
      <c r="E62" s="337">
        <f>SUM(E55:E61)</f>
        <v>0</v>
      </c>
      <c r="F62" s="337">
        <f>SUM(F55:F61)</f>
        <v>0</v>
      </c>
      <c r="G62" s="337">
        <f>SUM(G55:G61)</f>
        <v>0</v>
      </c>
      <c r="H62" s="13"/>
      <c r="I62" s="2"/>
      <c r="J62" s="2"/>
      <c r="K62" s="2"/>
      <c r="L62" s="2"/>
    </row>
    <row r="63" spans="1:12" x14ac:dyDescent="0.25">
      <c r="A63" s="85" t="s">
        <v>293</v>
      </c>
      <c r="B63" s="77" t="s">
        <v>294</v>
      </c>
      <c r="C63" s="88" t="s">
        <v>295</v>
      </c>
      <c r="D63" s="12">
        <v>69976643</v>
      </c>
      <c r="E63" s="336">
        <v>0</v>
      </c>
      <c r="F63" s="336">
        <f t="shared" ref="F63:F66" si="24">PRODUCT(E63,1.008)</f>
        <v>0</v>
      </c>
      <c r="G63" s="336">
        <f t="shared" ref="G63:G66" si="25">PRODUCT(F63,1.008)</f>
        <v>0</v>
      </c>
      <c r="H63" s="13"/>
      <c r="I63" s="2"/>
      <c r="J63" s="2"/>
      <c r="K63" s="2"/>
      <c r="L63" s="2"/>
    </row>
    <row r="64" spans="1:12" x14ac:dyDescent="0.25">
      <c r="A64" s="85" t="s">
        <v>296</v>
      </c>
      <c r="B64" s="77" t="s">
        <v>297</v>
      </c>
      <c r="C64" s="88" t="s">
        <v>298</v>
      </c>
      <c r="D64" s="12">
        <f>SUM(KIADÁSOK!G63)</f>
        <v>0</v>
      </c>
      <c r="E64" s="336">
        <f t="shared" ref="E64:E65" si="26">PRODUCT(D64,1.008)</f>
        <v>0</v>
      </c>
      <c r="F64" s="336">
        <f t="shared" si="24"/>
        <v>0</v>
      </c>
      <c r="G64" s="336">
        <f t="shared" si="25"/>
        <v>0</v>
      </c>
      <c r="H64" s="13"/>
      <c r="I64" s="2"/>
      <c r="J64" s="2"/>
      <c r="K64" s="2"/>
      <c r="L64" s="2"/>
    </row>
    <row r="65" spans="1:12" x14ac:dyDescent="0.25">
      <c r="A65" s="85" t="s">
        <v>299</v>
      </c>
      <c r="B65" s="77" t="s">
        <v>300</v>
      </c>
      <c r="C65" s="88" t="s">
        <v>301</v>
      </c>
      <c r="D65" s="12">
        <v>23444491</v>
      </c>
      <c r="E65" s="336">
        <f t="shared" si="26"/>
        <v>23632046.927999999</v>
      </c>
      <c r="F65" s="336">
        <f t="shared" si="24"/>
        <v>23821103.303424001</v>
      </c>
      <c r="G65" s="336">
        <f t="shared" si="25"/>
        <v>24011672.129851393</v>
      </c>
      <c r="H65" s="13"/>
      <c r="I65" s="2"/>
      <c r="J65" s="2"/>
      <c r="K65" s="2"/>
      <c r="L65" s="2"/>
    </row>
    <row r="66" spans="1:12" x14ac:dyDescent="0.25">
      <c r="A66" s="85" t="s">
        <v>302</v>
      </c>
      <c r="B66" s="77" t="s">
        <v>303</v>
      </c>
      <c r="C66" s="88" t="s">
        <v>304</v>
      </c>
      <c r="D66" s="12">
        <v>3552814</v>
      </c>
      <c r="E66" s="336">
        <v>0</v>
      </c>
      <c r="F66" s="336">
        <f t="shared" si="24"/>
        <v>0</v>
      </c>
      <c r="G66" s="336">
        <f t="shared" si="25"/>
        <v>0</v>
      </c>
      <c r="H66" s="13"/>
      <c r="I66" s="2"/>
      <c r="J66" s="2"/>
      <c r="K66" s="2"/>
      <c r="L66" s="2"/>
    </row>
    <row r="67" spans="1:12" x14ac:dyDescent="0.25">
      <c r="A67" s="85" t="s">
        <v>305</v>
      </c>
      <c r="B67" s="137" t="s">
        <v>306</v>
      </c>
      <c r="C67" s="300" t="s">
        <v>307</v>
      </c>
      <c r="D67" s="18">
        <f>SUM(D63:D66)</f>
        <v>96973948</v>
      </c>
      <c r="E67" s="337">
        <f>SUM(E63:E66)</f>
        <v>23632046.927999999</v>
      </c>
      <c r="F67" s="337">
        <f>SUM(F63:F66)</f>
        <v>23821103.303424001</v>
      </c>
      <c r="G67" s="337">
        <f>SUM(G63:G66)</f>
        <v>24011672.129851393</v>
      </c>
      <c r="H67" s="13"/>
      <c r="I67" s="2"/>
      <c r="J67" s="2"/>
      <c r="K67" s="2"/>
      <c r="L67" s="2"/>
    </row>
    <row r="68" spans="1:12" x14ac:dyDescent="0.25">
      <c r="A68" s="85" t="s">
        <v>308</v>
      </c>
      <c r="B68" s="137" t="s">
        <v>659</v>
      </c>
      <c r="C68" s="300" t="s">
        <v>660</v>
      </c>
      <c r="D68" s="18">
        <v>0</v>
      </c>
      <c r="E68" s="337">
        <v>0</v>
      </c>
      <c r="F68" s="337">
        <v>0</v>
      </c>
      <c r="G68" s="337">
        <v>0</v>
      </c>
      <c r="H68" s="13"/>
      <c r="I68" s="2"/>
      <c r="J68" s="2"/>
      <c r="K68" s="2"/>
      <c r="L68" s="2"/>
    </row>
    <row r="69" spans="1:12" x14ac:dyDescent="0.25">
      <c r="A69" s="85" t="s">
        <v>311</v>
      </c>
      <c r="B69" s="32" t="s">
        <v>309</v>
      </c>
      <c r="C69" s="100" t="s">
        <v>310</v>
      </c>
      <c r="D69" s="33">
        <f>SUM(D68+D67+D62+D54+D49+D47+D22+D21)</f>
        <v>456631717</v>
      </c>
      <c r="E69" s="338">
        <f>SUM(E68+E67+E62+E54+E49+E47+E22+E21)</f>
        <v>414702125.71200007</v>
      </c>
      <c r="F69" s="338">
        <f>SUM(F68+F67+F62+F54+F49+F47+F22+F21)</f>
        <v>418019742.71769607</v>
      </c>
      <c r="G69" s="338">
        <f>SUM(G68+G67+G62+G54+G49+G47+G22+G21)</f>
        <v>421363900.65943754</v>
      </c>
      <c r="H69" s="13"/>
      <c r="I69" s="2"/>
      <c r="J69" s="2"/>
      <c r="K69" s="2"/>
      <c r="L69" s="2"/>
    </row>
    <row r="70" spans="1:12" x14ac:dyDescent="0.25">
      <c r="A70" s="85" t="s">
        <v>314</v>
      </c>
      <c r="B70" s="71" t="s">
        <v>312</v>
      </c>
      <c r="C70" s="21" t="s">
        <v>313</v>
      </c>
      <c r="D70" s="12">
        <v>3052267</v>
      </c>
      <c r="E70" s="336">
        <f t="shared" ref="E70:E72" si="27">PRODUCT(D70,1.008)</f>
        <v>3076685.1359999999</v>
      </c>
      <c r="F70" s="336">
        <f t="shared" ref="F70:F72" si="28">PRODUCT(E70,1.008)</f>
        <v>3101298.6170879998</v>
      </c>
      <c r="G70" s="336">
        <f t="shared" ref="G70:G72" si="29">PRODUCT(F70,1.008)</f>
        <v>3126109.0060247038</v>
      </c>
      <c r="H70" s="13"/>
      <c r="I70" s="2"/>
      <c r="J70" s="2"/>
      <c r="K70" s="2"/>
      <c r="L70" s="2"/>
    </row>
    <row r="71" spans="1:12" x14ac:dyDescent="0.25">
      <c r="A71" s="85" t="s">
        <v>317</v>
      </c>
      <c r="B71" s="71" t="s">
        <v>315</v>
      </c>
      <c r="C71" s="21" t="s">
        <v>316</v>
      </c>
      <c r="D71" s="12">
        <v>74719942</v>
      </c>
      <c r="E71" s="336">
        <f t="shared" si="27"/>
        <v>75317701.535999998</v>
      </c>
      <c r="F71" s="336">
        <f t="shared" si="28"/>
        <v>75920243.148287997</v>
      </c>
      <c r="G71" s="336">
        <f t="shared" si="29"/>
        <v>76527605.093474299</v>
      </c>
      <c r="H71" s="13"/>
      <c r="I71" s="2"/>
      <c r="J71" s="2"/>
      <c r="K71" s="2"/>
      <c r="L71" s="2"/>
    </row>
    <row r="72" spans="1:12" x14ac:dyDescent="0.25">
      <c r="A72" s="85" t="s">
        <v>320</v>
      </c>
      <c r="B72" s="71" t="s">
        <v>318</v>
      </c>
      <c r="C72" s="21" t="s">
        <v>319</v>
      </c>
      <c r="D72" s="12">
        <v>0</v>
      </c>
      <c r="E72" s="336">
        <f t="shared" si="27"/>
        <v>0</v>
      </c>
      <c r="F72" s="336">
        <f t="shared" si="28"/>
        <v>0</v>
      </c>
      <c r="G72" s="336">
        <f t="shared" si="29"/>
        <v>0</v>
      </c>
      <c r="H72" s="13"/>
      <c r="I72" s="2"/>
      <c r="J72" s="2"/>
      <c r="K72" s="2"/>
      <c r="L72" s="2"/>
    </row>
    <row r="73" spans="1:12" x14ac:dyDescent="0.25">
      <c r="A73" s="85" t="s">
        <v>323</v>
      </c>
      <c r="B73" s="291" t="s">
        <v>324</v>
      </c>
      <c r="C73" s="32" t="s">
        <v>325</v>
      </c>
      <c r="D73" s="33">
        <f>SUM(D70:D72)</f>
        <v>77772209</v>
      </c>
      <c r="E73" s="338">
        <f>SUM(E70:E72)</f>
        <v>78394386.671999991</v>
      </c>
      <c r="F73" s="338">
        <f>SUM(F70:F72)</f>
        <v>79021541.765376002</v>
      </c>
      <c r="G73" s="338">
        <f>SUM(G70:G72)</f>
        <v>79653714.099499002</v>
      </c>
      <c r="H73" s="13"/>
      <c r="I73" s="2"/>
      <c r="J73" s="2"/>
      <c r="K73" s="2"/>
      <c r="L73" s="2"/>
    </row>
    <row r="74" spans="1:12" x14ac:dyDescent="0.25">
      <c r="A74" s="85" t="s">
        <v>326</v>
      </c>
      <c r="B74" s="306" t="s">
        <v>327</v>
      </c>
      <c r="C74" s="307"/>
      <c r="D74" s="309">
        <f>SUM(D73+D69)</f>
        <v>534403926</v>
      </c>
      <c r="E74" s="339">
        <f>SUM(+E69)</f>
        <v>414702125.71200007</v>
      </c>
      <c r="F74" s="339">
        <f>SUM(+F69)</f>
        <v>418019742.71769607</v>
      </c>
      <c r="G74" s="339">
        <f>SUM(+G69)</f>
        <v>421363900.65943754</v>
      </c>
      <c r="H74" s="13"/>
      <c r="I74" s="2"/>
      <c r="J74" s="2"/>
      <c r="K74" s="2"/>
      <c r="L74" s="2"/>
    </row>
    <row r="75" spans="1:12" x14ac:dyDescent="0.25">
      <c r="A75" s="2"/>
      <c r="B75" s="310"/>
      <c r="C75" s="2"/>
      <c r="D75" s="45"/>
      <c r="E75" s="340"/>
      <c r="F75" s="340"/>
      <c r="G75" s="340"/>
      <c r="H75" s="13"/>
      <c r="I75" s="2"/>
      <c r="J75" s="2"/>
      <c r="K75" s="2"/>
      <c r="L75" s="2"/>
    </row>
    <row r="76" spans="1:12" ht="36.75" customHeight="1" x14ac:dyDescent="0.25">
      <c r="A76" s="4" t="s">
        <v>4</v>
      </c>
      <c r="B76" s="5" t="s">
        <v>5</v>
      </c>
      <c r="C76" s="6" t="s">
        <v>6</v>
      </c>
      <c r="D76" s="341" t="s">
        <v>699</v>
      </c>
      <c r="E76" s="335" t="s">
        <v>700</v>
      </c>
      <c r="F76" s="335" t="s">
        <v>701</v>
      </c>
      <c r="G76" s="335" t="s">
        <v>702</v>
      </c>
      <c r="H76" s="13"/>
      <c r="I76" s="2"/>
      <c r="J76" s="2"/>
      <c r="K76" s="2"/>
      <c r="L76" s="2"/>
    </row>
    <row r="77" spans="1:12" x14ac:dyDescent="0.25">
      <c r="A77" s="9" t="s">
        <v>703</v>
      </c>
      <c r="B77" s="86" t="s">
        <v>16</v>
      </c>
      <c r="C77" s="11" t="s">
        <v>17</v>
      </c>
      <c r="D77" s="12">
        <v>27424702</v>
      </c>
      <c r="E77" s="336">
        <f t="shared" ref="E77:E81" si="30">PRODUCT(D77,1.008)</f>
        <v>27644099.616</v>
      </c>
      <c r="F77" s="336">
        <f t="shared" ref="F77:F81" si="31">PRODUCT(E77,1.008)</f>
        <v>27865252.412928</v>
      </c>
      <c r="G77" s="336">
        <f t="shared" ref="G77:G81" si="32">PRODUCT(F77,1.008)</f>
        <v>28088174.432231423</v>
      </c>
      <c r="H77" s="13"/>
      <c r="I77" s="2"/>
      <c r="J77" s="2"/>
      <c r="K77" s="2"/>
      <c r="L77" s="2"/>
    </row>
    <row r="78" spans="1:12" x14ac:dyDescent="0.25">
      <c r="A78" s="9" t="s">
        <v>18</v>
      </c>
      <c r="B78" s="11" t="s">
        <v>19</v>
      </c>
      <c r="C78" s="11" t="s">
        <v>20</v>
      </c>
      <c r="D78" s="12">
        <v>32157930</v>
      </c>
      <c r="E78" s="336">
        <f t="shared" si="30"/>
        <v>32415193.440000001</v>
      </c>
      <c r="F78" s="336">
        <f t="shared" si="31"/>
        <v>32674514.987520002</v>
      </c>
      <c r="G78" s="336">
        <f t="shared" si="32"/>
        <v>32935911.107420161</v>
      </c>
      <c r="H78" s="13"/>
      <c r="I78" s="2"/>
      <c r="J78" s="2"/>
      <c r="K78" s="2"/>
      <c r="L78" s="2"/>
    </row>
    <row r="79" spans="1:12" x14ac:dyDescent="0.25">
      <c r="A79" s="9" t="s">
        <v>21</v>
      </c>
      <c r="B79" s="11" t="s">
        <v>140</v>
      </c>
      <c r="C79" s="11" t="s">
        <v>662</v>
      </c>
      <c r="D79" s="12">
        <v>20599285</v>
      </c>
      <c r="E79" s="336">
        <f t="shared" si="30"/>
        <v>20764079.280000001</v>
      </c>
      <c r="F79" s="336">
        <f t="shared" si="31"/>
        <v>20930191.914240003</v>
      </c>
      <c r="G79" s="336">
        <f t="shared" si="32"/>
        <v>21097633.449553922</v>
      </c>
      <c r="H79" s="13"/>
      <c r="I79" s="2"/>
      <c r="J79" s="2"/>
      <c r="K79" s="2"/>
      <c r="L79" s="2"/>
    </row>
    <row r="80" spans="1:12" x14ac:dyDescent="0.25">
      <c r="A80" s="9" t="s">
        <v>24</v>
      </c>
      <c r="B80" s="11" t="s">
        <v>28</v>
      </c>
      <c r="C80" s="11" t="s">
        <v>29</v>
      </c>
      <c r="D80" s="12">
        <v>2593466</v>
      </c>
      <c r="E80" s="336">
        <f t="shared" si="30"/>
        <v>2614213.7280000001</v>
      </c>
      <c r="F80" s="336">
        <f t="shared" si="31"/>
        <v>2635127.4378240001</v>
      </c>
      <c r="G80" s="336">
        <f t="shared" si="32"/>
        <v>2656208.4573265919</v>
      </c>
      <c r="H80" s="13"/>
      <c r="I80" s="2"/>
      <c r="J80" s="2"/>
      <c r="K80" s="2"/>
      <c r="L80" s="2"/>
    </row>
    <row r="81" spans="1:12" x14ac:dyDescent="0.25">
      <c r="A81" s="9" t="s">
        <v>27</v>
      </c>
      <c r="B81" s="11" t="s">
        <v>663</v>
      </c>
      <c r="C81" s="11" t="s">
        <v>32</v>
      </c>
      <c r="D81" s="12">
        <v>1090950</v>
      </c>
      <c r="E81" s="336">
        <f t="shared" si="30"/>
        <v>1099677.6000000001</v>
      </c>
      <c r="F81" s="336">
        <f t="shared" si="31"/>
        <v>1108475.0208000001</v>
      </c>
      <c r="G81" s="336">
        <f t="shared" si="32"/>
        <v>1117342.8209664</v>
      </c>
      <c r="H81" s="13"/>
      <c r="I81" s="2"/>
      <c r="J81" s="2"/>
      <c r="K81" s="2"/>
      <c r="L81" s="2"/>
    </row>
    <row r="82" spans="1:12" x14ac:dyDescent="0.25">
      <c r="A82" s="9" t="s">
        <v>30</v>
      </c>
      <c r="B82" s="21" t="s">
        <v>34</v>
      </c>
      <c r="C82" s="21" t="s">
        <v>35</v>
      </c>
      <c r="D82" s="18">
        <f>SUM(D77:D81)</f>
        <v>83866333</v>
      </c>
      <c r="E82" s="337">
        <f>SUM(E77:E81)</f>
        <v>84537263.66399999</v>
      </c>
      <c r="F82" s="337">
        <f>SUM(F77:F81)</f>
        <v>85213561.773311988</v>
      </c>
      <c r="G82" s="337">
        <f>SUM(G77:G81)</f>
        <v>85895270.267498493</v>
      </c>
      <c r="H82" s="13"/>
      <c r="I82" s="2"/>
      <c r="J82" s="2"/>
      <c r="K82" s="2"/>
      <c r="L82" s="2"/>
    </row>
    <row r="83" spans="1:12" x14ac:dyDescent="0.25">
      <c r="A83" s="9" t="s">
        <v>33</v>
      </c>
      <c r="B83" s="21" t="s">
        <v>37</v>
      </c>
      <c r="C83" s="21" t="s">
        <v>38</v>
      </c>
      <c r="D83" s="12">
        <v>89046082</v>
      </c>
      <c r="E83" s="336">
        <f>PRODUCT(D83,1.008)</f>
        <v>89758450.656000003</v>
      </c>
      <c r="F83" s="336">
        <f>PRODUCT(E83,1.008)</f>
        <v>90476518.261248007</v>
      </c>
      <c r="G83" s="336">
        <f>PRODUCT(F83,1.008)</f>
        <v>91200330.407337993</v>
      </c>
      <c r="H83" s="13"/>
      <c r="I83" s="2"/>
      <c r="J83" s="2"/>
      <c r="K83" s="2"/>
      <c r="L83" s="2"/>
    </row>
    <row r="84" spans="1:12" ht="15.75" x14ac:dyDescent="0.25">
      <c r="A84" s="9" t="s">
        <v>36</v>
      </c>
      <c r="B84" s="21" t="s">
        <v>40</v>
      </c>
      <c r="C84" s="21" t="s">
        <v>41</v>
      </c>
      <c r="D84" s="135">
        <f>SUM(D82:D83)</f>
        <v>172912415</v>
      </c>
      <c r="E84" s="342">
        <f>SUM(E82+E83)</f>
        <v>174295714.31999999</v>
      </c>
      <c r="F84" s="342">
        <f>SUM(F82+F83)</f>
        <v>175690080.03455999</v>
      </c>
      <c r="G84" s="342">
        <f>SUM(G82+G83)</f>
        <v>177095600.67483649</v>
      </c>
      <c r="H84" s="13"/>
      <c r="I84" s="2"/>
      <c r="J84" s="2"/>
      <c r="K84" s="2"/>
      <c r="L84" s="2"/>
    </row>
    <row r="85" spans="1:12" x14ac:dyDescent="0.25">
      <c r="A85" s="9" t="s">
        <v>39</v>
      </c>
      <c r="B85" s="11" t="s">
        <v>43</v>
      </c>
      <c r="C85" s="11" t="s">
        <v>44</v>
      </c>
      <c r="D85" s="12">
        <v>0</v>
      </c>
      <c r="E85" s="336">
        <f>PRODUCT(D85,1.008)</f>
        <v>0</v>
      </c>
      <c r="F85" s="336">
        <f t="shared" ref="F85:F91" si="33">PRODUCT(E85,1.008)</f>
        <v>0</v>
      </c>
      <c r="G85" s="336">
        <f t="shared" ref="G85:G91" si="34">PRODUCT(F85,1.008)</f>
        <v>0</v>
      </c>
      <c r="H85" s="13"/>
      <c r="I85" s="2"/>
      <c r="J85" s="2"/>
      <c r="K85" s="2"/>
      <c r="L85" s="2"/>
    </row>
    <row r="86" spans="1:12" x14ac:dyDescent="0.25">
      <c r="A86" s="9" t="s">
        <v>42</v>
      </c>
      <c r="B86" s="11" t="s">
        <v>46</v>
      </c>
      <c r="C86" s="11" t="s">
        <v>47</v>
      </c>
      <c r="D86" s="12">
        <v>64474985</v>
      </c>
      <c r="E86" s="336">
        <v>0</v>
      </c>
      <c r="F86" s="336">
        <f t="shared" si="33"/>
        <v>0</v>
      </c>
      <c r="G86" s="336">
        <f t="shared" si="34"/>
        <v>0</v>
      </c>
      <c r="H86" s="13"/>
      <c r="I86" s="2"/>
      <c r="J86" s="2"/>
      <c r="K86" s="2"/>
      <c r="L86" s="2"/>
    </row>
    <row r="87" spans="1:12" x14ac:dyDescent="0.25">
      <c r="A87" s="9" t="s">
        <v>45</v>
      </c>
      <c r="B87" s="21" t="s">
        <v>49</v>
      </c>
      <c r="C87" s="21" t="s">
        <v>50</v>
      </c>
      <c r="D87" s="18">
        <f>SUM(D85:D86)</f>
        <v>64474985</v>
      </c>
      <c r="E87" s="336">
        <v>0</v>
      </c>
      <c r="F87" s="336">
        <f t="shared" si="33"/>
        <v>0</v>
      </c>
      <c r="G87" s="336">
        <f t="shared" si="34"/>
        <v>0</v>
      </c>
      <c r="H87" s="13"/>
      <c r="I87" s="2"/>
      <c r="J87" s="2"/>
      <c r="K87" s="2"/>
      <c r="L87" s="2"/>
    </row>
    <row r="88" spans="1:12" x14ac:dyDescent="0.25">
      <c r="A88" s="9" t="s">
        <v>48</v>
      </c>
      <c r="B88" s="11" t="s">
        <v>52</v>
      </c>
      <c r="C88" s="11" t="s">
        <v>53</v>
      </c>
      <c r="D88" s="12">
        <f>SUM(BEVÉTELEK!G18)</f>
        <v>22910491</v>
      </c>
      <c r="E88" s="336">
        <f t="shared" ref="E88:E91" si="35">PRODUCT(D88,1.008)</f>
        <v>23093774.927999999</v>
      </c>
      <c r="F88" s="336">
        <f t="shared" si="33"/>
        <v>23278525.127423998</v>
      </c>
      <c r="G88" s="336">
        <f t="shared" si="34"/>
        <v>23464753.328443389</v>
      </c>
      <c r="H88" s="13"/>
      <c r="I88" s="2"/>
      <c r="J88" s="2"/>
      <c r="K88" s="2"/>
      <c r="L88" s="2"/>
    </row>
    <row r="89" spans="1:12" x14ac:dyDescent="0.25">
      <c r="A89" s="9" t="s">
        <v>51</v>
      </c>
      <c r="B89" s="11" t="s">
        <v>55</v>
      </c>
      <c r="C89" s="11" t="s">
        <v>56</v>
      </c>
      <c r="D89" s="12">
        <f>SUM(BEVÉTELEK!G19)</f>
        <v>15385294</v>
      </c>
      <c r="E89" s="336">
        <f t="shared" si="35"/>
        <v>15508376.352</v>
      </c>
      <c r="F89" s="336">
        <f t="shared" si="33"/>
        <v>15632443.362816</v>
      </c>
      <c r="G89" s="336">
        <f t="shared" si="34"/>
        <v>15757502.909718528</v>
      </c>
      <c r="H89" s="13"/>
      <c r="I89" s="2"/>
      <c r="J89" s="2"/>
      <c r="K89" s="2"/>
      <c r="L89" s="2"/>
    </row>
    <row r="90" spans="1:12" x14ac:dyDescent="0.25">
      <c r="A90" s="9" t="s">
        <v>54</v>
      </c>
      <c r="B90" s="11" t="s">
        <v>58</v>
      </c>
      <c r="C90" s="11" t="s">
        <v>59</v>
      </c>
      <c r="D90" s="12">
        <v>0</v>
      </c>
      <c r="E90" s="336">
        <f t="shared" si="35"/>
        <v>0</v>
      </c>
      <c r="F90" s="336">
        <f t="shared" si="33"/>
        <v>0</v>
      </c>
      <c r="G90" s="336">
        <f t="shared" si="34"/>
        <v>0</v>
      </c>
      <c r="H90" s="13"/>
      <c r="I90" s="2"/>
      <c r="J90" s="2"/>
      <c r="K90" s="2"/>
      <c r="L90" s="2"/>
    </row>
    <row r="91" spans="1:12" x14ac:dyDescent="0.25">
      <c r="A91" s="9" t="s">
        <v>57</v>
      </c>
      <c r="B91" s="11" t="s">
        <v>61</v>
      </c>
      <c r="C91" s="11" t="s">
        <v>62</v>
      </c>
      <c r="D91" s="12">
        <v>143730</v>
      </c>
      <c r="E91" s="336">
        <f t="shared" si="35"/>
        <v>144879.84</v>
      </c>
      <c r="F91" s="336">
        <f t="shared" si="33"/>
        <v>146038.87872000001</v>
      </c>
      <c r="G91" s="336">
        <f t="shared" si="34"/>
        <v>147207.18974976</v>
      </c>
      <c r="H91" s="13"/>
      <c r="I91" s="2"/>
      <c r="J91" s="2"/>
      <c r="K91" s="2"/>
      <c r="L91" s="2"/>
    </row>
    <row r="92" spans="1:12" x14ac:dyDescent="0.25">
      <c r="A92" s="9" t="s">
        <v>60</v>
      </c>
      <c r="B92" s="21" t="s">
        <v>64</v>
      </c>
      <c r="C92" s="21" t="s">
        <v>65</v>
      </c>
      <c r="D92" s="18">
        <f>SUM(D89:D91)</f>
        <v>15529024</v>
      </c>
      <c r="E92" s="337">
        <f>SUM(E89:E91)</f>
        <v>15653256.192</v>
      </c>
      <c r="F92" s="337">
        <f>SUM(F89:F91)</f>
        <v>15778482.241536001</v>
      </c>
      <c r="G92" s="337">
        <f>SUM(G89:G91)</f>
        <v>15904710.099468289</v>
      </c>
      <c r="H92" s="13"/>
      <c r="I92" s="2"/>
      <c r="J92" s="2"/>
      <c r="K92" s="2"/>
      <c r="L92" s="2"/>
    </row>
    <row r="93" spans="1:12" x14ac:dyDescent="0.25">
      <c r="A93" s="9" t="s">
        <v>63</v>
      </c>
      <c r="B93" s="11" t="s">
        <v>67</v>
      </c>
      <c r="C93" s="11" t="s">
        <v>68</v>
      </c>
      <c r="D93" s="12">
        <v>184799</v>
      </c>
      <c r="E93" s="336">
        <f>PRODUCT(D93,1.008)</f>
        <v>186277.39199999999</v>
      </c>
      <c r="F93" s="336">
        <f>PRODUCT(E93,1.008)</f>
        <v>187767.61113599999</v>
      </c>
      <c r="G93" s="336">
        <f>PRODUCT(F93,1.008)</f>
        <v>189269.752025088</v>
      </c>
      <c r="H93" s="13"/>
      <c r="I93" s="2"/>
      <c r="J93" s="2"/>
      <c r="K93" s="2"/>
      <c r="L93" s="2"/>
    </row>
    <row r="94" spans="1:12" x14ac:dyDescent="0.25">
      <c r="A94" s="9" t="s">
        <v>66</v>
      </c>
      <c r="B94" s="21" t="s">
        <v>70</v>
      </c>
      <c r="C94" s="21" t="s">
        <v>71</v>
      </c>
      <c r="D94" s="18">
        <f>SUM(D88+D92+D93)</f>
        <v>38624314</v>
      </c>
      <c r="E94" s="337">
        <f>E88+E92+E93</f>
        <v>38933308.511999995</v>
      </c>
      <c r="F94" s="337">
        <f>F88+F92+F93</f>
        <v>39244774.980095997</v>
      </c>
      <c r="G94" s="337">
        <f>G88+G92+G93</f>
        <v>39558733.179936767</v>
      </c>
      <c r="H94" s="13"/>
      <c r="I94" s="2"/>
      <c r="J94" s="2"/>
      <c r="K94" s="2"/>
      <c r="L94" s="2"/>
    </row>
    <row r="95" spans="1:12" x14ac:dyDescent="0.25">
      <c r="A95" s="9" t="s">
        <v>69</v>
      </c>
      <c r="B95" s="77" t="s">
        <v>73</v>
      </c>
      <c r="C95" s="11" t="s">
        <v>74</v>
      </c>
      <c r="D95" s="12">
        <v>68941017</v>
      </c>
      <c r="E95" s="336">
        <f t="shared" ref="E95:E100" si="36">PRODUCT(D95,1.008)</f>
        <v>69492545.136000007</v>
      </c>
      <c r="F95" s="336">
        <f t="shared" ref="F95:F100" si="37">PRODUCT(E95,1.008)</f>
        <v>70048485.497088015</v>
      </c>
      <c r="G95" s="336">
        <f t="shared" ref="G95:G100" si="38">PRODUCT(F95,1.008)</f>
        <v>70608873.381064713</v>
      </c>
      <c r="H95" s="13"/>
      <c r="I95" s="2"/>
      <c r="J95" s="2"/>
      <c r="K95" s="2"/>
      <c r="L95" s="2"/>
    </row>
    <row r="96" spans="1:12" x14ac:dyDescent="0.25">
      <c r="A96" s="9" t="s">
        <v>72</v>
      </c>
      <c r="B96" s="77" t="s">
        <v>76</v>
      </c>
      <c r="C96" s="11" t="s">
        <v>77</v>
      </c>
      <c r="D96" s="12">
        <v>566508</v>
      </c>
      <c r="E96" s="336">
        <f t="shared" si="36"/>
        <v>571040.06400000001</v>
      </c>
      <c r="F96" s="336">
        <f t="shared" si="37"/>
        <v>575608.38451200002</v>
      </c>
      <c r="G96" s="336">
        <f t="shared" si="38"/>
        <v>580213.25158809603</v>
      </c>
      <c r="H96" s="13"/>
      <c r="I96" s="2"/>
      <c r="J96" s="2"/>
      <c r="K96" s="2"/>
      <c r="L96" s="2"/>
    </row>
    <row r="97" spans="1:12" x14ac:dyDescent="0.25">
      <c r="A97" s="9" t="s">
        <v>75</v>
      </c>
      <c r="B97" s="77" t="s">
        <v>79</v>
      </c>
      <c r="C97" s="11" t="s">
        <v>80</v>
      </c>
      <c r="D97" s="12">
        <v>3044650</v>
      </c>
      <c r="E97" s="336">
        <f t="shared" si="36"/>
        <v>3069007.2</v>
      </c>
      <c r="F97" s="336">
        <f t="shared" si="37"/>
        <v>3093559.2576000001</v>
      </c>
      <c r="G97" s="336">
        <f t="shared" si="38"/>
        <v>3118307.7316608001</v>
      </c>
      <c r="H97" s="13"/>
      <c r="I97" s="2"/>
      <c r="J97" s="2"/>
      <c r="K97" s="2"/>
      <c r="L97" s="2"/>
    </row>
    <row r="98" spans="1:12" x14ac:dyDescent="0.25">
      <c r="A98" s="9" t="s">
        <v>78</v>
      </c>
      <c r="B98" s="77" t="s">
        <v>82</v>
      </c>
      <c r="C98" s="11" t="s">
        <v>83</v>
      </c>
      <c r="D98" s="12">
        <v>2460886</v>
      </c>
      <c r="E98" s="336">
        <f t="shared" si="36"/>
        <v>2480573.088</v>
      </c>
      <c r="F98" s="336">
        <f t="shared" si="37"/>
        <v>2500417.672704</v>
      </c>
      <c r="G98" s="336">
        <f t="shared" si="38"/>
        <v>2520421.0140856318</v>
      </c>
      <c r="H98" s="13"/>
      <c r="I98" s="2"/>
      <c r="J98" s="2"/>
      <c r="K98" s="2"/>
      <c r="L98" s="2"/>
    </row>
    <row r="99" spans="1:12" ht="15.75" customHeight="1" x14ac:dyDescent="0.25">
      <c r="A99" s="9" t="s">
        <v>81</v>
      </c>
      <c r="B99" s="77" t="s">
        <v>85</v>
      </c>
      <c r="C99" s="11" t="s">
        <v>86</v>
      </c>
      <c r="D99" s="12">
        <v>16399497</v>
      </c>
      <c r="E99" s="336">
        <f t="shared" si="36"/>
        <v>16530692.976</v>
      </c>
      <c r="F99" s="336">
        <f t="shared" si="37"/>
        <v>16662938.519808</v>
      </c>
      <c r="G99" s="336">
        <f t="shared" si="38"/>
        <v>16796242.027966466</v>
      </c>
      <c r="H99" s="13"/>
      <c r="I99" s="2"/>
      <c r="J99" s="2"/>
      <c r="K99" s="2"/>
      <c r="L99" s="2"/>
    </row>
    <row r="100" spans="1:12" x14ac:dyDescent="0.25">
      <c r="A100" s="9" t="s">
        <v>84</v>
      </c>
      <c r="B100" s="77" t="s">
        <v>145</v>
      </c>
      <c r="C100" s="11" t="s">
        <v>146</v>
      </c>
      <c r="D100" s="12">
        <v>21</v>
      </c>
      <c r="E100" s="336">
        <f t="shared" si="36"/>
        <v>21.167999999999999</v>
      </c>
      <c r="F100" s="336">
        <f t="shared" si="37"/>
        <v>21.337343999999998</v>
      </c>
      <c r="G100" s="336">
        <f t="shared" si="38"/>
        <v>21.508042751999998</v>
      </c>
      <c r="H100" s="13"/>
      <c r="I100" s="2"/>
      <c r="J100" s="2"/>
      <c r="K100" s="2"/>
      <c r="L100" s="2"/>
    </row>
    <row r="101" spans="1:12" x14ac:dyDescent="0.25">
      <c r="A101" s="9" t="s">
        <v>87</v>
      </c>
      <c r="B101" s="71" t="s">
        <v>88</v>
      </c>
      <c r="C101" s="21" t="s">
        <v>89</v>
      </c>
      <c r="D101" s="18">
        <f>SUM(D100:D100)</f>
        <v>21</v>
      </c>
      <c r="E101" s="337">
        <f>SUM(E100:E100)</f>
        <v>21.167999999999999</v>
      </c>
      <c r="F101" s="337">
        <f>SUM(F100:F100)</f>
        <v>21.337343999999998</v>
      </c>
      <c r="G101" s="337">
        <f>SUM(G100:G100)</f>
        <v>21.508042751999998</v>
      </c>
      <c r="H101" s="13"/>
      <c r="I101" s="2"/>
      <c r="J101" s="2"/>
      <c r="K101" s="2"/>
      <c r="L101" s="2"/>
    </row>
    <row r="102" spans="1:12" x14ac:dyDescent="0.25">
      <c r="A102" s="9" t="s">
        <v>90</v>
      </c>
      <c r="B102" s="77" t="s">
        <v>91</v>
      </c>
      <c r="C102" s="11" t="s">
        <v>92</v>
      </c>
      <c r="D102" s="12">
        <v>1830413</v>
      </c>
      <c r="E102" s="336">
        <f>PRODUCT(D102,1.008)</f>
        <v>1845056.304</v>
      </c>
      <c r="F102" s="336">
        <f>PRODUCT(E102,1.008)</f>
        <v>1859816.754432</v>
      </c>
      <c r="G102" s="336">
        <f>PRODUCT(F102,1.008)</f>
        <v>1874695.2884674559</v>
      </c>
      <c r="H102" s="13"/>
      <c r="I102" s="2"/>
      <c r="J102" s="2"/>
      <c r="K102" s="2"/>
      <c r="L102" s="2"/>
    </row>
    <row r="103" spans="1:12" x14ac:dyDescent="0.25">
      <c r="A103" s="9" t="s">
        <v>93</v>
      </c>
      <c r="B103" s="21" t="s">
        <v>94</v>
      </c>
      <c r="C103" s="21" t="s">
        <v>95</v>
      </c>
      <c r="D103" s="18">
        <f>SUM(D95+D96+D97+D98+D99+D101+D102)</f>
        <v>93242992</v>
      </c>
      <c r="E103" s="18">
        <f>SUM(E95+E96+E97+E98+E99+E101+E102)</f>
        <v>93988935.936000004</v>
      </c>
      <c r="F103" s="18">
        <f>SUM(F95+F96+F97+F98+F99+F101+F102)</f>
        <v>94740847.423488006</v>
      </c>
      <c r="G103" s="18">
        <f>SUM(G95+G96+G97+G98+G99+G101+G102)</f>
        <v>95498774.202875912</v>
      </c>
      <c r="H103" s="13"/>
      <c r="I103" s="2"/>
      <c r="J103" s="2"/>
      <c r="K103" s="2"/>
      <c r="L103" s="2"/>
    </row>
    <row r="104" spans="1:12" x14ac:dyDescent="0.25">
      <c r="A104" s="9" t="s">
        <v>96</v>
      </c>
      <c r="B104" s="77" t="s">
        <v>97</v>
      </c>
      <c r="C104" s="11" t="s">
        <v>98</v>
      </c>
      <c r="D104" s="12">
        <v>1600000</v>
      </c>
      <c r="E104" s="336">
        <f>PRODUCT(D104,1.008)</f>
        <v>1612800</v>
      </c>
      <c r="F104" s="336">
        <f>PRODUCT(E104,1.008)</f>
        <v>1625702.3999999999</v>
      </c>
      <c r="G104" s="336">
        <f>PRODUCT(F104,1.008)</f>
        <v>1638708.0192</v>
      </c>
      <c r="H104" s="13"/>
      <c r="I104" s="2"/>
      <c r="J104" s="2"/>
      <c r="K104" s="2"/>
      <c r="L104" s="2"/>
    </row>
    <row r="105" spans="1:12" x14ac:dyDescent="0.25">
      <c r="A105" s="9" t="s">
        <v>99</v>
      </c>
      <c r="B105" s="21" t="s">
        <v>100</v>
      </c>
      <c r="C105" s="21" t="s">
        <v>101</v>
      </c>
      <c r="D105" s="18">
        <f>SUM(D104:D104)</f>
        <v>1600000</v>
      </c>
      <c r="E105" s="337">
        <f>SUM(E104:E104)</f>
        <v>1612800</v>
      </c>
      <c r="F105" s="337">
        <f>SUM(F104:F104)</f>
        <v>1625702.3999999999</v>
      </c>
      <c r="G105" s="337">
        <f>SUM(G104:G104)</f>
        <v>1638708.0192</v>
      </c>
      <c r="H105" s="13"/>
      <c r="I105" s="2"/>
      <c r="J105" s="2"/>
      <c r="K105" s="2"/>
      <c r="L105" s="2"/>
    </row>
    <row r="106" spans="1:12" x14ac:dyDescent="0.25">
      <c r="A106" s="9" t="s">
        <v>102</v>
      </c>
      <c r="B106" s="11" t="s">
        <v>103</v>
      </c>
      <c r="C106" s="11" t="s">
        <v>104</v>
      </c>
      <c r="D106" s="12">
        <v>100000</v>
      </c>
      <c r="E106" s="336">
        <f t="shared" ref="E106:E107" si="39">PRODUCT(D106,1.008)</f>
        <v>100800</v>
      </c>
      <c r="F106" s="336">
        <f t="shared" ref="F106:F107" si="40">PRODUCT(E106,1.008)</f>
        <v>101606.39999999999</v>
      </c>
      <c r="G106" s="336">
        <f t="shared" ref="G106:G107" si="41">PRODUCT(F106,1.008)</f>
        <v>102419.2512</v>
      </c>
      <c r="H106" s="13"/>
      <c r="I106" s="2"/>
      <c r="J106" s="2"/>
      <c r="K106" s="2"/>
      <c r="L106" s="2"/>
    </row>
    <row r="107" spans="1:12" x14ac:dyDescent="0.25">
      <c r="A107" s="9" t="s">
        <v>105</v>
      </c>
      <c r="B107" s="77" t="s">
        <v>106</v>
      </c>
      <c r="C107" s="11" t="s">
        <v>107</v>
      </c>
      <c r="D107" s="12">
        <f>SUM(BEVÉTELEK!G36)</f>
        <v>0</v>
      </c>
      <c r="E107" s="336">
        <f t="shared" si="39"/>
        <v>0</v>
      </c>
      <c r="F107" s="336">
        <f t="shared" si="40"/>
        <v>0</v>
      </c>
      <c r="G107" s="336">
        <f t="shared" si="41"/>
        <v>0</v>
      </c>
      <c r="H107" s="13"/>
      <c r="I107" s="2"/>
      <c r="J107" s="2"/>
      <c r="K107" s="2"/>
      <c r="L107" s="2"/>
    </row>
    <row r="108" spans="1:12" x14ac:dyDescent="0.25">
      <c r="A108" s="9" t="s">
        <v>108</v>
      </c>
      <c r="B108" s="21" t="s">
        <v>109</v>
      </c>
      <c r="C108" s="21" t="s">
        <v>110</v>
      </c>
      <c r="D108" s="18">
        <f>SUM(D106:D107)</f>
        <v>100000</v>
      </c>
      <c r="E108" s="337">
        <f>SUM(E106:E107)</f>
        <v>100800</v>
      </c>
      <c r="F108" s="337">
        <f>SUM(F106:F107)</f>
        <v>101606.39999999999</v>
      </c>
      <c r="G108" s="337">
        <f>SUM(G106:G107)</f>
        <v>102419.2512</v>
      </c>
      <c r="H108" s="13"/>
      <c r="I108" s="2"/>
      <c r="J108" s="2"/>
      <c r="K108" s="2"/>
      <c r="L108" s="2"/>
    </row>
    <row r="109" spans="1:12" x14ac:dyDescent="0.25">
      <c r="A109" s="9" t="s">
        <v>111</v>
      </c>
      <c r="B109" s="291" t="s">
        <v>112</v>
      </c>
      <c r="C109" s="32" t="s">
        <v>113</v>
      </c>
      <c r="D109" s="33">
        <f>SUM(D84+D87+D94+D103+D105+D108)</f>
        <v>370954706</v>
      </c>
      <c r="E109" s="33">
        <f>SUM(E84+E87+E94+E103+E105+E108)</f>
        <v>308931558.76800001</v>
      </c>
      <c r="F109" s="33">
        <f>SUM(F84+F87+F94+F103+F105+F108)</f>
        <v>311403011.23814398</v>
      </c>
      <c r="G109" s="33">
        <f>SUM(G84+G87+G94+G103+G105+G108)</f>
        <v>313894235.32804918</v>
      </c>
      <c r="H109" s="13"/>
      <c r="I109" s="2"/>
      <c r="J109" s="2"/>
      <c r="K109" s="2"/>
      <c r="L109" s="2"/>
    </row>
    <row r="110" spans="1:12" x14ac:dyDescent="0.25">
      <c r="A110" s="9" t="s">
        <v>114</v>
      </c>
      <c r="B110" s="11" t="s">
        <v>115</v>
      </c>
      <c r="C110" s="11" t="s">
        <v>116</v>
      </c>
      <c r="D110" s="12">
        <v>85668293</v>
      </c>
      <c r="E110" s="336">
        <f>PRODUCT(D110,1.008)</f>
        <v>86353639.343999997</v>
      </c>
      <c r="F110" s="336">
        <f t="shared" ref="F110:F113" si="42">PRODUCT(E110,1.008)</f>
        <v>87044468.458751991</v>
      </c>
      <c r="G110" s="336">
        <f t="shared" ref="G110:G113" si="43">PRODUCT(F110,1.008)</f>
        <v>87740824.206422001</v>
      </c>
      <c r="H110" s="13"/>
      <c r="I110" s="2"/>
      <c r="J110" s="2"/>
      <c r="K110" s="2"/>
      <c r="L110" s="2"/>
    </row>
    <row r="111" spans="1:12" x14ac:dyDescent="0.25">
      <c r="A111" s="9" t="s">
        <v>117</v>
      </c>
      <c r="B111" s="21" t="s">
        <v>118</v>
      </c>
      <c r="C111" s="21" t="s">
        <v>119</v>
      </c>
      <c r="D111" s="18">
        <f>SUM(D110:D110)</f>
        <v>85668293</v>
      </c>
      <c r="E111" s="336">
        <v>27367393</v>
      </c>
      <c r="F111" s="336">
        <f t="shared" si="42"/>
        <v>27586332.144000001</v>
      </c>
      <c r="G111" s="336">
        <f t="shared" si="43"/>
        <v>27807022.801152002</v>
      </c>
      <c r="H111" s="13"/>
      <c r="I111" s="2"/>
      <c r="J111" s="2"/>
      <c r="K111" s="2"/>
      <c r="L111" s="2"/>
    </row>
    <row r="112" spans="1:12" x14ac:dyDescent="0.25">
      <c r="A112" s="9" t="s">
        <v>120</v>
      </c>
      <c r="B112" s="77" t="s">
        <v>121</v>
      </c>
      <c r="C112" s="11" t="s">
        <v>122</v>
      </c>
      <c r="D112" s="12">
        <v>3060985</v>
      </c>
      <c r="E112" s="336">
        <f t="shared" ref="E112:E113" si="44">PRODUCT(D112,1.008)</f>
        <v>3085472.88</v>
      </c>
      <c r="F112" s="336">
        <f t="shared" si="42"/>
        <v>3110156.66304</v>
      </c>
      <c r="G112" s="336">
        <f t="shared" si="43"/>
        <v>3135037.9163443199</v>
      </c>
      <c r="H112" s="13"/>
      <c r="I112" s="2"/>
      <c r="J112" s="2"/>
      <c r="K112" s="2"/>
      <c r="L112" s="2"/>
    </row>
    <row r="113" spans="1:12" x14ac:dyDescent="0.25">
      <c r="A113" s="9" t="s">
        <v>123</v>
      </c>
      <c r="B113" s="77" t="s">
        <v>124</v>
      </c>
      <c r="C113" s="11" t="s">
        <v>125</v>
      </c>
      <c r="D113" s="12">
        <v>74719942</v>
      </c>
      <c r="E113" s="336">
        <f t="shared" si="44"/>
        <v>75317701.535999998</v>
      </c>
      <c r="F113" s="336">
        <f t="shared" si="42"/>
        <v>75920243.148287997</v>
      </c>
      <c r="G113" s="336">
        <f t="shared" si="43"/>
        <v>76527605.093474299</v>
      </c>
      <c r="H113" s="13"/>
      <c r="I113" s="2"/>
      <c r="J113" s="2"/>
      <c r="K113" s="2"/>
      <c r="L113" s="2"/>
    </row>
    <row r="114" spans="1:12" x14ac:dyDescent="0.25">
      <c r="A114" s="9" t="s">
        <v>126</v>
      </c>
      <c r="B114" s="291" t="s">
        <v>130</v>
      </c>
      <c r="C114" s="32" t="s">
        <v>131</v>
      </c>
      <c r="D114" s="33">
        <f>SUM(D111:D113)</f>
        <v>163449220</v>
      </c>
      <c r="E114" s="33">
        <f>SUM(E111:E113)</f>
        <v>105770567.41599999</v>
      </c>
      <c r="F114" s="33">
        <f>SUM(F111:F113)</f>
        <v>106616731.955328</v>
      </c>
      <c r="G114" s="33">
        <f>SUM(G111:G113)</f>
        <v>107469665.81097062</v>
      </c>
      <c r="H114" s="13"/>
      <c r="I114" s="2"/>
      <c r="J114" s="2"/>
      <c r="K114" s="2"/>
      <c r="L114" s="2"/>
    </row>
    <row r="115" spans="1:12" x14ac:dyDescent="0.25">
      <c r="A115" s="9" t="s">
        <v>129</v>
      </c>
      <c r="B115" s="306" t="s">
        <v>133</v>
      </c>
      <c r="C115" s="307"/>
      <c r="D115" s="309">
        <f>SUM(D114+D109)</f>
        <v>534403926</v>
      </c>
      <c r="E115" s="309">
        <f>SUM(E114+E109)</f>
        <v>414702126.18400002</v>
      </c>
      <c r="F115" s="309">
        <f>SUM(F114+F109)</f>
        <v>418019743.19347197</v>
      </c>
      <c r="G115" s="309">
        <f>SUM(G114+G109)</f>
        <v>421363901.13901979</v>
      </c>
      <c r="H115" s="13"/>
      <c r="I115" s="2"/>
      <c r="J115" s="2"/>
      <c r="K115" s="2"/>
      <c r="L115" s="2"/>
    </row>
    <row r="116" spans="1:12" x14ac:dyDescent="0.25">
      <c r="A116" s="2"/>
      <c r="B116" s="310"/>
      <c r="C116" s="2"/>
      <c r="D116" s="2"/>
      <c r="E116" s="2"/>
      <c r="F116" s="2"/>
      <c r="G116" s="2"/>
    </row>
    <row r="117" spans="1:12" x14ac:dyDescent="0.25">
      <c r="E117" s="343"/>
      <c r="F117" s="343"/>
      <c r="G117" s="343"/>
    </row>
    <row r="118" spans="1:12" x14ac:dyDescent="0.25">
      <c r="E118" s="343"/>
      <c r="F118" s="343"/>
      <c r="G118" s="343"/>
    </row>
    <row r="119" spans="1:12" x14ac:dyDescent="0.25">
      <c r="E119" s="343"/>
      <c r="F119" s="343"/>
      <c r="G119" s="343"/>
    </row>
  </sheetData>
  <sheetProtection selectLockedCells="1" selectUnlockedCells="1"/>
  <mergeCells count="3">
    <mergeCell ref="B1:E1"/>
    <mergeCell ref="A2:G2"/>
    <mergeCell ref="A4:G4"/>
  </mergeCells>
  <pageMargins left="0.25" right="0.25" top="0.75" bottom="0.75" header="0.51180555555555551" footer="0.51180555555555551"/>
  <pageSetup paperSize="9" firstPageNumber="0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23</vt:i4>
      </vt:variant>
      <vt:variant>
        <vt:lpstr>Névvel ellátott tartományok</vt:lpstr>
      </vt:variant>
      <vt:variant>
        <vt:i4>16</vt:i4>
      </vt:variant>
    </vt:vector>
  </HeadingPairs>
  <TitlesOfParts>
    <vt:vector size="39" baseType="lpstr">
      <vt:lpstr>BEVÉTELEK</vt:lpstr>
      <vt:lpstr>BEVÉTELEK ÖNK</vt:lpstr>
      <vt:lpstr>BEVÉTELEK TÁRSULÁS</vt:lpstr>
      <vt:lpstr>BEVÉTEL ÓVODA</vt:lpstr>
      <vt:lpstr>KIADÁSOK</vt:lpstr>
      <vt:lpstr>KIADÁSOK ÖNK</vt:lpstr>
      <vt:lpstr>KIADÁSOK TÁRSULÁS</vt:lpstr>
      <vt:lpstr>KIADÁSOK ÓVODA</vt:lpstr>
      <vt:lpstr>LÉTSZÁM</vt:lpstr>
      <vt:lpstr>10. szociális kiadások</vt:lpstr>
      <vt:lpstr>ÁTADOTT ÁTVETT</vt:lpstr>
      <vt:lpstr>BERUH FELÚJ</vt:lpstr>
      <vt:lpstr>TARTALÉKOK</vt:lpstr>
      <vt:lpstr>STABILTÁSI  1</vt:lpstr>
      <vt:lpstr>STABILITÁSI 2</vt:lpstr>
      <vt:lpstr>HITEL</vt:lpstr>
      <vt:lpstr>EU PROJEKT</vt:lpstr>
      <vt:lpstr>INT FINANSZÍROZÁS</vt:lpstr>
      <vt:lpstr>HELYI ADÓ</vt:lpstr>
      <vt:lpstr>EI FELH ÜTEMTERV</vt:lpstr>
      <vt:lpstr>TÖBB ÉVES</vt:lpstr>
      <vt:lpstr>KÖZVETETT</vt:lpstr>
      <vt:lpstr>GÖRDÜLŐ</vt:lpstr>
      <vt:lpstr>BEVÉTELEK!Excel_BuiltIn_Print_Area</vt:lpstr>
      <vt:lpstr>'BEVÉTELEK ÖNK'!Excel_BuiltIn_Print_Area</vt:lpstr>
      <vt:lpstr>'BEVÉTELEK TÁRSULÁS'!Excel_BuiltIn_Print_Area</vt:lpstr>
      <vt:lpstr>HITEL!Excel_BuiltIn_Print_Area</vt:lpstr>
      <vt:lpstr>KÖZVETETT!Excel_BuiltIn_Print_Area</vt:lpstr>
      <vt:lpstr>'STABILITÁSI 2'!Excel_BuiltIn_Print_Area</vt:lpstr>
      <vt:lpstr>'STABILTÁSI  1'!Excel_BuiltIn_Print_Area</vt:lpstr>
      <vt:lpstr>'TÖBB ÉVES'!Excel_BuiltIn_Print_Area</vt:lpstr>
      <vt:lpstr>BEVÉTELEK!Nyomtatási_terület</vt:lpstr>
      <vt:lpstr>'BEVÉTELEK ÖNK'!Nyomtatási_terület</vt:lpstr>
      <vt:lpstr>'BEVÉTELEK TÁRSULÁS'!Nyomtatási_terület</vt:lpstr>
      <vt:lpstr>HITEL!Nyomtatási_terület</vt:lpstr>
      <vt:lpstr>KÖZVETETT!Nyomtatási_terület</vt:lpstr>
      <vt:lpstr>'STABILITÁSI 2'!Nyomtatási_terület</vt:lpstr>
      <vt:lpstr>'STABILTÁSI  1'!Nyomtatási_terület</vt:lpstr>
      <vt:lpstr>'TÖBB ÉVES'!Nyomtatási_terület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Márti</dc:creator>
  <cp:lastModifiedBy>Márti</cp:lastModifiedBy>
  <dcterms:created xsi:type="dcterms:W3CDTF">2021-05-07T08:15:53Z</dcterms:created>
  <dcterms:modified xsi:type="dcterms:W3CDTF">2021-05-07T08:15:53Z</dcterms:modified>
</cp:coreProperties>
</file>