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árti\Documents\Balatonederics\Költségvetés\Költségvetés 2020 mód 202104\Jegyző\"/>
    </mc:Choice>
  </mc:AlternateContent>
  <xr:revisionPtr revIDLastSave="0" documentId="8_{1F7C3288-3E1D-4A4E-9829-BF1CCB002B71}" xr6:coauthVersionLast="46" xr6:coauthVersionMax="46" xr10:uidLastSave="{00000000-0000-0000-0000-000000000000}"/>
  <bookViews>
    <workbookView xWindow="-120" yWindow="-120" windowWidth="19440" windowHeight="15000" tabRatio="885" firstSheet="9" activeTab="9"/>
  </bookViews>
  <sheets>
    <sheet name="BEVÉTELEK" sheetId="2" state="hidden" r:id="rId1"/>
    <sheet name="BEVÉTELEK ÖNK" sheetId="12" state="hidden" r:id="rId2"/>
    <sheet name="BEVÉTELEK TÁRSULÁS" sheetId="34" state="hidden" r:id="rId3"/>
    <sheet name="BEVÉTEL ÓVODA" sheetId="36" state="hidden" r:id="rId4"/>
    <sheet name="KIADÁSOK" sheetId="1" state="hidden" r:id="rId5"/>
    <sheet name="KIADÁSOK ÖNK" sheetId="9" state="hidden" r:id="rId6"/>
    <sheet name="KIADÁSOK TÁRSULÁS" sheetId="37" state="hidden" r:id="rId7"/>
    <sheet name="KIADÁSOK ÓVODA" sheetId="38" state="hidden" r:id="rId8"/>
    <sheet name="9_A Felhalmozási mérleg" sheetId="41" state="hidden" r:id="rId9"/>
    <sheet name="25.Működési mérleg" sheetId="40" r:id="rId10"/>
    <sheet name="LÉTSZÁM" sheetId="3" state="hidden" r:id="rId11"/>
    <sheet name="10. szociális kiadások" sheetId="32" state="hidden" r:id="rId12"/>
    <sheet name="ÁTADOTT ÁTVETT" sheetId="22" state="hidden" r:id="rId13"/>
    <sheet name="BERUH FELÚJ" sheetId="15" state="hidden" r:id="rId14"/>
    <sheet name="TARTALÉKOK" sheetId="16" state="hidden" r:id="rId15"/>
    <sheet name="STABILTÁSI  1" sheetId="30" state="hidden" r:id="rId16"/>
    <sheet name="STABILITÁSI 2" sheetId="18" state="hidden" r:id="rId17"/>
    <sheet name="HITEL" sheetId="20" state="hidden" r:id="rId18"/>
    <sheet name="EU PROJEKT" sheetId="19" state="hidden" r:id="rId19"/>
    <sheet name="INT FINANSZÍROZÁS" sheetId="21" state="hidden" r:id="rId20"/>
    <sheet name="HELYI ADÓ" sheetId="23" state="hidden" r:id="rId21"/>
    <sheet name="EI FELH ÜTEMTERV" sheetId="26" state="hidden" r:id="rId22"/>
    <sheet name="TÖBB ÉVES" sheetId="25" state="hidden" r:id="rId23"/>
    <sheet name="KÖZVETETT" sheetId="27" state="hidden" r:id="rId24"/>
    <sheet name="GÖRDÜLŐ" sheetId="29" state="hidden" r:id="rId25"/>
  </sheets>
  <externalReferences>
    <externalReference r:id="rId26"/>
  </externalReferences>
  <definedNames>
    <definedName name="_xlnm.Print_Area" localSheetId="11">'10. szociális kiadások'!$A$1:$F$40</definedName>
    <definedName name="_xlnm.Print_Area" localSheetId="9">'25.Működési mérleg'!$A$1:$I$30</definedName>
    <definedName name="_xlnm.Print_Area" localSheetId="12">'ÁTADOTT ÁTVETT'!$A$1:$F$31</definedName>
    <definedName name="_xlnm.Print_Area" localSheetId="13">'BERUH FELÚJ'!$A$1:$G$47</definedName>
    <definedName name="_xlnm.Print_Area" localSheetId="3">'BEVÉTEL ÓVODA'!$A$1:$E$103</definedName>
    <definedName name="_xlnm.Print_Area" localSheetId="0">BEVÉTELEK!$A$1:$G$103</definedName>
    <definedName name="_xlnm.Print_Area" localSheetId="1">'BEVÉTELEK ÖNK'!$A$1:$E$105</definedName>
    <definedName name="_xlnm.Print_Area" localSheetId="2">'BEVÉTELEK TÁRSULÁS'!$A$1:$E$103</definedName>
    <definedName name="_xlnm.Print_Area" localSheetId="21">'EI FELH ÜTEMTERV'!$A$2:$Q$233</definedName>
    <definedName name="_xlnm.Print_Area" localSheetId="18">'EU PROJEKT'!$A$1:$B$43</definedName>
    <definedName name="_xlnm.Print_Area" localSheetId="24">GÖRDÜLŐ!$A$2:$G$234</definedName>
    <definedName name="_xlnm.Print_Area" localSheetId="20">'HELYI ADÓ'!$A$1:$C$18</definedName>
    <definedName name="_xlnm.Print_Area" localSheetId="17">HITEL!$A$1:$D$70</definedName>
    <definedName name="_xlnm.Print_Area" localSheetId="19">'INT FINANSZÍROZÁS'!$A$1:$F$9</definedName>
    <definedName name="_xlnm.Print_Area" localSheetId="4">KIADÁSOK!$A$1:$G$130</definedName>
    <definedName name="_xlnm.Print_Area" localSheetId="7">'KIADÁSOK ÓVODA'!$A$1:$E$130</definedName>
    <definedName name="_xlnm.Print_Area" localSheetId="5">'KIADÁSOK ÖNK'!$A$1:$E$130</definedName>
    <definedName name="_xlnm.Print_Area" localSheetId="6">'KIADÁSOK TÁRSULÁS'!$A$1:$E$130</definedName>
    <definedName name="_xlnm.Print_Area" localSheetId="23">KÖZVETETT!$A$2:$E$31</definedName>
    <definedName name="_xlnm.Print_Area" localSheetId="10">LÉTSZÁM!$A$1:$F$32</definedName>
    <definedName name="_xlnm.Print_Area" localSheetId="16">'STABILITÁSI 2'!$A$1:$G$42</definedName>
    <definedName name="_xlnm.Print_Area" localSheetId="15">'STABILTÁSI  1'!$A$1:$J$41</definedName>
    <definedName name="_xlnm.Print_Area" localSheetId="14">TARTALÉKOK!$A$1:$G$14</definedName>
    <definedName name="_xlnm.Print_Area" localSheetId="22">'TÖBB ÉVES'!$A$2:$I$32</definedName>
  </definedNames>
  <calcPr calcId="191029"/>
</workbook>
</file>

<file path=xl/calcChain.xml><?xml version="1.0" encoding="utf-8"?>
<calcChain xmlns="http://schemas.openxmlformats.org/spreadsheetml/2006/main">
  <c r="E27" i="40" l="1"/>
  <c r="E18" i="40"/>
  <c r="E28" i="40"/>
  <c r="H18" i="40"/>
  <c r="H28" i="40"/>
  <c r="H27" i="40"/>
  <c r="D28" i="40"/>
  <c r="I18" i="40"/>
  <c r="D27" i="40"/>
  <c r="D18" i="40"/>
  <c r="I27" i="40"/>
  <c r="E22" i="12"/>
  <c r="E21" i="12"/>
  <c r="E20" i="12"/>
  <c r="E19" i="12"/>
  <c r="E23" i="12"/>
  <c r="E18" i="12"/>
  <c r="E15" i="12"/>
  <c r="E14" i="12"/>
  <c r="E13" i="12"/>
  <c r="E12" i="12"/>
  <c r="E74" i="9"/>
  <c r="E30" i="41"/>
  <c r="E17" i="41"/>
  <c r="C17" i="41"/>
  <c r="C32" i="41"/>
  <c r="C27" i="40"/>
  <c r="C24" i="41"/>
  <c r="C30" i="41"/>
  <c r="G27" i="40"/>
  <c r="C18" i="40"/>
  <c r="G18" i="40"/>
  <c r="C25" i="22"/>
  <c r="D25" i="22"/>
  <c r="F38" i="32"/>
  <c r="F37" i="32"/>
  <c r="F36" i="32"/>
  <c r="F35" i="32"/>
  <c r="F34" i="32"/>
  <c r="F33" i="32"/>
  <c r="F32" i="32"/>
  <c r="F31" i="32"/>
  <c r="F30" i="32"/>
  <c r="F29" i="32"/>
  <c r="F28" i="32"/>
  <c r="F27" i="32"/>
  <c r="F39" i="32"/>
  <c r="F26" i="32"/>
  <c r="F25" i="32"/>
  <c r="F23" i="32"/>
  <c r="F22" i="32"/>
  <c r="F20" i="32"/>
  <c r="F19" i="32"/>
  <c r="F18" i="32"/>
  <c r="F17" i="32"/>
  <c r="F16" i="32"/>
  <c r="F15" i="32"/>
  <c r="F13" i="32"/>
  <c r="F14" i="32"/>
  <c r="F7" i="32"/>
  <c r="F8" i="32"/>
  <c r="F9" i="32"/>
  <c r="F10" i="32"/>
  <c r="F11" i="32"/>
  <c r="F6" i="32"/>
  <c r="C24" i="32"/>
  <c r="F24" i="32"/>
  <c r="C39" i="32"/>
  <c r="F87" i="2"/>
  <c r="G129" i="29"/>
  <c r="F129" i="29"/>
  <c r="E129" i="29"/>
  <c r="G101" i="29"/>
  <c r="F101" i="29"/>
  <c r="E101" i="29"/>
  <c r="H89" i="26"/>
  <c r="H90" i="26"/>
  <c r="I89" i="26"/>
  <c r="I90" i="26"/>
  <c r="J89" i="26"/>
  <c r="J90" i="26"/>
  <c r="K89" i="26"/>
  <c r="K90" i="26"/>
  <c r="P229" i="26"/>
  <c r="O229" i="26"/>
  <c r="N229" i="26"/>
  <c r="M229" i="26"/>
  <c r="L229" i="26"/>
  <c r="K229" i="26"/>
  <c r="J229" i="26"/>
  <c r="I229" i="26"/>
  <c r="H229" i="26"/>
  <c r="G229" i="26"/>
  <c r="F229" i="26"/>
  <c r="P222" i="26"/>
  <c r="O222" i="26"/>
  <c r="N222" i="26"/>
  <c r="M222" i="26"/>
  <c r="L222" i="26"/>
  <c r="K222" i="26"/>
  <c r="J222" i="26"/>
  <c r="I222" i="26"/>
  <c r="H222" i="26"/>
  <c r="G222" i="26"/>
  <c r="F222" i="26"/>
  <c r="P211" i="26"/>
  <c r="O211" i="26"/>
  <c r="N211" i="26"/>
  <c r="M211" i="26"/>
  <c r="L211" i="26"/>
  <c r="K211" i="26"/>
  <c r="J211" i="26"/>
  <c r="I211" i="26"/>
  <c r="H211" i="26"/>
  <c r="G211" i="26"/>
  <c r="F211" i="26"/>
  <c r="P206" i="26"/>
  <c r="O206" i="26"/>
  <c r="N206" i="26"/>
  <c r="M206" i="26"/>
  <c r="L206" i="26"/>
  <c r="K206" i="26"/>
  <c r="J206" i="26"/>
  <c r="I206" i="26"/>
  <c r="H206" i="26"/>
  <c r="G206" i="26"/>
  <c r="F206" i="26"/>
  <c r="P201" i="26"/>
  <c r="O201" i="26"/>
  <c r="N201" i="26"/>
  <c r="M201" i="26"/>
  <c r="L201" i="26"/>
  <c r="K201" i="26"/>
  <c r="J201" i="26"/>
  <c r="I201" i="26"/>
  <c r="H201" i="26"/>
  <c r="G201" i="26"/>
  <c r="F201" i="26"/>
  <c r="P195" i="26"/>
  <c r="O195" i="26"/>
  <c r="N195" i="26"/>
  <c r="M195" i="26"/>
  <c r="L195" i="26"/>
  <c r="K195" i="26"/>
  <c r="J195" i="26"/>
  <c r="I195" i="26"/>
  <c r="H195" i="26"/>
  <c r="G195" i="26"/>
  <c r="F195" i="26"/>
  <c r="P180" i="26"/>
  <c r="O180" i="26"/>
  <c r="N180" i="26"/>
  <c r="M180" i="26"/>
  <c r="L180" i="26"/>
  <c r="K180" i="26"/>
  <c r="J180" i="26"/>
  <c r="I180" i="26"/>
  <c r="H180" i="26"/>
  <c r="G180" i="26"/>
  <c r="F180" i="26"/>
  <c r="P156" i="26"/>
  <c r="O156" i="26"/>
  <c r="N156" i="26"/>
  <c r="M156" i="26"/>
  <c r="L156" i="26"/>
  <c r="K156" i="26"/>
  <c r="J156" i="26"/>
  <c r="I156" i="26"/>
  <c r="H156" i="26"/>
  <c r="G156" i="26"/>
  <c r="F156" i="26"/>
  <c r="E156" i="26"/>
  <c r="P128" i="26"/>
  <c r="O128" i="26"/>
  <c r="N128" i="26"/>
  <c r="M128" i="26"/>
  <c r="L128" i="26"/>
  <c r="K128" i="26"/>
  <c r="J128" i="26"/>
  <c r="I128" i="26"/>
  <c r="H128" i="26"/>
  <c r="G128" i="26"/>
  <c r="F128" i="26"/>
  <c r="P121" i="26"/>
  <c r="O121" i="26"/>
  <c r="N121" i="26"/>
  <c r="M121" i="26"/>
  <c r="L121" i="26"/>
  <c r="K121" i="26"/>
  <c r="J121" i="26"/>
  <c r="I121" i="26"/>
  <c r="H121" i="26"/>
  <c r="G121" i="26"/>
  <c r="F121" i="26"/>
  <c r="P112" i="26"/>
  <c r="O112" i="26"/>
  <c r="N112" i="26"/>
  <c r="M112" i="26"/>
  <c r="L112" i="26"/>
  <c r="K112" i="26"/>
  <c r="J112" i="26"/>
  <c r="I112" i="26"/>
  <c r="H112" i="26"/>
  <c r="G112" i="26"/>
  <c r="F112" i="26"/>
  <c r="P105" i="26"/>
  <c r="O105" i="26"/>
  <c r="N105" i="26"/>
  <c r="M105" i="26"/>
  <c r="L105" i="26"/>
  <c r="K105" i="26"/>
  <c r="J105" i="26"/>
  <c r="I105" i="26"/>
  <c r="H105" i="26"/>
  <c r="G105" i="26"/>
  <c r="F105" i="26"/>
  <c r="P100" i="26"/>
  <c r="O100" i="26"/>
  <c r="N100" i="26"/>
  <c r="M100" i="26"/>
  <c r="L100" i="26"/>
  <c r="K100" i="26"/>
  <c r="J100" i="26"/>
  <c r="I100" i="26"/>
  <c r="H100" i="26"/>
  <c r="G100" i="26"/>
  <c r="F100" i="26"/>
  <c r="P89" i="26"/>
  <c r="P90" i="26"/>
  <c r="O89" i="26"/>
  <c r="O90" i="26"/>
  <c r="N89" i="26"/>
  <c r="N90" i="26"/>
  <c r="M89" i="26"/>
  <c r="M90" i="26"/>
  <c r="L89" i="26"/>
  <c r="L90" i="26"/>
  <c r="G89" i="26"/>
  <c r="G90" i="26"/>
  <c r="F90" i="26"/>
  <c r="E89" i="26"/>
  <c r="P85" i="26"/>
  <c r="O85" i="26"/>
  <c r="N85" i="26"/>
  <c r="M85" i="26"/>
  <c r="L85" i="26"/>
  <c r="K85" i="26"/>
  <c r="J85" i="26"/>
  <c r="I85" i="26"/>
  <c r="H85" i="26"/>
  <c r="G85" i="26"/>
  <c r="F85" i="26"/>
  <c r="O77" i="26"/>
  <c r="N77" i="26"/>
  <c r="L77" i="26"/>
  <c r="K77" i="26"/>
  <c r="I77" i="26"/>
  <c r="H77" i="26"/>
  <c r="F77" i="26"/>
  <c r="E12" i="21"/>
  <c r="C15" i="22"/>
  <c r="E113" i="9"/>
  <c r="E24" i="9"/>
  <c r="E36" i="12"/>
  <c r="E107" i="12"/>
  <c r="F24" i="1"/>
  <c r="F25" i="1"/>
  <c r="F26" i="1"/>
  <c r="F27" i="1"/>
  <c r="G27" i="1"/>
  <c r="D30" i="29"/>
  <c r="E30" i="29"/>
  <c r="E31" i="29"/>
  <c r="F29" i="1"/>
  <c r="F30" i="1"/>
  <c r="F32" i="1"/>
  <c r="F33" i="1"/>
  <c r="G33" i="1"/>
  <c r="D35" i="26"/>
  <c r="E35" i="26"/>
  <c r="Q35" i="26"/>
  <c r="R35" i="26"/>
  <c r="F34" i="1"/>
  <c r="F35" i="1"/>
  <c r="F36" i="1"/>
  <c r="F37" i="1"/>
  <c r="G37" i="1"/>
  <c r="F38" i="1"/>
  <c r="F40" i="1"/>
  <c r="F41" i="1"/>
  <c r="F43" i="1"/>
  <c r="G43" i="1"/>
  <c r="F44" i="1"/>
  <c r="F45" i="1"/>
  <c r="F46" i="1"/>
  <c r="F47" i="1"/>
  <c r="G47" i="1"/>
  <c r="D49" i="26"/>
  <c r="K49" i="26"/>
  <c r="F50" i="1"/>
  <c r="F51" i="1"/>
  <c r="F52" i="1"/>
  <c r="F53" i="1"/>
  <c r="G53" i="1"/>
  <c r="F54" i="1"/>
  <c r="F55" i="1"/>
  <c r="F56" i="1"/>
  <c r="F57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G74" i="1"/>
  <c r="D77" i="29"/>
  <c r="E77" i="29"/>
  <c r="F77" i="29"/>
  <c r="G77" i="29"/>
  <c r="F76" i="1"/>
  <c r="F77" i="1"/>
  <c r="F78" i="1"/>
  <c r="F79" i="1"/>
  <c r="G79" i="1"/>
  <c r="F80" i="1"/>
  <c r="F81" i="1"/>
  <c r="F82" i="1"/>
  <c r="F84" i="1"/>
  <c r="G84" i="1"/>
  <c r="F85" i="1"/>
  <c r="F86" i="1"/>
  <c r="F87" i="1"/>
  <c r="F89" i="1"/>
  <c r="G89" i="1"/>
  <c r="F90" i="1"/>
  <c r="F91" i="1"/>
  <c r="F92" i="1"/>
  <c r="F93" i="1"/>
  <c r="G93" i="1"/>
  <c r="F94" i="1"/>
  <c r="F95" i="1"/>
  <c r="F96" i="1"/>
  <c r="F97" i="1"/>
  <c r="G97" i="1"/>
  <c r="D99" i="26"/>
  <c r="E99" i="26"/>
  <c r="Q99" i="26"/>
  <c r="F100" i="1"/>
  <c r="F101" i="1"/>
  <c r="F102" i="1"/>
  <c r="F104" i="1"/>
  <c r="G104" i="1"/>
  <c r="F105" i="1"/>
  <c r="F106" i="1"/>
  <c r="F107" i="1"/>
  <c r="F108" i="1"/>
  <c r="G108" i="1"/>
  <c r="D110" i="26"/>
  <c r="E110" i="26"/>
  <c r="Q110" i="26"/>
  <c r="R110" i="26"/>
  <c r="F109" i="1"/>
  <c r="F111" i="1"/>
  <c r="F112" i="1"/>
  <c r="F113" i="1"/>
  <c r="F114" i="1"/>
  <c r="F115" i="1"/>
  <c r="F116" i="1"/>
  <c r="F117" i="1"/>
  <c r="G117" i="1"/>
  <c r="F118" i="1"/>
  <c r="F121" i="1"/>
  <c r="F122" i="1"/>
  <c r="F123" i="1"/>
  <c r="G123" i="1"/>
  <c r="D126" i="29"/>
  <c r="F124" i="1"/>
  <c r="F125" i="1"/>
  <c r="F127" i="1"/>
  <c r="F128" i="1"/>
  <c r="G128" i="1"/>
  <c r="F6" i="1"/>
  <c r="F7" i="1"/>
  <c r="F8" i="1"/>
  <c r="F9" i="1"/>
  <c r="G9" i="1"/>
  <c r="F10" i="1"/>
  <c r="F11" i="1"/>
  <c r="F12" i="1"/>
  <c r="F13" i="1"/>
  <c r="G13" i="1"/>
  <c r="F14" i="1"/>
  <c r="F15" i="1"/>
  <c r="F16" i="1"/>
  <c r="F17" i="1"/>
  <c r="G17" i="1"/>
  <c r="F18" i="1"/>
  <c r="F19" i="1"/>
  <c r="F20" i="1"/>
  <c r="F21" i="1"/>
  <c r="G21" i="1"/>
  <c r="F22" i="1"/>
  <c r="F5" i="1"/>
  <c r="E6" i="1"/>
  <c r="E7" i="1"/>
  <c r="G7" i="1"/>
  <c r="D10" i="29"/>
  <c r="E10" i="29"/>
  <c r="F10" i="29"/>
  <c r="G10" i="29"/>
  <c r="E8" i="1"/>
  <c r="E9" i="1"/>
  <c r="E10" i="1"/>
  <c r="E11" i="1"/>
  <c r="G11" i="1"/>
  <c r="E12" i="1"/>
  <c r="E13" i="1"/>
  <c r="E14" i="1"/>
  <c r="E15" i="1"/>
  <c r="G15" i="1"/>
  <c r="E16" i="1"/>
  <c r="E17" i="1"/>
  <c r="E18" i="1"/>
  <c r="E19" i="1"/>
  <c r="G19" i="1"/>
  <c r="E20" i="1"/>
  <c r="E21" i="1"/>
  <c r="E22" i="1"/>
  <c r="E24" i="1"/>
  <c r="G24" i="1"/>
  <c r="E25" i="1"/>
  <c r="E26" i="1"/>
  <c r="E27" i="1"/>
  <c r="E29" i="1"/>
  <c r="E30" i="1"/>
  <c r="E32" i="1"/>
  <c r="E33" i="1"/>
  <c r="E34" i="1"/>
  <c r="G34" i="1"/>
  <c r="E35" i="1"/>
  <c r="E36" i="1"/>
  <c r="E37" i="1"/>
  <c r="E38" i="1"/>
  <c r="G38" i="1"/>
  <c r="E40" i="1"/>
  <c r="E41" i="1"/>
  <c r="E43" i="1"/>
  <c r="E44" i="1"/>
  <c r="G44" i="1"/>
  <c r="D46" i="26"/>
  <c r="E45" i="1"/>
  <c r="E46" i="1"/>
  <c r="E47" i="1"/>
  <c r="E50" i="1"/>
  <c r="G50" i="1"/>
  <c r="E51" i="1"/>
  <c r="E52" i="1"/>
  <c r="E53" i="1"/>
  <c r="E54" i="1"/>
  <c r="G54" i="1"/>
  <c r="E55" i="1"/>
  <c r="E56" i="1"/>
  <c r="E57" i="1"/>
  <c r="E59" i="1"/>
  <c r="G59" i="1"/>
  <c r="D61" i="26"/>
  <c r="E60" i="1"/>
  <c r="E61" i="1"/>
  <c r="E62" i="1"/>
  <c r="E63" i="1"/>
  <c r="G63" i="1"/>
  <c r="E64" i="1"/>
  <c r="E65" i="1"/>
  <c r="E66" i="1"/>
  <c r="E67" i="1"/>
  <c r="E68" i="1"/>
  <c r="E69" i="1"/>
  <c r="E70" i="1"/>
  <c r="E71" i="1"/>
  <c r="G71" i="1"/>
  <c r="E72" i="1"/>
  <c r="E73" i="1"/>
  <c r="E74" i="1"/>
  <c r="E76" i="1"/>
  <c r="G76" i="1"/>
  <c r="D78" i="26"/>
  <c r="R78" i="26"/>
  <c r="E77" i="1"/>
  <c r="E78" i="1"/>
  <c r="E79" i="1"/>
  <c r="E80" i="1"/>
  <c r="G80" i="1"/>
  <c r="E81" i="1"/>
  <c r="E82" i="1"/>
  <c r="E84" i="1"/>
  <c r="E85" i="1"/>
  <c r="G85" i="1"/>
  <c r="E86" i="1"/>
  <c r="E87" i="1"/>
  <c r="E89" i="1"/>
  <c r="E90" i="1"/>
  <c r="G90" i="1"/>
  <c r="E91" i="1"/>
  <c r="E92" i="1"/>
  <c r="E93" i="1"/>
  <c r="E94" i="1"/>
  <c r="E95" i="1"/>
  <c r="E96" i="1"/>
  <c r="E97" i="1"/>
  <c r="E100" i="1"/>
  <c r="G100" i="1"/>
  <c r="E101" i="1"/>
  <c r="E102" i="1"/>
  <c r="E104" i="1"/>
  <c r="E105" i="1"/>
  <c r="G105" i="1"/>
  <c r="E106" i="1"/>
  <c r="E107" i="1"/>
  <c r="E108" i="1"/>
  <c r="E109" i="1"/>
  <c r="E111" i="1"/>
  <c r="E112" i="1"/>
  <c r="E113" i="1"/>
  <c r="E114" i="1"/>
  <c r="E120" i="1"/>
  <c r="E115" i="1"/>
  <c r="E116" i="1"/>
  <c r="E117" i="1"/>
  <c r="E118" i="1"/>
  <c r="G118" i="1"/>
  <c r="E121" i="1"/>
  <c r="E122" i="1"/>
  <c r="E123" i="1"/>
  <c r="E124" i="1"/>
  <c r="G124" i="1"/>
  <c r="D126" i="26"/>
  <c r="E125" i="1"/>
  <c r="E127" i="1"/>
  <c r="E128" i="1"/>
  <c r="E5" i="1"/>
  <c r="F18" i="2"/>
  <c r="F19" i="2"/>
  <c r="F20" i="2"/>
  <c r="F21" i="2"/>
  <c r="G21" i="2"/>
  <c r="F22" i="2"/>
  <c r="F24" i="2"/>
  <c r="F25" i="2"/>
  <c r="F27" i="2"/>
  <c r="F28" i="2"/>
  <c r="F29" i="2"/>
  <c r="F30" i="2"/>
  <c r="F31" i="2"/>
  <c r="F32" i="2"/>
  <c r="F33" i="2"/>
  <c r="F34" i="2"/>
  <c r="F36" i="2"/>
  <c r="F38" i="2"/>
  <c r="F39" i="2"/>
  <c r="F40" i="2"/>
  <c r="F41" i="2"/>
  <c r="F42" i="2"/>
  <c r="F43" i="2"/>
  <c r="F44" i="2"/>
  <c r="F45" i="2"/>
  <c r="G45" i="2"/>
  <c r="F46" i="2"/>
  <c r="F48" i="2"/>
  <c r="F49" i="2"/>
  <c r="F51" i="2"/>
  <c r="G51" i="2"/>
  <c r="F52" i="2"/>
  <c r="F54" i="2"/>
  <c r="F55" i="2"/>
  <c r="F56" i="2"/>
  <c r="G56" i="2"/>
  <c r="D186" i="26"/>
  <c r="R186" i="26"/>
  <c r="F57" i="2"/>
  <c r="F58" i="2"/>
  <c r="F60" i="2"/>
  <c r="F61" i="2"/>
  <c r="F62" i="2"/>
  <c r="F63" i="2"/>
  <c r="F64" i="2"/>
  <c r="F66" i="2"/>
  <c r="G66" i="2"/>
  <c r="F67" i="2"/>
  <c r="F68" i="2"/>
  <c r="F69" i="2"/>
  <c r="F70" i="2"/>
  <c r="F73" i="2"/>
  <c r="F74" i="2"/>
  <c r="F75" i="2"/>
  <c r="F77" i="2"/>
  <c r="F78" i="2"/>
  <c r="F79" i="2"/>
  <c r="F80" i="2"/>
  <c r="F82" i="2"/>
  <c r="G82" i="2"/>
  <c r="D213" i="29"/>
  <c r="F83" i="2"/>
  <c r="F85" i="2"/>
  <c r="F86" i="2"/>
  <c r="F88" i="2"/>
  <c r="F89" i="2"/>
  <c r="F90" i="2"/>
  <c r="F91" i="2"/>
  <c r="F94" i="2"/>
  <c r="F95" i="2"/>
  <c r="F96" i="2"/>
  <c r="F97" i="2"/>
  <c r="F98" i="2"/>
  <c r="F100" i="2"/>
  <c r="F101" i="2"/>
  <c r="F6" i="2"/>
  <c r="F7" i="2"/>
  <c r="F8" i="2"/>
  <c r="F9" i="2"/>
  <c r="F10" i="2"/>
  <c r="F12" i="2"/>
  <c r="G12" i="2"/>
  <c r="D143" i="29"/>
  <c r="E143" i="29"/>
  <c r="F143" i="29"/>
  <c r="G143" i="29"/>
  <c r="F13" i="2"/>
  <c r="F14" i="2"/>
  <c r="F15" i="2"/>
  <c r="F16" i="2"/>
  <c r="G16" i="2"/>
  <c r="F5" i="2"/>
  <c r="D136" i="38"/>
  <c r="E126" i="38"/>
  <c r="D126" i="38"/>
  <c r="F126" i="1"/>
  <c r="G126" i="1"/>
  <c r="E119" i="38"/>
  <c r="D119" i="38"/>
  <c r="F119" i="1"/>
  <c r="E110" i="38"/>
  <c r="D110" i="38"/>
  <c r="F110" i="1"/>
  <c r="F120" i="1"/>
  <c r="E103" i="38"/>
  <c r="D103" i="38"/>
  <c r="F103" i="1"/>
  <c r="E98" i="38"/>
  <c r="D98" i="38"/>
  <c r="F98" i="1"/>
  <c r="D88" i="38"/>
  <c r="F88" i="1"/>
  <c r="E87" i="38"/>
  <c r="E86" i="38"/>
  <c r="E85" i="38"/>
  <c r="E84" i="38"/>
  <c r="D83" i="38"/>
  <c r="F83" i="1"/>
  <c r="E82" i="38"/>
  <c r="E81" i="38"/>
  <c r="E80" i="38"/>
  <c r="E79" i="38"/>
  <c r="E78" i="38"/>
  <c r="E77" i="38"/>
  <c r="E76" i="38"/>
  <c r="E83" i="38"/>
  <c r="E75" i="38"/>
  <c r="D75" i="38"/>
  <c r="F75" i="1"/>
  <c r="D58" i="38"/>
  <c r="F58" i="1"/>
  <c r="E57" i="38"/>
  <c r="E56" i="38"/>
  <c r="E55" i="38"/>
  <c r="E54" i="38"/>
  <c r="E53" i="38"/>
  <c r="E52" i="38"/>
  <c r="E58" i="38"/>
  <c r="E51" i="38"/>
  <c r="E50" i="38"/>
  <c r="D48" i="38"/>
  <c r="F48" i="1"/>
  <c r="E47" i="38"/>
  <c r="E46" i="38"/>
  <c r="E45" i="38"/>
  <c r="E44" i="38"/>
  <c r="E43" i="38"/>
  <c r="E48" i="38"/>
  <c r="D42" i="38"/>
  <c r="F42" i="1"/>
  <c r="E41" i="38"/>
  <c r="E40" i="38"/>
  <c r="E42" i="38"/>
  <c r="D39" i="38"/>
  <c r="F39" i="1"/>
  <c r="E38" i="38"/>
  <c r="E37" i="38"/>
  <c r="E36" i="38"/>
  <c r="E35" i="38"/>
  <c r="E34" i="38"/>
  <c r="E33" i="38"/>
  <c r="E32" i="38"/>
  <c r="E39" i="38"/>
  <c r="D31" i="38"/>
  <c r="F31" i="1"/>
  <c r="E30" i="38"/>
  <c r="E29" i="38"/>
  <c r="E31" i="38"/>
  <c r="D28" i="38"/>
  <c r="F28" i="1"/>
  <c r="E27" i="38"/>
  <c r="E26" i="38"/>
  <c r="E25" i="38"/>
  <c r="E24" i="38"/>
  <c r="D23" i="38"/>
  <c r="F23" i="1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/>
  <c r="E9" i="38"/>
  <c r="E8" i="38"/>
  <c r="E7" i="38"/>
  <c r="E23" i="38"/>
  <c r="E6" i="38"/>
  <c r="E5" i="38"/>
  <c r="D136" i="37"/>
  <c r="E126" i="37"/>
  <c r="D126" i="37"/>
  <c r="E126" i="1"/>
  <c r="D119" i="37"/>
  <c r="E119" i="1"/>
  <c r="E118" i="37"/>
  <c r="E119" i="37"/>
  <c r="E117" i="37"/>
  <c r="E116" i="37"/>
  <c r="E115" i="37"/>
  <c r="E114" i="37"/>
  <c r="G113" i="37"/>
  <c r="E113" i="37"/>
  <c r="E112" i="37"/>
  <c r="E110" i="37"/>
  <c r="D110" i="37"/>
  <c r="E110" i="1"/>
  <c r="E103" i="37"/>
  <c r="D103" i="37"/>
  <c r="E103" i="1"/>
  <c r="E98" i="37"/>
  <c r="D98" i="37"/>
  <c r="E98" i="1"/>
  <c r="D88" i="37"/>
  <c r="E88" i="1"/>
  <c r="E87" i="37"/>
  <c r="E86" i="37"/>
  <c r="E85" i="37"/>
  <c r="E84" i="37"/>
  <c r="D83" i="37"/>
  <c r="E83" i="1"/>
  <c r="E82" i="37"/>
  <c r="E81" i="37"/>
  <c r="E80" i="37"/>
  <c r="E79" i="37"/>
  <c r="E78" i="37"/>
  <c r="E77" i="37"/>
  <c r="E76" i="37"/>
  <c r="E83" i="37"/>
  <c r="D75" i="37"/>
  <c r="E75" i="1"/>
  <c r="G74" i="37"/>
  <c r="E73" i="37"/>
  <c r="E72" i="37"/>
  <c r="E71" i="37"/>
  <c r="E70" i="37"/>
  <c r="E69" i="37"/>
  <c r="E68" i="37"/>
  <c r="E67" i="37"/>
  <c r="E66" i="37"/>
  <c r="E65" i="37"/>
  <c r="E64" i="37"/>
  <c r="E63" i="37"/>
  <c r="E62" i="37"/>
  <c r="E61" i="37"/>
  <c r="E60" i="37"/>
  <c r="E59" i="37"/>
  <c r="E75" i="37"/>
  <c r="D58" i="37"/>
  <c r="E58" i="1"/>
  <c r="E57" i="37"/>
  <c r="E56" i="37"/>
  <c r="E55" i="37"/>
  <c r="E54" i="37"/>
  <c r="E53" i="37"/>
  <c r="E52" i="37"/>
  <c r="E51" i="37"/>
  <c r="E58" i="37"/>
  <c r="E50" i="37"/>
  <c r="D48" i="37"/>
  <c r="E48" i="1"/>
  <c r="E47" i="37"/>
  <c r="E46" i="37"/>
  <c r="E45" i="37"/>
  <c r="E44" i="37"/>
  <c r="E48" i="37"/>
  <c r="E43" i="37"/>
  <c r="D42" i="37"/>
  <c r="E42" i="1"/>
  <c r="E41" i="37"/>
  <c r="E40" i="37"/>
  <c r="E42" i="37"/>
  <c r="D39" i="37"/>
  <c r="E39" i="1"/>
  <c r="E38" i="37"/>
  <c r="E37" i="37"/>
  <c r="E36" i="37"/>
  <c r="E35" i="37"/>
  <c r="E34" i="37"/>
  <c r="E33" i="37"/>
  <c r="E32" i="37"/>
  <c r="D31" i="37"/>
  <c r="E31" i="1"/>
  <c r="E30" i="37"/>
  <c r="E29" i="37"/>
  <c r="E31" i="37"/>
  <c r="D28" i="37"/>
  <c r="E28" i="1"/>
  <c r="E27" i="37"/>
  <c r="E26" i="37"/>
  <c r="E25" i="37"/>
  <c r="E28" i="37"/>
  <c r="D23" i="37"/>
  <c r="E23" i="1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D107" i="36"/>
  <c r="E101" i="36"/>
  <c r="E100" i="36"/>
  <c r="D99" i="36"/>
  <c r="F99" i="2"/>
  <c r="E98" i="36"/>
  <c r="E97" i="36"/>
  <c r="E96" i="36"/>
  <c r="E95" i="36"/>
  <c r="E94" i="36"/>
  <c r="E99" i="36"/>
  <c r="D92" i="36"/>
  <c r="F92" i="2"/>
  <c r="E91" i="36"/>
  <c r="E90" i="36"/>
  <c r="E92" i="36"/>
  <c r="E89" i="36"/>
  <c r="E88" i="36"/>
  <c r="E87" i="36"/>
  <c r="E86" i="36"/>
  <c r="E85" i="36"/>
  <c r="E84" i="36"/>
  <c r="D84" i="36"/>
  <c r="F84" i="2"/>
  <c r="D81" i="36"/>
  <c r="F81" i="2"/>
  <c r="E80" i="36"/>
  <c r="E79" i="36"/>
  <c r="E78" i="36"/>
  <c r="E77" i="36"/>
  <c r="E81" i="36"/>
  <c r="D76" i="36"/>
  <c r="F76" i="2"/>
  <c r="E75" i="36"/>
  <c r="E74" i="36"/>
  <c r="E73" i="36"/>
  <c r="E76" i="36"/>
  <c r="D71" i="36"/>
  <c r="F71" i="2"/>
  <c r="E70" i="36"/>
  <c r="E69" i="36"/>
  <c r="E68" i="36"/>
  <c r="E67" i="36"/>
  <c r="E66" i="36"/>
  <c r="E71" i="36"/>
  <c r="D65" i="36"/>
  <c r="F65" i="2"/>
  <c r="E64" i="36"/>
  <c r="E63" i="36"/>
  <c r="E62" i="36"/>
  <c r="E61" i="36"/>
  <c r="E60" i="36"/>
  <c r="D59" i="36"/>
  <c r="F59" i="2"/>
  <c r="E58" i="36"/>
  <c r="E57" i="36"/>
  <c r="E56" i="36"/>
  <c r="E55" i="36"/>
  <c r="E59" i="36"/>
  <c r="E54" i="36"/>
  <c r="E52" i="36"/>
  <c r="E51" i="36"/>
  <c r="D50" i="36"/>
  <c r="F50" i="2"/>
  <c r="E49" i="36"/>
  <c r="E48" i="36"/>
  <c r="E50" i="36"/>
  <c r="D47" i="36"/>
  <c r="F47" i="2"/>
  <c r="D53" i="36"/>
  <c r="F53" i="2"/>
  <c r="E46" i="36"/>
  <c r="E47" i="36"/>
  <c r="E45" i="36"/>
  <c r="E44" i="36"/>
  <c r="E43" i="36"/>
  <c r="E42" i="36"/>
  <c r="E41" i="36"/>
  <c r="E40" i="36"/>
  <c r="E39" i="36"/>
  <c r="E38" i="36"/>
  <c r="E36" i="36"/>
  <c r="D35" i="36"/>
  <c r="F35" i="2"/>
  <c r="E34" i="36"/>
  <c r="E33" i="36"/>
  <c r="E32" i="36"/>
  <c r="E31" i="36"/>
  <c r="E35" i="36"/>
  <c r="E30" i="36"/>
  <c r="E29" i="36"/>
  <c r="E28" i="36"/>
  <c r="E27" i="36"/>
  <c r="D26" i="36"/>
  <c r="F26" i="2"/>
  <c r="G26" i="2"/>
  <c r="E25" i="36"/>
  <c r="E24" i="36"/>
  <c r="D23" i="36"/>
  <c r="F23" i="2"/>
  <c r="D105" i="36"/>
  <c r="F105" i="2"/>
  <c r="E22" i="36"/>
  <c r="E21" i="36"/>
  <c r="E20" i="36"/>
  <c r="E23" i="36"/>
  <c r="E19" i="36"/>
  <c r="E18" i="36"/>
  <c r="E16" i="36"/>
  <c r="E15" i="36"/>
  <c r="E14" i="36"/>
  <c r="E13" i="36"/>
  <c r="E12" i="36"/>
  <c r="D11" i="36"/>
  <c r="F11" i="2"/>
  <c r="D17" i="36"/>
  <c r="F17" i="2"/>
  <c r="E10" i="36"/>
  <c r="E9" i="36"/>
  <c r="E8" i="36"/>
  <c r="E7" i="36"/>
  <c r="E6" i="36"/>
  <c r="E5" i="36"/>
  <c r="D107" i="34"/>
  <c r="E99" i="34"/>
  <c r="D99" i="34"/>
  <c r="E92" i="34"/>
  <c r="D92" i="34"/>
  <c r="E88" i="34"/>
  <c r="E87" i="34"/>
  <c r="E87" i="2"/>
  <c r="D84" i="34"/>
  <c r="E82" i="34"/>
  <c r="E84" i="34"/>
  <c r="E81" i="34"/>
  <c r="D81" i="34"/>
  <c r="E76" i="34"/>
  <c r="D76" i="34"/>
  <c r="E71" i="34"/>
  <c r="D71" i="34"/>
  <c r="D65" i="34"/>
  <c r="E62" i="34"/>
  <c r="E65" i="34"/>
  <c r="E65" i="2"/>
  <c r="E59" i="34"/>
  <c r="D59" i="34"/>
  <c r="E52" i="34"/>
  <c r="E51" i="34"/>
  <c r="E50" i="34"/>
  <c r="D50" i="34"/>
  <c r="D47" i="34"/>
  <c r="E46" i="34"/>
  <c r="E47" i="34"/>
  <c r="E45" i="34"/>
  <c r="E44" i="34"/>
  <c r="E43" i="34"/>
  <c r="E42" i="34"/>
  <c r="E41" i="34"/>
  <c r="E40" i="34"/>
  <c r="E39" i="34"/>
  <c r="E36" i="34"/>
  <c r="D35" i="34"/>
  <c r="E35" i="2"/>
  <c r="E34" i="34"/>
  <c r="E33" i="34"/>
  <c r="E32" i="34"/>
  <c r="E31" i="34"/>
  <c r="E30" i="34"/>
  <c r="E35" i="34"/>
  <c r="E29" i="34"/>
  <c r="E26" i="34"/>
  <c r="D26" i="34"/>
  <c r="D37" i="34"/>
  <c r="E23" i="34"/>
  <c r="E105" i="34"/>
  <c r="D23" i="34"/>
  <c r="D105" i="34"/>
  <c r="E16" i="34"/>
  <c r="D11" i="34"/>
  <c r="D17" i="34"/>
  <c r="E10" i="34"/>
  <c r="E9" i="34"/>
  <c r="E8" i="34"/>
  <c r="E7" i="34"/>
  <c r="E6" i="34"/>
  <c r="E5" i="34"/>
  <c r="D12" i="21"/>
  <c r="E105" i="2"/>
  <c r="E89" i="2"/>
  <c r="G89" i="2"/>
  <c r="E90" i="2"/>
  <c r="E91" i="2"/>
  <c r="E92" i="2"/>
  <c r="E94" i="2"/>
  <c r="E95" i="2"/>
  <c r="E96" i="2"/>
  <c r="E97" i="2"/>
  <c r="E98" i="2"/>
  <c r="E99" i="2"/>
  <c r="E100" i="2"/>
  <c r="E101" i="2"/>
  <c r="E88" i="2"/>
  <c r="E86" i="2"/>
  <c r="E85" i="2"/>
  <c r="E18" i="2"/>
  <c r="E19" i="2"/>
  <c r="E20" i="2"/>
  <c r="E21" i="2"/>
  <c r="E22" i="2"/>
  <c r="E24" i="2"/>
  <c r="E25" i="2"/>
  <c r="E27" i="2"/>
  <c r="E28" i="2"/>
  <c r="E29" i="2"/>
  <c r="E30" i="2"/>
  <c r="E31" i="2"/>
  <c r="E32" i="2"/>
  <c r="E33" i="2"/>
  <c r="E34" i="2"/>
  <c r="E36" i="2"/>
  <c r="E38" i="2"/>
  <c r="E39" i="2"/>
  <c r="G39" i="2"/>
  <c r="E40" i="2"/>
  <c r="E41" i="2"/>
  <c r="E42" i="2"/>
  <c r="E43" i="2"/>
  <c r="E44" i="2"/>
  <c r="E45" i="2"/>
  <c r="E46" i="2"/>
  <c r="E48" i="2"/>
  <c r="G48" i="2"/>
  <c r="E49" i="2"/>
  <c r="E51" i="2"/>
  <c r="E52" i="2"/>
  <c r="E54" i="2"/>
  <c r="G54" i="2"/>
  <c r="E55" i="2"/>
  <c r="E56" i="2"/>
  <c r="E57" i="2"/>
  <c r="E58" i="2"/>
  <c r="E60" i="2"/>
  <c r="E61" i="2"/>
  <c r="E62" i="2"/>
  <c r="E63" i="2"/>
  <c r="G63" i="2"/>
  <c r="D193" i="26"/>
  <c r="E193" i="26"/>
  <c r="Q193" i="26"/>
  <c r="R193" i="26"/>
  <c r="E64" i="2"/>
  <c r="E66" i="2"/>
  <c r="E67" i="2"/>
  <c r="E68" i="2"/>
  <c r="E69" i="2"/>
  <c r="E70" i="2"/>
  <c r="E73" i="2"/>
  <c r="E74" i="2"/>
  <c r="E75" i="2"/>
  <c r="E76" i="2"/>
  <c r="E77" i="2"/>
  <c r="E78" i="2"/>
  <c r="E79" i="2"/>
  <c r="E80" i="2"/>
  <c r="E82" i="2"/>
  <c r="E83" i="2"/>
  <c r="G83" i="2"/>
  <c r="D213" i="26"/>
  <c r="E213" i="26"/>
  <c r="E6" i="2"/>
  <c r="E7" i="2"/>
  <c r="E8" i="2"/>
  <c r="E9" i="2"/>
  <c r="G9" i="2"/>
  <c r="D140" i="29"/>
  <c r="E140" i="29"/>
  <c r="E10" i="2"/>
  <c r="E12" i="2"/>
  <c r="E13" i="2"/>
  <c r="E14" i="2"/>
  <c r="G14" i="2"/>
  <c r="D144" i="26"/>
  <c r="E15" i="2"/>
  <c r="E16" i="2"/>
  <c r="E5" i="2"/>
  <c r="E84" i="2"/>
  <c r="E71" i="2"/>
  <c r="E59" i="2"/>
  <c r="E50" i="2"/>
  <c r="E112" i="9"/>
  <c r="E87" i="9"/>
  <c r="E86" i="9"/>
  <c r="E85" i="9"/>
  <c r="E84" i="9"/>
  <c r="E88" i="9"/>
  <c r="E82" i="9"/>
  <c r="E81" i="9"/>
  <c r="E80" i="9"/>
  <c r="E79" i="9"/>
  <c r="E78" i="9"/>
  <c r="E77" i="9"/>
  <c r="E76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7" i="9"/>
  <c r="E56" i="9"/>
  <c r="E55" i="9"/>
  <c r="E54" i="9"/>
  <c r="E53" i="9"/>
  <c r="E52" i="9"/>
  <c r="E51" i="9"/>
  <c r="E50" i="9"/>
  <c r="E47" i="9"/>
  <c r="E46" i="9"/>
  <c r="E45" i="9"/>
  <c r="E44" i="9"/>
  <c r="E43" i="9"/>
  <c r="E41" i="9"/>
  <c r="E42" i="9"/>
  <c r="E40" i="9"/>
  <c r="E38" i="9"/>
  <c r="E37" i="9"/>
  <c r="E36" i="9"/>
  <c r="E35" i="9"/>
  <c r="E34" i="9"/>
  <c r="E33" i="9"/>
  <c r="E32" i="9"/>
  <c r="E30" i="9"/>
  <c r="E29" i="9"/>
  <c r="E27" i="9"/>
  <c r="E26" i="9"/>
  <c r="E25" i="9"/>
  <c r="E28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5" i="9"/>
  <c r="E88" i="12"/>
  <c r="E82" i="12"/>
  <c r="E84" i="12"/>
  <c r="E62" i="12"/>
  <c r="E65" i="12"/>
  <c r="E39" i="12"/>
  <c r="E52" i="12"/>
  <c r="E51" i="12"/>
  <c r="E46" i="12"/>
  <c r="E45" i="12"/>
  <c r="E47" i="12"/>
  <c r="E44" i="12"/>
  <c r="E43" i="12"/>
  <c r="E42" i="12"/>
  <c r="E41" i="12"/>
  <c r="E40" i="12"/>
  <c r="E34" i="12"/>
  <c r="E33" i="12"/>
  <c r="E32" i="12"/>
  <c r="E31" i="12"/>
  <c r="E35" i="12"/>
  <c r="E30" i="12"/>
  <c r="E29" i="12"/>
  <c r="E16" i="12"/>
  <c r="E6" i="12"/>
  <c r="E7" i="12"/>
  <c r="E8" i="12"/>
  <c r="E9" i="12"/>
  <c r="E10" i="12"/>
  <c r="E5" i="12"/>
  <c r="E11" i="12"/>
  <c r="E17" i="12"/>
  <c r="F13" i="22"/>
  <c r="D31" i="22"/>
  <c r="E31" i="22"/>
  <c r="C31" i="22"/>
  <c r="F31" i="22"/>
  <c r="D28" i="22"/>
  <c r="E28" i="22"/>
  <c r="C28" i="22"/>
  <c r="E25" i="22"/>
  <c r="F23" i="22"/>
  <c r="F24" i="22"/>
  <c r="F26" i="22"/>
  <c r="F27" i="22"/>
  <c r="F29" i="22"/>
  <c r="F30" i="22"/>
  <c r="F22" i="22"/>
  <c r="D12" i="16"/>
  <c r="E12" i="16"/>
  <c r="F12" i="16"/>
  <c r="C12" i="16"/>
  <c r="G5" i="16"/>
  <c r="G9" i="16"/>
  <c r="D14" i="32"/>
  <c r="E14" i="32"/>
  <c r="E40" i="32"/>
  <c r="D39" i="32"/>
  <c r="E39" i="32"/>
  <c r="D21" i="32"/>
  <c r="E21" i="32"/>
  <c r="D12" i="32"/>
  <c r="E12" i="32"/>
  <c r="D107" i="12"/>
  <c r="D22" i="27"/>
  <c r="C22" i="27"/>
  <c r="R133" i="26"/>
  <c r="Q218" i="26"/>
  <c r="Q186" i="26"/>
  <c r="Q88" i="26"/>
  <c r="Q87" i="26"/>
  <c r="Q86" i="26"/>
  <c r="Q84" i="26"/>
  <c r="Q81" i="26"/>
  <c r="Q80" i="26"/>
  <c r="Q78" i="26"/>
  <c r="Q76" i="26"/>
  <c r="C10" i="23"/>
  <c r="C16" i="23"/>
  <c r="F12" i="21"/>
  <c r="G31" i="15"/>
  <c r="G32" i="15"/>
  <c r="G33" i="15"/>
  <c r="G35" i="15"/>
  <c r="G36" i="15"/>
  <c r="G37" i="15"/>
  <c r="G38" i="15"/>
  <c r="G40" i="15"/>
  <c r="G41" i="15"/>
  <c r="G42" i="15"/>
  <c r="G43" i="15"/>
  <c r="G30" i="15"/>
  <c r="G34" i="15"/>
  <c r="G7" i="15"/>
  <c r="G8" i="15"/>
  <c r="G9" i="15"/>
  <c r="G10" i="15"/>
  <c r="G11" i="15"/>
  <c r="G12" i="15"/>
  <c r="G13" i="15"/>
  <c r="G15" i="15"/>
  <c r="G16" i="15"/>
  <c r="G17" i="15"/>
  <c r="G18" i="15"/>
  <c r="G20" i="15"/>
  <c r="G21" i="15"/>
  <c r="G22" i="15"/>
  <c r="G23" i="15"/>
  <c r="G25" i="15"/>
  <c r="G26" i="15"/>
  <c r="D49" i="15"/>
  <c r="E49" i="15"/>
  <c r="F49" i="15"/>
  <c r="D53" i="15"/>
  <c r="E53" i="15"/>
  <c r="F53" i="15"/>
  <c r="D6" i="1"/>
  <c r="D7" i="1"/>
  <c r="D8" i="1"/>
  <c r="G8" i="1"/>
  <c r="D9" i="1"/>
  <c r="D10" i="1"/>
  <c r="D11" i="1"/>
  <c r="D12" i="1"/>
  <c r="G12" i="1"/>
  <c r="D13" i="1"/>
  <c r="D14" i="1"/>
  <c r="G14" i="1"/>
  <c r="D15" i="1"/>
  <c r="D16" i="1"/>
  <c r="D17" i="1"/>
  <c r="D18" i="1"/>
  <c r="G18" i="1"/>
  <c r="D19" i="1"/>
  <c r="D20" i="1"/>
  <c r="D21" i="1"/>
  <c r="D22" i="1"/>
  <c r="G22" i="1"/>
  <c r="D25" i="1"/>
  <c r="G25" i="1"/>
  <c r="D26" i="1"/>
  <c r="G26" i="1"/>
  <c r="D27" i="1"/>
  <c r="D29" i="1"/>
  <c r="D30" i="1"/>
  <c r="G30" i="1"/>
  <c r="D32" i="1"/>
  <c r="D33" i="1"/>
  <c r="D34" i="1"/>
  <c r="D35" i="1"/>
  <c r="D36" i="1"/>
  <c r="D37" i="1"/>
  <c r="D38" i="1"/>
  <c r="D40" i="1"/>
  <c r="D41" i="1"/>
  <c r="G41" i="1"/>
  <c r="D43" i="1"/>
  <c r="D44" i="1"/>
  <c r="D45" i="1"/>
  <c r="G45" i="1"/>
  <c r="D48" i="29"/>
  <c r="E48" i="29"/>
  <c r="F48" i="29"/>
  <c r="G48" i="29"/>
  <c r="D46" i="1"/>
  <c r="G46" i="1"/>
  <c r="D47" i="1"/>
  <c r="D50" i="1"/>
  <c r="D51" i="1"/>
  <c r="D52" i="1"/>
  <c r="D53" i="1"/>
  <c r="D54" i="1"/>
  <c r="D55" i="1"/>
  <c r="D56" i="1"/>
  <c r="D57" i="1"/>
  <c r="D59" i="1"/>
  <c r="D60" i="1"/>
  <c r="D61" i="1"/>
  <c r="G61" i="1"/>
  <c r="D63" i="26"/>
  <c r="E63" i="26"/>
  <c r="Q63" i="26"/>
  <c r="R63" i="26"/>
  <c r="D62" i="1"/>
  <c r="D63" i="1"/>
  <c r="D64" i="1"/>
  <c r="D65" i="1"/>
  <c r="G65" i="1"/>
  <c r="D67" i="26"/>
  <c r="E67" i="26"/>
  <c r="Q67" i="26"/>
  <c r="R67" i="26"/>
  <c r="D66" i="1"/>
  <c r="D67" i="1"/>
  <c r="D68" i="1"/>
  <c r="G68" i="1"/>
  <c r="D71" i="29"/>
  <c r="E71" i="29"/>
  <c r="F71" i="29"/>
  <c r="G71" i="29"/>
  <c r="D69" i="1"/>
  <c r="D70" i="1"/>
  <c r="D71" i="1"/>
  <c r="D72" i="1"/>
  <c r="D73" i="1"/>
  <c r="D74" i="1"/>
  <c r="D76" i="1"/>
  <c r="D77" i="1"/>
  <c r="D78" i="1"/>
  <c r="G78" i="1"/>
  <c r="D79" i="1"/>
  <c r="D80" i="1"/>
  <c r="D81" i="1"/>
  <c r="D82" i="1"/>
  <c r="G82" i="1"/>
  <c r="D84" i="1"/>
  <c r="D85" i="1"/>
  <c r="D86" i="1"/>
  <c r="G86" i="1"/>
  <c r="D88" i="26"/>
  <c r="D87" i="1"/>
  <c r="D89" i="1"/>
  <c r="D90" i="1"/>
  <c r="D91" i="1"/>
  <c r="D92" i="1"/>
  <c r="D93" i="1"/>
  <c r="D94" i="1"/>
  <c r="D95" i="1"/>
  <c r="G95" i="1"/>
  <c r="D97" i="26"/>
  <c r="E97" i="26"/>
  <c r="Q97" i="26"/>
  <c r="R97" i="26"/>
  <c r="D96" i="1"/>
  <c r="D97" i="1"/>
  <c r="D100" i="1"/>
  <c r="D101" i="1"/>
  <c r="D102" i="1"/>
  <c r="G102" i="1"/>
  <c r="D104" i="26"/>
  <c r="E104" i="26"/>
  <c r="Q104" i="26"/>
  <c r="R104" i="26"/>
  <c r="D104" i="1"/>
  <c r="D105" i="1"/>
  <c r="D106" i="1"/>
  <c r="G106" i="1"/>
  <c r="D109" i="29"/>
  <c r="E109" i="29"/>
  <c r="F109" i="29"/>
  <c r="G109" i="29"/>
  <c r="D107" i="1"/>
  <c r="D108" i="1"/>
  <c r="D109" i="1"/>
  <c r="D111" i="1"/>
  <c r="D112" i="1"/>
  <c r="D113" i="1"/>
  <c r="D114" i="1"/>
  <c r="D115" i="1"/>
  <c r="G115" i="1"/>
  <c r="D117" i="26"/>
  <c r="E117" i="26"/>
  <c r="Q117" i="26"/>
  <c r="D116" i="1"/>
  <c r="D117" i="1"/>
  <c r="D118" i="1"/>
  <c r="D121" i="1"/>
  <c r="D122" i="1"/>
  <c r="G122" i="1"/>
  <c r="D125" i="29"/>
  <c r="D123" i="1"/>
  <c r="D124" i="1"/>
  <c r="D125" i="1"/>
  <c r="D127" i="1"/>
  <c r="D128" i="1"/>
  <c r="D6" i="2"/>
  <c r="D7" i="2"/>
  <c r="D8" i="2"/>
  <c r="D9" i="2"/>
  <c r="D10" i="2"/>
  <c r="D12" i="2"/>
  <c r="D13" i="2"/>
  <c r="D14" i="2"/>
  <c r="D15" i="2"/>
  <c r="G15" i="2"/>
  <c r="D146" i="29"/>
  <c r="E146" i="29"/>
  <c r="F146" i="29"/>
  <c r="G146" i="29"/>
  <c r="D16" i="2"/>
  <c r="D18" i="2"/>
  <c r="D19" i="2"/>
  <c r="D20" i="2"/>
  <c r="G20" i="2"/>
  <c r="D21" i="2"/>
  <c r="D22" i="2"/>
  <c r="G22" i="2"/>
  <c r="D24" i="2"/>
  <c r="D25" i="2"/>
  <c r="G25" i="2"/>
  <c r="D27" i="2"/>
  <c r="D28" i="2"/>
  <c r="D29" i="2"/>
  <c r="D30" i="2"/>
  <c r="G30" i="2"/>
  <c r="D161" i="29"/>
  <c r="D31" i="2"/>
  <c r="D32" i="2"/>
  <c r="D33" i="2"/>
  <c r="G33" i="2"/>
  <c r="D164" i="29"/>
  <c r="D34" i="2"/>
  <c r="G34" i="2"/>
  <c r="D164" i="26"/>
  <c r="D36" i="2"/>
  <c r="D38" i="2"/>
  <c r="G38" i="2"/>
  <c r="D169" i="29"/>
  <c r="E169" i="29"/>
  <c r="F169" i="29"/>
  <c r="D39" i="2"/>
  <c r="D40" i="2"/>
  <c r="G40" i="2"/>
  <c r="D41" i="2"/>
  <c r="D42" i="2"/>
  <c r="G42" i="2"/>
  <c r="D43" i="2"/>
  <c r="G43" i="2"/>
  <c r="D44" i="2"/>
  <c r="G44" i="2"/>
  <c r="D174" i="26"/>
  <c r="D45" i="2"/>
  <c r="D46" i="2"/>
  <c r="G46" i="2"/>
  <c r="D176" i="26"/>
  <c r="D48" i="2"/>
  <c r="D49" i="2"/>
  <c r="G49" i="2"/>
  <c r="D179" i="26"/>
  <c r="D51" i="2"/>
  <c r="D52" i="2"/>
  <c r="G52" i="2"/>
  <c r="D54" i="2"/>
  <c r="D55" i="2"/>
  <c r="G55" i="2"/>
  <c r="D186" i="29"/>
  <c r="E186" i="29"/>
  <c r="F186" i="29"/>
  <c r="G186" i="29"/>
  <c r="D56" i="2"/>
  <c r="D57" i="2"/>
  <c r="D58" i="2"/>
  <c r="D60" i="2"/>
  <c r="G60" i="2"/>
  <c r="D190" i="26"/>
  <c r="D61" i="2"/>
  <c r="D62" i="2"/>
  <c r="D63" i="2"/>
  <c r="D64" i="2"/>
  <c r="G64" i="2"/>
  <c r="D66" i="2"/>
  <c r="D67" i="2"/>
  <c r="G67" i="2"/>
  <c r="D198" i="29"/>
  <c r="D68" i="2"/>
  <c r="D69" i="2"/>
  <c r="G69" i="2"/>
  <c r="D200" i="29"/>
  <c r="E200" i="29"/>
  <c r="F200" i="29"/>
  <c r="G200" i="29"/>
  <c r="D70" i="2"/>
  <c r="D73" i="2"/>
  <c r="D74" i="2"/>
  <c r="G74" i="2"/>
  <c r="D75" i="2"/>
  <c r="G75" i="2"/>
  <c r="D206" i="29"/>
  <c r="D77" i="2"/>
  <c r="D78" i="2"/>
  <c r="D79" i="2"/>
  <c r="G79" i="2"/>
  <c r="D210" i="29"/>
  <c r="E210" i="29"/>
  <c r="F210" i="29"/>
  <c r="G210" i="29"/>
  <c r="D80" i="2"/>
  <c r="G80" i="2"/>
  <c r="D82" i="2"/>
  <c r="D83" i="2"/>
  <c r="Q213" i="26"/>
  <c r="R213" i="26"/>
  <c r="D85" i="2"/>
  <c r="G85" i="2"/>
  <c r="D215" i="26"/>
  <c r="Q215" i="26"/>
  <c r="D86" i="2"/>
  <c r="G86" i="2"/>
  <c r="D87" i="2"/>
  <c r="I87" i="2"/>
  <c r="D88" i="2"/>
  <c r="D89" i="2"/>
  <c r="Q219" i="26"/>
  <c r="D90" i="2"/>
  <c r="G90" i="2"/>
  <c r="D221" i="29"/>
  <c r="D91" i="2"/>
  <c r="D94" i="2"/>
  <c r="D95" i="2"/>
  <c r="D96" i="2"/>
  <c r="G96" i="2"/>
  <c r="D227" i="29"/>
  <c r="E227" i="29"/>
  <c r="F227" i="29"/>
  <c r="G227" i="29"/>
  <c r="D97" i="2"/>
  <c r="G97" i="2"/>
  <c r="D98" i="2"/>
  <c r="D100" i="2"/>
  <c r="D101" i="2"/>
  <c r="G101" i="2"/>
  <c r="D232" i="29"/>
  <c r="E232" i="29"/>
  <c r="F232" i="29"/>
  <c r="G232" i="29"/>
  <c r="E99" i="12"/>
  <c r="E92" i="12"/>
  <c r="E81" i="12"/>
  <c r="E76" i="12"/>
  <c r="E71" i="12"/>
  <c r="E59" i="12"/>
  <c r="E50" i="12"/>
  <c r="E26" i="12"/>
  <c r="E126" i="9"/>
  <c r="E119" i="9"/>
  <c r="E110" i="9"/>
  <c r="E103" i="9"/>
  <c r="E98" i="9"/>
  <c r="G113" i="9"/>
  <c r="J5" i="16"/>
  <c r="C9" i="15"/>
  <c r="D47" i="12"/>
  <c r="D35" i="12"/>
  <c r="D35" i="2"/>
  <c r="G35" i="2"/>
  <c r="D11" i="12"/>
  <c r="D17" i="12"/>
  <c r="D5" i="2"/>
  <c r="G5" i="2"/>
  <c r="D5" i="1"/>
  <c r="C21" i="15"/>
  <c r="C14" i="15"/>
  <c r="C44" i="15"/>
  <c r="C52" i="15"/>
  <c r="D23" i="9"/>
  <c r="D23" i="1"/>
  <c r="E15" i="27"/>
  <c r="E22" i="27"/>
  <c r="C21" i="32"/>
  <c r="C14" i="32"/>
  <c r="C12" i="32"/>
  <c r="B26" i="3"/>
  <c r="F19" i="3"/>
  <c r="F20" i="3"/>
  <c r="F21" i="3"/>
  <c r="F22" i="3"/>
  <c r="F23" i="3"/>
  <c r="F24" i="3"/>
  <c r="F25" i="3"/>
  <c r="F26" i="3"/>
  <c r="F27" i="3"/>
  <c r="F28" i="3"/>
  <c r="F29" i="3"/>
  <c r="F30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5" i="3"/>
  <c r="B40" i="19"/>
  <c r="B42" i="19"/>
  <c r="B34" i="19"/>
  <c r="B20" i="19"/>
  <c r="B22" i="19"/>
  <c r="B14" i="19"/>
  <c r="F14" i="22"/>
  <c r="F12" i="22"/>
  <c r="F11" i="22"/>
  <c r="F10" i="22"/>
  <c r="F9" i="22"/>
  <c r="F6" i="22"/>
  <c r="F7" i="22"/>
  <c r="F5" i="22"/>
  <c r="D15" i="22"/>
  <c r="E15" i="22"/>
  <c r="D8" i="22"/>
  <c r="E8" i="22"/>
  <c r="C8" i="22"/>
  <c r="E34" i="30"/>
  <c r="D34" i="30"/>
  <c r="C34" i="30"/>
  <c r="C36" i="30"/>
  <c r="E31" i="30"/>
  <c r="E36" i="30"/>
  <c r="D31" i="30"/>
  <c r="C31" i="30"/>
  <c r="E28" i="30"/>
  <c r="D28" i="30"/>
  <c r="D36" i="30"/>
  <c r="C28" i="30"/>
  <c r="E23" i="30"/>
  <c r="D23" i="30"/>
  <c r="C23" i="30"/>
  <c r="E20" i="30"/>
  <c r="D20" i="30"/>
  <c r="C20" i="30"/>
  <c r="E17" i="30"/>
  <c r="D17" i="30"/>
  <c r="C17" i="30"/>
  <c r="E14" i="30"/>
  <c r="D14" i="30"/>
  <c r="C14" i="30"/>
  <c r="E11" i="30"/>
  <c r="D11" i="30"/>
  <c r="C11" i="30"/>
  <c r="E8" i="30"/>
  <c r="D8" i="30"/>
  <c r="C8" i="30"/>
  <c r="D9" i="16"/>
  <c r="D13" i="16"/>
  <c r="E9" i="16"/>
  <c r="E13" i="16"/>
  <c r="F9" i="16"/>
  <c r="F13" i="16"/>
  <c r="C9" i="16"/>
  <c r="C13" i="16"/>
  <c r="G74" i="9"/>
  <c r="D44" i="15"/>
  <c r="E44" i="15"/>
  <c r="E46" i="15"/>
  <c r="E39" i="15"/>
  <c r="E34" i="15"/>
  <c r="E52" i="15"/>
  <c r="E54" i="15"/>
  <c r="F44" i="15"/>
  <c r="F46" i="15"/>
  <c r="F39" i="15"/>
  <c r="D34" i="15"/>
  <c r="D52" i="15"/>
  <c r="D54" i="15"/>
  <c r="F34" i="15"/>
  <c r="D27" i="15"/>
  <c r="E27" i="15"/>
  <c r="F27" i="15"/>
  <c r="C27" i="15"/>
  <c r="D24" i="15"/>
  <c r="D21" i="15"/>
  <c r="D29" i="15"/>
  <c r="D14" i="15"/>
  <c r="D9" i="15"/>
  <c r="E24" i="15"/>
  <c r="F24" i="15"/>
  <c r="F21" i="15"/>
  <c r="F19" i="15"/>
  <c r="F14" i="15"/>
  <c r="F9" i="15"/>
  <c r="C24" i="15"/>
  <c r="G24" i="15"/>
  <c r="E21" i="15"/>
  <c r="E19" i="15"/>
  <c r="G19" i="15"/>
  <c r="E14" i="15"/>
  <c r="G14" i="15"/>
  <c r="E9" i="15"/>
  <c r="D99" i="12"/>
  <c r="D99" i="2"/>
  <c r="D92" i="12"/>
  <c r="D92" i="2"/>
  <c r="G92" i="2"/>
  <c r="D84" i="12"/>
  <c r="D84" i="2"/>
  <c r="G84" i="2"/>
  <c r="D81" i="12"/>
  <c r="D81" i="2"/>
  <c r="D76" i="12"/>
  <c r="D76" i="2"/>
  <c r="G76" i="2"/>
  <c r="D71" i="12"/>
  <c r="D71" i="2"/>
  <c r="D65" i="12"/>
  <c r="D65" i="2"/>
  <c r="D59" i="12"/>
  <c r="D50" i="12"/>
  <c r="D53" i="12"/>
  <c r="D53" i="2"/>
  <c r="D50" i="2"/>
  <c r="G50" i="2"/>
  <c r="D26" i="12"/>
  <c r="D37" i="12"/>
  <c r="D37" i="2"/>
  <c r="D26" i="2"/>
  <c r="D23" i="12"/>
  <c r="G5" i="9"/>
  <c r="H5" i="9"/>
  <c r="D126" i="9"/>
  <c r="D126" i="1"/>
  <c r="D119" i="9"/>
  <c r="D110" i="9"/>
  <c r="D110" i="1"/>
  <c r="D103" i="9"/>
  <c r="D103" i="1"/>
  <c r="D98" i="9"/>
  <c r="D98" i="1"/>
  <c r="D88" i="9"/>
  <c r="D88" i="1"/>
  <c r="D75" i="9"/>
  <c r="D75" i="1"/>
  <c r="D58" i="9"/>
  <c r="D58" i="1"/>
  <c r="D48" i="9"/>
  <c r="D48" i="1"/>
  <c r="G48" i="1"/>
  <c r="D39" i="9"/>
  <c r="D39" i="1"/>
  <c r="D42" i="9"/>
  <c r="D42" i="1"/>
  <c r="G42" i="1"/>
  <c r="D31" i="9"/>
  <c r="D31" i="1"/>
  <c r="D28" i="9"/>
  <c r="D28" i="1"/>
  <c r="I88" i="2"/>
  <c r="D83" i="9"/>
  <c r="D24" i="1"/>
  <c r="D23" i="2"/>
  <c r="E8" i="21"/>
  <c r="C29" i="15"/>
  <c r="G39" i="15"/>
  <c r="D93" i="12"/>
  <c r="D102" i="12"/>
  <c r="D102" i="2"/>
  <c r="D17" i="2"/>
  <c r="C49" i="15"/>
  <c r="G28" i="15"/>
  <c r="G49" i="15"/>
  <c r="D136" i="9"/>
  <c r="D8" i="21"/>
  <c r="G91" i="1"/>
  <c r="D94" i="29"/>
  <c r="G6" i="2"/>
  <c r="E23" i="2"/>
  <c r="E11" i="2"/>
  <c r="E26" i="2"/>
  <c r="F6" i="21"/>
  <c r="D89" i="29"/>
  <c r="E89" i="29"/>
  <c r="F89" i="29"/>
  <c r="G89" i="29"/>
  <c r="D211" i="29"/>
  <c r="E211" i="29"/>
  <c r="F211" i="29"/>
  <c r="G211" i="29"/>
  <c r="G28" i="2"/>
  <c r="D158" i="26"/>
  <c r="D159" i="29"/>
  <c r="E159" i="29"/>
  <c r="F159" i="29"/>
  <c r="G159" i="29"/>
  <c r="G18" i="2"/>
  <c r="G10" i="2"/>
  <c r="D141" i="29"/>
  <c r="E141" i="29"/>
  <c r="F141" i="29"/>
  <c r="G141" i="29"/>
  <c r="D93" i="26"/>
  <c r="E93" i="26"/>
  <c r="Q93" i="26"/>
  <c r="R93" i="26"/>
  <c r="D205" i="26"/>
  <c r="E205" i="26"/>
  <c r="Q205" i="26"/>
  <c r="R205" i="26"/>
  <c r="D64" i="29"/>
  <c r="E64" i="29"/>
  <c r="F64" i="29"/>
  <c r="G64" i="29"/>
  <c r="D47" i="26"/>
  <c r="D177" i="29"/>
  <c r="E177" i="29"/>
  <c r="F177" i="29"/>
  <c r="G177" i="29"/>
  <c r="D145" i="26"/>
  <c r="Q145" i="26"/>
  <c r="R145" i="26"/>
  <c r="Q150" i="26"/>
  <c r="R117" i="26"/>
  <c r="D118" i="29"/>
  <c r="E118" i="29"/>
  <c r="F118" i="29"/>
  <c r="G118" i="29"/>
  <c r="D135" i="26"/>
  <c r="G13" i="2"/>
  <c r="Q143" i="26"/>
  <c r="G8" i="2"/>
  <c r="D139" i="29"/>
  <c r="E139" i="29"/>
  <c r="F139" i="29"/>
  <c r="G139" i="29"/>
  <c r="G73" i="2"/>
  <c r="D204" i="29"/>
  <c r="E204" i="29"/>
  <c r="F204" i="29"/>
  <c r="G204" i="29"/>
  <c r="E198" i="29"/>
  <c r="G62" i="2"/>
  <c r="D192" i="26"/>
  <c r="E192" i="26"/>
  <c r="Q192" i="26"/>
  <c r="R192" i="26"/>
  <c r="G57" i="2"/>
  <c r="E120" i="37"/>
  <c r="E129" i="37"/>
  <c r="G5" i="37"/>
  <c r="H5" i="37"/>
  <c r="Q142" i="26"/>
  <c r="Q155" i="26"/>
  <c r="Q144" i="26"/>
  <c r="D145" i="29"/>
  <c r="E145" i="29"/>
  <c r="F145" i="29"/>
  <c r="G145" i="29"/>
  <c r="D139" i="26"/>
  <c r="G139" i="26"/>
  <c r="O139" i="26"/>
  <c r="F140" i="29"/>
  <c r="G140" i="29"/>
  <c r="D163" i="26"/>
  <c r="E164" i="29"/>
  <c r="F164" i="29"/>
  <c r="G164" i="29"/>
  <c r="Q157" i="26"/>
  <c r="G32" i="2"/>
  <c r="D216" i="29"/>
  <c r="E216" i="29"/>
  <c r="F216" i="29"/>
  <c r="G216" i="29"/>
  <c r="D199" i="26"/>
  <c r="E199" i="26"/>
  <c r="Q199" i="26"/>
  <c r="R199" i="26"/>
  <c r="G100" i="2"/>
  <c r="D230" i="26"/>
  <c r="E230" i="26"/>
  <c r="Q230" i="26"/>
  <c r="R230" i="26"/>
  <c r="G91" i="2"/>
  <c r="D222" i="29"/>
  <c r="G87" i="2"/>
  <c r="D218" i="29"/>
  <c r="E218" i="29"/>
  <c r="F218" i="29"/>
  <c r="G218" i="29"/>
  <c r="G58" i="2"/>
  <c r="G99" i="2"/>
  <c r="G95" i="2"/>
  <c r="D226" i="29"/>
  <c r="E226" i="29"/>
  <c r="F226" i="29"/>
  <c r="G226" i="29"/>
  <c r="E53" i="36"/>
  <c r="E11" i="36"/>
  <c r="E17" i="36"/>
  <c r="E37" i="34"/>
  <c r="E37" i="2"/>
  <c r="Q149" i="26"/>
  <c r="E53" i="34"/>
  <c r="E53" i="2"/>
  <c r="E47" i="2"/>
  <c r="D53" i="34"/>
  <c r="D72" i="34"/>
  <c r="D173" i="29"/>
  <c r="E173" i="29"/>
  <c r="F173" i="29"/>
  <c r="G173" i="29"/>
  <c r="D172" i="26"/>
  <c r="D220" i="26"/>
  <c r="E220" i="26"/>
  <c r="Q151" i="26"/>
  <c r="D175" i="29"/>
  <c r="E175" i="29"/>
  <c r="F175" i="29"/>
  <c r="G175" i="29"/>
  <c r="D214" i="29"/>
  <c r="E214" i="29"/>
  <c r="F214" i="29"/>
  <c r="G214" i="29"/>
  <c r="D165" i="29"/>
  <c r="E165" i="29"/>
  <c r="F165" i="29"/>
  <c r="G165" i="29"/>
  <c r="E11" i="34"/>
  <c r="E17" i="34"/>
  <c r="D203" i="26"/>
  <c r="D140" i="26"/>
  <c r="Q140" i="26"/>
  <c r="R140" i="26"/>
  <c r="D136" i="29"/>
  <c r="E136" i="29"/>
  <c r="F136" i="29"/>
  <c r="D231" i="29"/>
  <c r="E231" i="29"/>
  <c r="F231" i="29"/>
  <c r="G231" i="29"/>
  <c r="D193" i="29"/>
  <c r="E193" i="29"/>
  <c r="F193" i="29"/>
  <c r="G193" i="29"/>
  <c r="Q152" i="26"/>
  <c r="D189" i="29"/>
  <c r="E189" i="29"/>
  <c r="F189" i="29"/>
  <c r="G189" i="29"/>
  <c r="D188" i="26"/>
  <c r="E188" i="26"/>
  <c r="Q188" i="26"/>
  <c r="R188" i="26"/>
  <c r="D162" i="26"/>
  <c r="D163" i="29"/>
  <c r="E163" i="29"/>
  <c r="F163" i="29"/>
  <c r="G163" i="29"/>
  <c r="Q154" i="26"/>
  <c r="Q220" i="26"/>
  <c r="R220" i="26"/>
  <c r="Q158" i="26"/>
  <c r="R158" i="26"/>
  <c r="F12" i="32"/>
  <c r="C40" i="32"/>
  <c r="N164" i="26"/>
  <c r="J164" i="26"/>
  <c r="F164" i="26"/>
  <c r="M164" i="26"/>
  <c r="I164" i="26"/>
  <c r="E164" i="26"/>
  <c r="P164" i="26"/>
  <c r="L164" i="26"/>
  <c r="H164" i="26"/>
  <c r="O164" i="26"/>
  <c r="K164" i="26"/>
  <c r="G164" i="26"/>
  <c r="E179" i="26"/>
  <c r="Q179" i="26"/>
  <c r="E206" i="29"/>
  <c r="F206" i="29"/>
  <c r="G206" i="29"/>
  <c r="N135" i="26"/>
  <c r="J135" i="26"/>
  <c r="F135" i="26"/>
  <c r="M135" i="26"/>
  <c r="I135" i="26"/>
  <c r="E135" i="26"/>
  <c r="P135" i="26"/>
  <c r="L135" i="26"/>
  <c r="H135" i="26"/>
  <c r="D210" i="26"/>
  <c r="E210" i="26"/>
  <c r="Q210" i="26"/>
  <c r="R210" i="26"/>
  <c r="D209" i="26"/>
  <c r="E209" i="26"/>
  <c r="Q209" i="26"/>
  <c r="R209" i="26"/>
  <c r="D168" i="26"/>
  <c r="E168" i="26"/>
  <c r="Q168" i="26"/>
  <c r="R168" i="26"/>
  <c r="T168" i="26"/>
  <c r="D194" i="29"/>
  <c r="E194" i="29"/>
  <c r="F194" i="29"/>
  <c r="G194" i="29"/>
  <c r="D231" i="26"/>
  <c r="E231" i="26"/>
  <c r="Q231" i="26"/>
  <c r="R231" i="26"/>
  <c r="D185" i="26"/>
  <c r="D160" i="26"/>
  <c r="D180" i="29"/>
  <c r="E221" i="29"/>
  <c r="F221" i="29"/>
  <c r="G221" i="29"/>
  <c r="D93" i="2"/>
  <c r="M174" i="26"/>
  <c r="I174" i="26"/>
  <c r="E174" i="26"/>
  <c r="P174" i="26"/>
  <c r="L174" i="26"/>
  <c r="H174" i="26"/>
  <c r="O174" i="26"/>
  <c r="K174" i="26"/>
  <c r="G174" i="26"/>
  <c r="J174" i="26"/>
  <c r="F174" i="26"/>
  <c r="M176" i="26"/>
  <c r="I176" i="26"/>
  <c r="E176" i="26"/>
  <c r="P176" i="26"/>
  <c r="L176" i="26"/>
  <c r="H176" i="26"/>
  <c r="O176" i="26"/>
  <c r="K176" i="26"/>
  <c r="G176" i="26"/>
  <c r="N176" i="26"/>
  <c r="J176" i="26"/>
  <c r="D59" i="2"/>
  <c r="D105" i="12"/>
  <c r="D105" i="2"/>
  <c r="G105" i="2"/>
  <c r="E161" i="29"/>
  <c r="F161" i="29"/>
  <c r="D191" i="29"/>
  <c r="O135" i="26"/>
  <c r="D225" i="26"/>
  <c r="E225" i="26"/>
  <c r="Q225" i="26"/>
  <c r="R225" i="26"/>
  <c r="D221" i="26"/>
  <c r="P172" i="26"/>
  <c r="K172" i="26"/>
  <c r="R144" i="26"/>
  <c r="D220" i="29"/>
  <c r="E220" i="29"/>
  <c r="F220" i="29"/>
  <c r="G220" i="29"/>
  <c r="D219" i="26"/>
  <c r="R219" i="26"/>
  <c r="G135" i="26"/>
  <c r="N174" i="26"/>
  <c r="D197" i="26"/>
  <c r="E197" i="26"/>
  <c r="Q197" i="26"/>
  <c r="R197" i="26"/>
  <c r="D138" i="26"/>
  <c r="D226" i="26"/>
  <c r="E226" i="26"/>
  <c r="Q226" i="26"/>
  <c r="R226" i="26"/>
  <c r="N163" i="26"/>
  <c r="J163" i="26"/>
  <c r="F163" i="26"/>
  <c r="M163" i="26"/>
  <c r="I163" i="26"/>
  <c r="E163" i="26"/>
  <c r="P163" i="26"/>
  <c r="L163" i="26"/>
  <c r="H163" i="26"/>
  <c r="N139" i="26"/>
  <c r="J139" i="26"/>
  <c r="F139" i="26"/>
  <c r="M139" i="26"/>
  <c r="I139" i="26"/>
  <c r="E139" i="26"/>
  <c r="Q139" i="26"/>
  <c r="R139" i="26"/>
  <c r="P139" i="26"/>
  <c r="L139" i="26"/>
  <c r="H139" i="26"/>
  <c r="K135" i="26"/>
  <c r="Q135" i="26"/>
  <c r="K139" i="26"/>
  <c r="K163" i="26"/>
  <c r="F176" i="26"/>
  <c r="E93" i="12"/>
  <c r="E102" i="12"/>
  <c r="G112" i="2"/>
  <c r="D217" i="26"/>
  <c r="G169" i="29"/>
  <c r="R179" i="26"/>
  <c r="R88" i="26"/>
  <c r="C18" i="23"/>
  <c r="F7" i="21"/>
  <c r="G12" i="16"/>
  <c r="G13" i="16"/>
  <c r="G45" i="15"/>
  <c r="E48" i="15"/>
  <c r="E50" i="15"/>
  <c r="E56" i="15"/>
  <c r="F28" i="22"/>
  <c r="F25" i="22"/>
  <c r="F15" i="22"/>
  <c r="F8" i="22"/>
  <c r="D16" i="26"/>
  <c r="D17" i="29"/>
  <c r="E17" i="29"/>
  <c r="F17" i="29"/>
  <c r="G17" i="29"/>
  <c r="G28" i="1"/>
  <c r="G103" i="1"/>
  <c r="G127" i="1"/>
  <c r="D129" i="26"/>
  <c r="E129" i="26"/>
  <c r="Q129" i="26"/>
  <c r="R129" i="26"/>
  <c r="G116" i="1"/>
  <c r="G112" i="1"/>
  <c r="G107" i="1"/>
  <c r="G96" i="1"/>
  <c r="G92" i="1"/>
  <c r="D95" i="29"/>
  <c r="G87" i="1"/>
  <c r="G56" i="1"/>
  <c r="D58" i="26"/>
  <c r="E58" i="26"/>
  <c r="Q58" i="26"/>
  <c r="R58" i="26"/>
  <c r="G52" i="1"/>
  <c r="G36" i="1"/>
  <c r="G32" i="1"/>
  <c r="G20" i="1"/>
  <c r="D22" i="26"/>
  <c r="G16" i="1"/>
  <c r="G10" i="1"/>
  <c r="G6" i="1"/>
  <c r="G88" i="1"/>
  <c r="G72" i="1"/>
  <c r="G64" i="1"/>
  <c r="G60" i="1"/>
  <c r="D62" i="26"/>
  <c r="E62" i="26"/>
  <c r="Q62" i="26"/>
  <c r="G55" i="1"/>
  <c r="G40" i="1"/>
  <c r="D43" i="29"/>
  <c r="E43" i="29"/>
  <c r="D24" i="26"/>
  <c r="D25" i="29"/>
  <c r="E25" i="29"/>
  <c r="F25" i="29"/>
  <c r="G25" i="29"/>
  <c r="D10" i="26"/>
  <c r="E10" i="26"/>
  <c r="Q10" i="26"/>
  <c r="R10" i="26"/>
  <c r="D11" i="29"/>
  <c r="E11" i="29"/>
  <c r="F11" i="29"/>
  <c r="G11" i="29"/>
  <c r="D98" i="26"/>
  <c r="E98" i="26"/>
  <c r="Q98" i="26"/>
  <c r="R98" i="26"/>
  <c r="D99" i="29"/>
  <c r="D44" i="29"/>
  <c r="E44" i="29"/>
  <c r="F44" i="29"/>
  <c r="G44" i="29"/>
  <c r="D43" i="26"/>
  <c r="D58" i="29"/>
  <c r="E58" i="29"/>
  <c r="F58" i="29"/>
  <c r="G58" i="29"/>
  <c r="D57" i="26"/>
  <c r="E57" i="26"/>
  <c r="Q57" i="26"/>
  <c r="R57" i="26"/>
  <c r="G39" i="1"/>
  <c r="G125" i="1"/>
  <c r="D128" i="29"/>
  <c r="G121" i="1"/>
  <c r="G111" i="1"/>
  <c r="G101" i="1"/>
  <c r="D103" i="26"/>
  <c r="E103" i="26"/>
  <c r="Q103" i="26"/>
  <c r="R103" i="26"/>
  <c r="G81" i="1"/>
  <c r="G77" i="1"/>
  <c r="D80" i="29"/>
  <c r="E80" i="29"/>
  <c r="F80" i="29"/>
  <c r="G80" i="29"/>
  <c r="G62" i="1"/>
  <c r="D64" i="26"/>
  <c r="E64" i="26"/>
  <c r="Q64" i="26"/>
  <c r="R64" i="26"/>
  <c r="G51" i="1"/>
  <c r="G35" i="1"/>
  <c r="D37" i="26"/>
  <c r="D98" i="29"/>
  <c r="G73" i="1"/>
  <c r="G69" i="1"/>
  <c r="D94" i="26"/>
  <c r="E94" i="26"/>
  <c r="Q94" i="26"/>
  <c r="R94" i="26"/>
  <c r="G31" i="1"/>
  <c r="G58" i="1"/>
  <c r="G23" i="1"/>
  <c r="D100" i="29"/>
  <c r="D63" i="29"/>
  <c r="E63" i="29"/>
  <c r="F63" i="29"/>
  <c r="G63" i="29"/>
  <c r="D14" i="26"/>
  <c r="D15" i="29"/>
  <c r="E15" i="29"/>
  <c r="F15" i="29"/>
  <c r="G15" i="29"/>
  <c r="D70" i="26"/>
  <c r="E70" i="26"/>
  <c r="Q70" i="26"/>
  <c r="R70" i="26"/>
  <c r="E83" i="9"/>
  <c r="D49" i="29"/>
  <c r="E49" i="29"/>
  <c r="F49" i="29"/>
  <c r="G49" i="29"/>
  <c r="D48" i="26"/>
  <c r="D130" i="29"/>
  <c r="D108" i="26"/>
  <c r="E108" i="26"/>
  <c r="Q108" i="26"/>
  <c r="R108" i="26"/>
  <c r="D119" i="1"/>
  <c r="G119" i="1"/>
  <c r="D120" i="9"/>
  <c r="D120" i="1"/>
  <c r="D72" i="29"/>
  <c r="E72" i="29"/>
  <c r="F72" i="29"/>
  <c r="G72" i="29"/>
  <c r="D71" i="26"/>
  <c r="E71" i="26"/>
  <c r="Q71" i="26"/>
  <c r="R71" i="26"/>
  <c r="D19" i="29"/>
  <c r="E19" i="29"/>
  <c r="F19" i="29"/>
  <c r="G19" i="29"/>
  <c r="D18" i="26"/>
  <c r="D12" i="26"/>
  <c r="D13" i="29"/>
  <c r="E13" i="29"/>
  <c r="F13" i="29"/>
  <c r="G13" i="29"/>
  <c r="D8" i="26"/>
  <c r="D9" i="29"/>
  <c r="E9" i="29"/>
  <c r="F9" i="29"/>
  <c r="G9" i="29"/>
  <c r="D127" i="26"/>
  <c r="E127" i="26"/>
  <c r="Q127" i="26"/>
  <c r="R127" i="26"/>
  <c r="D68" i="29"/>
  <c r="E68" i="29"/>
  <c r="F68" i="29"/>
  <c r="G68" i="29"/>
  <c r="D105" i="29"/>
  <c r="E105" i="29"/>
  <c r="F105" i="29"/>
  <c r="G105" i="29"/>
  <c r="D20" i="26"/>
  <c r="E20" i="26"/>
  <c r="Q20" i="26"/>
  <c r="R20" i="26"/>
  <c r="D21" i="29"/>
  <c r="E21" i="29"/>
  <c r="F21" i="29"/>
  <c r="G21" i="29"/>
  <c r="E23" i="9"/>
  <c r="D124" i="26"/>
  <c r="E124" i="26"/>
  <c r="Q124" i="26"/>
  <c r="R124" i="26"/>
  <c r="E75" i="9"/>
  <c r="D119" i="29"/>
  <c r="E119" i="29"/>
  <c r="F119" i="29"/>
  <c r="G119" i="29"/>
  <c r="D118" i="26"/>
  <c r="D115" i="29"/>
  <c r="E115" i="29"/>
  <c r="F115" i="29"/>
  <c r="G115" i="29"/>
  <c r="D114" i="26"/>
  <c r="D84" i="26"/>
  <c r="R84" i="26"/>
  <c r="D85" i="29"/>
  <c r="E85" i="29"/>
  <c r="F85" i="29"/>
  <c r="G85" i="29"/>
  <c r="D83" i="1"/>
  <c r="G83" i="1"/>
  <c r="D81" i="29"/>
  <c r="E81" i="29"/>
  <c r="F81" i="29"/>
  <c r="G81" i="29"/>
  <c r="D80" i="26"/>
  <c r="E48" i="9"/>
  <c r="D49" i="9"/>
  <c r="D49" i="1"/>
  <c r="D42" i="26"/>
  <c r="D39" i="29"/>
  <c r="E39" i="29"/>
  <c r="F39" i="29"/>
  <c r="G39" i="29"/>
  <c r="D38" i="26"/>
  <c r="D38" i="29"/>
  <c r="E38" i="29"/>
  <c r="F38" i="29"/>
  <c r="G38" i="29"/>
  <c r="E39" i="9"/>
  <c r="D32" i="26"/>
  <c r="D33" i="29"/>
  <c r="E33" i="29"/>
  <c r="F33" i="29"/>
  <c r="G33" i="29"/>
  <c r="D29" i="29"/>
  <c r="E29" i="29"/>
  <c r="F29" i="29"/>
  <c r="G29" i="29"/>
  <c r="D28" i="26"/>
  <c r="D28" i="29"/>
  <c r="E28" i="29"/>
  <c r="D27" i="26"/>
  <c r="D182" i="26"/>
  <c r="D183" i="29"/>
  <c r="E183" i="29"/>
  <c r="F183" i="29"/>
  <c r="G183" i="29"/>
  <c r="D72" i="12"/>
  <c r="D72" i="2"/>
  <c r="D212" i="26"/>
  <c r="D103" i="12"/>
  <c r="D103" i="2"/>
  <c r="K182" i="26"/>
  <c r="E191" i="29"/>
  <c r="E180" i="29"/>
  <c r="F180" i="29"/>
  <c r="G180" i="29"/>
  <c r="O185" i="26"/>
  <c r="O189" i="26"/>
  <c r="K185" i="26"/>
  <c r="K189" i="26"/>
  <c r="G185" i="26"/>
  <c r="G189" i="26"/>
  <c r="N185" i="26"/>
  <c r="N189" i="26"/>
  <c r="J185" i="26"/>
  <c r="J189" i="26"/>
  <c r="F185" i="26"/>
  <c r="F189" i="26"/>
  <c r="M185" i="26"/>
  <c r="M189" i="26"/>
  <c r="I185" i="26"/>
  <c r="I189" i="26"/>
  <c r="E185" i="26"/>
  <c r="H185" i="26"/>
  <c r="H189" i="26"/>
  <c r="P185" i="26"/>
  <c r="P189" i="26"/>
  <c r="L185" i="26"/>
  <c r="L189" i="26"/>
  <c r="H212" i="26"/>
  <c r="H214" i="26"/>
  <c r="H223" i="26"/>
  <c r="H232" i="26"/>
  <c r="H138" i="26"/>
  <c r="E221" i="26"/>
  <c r="D222" i="26"/>
  <c r="Q176" i="26"/>
  <c r="R176" i="26"/>
  <c r="Q174" i="26"/>
  <c r="R174" i="26"/>
  <c r="M160" i="26"/>
  <c r="G160" i="26"/>
  <c r="R135" i="26"/>
  <c r="O217" i="26"/>
  <c r="K217" i="26"/>
  <c r="G217" i="26"/>
  <c r="P217" i="26"/>
  <c r="N217" i="26"/>
  <c r="J217" i="26"/>
  <c r="F217" i="26"/>
  <c r="M217" i="26"/>
  <c r="I217" i="26"/>
  <c r="E217" i="26"/>
  <c r="L217" i="26"/>
  <c r="H217" i="26"/>
  <c r="G136" i="29"/>
  <c r="F8" i="21"/>
  <c r="C46" i="15"/>
  <c r="C53" i="15"/>
  <c r="C54" i="15"/>
  <c r="G53" i="15"/>
  <c r="R99" i="26"/>
  <c r="D75" i="29"/>
  <c r="E75" i="29"/>
  <c r="F75" i="29"/>
  <c r="G75" i="29"/>
  <c r="D74" i="26"/>
  <c r="E74" i="26"/>
  <c r="Q74" i="26"/>
  <c r="R74" i="26"/>
  <c r="D104" i="29"/>
  <c r="E104" i="29"/>
  <c r="F104" i="29"/>
  <c r="G104" i="29"/>
  <c r="D59" i="29"/>
  <c r="E59" i="29"/>
  <c r="F59" i="29"/>
  <c r="G59" i="29"/>
  <c r="D23" i="29"/>
  <c r="E23" i="29"/>
  <c r="F23" i="29"/>
  <c r="G23" i="29"/>
  <c r="D54" i="26"/>
  <c r="E54" i="26"/>
  <c r="Q54" i="26"/>
  <c r="R54" i="26"/>
  <c r="D55" i="29"/>
  <c r="E55" i="29"/>
  <c r="F55" i="29"/>
  <c r="G55" i="29"/>
  <c r="D66" i="26"/>
  <c r="E66" i="26"/>
  <c r="Q66" i="26"/>
  <c r="D67" i="29"/>
  <c r="E67" i="29"/>
  <c r="F67" i="29"/>
  <c r="G67" i="29"/>
  <c r="D125" i="26"/>
  <c r="D128" i="26"/>
  <c r="D54" i="29"/>
  <c r="E54" i="29"/>
  <c r="F54" i="29"/>
  <c r="G54" i="29"/>
  <c r="D53" i="26"/>
  <c r="E53" i="26"/>
  <c r="D124" i="29"/>
  <c r="D123" i="26"/>
  <c r="E123" i="26"/>
  <c r="D45" i="29"/>
  <c r="D84" i="29"/>
  <c r="E84" i="29"/>
  <c r="F84" i="29"/>
  <c r="G84" i="29"/>
  <c r="D83" i="26"/>
  <c r="E83" i="26"/>
  <c r="Q83" i="26"/>
  <c r="D79" i="26"/>
  <c r="E79" i="26"/>
  <c r="Q79" i="26"/>
  <c r="R79" i="26"/>
  <c r="D62" i="29"/>
  <c r="E62" i="29"/>
  <c r="F62" i="29"/>
  <c r="G62" i="29"/>
  <c r="D65" i="29"/>
  <c r="E65" i="29"/>
  <c r="F65" i="29"/>
  <c r="G65" i="29"/>
  <c r="D113" i="26"/>
  <c r="R113" i="26"/>
  <c r="Q113" i="26"/>
  <c r="D114" i="29"/>
  <c r="E114" i="29"/>
  <c r="F114" i="29"/>
  <c r="G114" i="29"/>
  <c r="R62" i="26"/>
  <c r="Q118" i="26"/>
  <c r="R118" i="26"/>
  <c r="R80" i="26"/>
  <c r="D99" i="9"/>
  <c r="D99" i="1"/>
  <c r="D108" i="12"/>
  <c r="F191" i="29"/>
  <c r="Q221" i="26"/>
  <c r="R221" i="26"/>
  <c r="E222" i="26"/>
  <c r="Q185" i="26"/>
  <c r="R185" i="26"/>
  <c r="Q160" i="26"/>
  <c r="R160" i="26"/>
  <c r="Q217" i="26"/>
  <c r="R217" i="26"/>
  <c r="Q53" i="26"/>
  <c r="R53" i="26"/>
  <c r="G191" i="29"/>
  <c r="Q222" i="26"/>
  <c r="R222" i="26"/>
  <c r="Q123" i="26"/>
  <c r="R123" i="26"/>
  <c r="C28" i="40"/>
  <c r="G30" i="40"/>
  <c r="G29" i="40"/>
  <c r="G28" i="40"/>
  <c r="E31" i="41"/>
  <c r="C31" i="41"/>
  <c r="D137" i="1"/>
  <c r="D104" i="12"/>
  <c r="D104" i="2"/>
  <c r="Q171" i="26"/>
  <c r="R83" i="26"/>
  <c r="R66" i="26"/>
  <c r="N182" i="26"/>
  <c r="P182" i="26"/>
  <c r="H182" i="26"/>
  <c r="E49" i="26"/>
  <c r="F198" i="29"/>
  <c r="G198" i="29"/>
  <c r="E45" i="29"/>
  <c r="F43" i="29"/>
  <c r="P22" i="26"/>
  <c r="N22" i="26"/>
  <c r="L22" i="26"/>
  <c r="J22" i="26"/>
  <c r="H22" i="26"/>
  <c r="F22" i="26"/>
  <c r="O22" i="26"/>
  <c r="K22" i="26"/>
  <c r="G22" i="26"/>
  <c r="M22" i="26"/>
  <c r="I22" i="26"/>
  <c r="E22" i="26"/>
  <c r="G161" i="29"/>
  <c r="E72" i="34"/>
  <c r="E72" i="2"/>
  <c r="E17" i="2"/>
  <c r="P28" i="26"/>
  <c r="N28" i="26"/>
  <c r="L28" i="26"/>
  <c r="J28" i="26"/>
  <c r="H28" i="26"/>
  <c r="F28" i="26"/>
  <c r="E28" i="26"/>
  <c r="O28" i="26"/>
  <c r="M28" i="26"/>
  <c r="K28" i="26"/>
  <c r="G28" i="26"/>
  <c r="I28" i="26"/>
  <c r="O32" i="26"/>
  <c r="M32" i="26"/>
  <c r="K32" i="26"/>
  <c r="I32" i="26"/>
  <c r="G32" i="26"/>
  <c r="E32" i="26"/>
  <c r="P32" i="26"/>
  <c r="N32" i="26"/>
  <c r="L32" i="26"/>
  <c r="J32" i="26"/>
  <c r="H32" i="26"/>
  <c r="F32" i="26"/>
  <c r="P38" i="26"/>
  <c r="N38" i="26"/>
  <c r="L38" i="26"/>
  <c r="J38" i="26"/>
  <c r="H38" i="26"/>
  <c r="F38" i="26"/>
  <c r="O38" i="26"/>
  <c r="M38" i="26"/>
  <c r="K38" i="26"/>
  <c r="I38" i="26"/>
  <c r="G38" i="26"/>
  <c r="E38" i="26"/>
  <c r="Q38" i="26"/>
  <c r="R38" i="26"/>
  <c r="P42" i="26"/>
  <c r="L42" i="26"/>
  <c r="K42" i="26"/>
  <c r="K44" i="26"/>
  <c r="G42" i="26"/>
  <c r="F42" i="26"/>
  <c r="J42" i="26"/>
  <c r="J44" i="26"/>
  <c r="O18" i="26"/>
  <c r="M18" i="26"/>
  <c r="K18" i="26"/>
  <c r="I18" i="26"/>
  <c r="G18" i="26"/>
  <c r="E18" i="26"/>
  <c r="P18" i="26"/>
  <c r="L18" i="26"/>
  <c r="H18" i="26"/>
  <c r="N18" i="26"/>
  <c r="J18" i="26"/>
  <c r="F18" i="26"/>
  <c r="E12" i="26"/>
  <c r="Q12" i="26"/>
  <c r="R12" i="26"/>
  <c r="O48" i="26"/>
  <c r="M48" i="26"/>
  <c r="K48" i="26"/>
  <c r="I48" i="26"/>
  <c r="G48" i="26"/>
  <c r="E48" i="26"/>
  <c r="P48" i="26"/>
  <c r="N48" i="26"/>
  <c r="L48" i="26"/>
  <c r="J48" i="26"/>
  <c r="H48" i="26"/>
  <c r="Q48" i="26"/>
  <c r="R48" i="26"/>
  <c r="F48" i="26"/>
  <c r="O37" i="26"/>
  <c r="L37" i="26"/>
  <c r="J37" i="26"/>
  <c r="I37" i="26"/>
  <c r="G37" i="26"/>
  <c r="P37" i="26"/>
  <c r="N37" i="26"/>
  <c r="M37" i="26"/>
  <c r="K37" i="26"/>
  <c r="H37" i="26"/>
  <c r="F37" i="26"/>
  <c r="E37" i="26"/>
  <c r="O47" i="26"/>
  <c r="M47" i="26"/>
  <c r="K47" i="26"/>
  <c r="I47" i="26"/>
  <c r="G47" i="26"/>
  <c r="F47" i="26"/>
  <c r="P47" i="26"/>
  <c r="N47" i="26"/>
  <c r="L47" i="26"/>
  <c r="J47" i="26"/>
  <c r="H47" i="26"/>
  <c r="E47" i="26"/>
  <c r="Q47" i="26"/>
  <c r="R47" i="26"/>
  <c r="O27" i="26"/>
  <c r="O30" i="26"/>
  <c r="L27" i="26"/>
  <c r="L30" i="26"/>
  <c r="J27" i="26"/>
  <c r="J30" i="26"/>
  <c r="I27" i="26"/>
  <c r="I30" i="26"/>
  <c r="H27" i="26"/>
  <c r="H30" i="26"/>
  <c r="G27" i="26"/>
  <c r="E27" i="26"/>
  <c r="P27" i="26"/>
  <c r="P30" i="26"/>
  <c r="M27" i="26"/>
  <c r="M30" i="26"/>
  <c r="N27" i="26"/>
  <c r="N30" i="26"/>
  <c r="K27" i="26"/>
  <c r="K30" i="26"/>
  <c r="F27" i="26"/>
  <c r="F30" i="26"/>
  <c r="P46" i="26"/>
  <c r="K46" i="26"/>
  <c r="P114" i="26"/>
  <c r="N114" i="26"/>
  <c r="L114" i="26"/>
  <c r="J114" i="26"/>
  <c r="H114" i="26"/>
  <c r="F114" i="26"/>
  <c r="O114" i="26"/>
  <c r="K114" i="26"/>
  <c r="G114" i="26"/>
  <c r="I114" i="26"/>
  <c r="M114" i="26"/>
  <c r="E114" i="26"/>
  <c r="Q114" i="26"/>
  <c r="R114" i="26"/>
  <c r="P8" i="26"/>
  <c r="N8" i="26"/>
  <c r="L8" i="26"/>
  <c r="J8" i="26"/>
  <c r="H8" i="26"/>
  <c r="F8" i="26"/>
  <c r="O8" i="26"/>
  <c r="K8" i="26"/>
  <c r="G8" i="26"/>
  <c r="M8" i="26"/>
  <c r="I8" i="26"/>
  <c r="E8" i="26"/>
  <c r="D129" i="9"/>
  <c r="P14" i="26"/>
  <c r="N14" i="26"/>
  <c r="K14" i="26"/>
  <c r="I14" i="26"/>
  <c r="H14" i="26"/>
  <c r="F14" i="26"/>
  <c r="M14" i="26"/>
  <c r="J14" i="26"/>
  <c r="G14" i="26"/>
  <c r="O14" i="26"/>
  <c r="L14" i="26"/>
  <c r="E14" i="26"/>
  <c r="Q14" i="26"/>
  <c r="R14" i="26"/>
  <c r="P43" i="26"/>
  <c r="N43" i="26"/>
  <c r="L43" i="26"/>
  <c r="J43" i="26"/>
  <c r="H43" i="26"/>
  <c r="F43" i="26"/>
  <c r="O43" i="26"/>
  <c r="M43" i="26"/>
  <c r="K43" i="26"/>
  <c r="I43" i="26"/>
  <c r="G43" i="26"/>
  <c r="Q43" i="26"/>
  <c r="E43" i="26"/>
  <c r="O24" i="26"/>
  <c r="M24" i="26"/>
  <c r="K24" i="26"/>
  <c r="I24" i="26"/>
  <c r="G24" i="26"/>
  <c r="E24" i="26"/>
  <c r="N24" i="26"/>
  <c r="J24" i="26"/>
  <c r="F24" i="26"/>
  <c r="P24" i="26"/>
  <c r="L24" i="26"/>
  <c r="H24" i="26"/>
  <c r="M16" i="26"/>
  <c r="K16" i="26"/>
  <c r="E16" i="26"/>
  <c r="P16" i="26"/>
  <c r="N16" i="26"/>
  <c r="J16" i="26"/>
  <c r="F28" i="29"/>
  <c r="R215" i="26"/>
  <c r="D156" i="29"/>
  <c r="D155" i="26"/>
  <c r="E93" i="34"/>
  <c r="E93" i="36"/>
  <c r="E102" i="36"/>
  <c r="D48" i="15"/>
  <c r="D50" i="15"/>
  <c r="D56" i="15"/>
  <c r="G44" i="15"/>
  <c r="G46" i="15"/>
  <c r="D47" i="2"/>
  <c r="G47" i="2"/>
  <c r="D11" i="2"/>
  <c r="G11" i="2"/>
  <c r="D46" i="15"/>
  <c r="E105" i="36"/>
  <c r="D37" i="36"/>
  <c r="D93" i="36"/>
  <c r="D49" i="37"/>
  <c r="E49" i="1"/>
  <c r="D132" i="37"/>
  <c r="D120" i="37"/>
  <c r="D129" i="37"/>
  <c r="D49" i="38"/>
  <c r="D132" i="38"/>
  <c r="F132" i="1"/>
  <c r="F21" i="32"/>
  <c r="F40" i="32"/>
  <c r="E32" i="41"/>
  <c r="E105" i="12"/>
  <c r="E129" i="1"/>
  <c r="D99" i="37"/>
  <c r="E99" i="1"/>
  <c r="F37" i="2"/>
  <c r="D72" i="36"/>
  <c r="F72" i="2"/>
  <c r="E93" i="2"/>
  <c r="E102" i="34"/>
  <c r="E156" i="29"/>
  <c r="F156" i="29"/>
  <c r="G156" i="29"/>
  <c r="R43" i="26"/>
  <c r="E126" i="26"/>
  <c r="Q126" i="26"/>
  <c r="R126" i="26"/>
  <c r="Q37" i="26"/>
  <c r="R37" i="26"/>
  <c r="Q32" i="26"/>
  <c r="R32" i="26"/>
  <c r="F45" i="29"/>
  <c r="G43" i="29"/>
  <c r="G45" i="29"/>
  <c r="D102" i="36"/>
  <c r="F93" i="2"/>
  <c r="R155" i="26"/>
  <c r="G52" i="15"/>
  <c r="G54" i="15"/>
  <c r="F44" i="26"/>
  <c r="P44" i="26"/>
  <c r="D130" i="37"/>
  <c r="D137" i="37"/>
  <c r="I28" i="40"/>
  <c r="E132" i="1"/>
  <c r="D134" i="37"/>
  <c r="E134" i="1"/>
  <c r="F31" i="29"/>
  <c r="G28" i="29"/>
  <c r="G31" i="29"/>
  <c r="L44" i="26"/>
  <c r="D129" i="29"/>
  <c r="F102" i="2"/>
  <c r="D103" i="36"/>
  <c r="E102" i="2"/>
  <c r="E103" i="34"/>
  <c r="F49" i="1"/>
  <c r="G49" i="1"/>
  <c r="D99" i="38"/>
  <c r="F99" i="1"/>
  <c r="Q22" i="26"/>
  <c r="R22" i="26"/>
  <c r="E49" i="38"/>
  <c r="G30" i="26"/>
  <c r="Q27" i="26"/>
  <c r="Q18" i="26"/>
  <c r="R18" i="26"/>
  <c r="Q28" i="26"/>
  <c r="R28" i="26"/>
  <c r="I212" i="26"/>
  <c r="I214" i="26"/>
  <c r="I223" i="26"/>
  <c r="I232" i="26"/>
  <c r="L212" i="26"/>
  <c r="L214" i="26"/>
  <c r="L223" i="26"/>
  <c r="L232" i="26"/>
  <c r="O212" i="26"/>
  <c r="O214" i="26"/>
  <c r="O223" i="26"/>
  <c r="O232" i="26"/>
  <c r="G212" i="26"/>
  <c r="G214" i="26"/>
  <c r="G223" i="26"/>
  <c r="G232" i="26"/>
  <c r="N212" i="26"/>
  <c r="N214" i="26"/>
  <c r="N223" i="26"/>
  <c r="N232" i="26"/>
  <c r="M212" i="26"/>
  <c r="M214" i="26"/>
  <c r="M223" i="26"/>
  <c r="M232" i="26"/>
  <c r="E212" i="26"/>
  <c r="D197" i="29"/>
  <c r="D196" i="26"/>
  <c r="D175" i="26"/>
  <c r="D176" i="29"/>
  <c r="D108" i="29"/>
  <c r="E108" i="29"/>
  <c r="F108" i="29"/>
  <c r="G108" i="29"/>
  <c r="D107" i="26"/>
  <c r="E107" i="26"/>
  <c r="Q107" i="26"/>
  <c r="R107" i="26"/>
  <c r="D92" i="26"/>
  <c r="E92" i="26"/>
  <c r="Q92" i="26"/>
  <c r="R92" i="26"/>
  <c r="D93" i="29"/>
  <c r="D82" i="26"/>
  <c r="E82" i="26"/>
  <c r="D83" i="29"/>
  <c r="E83" i="29"/>
  <c r="F83" i="29"/>
  <c r="G83" i="29"/>
  <c r="L46" i="26"/>
  <c r="O46" i="26"/>
  <c r="G46" i="26"/>
  <c r="J46" i="26"/>
  <c r="M46" i="26"/>
  <c r="F46" i="26"/>
  <c r="D15" i="26"/>
  <c r="D16" i="29"/>
  <c r="E16" i="29"/>
  <c r="F16" i="29"/>
  <c r="G16" i="29"/>
  <c r="D131" i="29"/>
  <c r="D130" i="26"/>
  <c r="E130" i="26"/>
  <c r="Q130" i="26"/>
  <c r="R130" i="26"/>
  <c r="E130" i="1"/>
  <c r="D131" i="37"/>
  <c r="D120" i="38"/>
  <c r="D129" i="38"/>
  <c r="E136" i="38"/>
  <c r="Q24" i="26"/>
  <c r="R24" i="26"/>
  <c r="D129" i="1"/>
  <c r="D130" i="9"/>
  <c r="Q8" i="26"/>
  <c r="R8" i="26"/>
  <c r="E46" i="26"/>
  <c r="H49" i="26"/>
  <c r="D76" i="26"/>
  <c r="R76" i="26"/>
  <c r="E61" i="26"/>
  <c r="D111" i="29"/>
  <c r="E111" i="29"/>
  <c r="F111" i="29"/>
  <c r="G111" i="29"/>
  <c r="D31" i="29"/>
  <c r="J212" i="26"/>
  <c r="J214" i="26"/>
  <c r="J223" i="26"/>
  <c r="J232" i="26"/>
  <c r="P212" i="26"/>
  <c r="P214" i="26"/>
  <c r="P223" i="26"/>
  <c r="P232" i="26"/>
  <c r="D47" i="29"/>
  <c r="E47" i="29"/>
  <c r="F47" i="29"/>
  <c r="G47" i="29"/>
  <c r="D36" i="29"/>
  <c r="E36" i="29"/>
  <c r="F36" i="29"/>
  <c r="G36" i="29"/>
  <c r="D79" i="29"/>
  <c r="K162" i="26"/>
  <c r="F162" i="26"/>
  <c r="P162" i="26"/>
  <c r="O162" i="26"/>
  <c r="N162" i="26"/>
  <c r="I162" i="26"/>
  <c r="H162" i="26"/>
  <c r="M162" i="26"/>
  <c r="E162" i="26"/>
  <c r="L162" i="26"/>
  <c r="G162" i="26"/>
  <c r="J162" i="26"/>
  <c r="E31" i="9"/>
  <c r="E49" i="9"/>
  <c r="E136" i="9"/>
  <c r="D187" i="29"/>
  <c r="E187" i="29"/>
  <c r="F187" i="29"/>
  <c r="G187" i="29"/>
  <c r="G59" i="2"/>
  <c r="D66" i="29"/>
  <c r="D65" i="26"/>
  <c r="E65" i="26"/>
  <c r="Q65" i="26"/>
  <c r="R65" i="26"/>
  <c r="D56" i="26"/>
  <c r="E56" i="26"/>
  <c r="Q56" i="26"/>
  <c r="R56" i="26"/>
  <c r="D57" i="29"/>
  <c r="E57" i="29"/>
  <c r="F57" i="29"/>
  <c r="G57" i="29"/>
  <c r="D37" i="29"/>
  <c r="E37" i="29"/>
  <c r="F37" i="29"/>
  <c r="G37" i="29"/>
  <c r="D36" i="26"/>
  <c r="E36" i="26"/>
  <c r="Q36" i="26"/>
  <c r="R36" i="26"/>
  <c r="D22" i="29"/>
  <c r="E22" i="29"/>
  <c r="F22" i="29"/>
  <c r="G22" i="29"/>
  <c r="D21" i="26"/>
  <c r="D23" i="26"/>
  <c r="D24" i="29"/>
  <c r="E24" i="29"/>
  <c r="F24" i="29"/>
  <c r="G24" i="29"/>
  <c r="D96" i="29"/>
  <c r="D95" i="26"/>
  <c r="E95" i="26"/>
  <c r="Q95" i="26"/>
  <c r="R95" i="26"/>
  <c r="D82" i="29"/>
  <c r="E82" i="29"/>
  <c r="F82" i="29"/>
  <c r="G82" i="29"/>
  <c r="D81" i="26"/>
  <c r="R81" i="26"/>
  <c r="I49" i="26"/>
  <c r="N49" i="26"/>
  <c r="F49" i="26"/>
  <c r="O49" i="26"/>
  <c r="G49" i="26"/>
  <c r="L49" i="26"/>
  <c r="G17" i="2"/>
  <c r="D29" i="26"/>
  <c r="H46" i="26"/>
  <c r="D127" i="29"/>
  <c r="G44" i="26"/>
  <c r="J49" i="26"/>
  <c r="M49" i="26"/>
  <c r="D214" i="26"/>
  <c r="G99" i="1"/>
  <c r="D9" i="26"/>
  <c r="F212" i="26"/>
  <c r="F214" i="26"/>
  <c r="F223" i="26"/>
  <c r="F232" i="26"/>
  <c r="L182" i="26"/>
  <c r="J182" i="26"/>
  <c r="G182" i="26"/>
  <c r="F182" i="26"/>
  <c r="O182" i="26"/>
  <c r="M182" i="26"/>
  <c r="I182" i="26"/>
  <c r="E182" i="26"/>
  <c r="O42" i="26"/>
  <c r="O44" i="26"/>
  <c r="I42" i="26"/>
  <c r="I44" i="26"/>
  <c r="E42" i="26"/>
  <c r="D44" i="26"/>
  <c r="M42" i="26"/>
  <c r="M44" i="26"/>
  <c r="H42" i="26"/>
  <c r="H44" i="26"/>
  <c r="N42" i="26"/>
  <c r="N44" i="26"/>
  <c r="J138" i="26"/>
  <c r="E138" i="26"/>
  <c r="G138" i="26"/>
  <c r="N138" i="26"/>
  <c r="F138" i="26"/>
  <c r="P138" i="26"/>
  <c r="K138" i="26"/>
  <c r="M138" i="26"/>
  <c r="O138" i="26"/>
  <c r="I138" i="26"/>
  <c r="L138" i="26"/>
  <c r="D147" i="29"/>
  <c r="E147" i="29"/>
  <c r="F147" i="29"/>
  <c r="G147" i="29"/>
  <c r="D146" i="26"/>
  <c r="D215" i="29"/>
  <c r="E215" i="29"/>
  <c r="F215" i="29"/>
  <c r="G215" i="29"/>
  <c r="E213" i="29"/>
  <c r="F213" i="29"/>
  <c r="G213" i="29"/>
  <c r="D182" i="29"/>
  <c r="E182" i="29"/>
  <c r="F182" i="29"/>
  <c r="G182" i="29"/>
  <c r="D181" i="26"/>
  <c r="E181" i="26"/>
  <c r="Q181" i="26"/>
  <c r="R181" i="26"/>
  <c r="D152" i="29"/>
  <c r="E152" i="29"/>
  <c r="F152" i="29"/>
  <c r="G152" i="29"/>
  <c r="D151" i="26"/>
  <c r="D121" i="29"/>
  <c r="E121" i="29"/>
  <c r="F121" i="29"/>
  <c r="G121" i="29"/>
  <c r="D120" i="26"/>
  <c r="E120" i="26"/>
  <c r="Q120" i="26"/>
  <c r="R120" i="26"/>
  <c r="D103" i="29"/>
  <c r="D102" i="26"/>
  <c r="D88" i="29"/>
  <c r="E88" i="29"/>
  <c r="F88" i="29"/>
  <c r="G88" i="29"/>
  <c r="D87" i="26"/>
  <c r="R87" i="26"/>
  <c r="D74" i="29"/>
  <c r="E74" i="29"/>
  <c r="F74" i="29"/>
  <c r="G74" i="29"/>
  <c r="D73" i="26"/>
  <c r="E73" i="26"/>
  <c r="Q73" i="26"/>
  <c r="R73" i="26"/>
  <c r="D53" i="29"/>
  <c r="D52" i="26"/>
  <c r="D40" i="26"/>
  <c r="D41" i="29"/>
  <c r="E41" i="29"/>
  <c r="F41" i="29"/>
  <c r="G41" i="29"/>
  <c r="D26" i="26"/>
  <c r="D27" i="29"/>
  <c r="E27" i="29"/>
  <c r="F27" i="29"/>
  <c r="G27" i="29"/>
  <c r="D17" i="26"/>
  <c r="D18" i="29"/>
  <c r="E18" i="29"/>
  <c r="F18" i="29"/>
  <c r="G18" i="29"/>
  <c r="D14" i="29"/>
  <c r="E14" i="29"/>
  <c r="F14" i="29"/>
  <c r="G14" i="29"/>
  <c r="D13" i="26"/>
  <c r="D19" i="26"/>
  <c r="D20" i="29"/>
  <c r="E20" i="29"/>
  <c r="F20" i="29"/>
  <c r="G20" i="29"/>
  <c r="D11" i="26"/>
  <c r="E11" i="26"/>
  <c r="Q11" i="26"/>
  <c r="R11" i="26"/>
  <c r="D12" i="29"/>
  <c r="E12" i="29"/>
  <c r="F12" i="29"/>
  <c r="G12" i="29"/>
  <c r="D120" i="29"/>
  <c r="D119" i="26"/>
  <c r="D107" i="29"/>
  <c r="D106" i="26"/>
  <c r="D91" i="26"/>
  <c r="D92" i="29"/>
  <c r="D86" i="26"/>
  <c r="D87" i="29"/>
  <c r="D56" i="29"/>
  <c r="E56" i="29"/>
  <c r="F56" i="29"/>
  <c r="G56" i="29"/>
  <c r="D55" i="26"/>
  <c r="E55" i="26"/>
  <c r="Q55" i="26"/>
  <c r="R55" i="26"/>
  <c r="D46" i="29"/>
  <c r="D45" i="26"/>
  <c r="D39" i="26"/>
  <c r="D40" i="29"/>
  <c r="E40" i="29"/>
  <c r="F40" i="29"/>
  <c r="G40" i="29"/>
  <c r="D142" i="26"/>
  <c r="R142" i="26"/>
  <c r="I46" i="26"/>
  <c r="N46" i="26"/>
  <c r="P49" i="26"/>
  <c r="D85" i="26"/>
  <c r="E125" i="26"/>
  <c r="D50" i="29"/>
  <c r="E50" i="29"/>
  <c r="F50" i="29"/>
  <c r="G50" i="29"/>
  <c r="K212" i="26"/>
  <c r="K214" i="26"/>
  <c r="K223" i="26"/>
  <c r="K232" i="26"/>
  <c r="D35" i="29"/>
  <c r="D34" i="26"/>
  <c r="I16" i="26"/>
  <c r="L16" i="26"/>
  <c r="F16" i="26"/>
  <c r="Q16" i="26"/>
  <c r="R16" i="26"/>
  <c r="O16" i="26"/>
  <c r="G16" i="26"/>
  <c r="H16" i="26"/>
  <c r="D132" i="9"/>
  <c r="E132" i="9"/>
  <c r="E134" i="9"/>
  <c r="D76" i="29"/>
  <c r="E76" i="29"/>
  <c r="F76" i="29"/>
  <c r="G76" i="29"/>
  <c r="D75" i="26"/>
  <c r="Q164" i="26"/>
  <c r="R164" i="26"/>
  <c r="Q156" i="26"/>
  <c r="F172" i="26"/>
  <c r="M172" i="26"/>
  <c r="L172" i="26"/>
  <c r="G172" i="26"/>
  <c r="I172" i="26"/>
  <c r="H172" i="26"/>
  <c r="N172" i="26"/>
  <c r="E172" i="26"/>
  <c r="O172" i="26"/>
  <c r="J172" i="26"/>
  <c r="D90" i="29"/>
  <c r="E90" i="29"/>
  <c r="F90" i="29"/>
  <c r="G90" i="29"/>
  <c r="D89" i="26"/>
  <c r="D109" i="26"/>
  <c r="E109" i="26"/>
  <c r="Q109" i="26"/>
  <c r="R109" i="26"/>
  <c r="D110" i="29"/>
  <c r="E110" i="29"/>
  <c r="F110" i="29"/>
  <c r="G110" i="29"/>
  <c r="D188" i="29"/>
  <c r="E188" i="29"/>
  <c r="F188" i="29"/>
  <c r="G188" i="29"/>
  <c r="D187" i="26"/>
  <c r="E187" i="26"/>
  <c r="Q187" i="26"/>
  <c r="R187" i="26"/>
  <c r="E203" i="26"/>
  <c r="D206" i="26"/>
  <c r="D136" i="26"/>
  <c r="D137" i="29"/>
  <c r="R151" i="26"/>
  <c r="D143" i="26"/>
  <c r="R143" i="26"/>
  <c r="D144" i="29"/>
  <c r="E144" i="29"/>
  <c r="F144" i="29"/>
  <c r="G144" i="29"/>
  <c r="E222" i="29"/>
  <c r="F222" i="29"/>
  <c r="G222" i="29"/>
  <c r="D223" i="29"/>
  <c r="E223" i="29"/>
  <c r="F223" i="29"/>
  <c r="G223" i="29"/>
  <c r="G75" i="1"/>
  <c r="F29" i="15"/>
  <c r="G27" i="15"/>
  <c r="G29" i="15"/>
  <c r="E25" i="30"/>
  <c r="D228" i="29"/>
  <c r="E228" i="29"/>
  <c r="F228" i="29"/>
  <c r="G228" i="29"/>
  <c r="D227" i="26"/>
  <c r="E227" i="26"/>
  <c r="Q227" i="26"/>
  <c r="R227" i="26"/>
  <c r="G94" i="2"/>
  <c r="D195" i="29"/>
  <c r="E195" i="29"/>
  <c r="F195" i="29"/>
  <c r="G195" i="29"/>
  <c r="D194" i="26"/>
  <c r="E194" i="26"/>
  <c r="Q194" i="26"/>
  <c r="R194" i="26"/>
  <c r="E190" i="26"/>
  <c r="D174" i="29"/>
  <c r="E174" i="29"/>
  <c r="F174" i="29"/>
  <c r="G174" i="29"/>
  <c r="D173" i="26"/>
  <c r="D171" i="29"/>
  <c r="E171" i="29"/>
  <c r="F171" i="29"/>
  <c r="G171" i="29"/>
  <c r="D170" i="26"/>
  <c r="G27" i="2"/>
  <c r="D152" i="26"/>
  <c r="R152" i="26"/>
  <c r="D153" i="29"/>
  <c r="E153" i="29"/>
  <c r="F153" i="29"/>
  <c r="G153" i="29"/>
  <c r="G163" i="26"/>
  <c r="Q163" i="26"/>
  <c r="R163" i="26"/>
  <c r="O163" i="26"/>
  <c r="G23" i="2"/>
  <c r="F48" i="15"/>
  <c r="F50" i="15"/>
  <c r="E37" i="12"/>
  <c r="G88" i="2"/>
  <c r="D205" i="29"/>
  <c r="D204" i="26"/>
  <c r="E204" i="26"/>
  <c r="Q204" i="26"/>
  <c r="R204" i="26"/>
  <c r="G70" i="2"/>
  <c r="G70" i="1"/>
  <c r="G110" i="1"/>
  <c r="D151" i="29"/>
  <c r="E151" i="29"/>
  <c r="F151" i="29"/>
  <c r="G151" i="29"/>
  <c r="D150" i="26"/>
  <c r="R150" i="26"/>
  <c r="G98" i="1"/>
  <c r="G61" i="2"/>
  <c r="G7" i="2"/>
  <c r="G113" i="1"/>
  <c r="D185" i="29"/>
  <c r="D184" i="26"/>
  <c r="D179" i="29"/>
  <c r="D178" i="26"/>
  <c r="D169" i="26"/>
  <c r="D170" i="29"/>
  <c r="G98" i="2"/>
  <c r="E132" i="38"/>
  <c r="D149" i="29"/>
  <c r="D148" i="26"/>
  <c r="E29" i="15"/>
  <c r="I89" i="2"/>
  <c r="D216" i="26"/>
  <c r="E216" i="26"/>
  <c r="Q216" i="26"/>
  <c r="R216" i="26"/>
  <c r="D217" i="29"/>
  <c r="E217" i="29"/>
  <c r="F217" i="29"/>
  <c r="G217" i="29"/>
  <c r="G78" i="2"/>
  <c r="G29" i="2"/>
  <c r="G67" i="1"/>
  <c r="G48" i="15"/>
  <c r="G50" i="15"/>
  <c r="G56" i="15"/>
  <c r="E53" i="12"/>
  <c r="E107" i="36"/>
  <c r="E23" i="37"/>
  <c r="E136" i="37"/>
  <c r="F52" i="15"/>
  <c r="F54" i="15"/>
  <c r="C25" i="30"/>
  <c r="D25" i="30"/>
  <c r="G5" i="1"/>
  <c r="G77" i="2"/>
  <c r="G36" i="2"/>
  <c r="G94" i="1"/>
  <c r="E81" i="2"/>
  <c r="G81" i="2"/>
  <c r="G93" i="2"/>
  <c r="G102" i="2"/>
  <c r="D93" i="34"/>
  <c r="D102" i="34"/>
  <c r="D103" i="34"/>
  <c r="E88" i="37"/>
  <c r="E88" i="38"/>
  <c r="C48" i="15"/>
  <c r="C50" i="15"/>
  <c r="C56" i="15"/>
  <c r="E120" i="9"/>
  <c r="E129" i="9"/>
  <c r="G68" i="2"/>
  <c r="G41" i="2"/>
  <c r="G24" i="2"/>
  <c r="G109" i="1"/>
  <c r="G66" i="1"/>
  <c r="E107" i="34"/>
  <c r="E28" i="38"/>
  <c r="E90" i="26"/>
  <c r="Q89" i="26"/>
  <c r="G19" i="2"/>
  <c r="D40" i="32"/>
  <c r="E58" i="9"/>
  <c r="E99" i="9"/>
  <c r="E65" i="36"/>
  <c r="E72" i="36"/>
  <c r="E103" i="36"/>
  <c r="E39" i="37"/>
  <c r="E49" i="37"/>
  <c r="E120" i="38"/>
  <c r="E129" i="38"/>
  <c r="G31" i="2"/>
  <c r="G114" i="1"/>
  <c r="G57" i="1"/>
  <c r="G29" i="1"/>
  <c r="E26" i="36"/>
  <c r="E37" i="36"/>
  <c r="E108" i="36"/>
  <c r="E104" i="36"/>
  <c r="D116" i="26"/>
  <c r="E116" i="26"/>
  <c r="Q116" i="26"/>
  <c r="R116" i="26"/>
  <c r="D117" i="29"/>
  <c r="E117" i="29"/>
  <c r="F117" i="29"/>
  <c r="G117" i="29"/>
  <c r="Q90" i="26"/>
  <c r="R89" i="26"/>
  <c r="D69" i="29"/>
  <c r="E69" i="29"/>
  <c r="F69" i="29"/>
  <c r="G69" i="29"/>
  <c r="D68" i="26"/>
  <c r="E68" i="26"/>
  <c r="Q68" i="26"/>
  <c r="R68" i="26"/>
  <c r="D199" i="29"/>
  <c r="E199" i="29"/>
  <c r="F199" i="29"/>
  <c r="G199" i="29"/>
  <c r="D198" i="26"/>
  <c r="E198" i="26"/>
  <c r="Q198" i="26"/>
  <c r="R198" i="26"/>
  <c r="E132" i="37"/>
  <c r="E134" i="37"/>
  <c r="E99" i="37"/>
  <c r="E130" i="37"/>
  <c r="D167" i="29"/>
  <c r="E167" i="29"/>
  <c r="F167" i="29"/>
  <c r="G167" i="29"/>
  <c r="D166" i="26"/>
  <c r="D160" i="29"/>
  <c r="E160" i="29"/>
  <c r="F160" i="29"/>
  <c r="G160" i="29"/>
  <c r="D159" i="26"/>
  <c r="E178" i="26"/>
  <c r="D180" i="26"/>
  <c r="D116" i="29"/>
  <c r="E116" i="29"/>
  <c r="F116" i="29"/>
  <c r="G116" i="29"/>
  <c r="D115" i="26"/>
  <c r="G141" i="1"/>
  <c r="D73" i="29"/>
  <c r="E73" i="29"/>
  <c r="F73" i="29"/>
  <c r="G73" i="29"/>
  <c r="D72" i="26"/>
  <c r="E72" i="26"/>
  <c r="Q72" i="26"/>
  <c r="R72" i="26"/>
  <c r="D158" i="29"/>
  <c r="E158" i="29"/>
  <c r="F158" i="29"/>
  <c r="G158" i="29"/>
  <c r="D157" i="26"/>
  <c r="R157" i="26"/>
  <c r="D122" i="29"/>
  <c r="E122" i="29"/>
  <c r="F122" i="29"/>
  <c r="G122" i="29"/>
  <c r="E120" i="29"/>
  <c r="F120" i="29"/>
  <c r="G120" i="29"/>
  <c r="I17" i="26"/>
  <c r="L17" i="26"/>
  <c r="F17" i="26"/>
  <c r="O17" i="26"/>
  <c r="G17" i="26"/>
  <c r="H17" i="26"/>
  <c r="K17" i="26"/>
  <c r="J17" i="26"/>
  <c r="E17" i="26"/>
  <c r="P17" i="26"/>
  <c r="M17" i="26"/>
  <c r="N17" i="26"/>
  <c r="K40" i="26"/>
  <c r="P40" i="26"/>
  <c r="H40" i="26"/>
  <c r="I40" i="26"/>
  <c r="N40" i="26"/>
  <c r="F40" i="26"/>
  <c r="E40" i="26"/>
  <c r="Q40" i="26"/>
  <c r="R40" i="26"/>
  <c r="O40" i="26"/>
  <c r="L40" i="26"/>
  <c r="M40" i="26"/>
  <c r="J40" i="26"/>
  <c r="G40" i="26"/>
  <c r="E103" i="29"/>
  <c r="F103" i="29"/>
  <c r="G103" i="29"/>
  <c r="D106" i="29"/>
  <c r="E44" i="26"/>
  <c r="Q42" i="26"/>
  <c r="I9" i="26"/>
  <c r="G9" i="26"/>
  <c r="E9" i="26"/>
  <c r="O9" i="26"/>
  <c r="F9" i="26"/>
  <c r="P9" i="26"/>
  <c r="J9" i="26"/>
  <c r="M9" i="26"/>
  <c r="L9" i="26"/>
  <c r="K9" i="26"/>
  <c r="H9" i="26"/>
  <c r="N9" i="26"/>
  <c r="Q82" i="26"/>
  <c r="E85" i="26"/>
  <c r="G71" i="2"/>
  <c r="D104" i="34"/>
  <c r="D108" i="34"/>
  <c r="D208" i="26"/>
  <c r="E208" i="26"/>
  <c r="Q208" i="26"/>
  <c r="R208" i="26"/>
  <c r="D209" i="29"/>
  <c r="E209" i="29"/>
  <c r="F209" i="29"/>
  <c r="G209" i="29"/>
  <c r="D229" i="29"/>
  <c r="E229" i="29"/>
  <c r="F229" i="29"/>
  <c r="G229" i="29"/>
  <c r="D228" i="26"/>
  <c r="E228" i="26"/>
  <c r="Q228" i="26"/>
  <c r="R228" i="26"/>
  <c r="D137" i="26"/>
  <c r="D138" i="29"/>
  <c r="E138" i="29"/>
  <c r="F138" i="29"/>
  <c r="G138" i="29"/>
  <c r="D201" i="29"/>
  <c r="E201" i="29"/>
  <c r="F201" i="29"/>
  <c r="G201" i="29"/>
  <c r="D200" i="26"/>
  <c r="E200" i="26"/>
  <c r="Q200" i="26"/>
  <c r="R200" i="26"/>
  <c r="E206" i="26"/>
  <c r="Q203" i="26"/>
  <c r="D50" i="26"/>
  <c r="G45" i="26"/>
  <c r="G50" i="26"/>
  <c r="O45" i="26"/>
  <c r="O50" i="26"/>
  <c r="I45" i="26"/>
  <c r="I50" i="26"/>
  <c r="M45" i="26"/>
  <c r="M50" i="26"/>
  <c r="F45" i="26"/>
  <c r="F50" i="26"/>
  <c r="N45" i="26"/>
  <c r="N50" i="26"/>
  <c r="P45" i="26"/>
  <c r="P50" i="26"/>
  <c r="J45" i="26"/>
  <c r="J50" i="26"/>
  <c r="L45" i="26"/>
  <c r="L50" i="26"/>
  <c r="H45" i="26"/>
  <c r="H50" i="26"/>
  <c r="K45" i="26"/>
  <c r="K50" i="26"/>
  <c r="E45" i="26"/>
  <c r="E87" i="29"/>
  <c r="D91" i="29"/>
  <c r="E106" i="26"/>
  <c r="M13" i="26"/>
  <c r="O13" i="26"/>
  <c r="J13" i="26"/>
  <c r="G13" i="26"/>
  <c r="D31" i="26"/>
  <c r="D32" i="29"/>
  <c r="D154" i="26"/>
  <c r="D155" i="29"/>
  <c r="D8" i="29"/>
  <c r="D7" i="26"/>
  <c r="K148" i="26"/>
  <c r="K153" i="26"/>
  <c r="L148" i="26"/>
  <c r="L153" i="26"/>
  <c r="J148" i="26"/>
  <c r="J153" i="26"/>
  <c r="M148" i="26"/>
  <c r="M153" i="26"/>
  <c r="E148" i="26"/>
  <c r="P148" i="26"/>
  <c r="P153" i="26"/>
  <c r="H148" i="26"/>
  <c r="H153" i="26"/>
  <c r="I148" i="26"/>
  <c r="I153" i="26"/>
  <c r="G148" i="26"/>
  <c r="G153" i="26"/>
  <c r="N148" i="26"/>
  <c r="N153" i="26"/>
  <c r="O148" i="26"/>
  <c r="O153" i="26"/>
  <c r="F148" i="26"/>
  <c r="F153" i="26"/>
  <c r="E170" i="29"/>
  <c r="E184" i="26"/>
  <c r="D189" i="26"/>
  <c r="D191" i="26"/>
  <c r="D192" i="29"/>
  <c r="G65" i="2"/>
  <c r="F56" i="15"/>
  <c r="E170" i="26"/>
  <c r="O170" i="26"/>
  <c r="F170" i="26"/>
  <c r="P170" i="26"/>
  <c r="K170" i="26"/>
  <c r="M170" i="26"/>
  <c r="L170" i="26"/>
  <c r="G170" i="26"/>
  <c r="N170" i="26"/>
  <c r="I170" i="26"/>
  <c r="H170" i="26"/>
  <c r="J170" i="26"/>
  <c r="D224" i="26"/>
  <c r="D225" i="29"/>
  <c r="E137" i="29"/>
  <c r="D142" i="29"/>
  <c r="D148" i="29"/>
  <c r="Q172" i="26"/>
  <c r="R172" i="26"/>
  <c r="M75" i="26"/>
  <c r="G75" i="26"/>
  <c r="Q75" i="26"/>
  <c r="R75" i="26"/>
  <c r="J75" i="26"/>
  <c r="P75" i="26"/>
  <c r="D134" i="9"/>
  <c r="D134" i="1"/>
  <c r="D132" i="1"/>
  <c r="G132" i="1"/>
  <c r="E35" i="29"/>
  <c r="D42" i="29"/>
  <c r="E46" i="29"/>
  <c r="D51" i="29"/>
  <c r="D90" i="26"/>
  <c r="R86" i="26"/>
  <c r="D113" i="29"/>
  <c r="E113" i="29"/>
  <c r="F113" i="29"/>
  <c r="G113" i="29"/>
  <c r="E107" i="29"/>
  <c r="F107" i="29"/>
  <c r="G107" i="29"/>
  <c r="O26" i="26"/>
  <c r="G26" i="26"/>
  <c r="E26" i="26"/>
  <c r="M26" i="26"/>
  <c r="P26" i="26"/>
  <c r="N26" i="26"/>
  <c r="I26" i="26"/>
  <c r="F26" i="26"/>
  <c r="L26" i="26"/>
  <c r="H26" i="26"/>
  <c r="K26" i="26"/>
  <c r="J26" i="26"/>
  <c r="E53" i="29"/>
  <c r="Q138" i="26"/>
  <c r="R138" i="26"/>
  <c r="G72" i="2"/>
  <c r="G103" i="2"/>
  <c r="Q49" i="26"/>
  <c r="R49" i="26"/>
  <c r="K23" i="26"/>
  <c r="J23" i="26"/>
  <c r="H23" i="26"/>
  <c r="I23" i="26"/>
  <c r="G23" i="26"/>
  <c r="E23" i="26"/>
  <c r="N23" i="26"/>
  <c r="O23" i="26"/>
  <c r="P23" i="26"/>
  <c r="M23" i="26"/>
  <c r="L23" i="26"/>
  <c r="F23" i="26"/>
  <c r="E66" i="29"/>
  <c r="Q162" i="26"/>
  <c r="R162" i="26"/>
  <c r="Q61" i="26"/>
  <c r="D77" i="26"/>
  <c r="J175" i="26"/>
  <c r="J177" i="26"/>
  <c r="L175" i="26"/>
  <c r="L177" i="26"/>
  <c r="N175" i="26"/>
  <c r="N177" i="26"/>
  <c r="M175" i="26"/>
  <c r="M177" i="26"/>
  <c r="K175" i="26"/>
  <c r="K177" i="26"/>
  <c r="I175" i="26"/>
  <c r="I177" i="26"/>
  <c r="O175" i="26"/>
  <c r="O177" i="26"/>
  <c r="F175" i="26"/>
  <c r="F177" i="26"/>
  <c r="E175" i="26"/>
  <c r="H175" i="26"/>
  <c r="H177" i="26"/>
  <c r="P175" i="26"/>
  <c r="P177" i="26"/>
  <c r="D177" i="26"/>
  <c r="G175" i="26"/>
  <c r="G177" i="26"/>
  <c r="E214" i="26"/>
  <c r="Q212" i="26"/>
  <c r="R27" i="26"/>
  <c r="D219" i="29"/>
  <c r="E219" i="29"/>
  <c r="F219" i="29"/>
  <c r="G219" i="29"/>
  <c r="D218" i="26"/>
  <c r="R218" i="26"/>
  <c r="P173" i="26"/>
  <c r="K173" i="26"/>
  <c r="M173" i="26"/>
  <c r="L173" i="26"/>
  <c r="G173" i="26"/>
  <c r="I173" i="26"/>
  <c r="H173" i="26"/>
  <c r="F173" i="26"/>
  <c r="J173" i="26"/>
  <c r="E173" i="26"/>
  <c r="O173" i="26"/>
  <c r="N173" i="26"/>
  <c r="M39" i="26"/>
  <c r="E39" i="26"/>
  <c r="J39" i="26"/>
  <c r="K39" i="26"/>
  <c r="P39" i="26"/>
  <c r="H39" i="26"/>
  <c r="O39" i="26"/>
  <c r="L39" i="26"/>
  <c r="I39" i="26"/>
  <c r="F39" i="26"/>
  <c r="G39" i="26"/>
  <c r="N39" i="26"/>
  <c r="E91" i="26"/>
  <c r="M19" i="26"/>
  <c r="E19" i="26"/>
  <c r="N19" i="26"/>
  <c r="K19" i="26"/>
  <c r="P19" i="26"/>
  <c r="J19" i="26"/>
  <c r="O19" i="26"/>
  <c r="H19" i="26"/>
  <c r="I19" i="26"/>
  <c r="F19" i="26"/>
  <c r="G19" i="26"/>
  <c r="L19" i="26"/>
  <c r="D133" i="37"/>
  <c r="E133" i="1"/>
  <c r="E131" i="1"/>
  <c r="D161" i="26"/>
  <c r="D162" i="29"/>
  <c r="D111" i="26"/>
  <c r="E111" i="26"/>
  <c r="Q111" i="26"/>
  <c r="R111" i="26"/>
  <c r="D112" i="29"/>
  <c r="E112" i="29"/>
  <c r="F112" i="29"/>
  <c r="G112" i="29"/>
  <c r="E130" i="9"/>
  <c r="D208" i="29"/>
  <c r="D207" i="26"/>
  <c r="E179" i="29"/>
  <c r="D181" i="29"/>
  <c r="E72" i="12"/>
  <c r="E103" i="12"/>
  <c r="J34" i="26"/>
  <c r="J41" i="26"/>
  <c r="P34" i="26"/>
  <c r="K34" i="26"/>
  <c r="H34" i="26"/>
  <c r="O34" i="26"/>
  <c r="O41" i="26"/>
  <c r="I34" i="26"/>
  <c r="I41" i="26"/>
  <c r="F34" i="26"/>
  <c r="D41" i="26"/>
  <c r="N34" i="26"/>
  <c r="N41" i="26"/>
  <c r="M34" i="26"/>
  <c r="L34" i="26"/>
  <c r="E34" i="26"/>
  <c r="G34" i="26"/>
  <c r="G41" i="26"/>
  <c r="Q125" i="26"/>
  <c r="E128" i="26"/>
  <c r="E52" i="26"/>
  <c r="D60" i="26"/>
  <c r="J146" i="26"/>
  <c r="E146" i="26"/>
  <c r="L146" i="26"/>
  <c r="G146" i="26"/>
  <c r="F146" i="26"/>
  <c r="H146" i="26"/>
  <c r="I146" i="26"/>
  <c r="K146" i="26"/>
  <c r="N146" i="26"/>
  <c r="P146" i="26"/>
  <c r="M146" i="26"/>
  <c r="O146" i="26"/>
  <c r="D30" i="26"/>
  <c r="E29" i="26"/>
  <c r="E108" i="2"/>
  <c r="D178" i="29"/>
  <c r="E176" i="29"/>
  <c r="D202" i="29"/>
  <c r="E197" i="29"/>
  <c r="E103" i="2"/>
  <c r="E104" i="34"/>
  <c r="E104" i="2"/>
  <c r="E108" i="34"/>
  <c r="D60" i="29"/>
  <c r="E60" i="29"/>
  <c r="F60" i="29"/>
  <c r="G60" i="29"/>
  <c r="D59" i="26"/>
  <c r="D150" i="29"/>
  <c r="E150" i="29"/>
  <c r="F150" i="29"/>
  <c r="G150" i="29"/>
  <c r="D149" i="26"/>
  <c r="R149" i="26"/>
  <c r="D171" i="26"/>
  <c r="R171" i="26"/>
  <c r="G53" i="2"/>
  <c r="D172" i="29"/>
  <c r="E172" i="29"/>
  <c r="F172" i="29"/>
  <c r="G172" i="29"/>
  <c r="E99" i="38"/>
  <c r="E130" i="38"/>
  <c r="D96" i="26"/>
  <c r="E96" i="26"/>
  <c r="Q96" i="26"/>
  <c r="R96" i="26"/>
  <c r="D97" i="29"/>
  <c r="D70" i="29"/>
  <c r="E70" i="29"/>
  <c r="F70" i="29"/>
  <c r="G70" i="29"/>
  <c r="D69" i="26"/>
  <c r="E149" i="29"/>
  <c r="F149" i="29"/>
  <c r="G149" i="29"/>
  <c r="D154" i="29"/>
  <c r="E154" i="29"/>
  <c r="F154" i="29"/>
  <c r="G154" i="29"/>
  <c r="M169" i="26"/>
  <c r="K169" i="26"/>
  <c r="P169" i="26"/>
  <c r="P183" i="26"/>
  <c r="N169" i="26"/>
  <c r="L169" i="26"/>
  <c r="J169" i="26"/>
  <c r="J183" i="26"/>
  <c r="D183" i="26"/>
  <c r="I169" i="26"/>
  <c r="I183" i="26"/>
  <c r="O169" i="26"/>
  <c r="E169" i="26"/>
  <c r="G169" i="26"/>
  <c r="G183" i="26"/>
  <c r="H169" i="26"/>
  <c r="F169" i="26"/>
  <c r="E185" i="29"/>
  <c r="D190" i="29"/>
  <c r="G120" i="1"/>
  <c r="G129" i="1"/>
  <c r="G130" i="1"/>
  <c r="D207" i="29"/>
  <c r="E205" i="29"/>
  <c r="F205" i="29"/>
  <c r="G205" i="29"/>
  <c r="Q190" i="26"/>
  <c r="G136" i="26"/>
  <c r="J136" i="26"/>
  <c r="E136" i="26"/>
  <c r="O136" i="26"/>
  <c r="F136" i="26"/>
  <c r="P136" i="26"/>
  <c r="K136" i="26"/>
  <c r="M136" i="26"/>
  <c r="L136" i="26"/>
  <c r="I136" i="26"/>
  <c r="D141" i="26"/>
  <c r="D147" i="26"/>
  <c r="H136" i="26"/>
  <c r="N136" i="26"/>
  <c r="D101" i="29"/>
  <c r="E119" i="26"/>
  <c r="D121" i="26"/>
  <c r="E102" i="26"/>
  <c r="D105" i="26"/>
  <c r="G37" i="2"/>
  <c r="Q182" i="26"/>
  <c r="R182" i="26"/>
  <c r="L21" i="26"/>
  <c r="O21" i="26"/>
  <c r="I21" i="26"/>
  <c r="J21" i="26"/>
  <c r="K21" i="26"/>
  <c r="E21" i="26"/>
  <c r="F21" i="26"/>
  <c r="P21" i="26"/>
  <c r="G21" i="26"/>
  <c r="N21" i="26"/>
  <c r="M21" i="26"/>
  <c r="H21" i="26"/>
  <c r="E79" i="29"/>
  <c r="D86" i="29"/>
  <c r="Q46" i="26"/>
  <c r="R46" i="26"/>
  <c r="D130" i="1"/>
  <c r="D137" i="9"/>
  <c r="D131" i="9"/>
  <c r="F129" i="1"/>
  <c r="D130" i="38"/>
  <c r="I15" i="26"/>
  <c r="L15" i="26"/>
  <c r="F15" i="26"/>
  <c r="O15" i="26"/>
  <c r="G15" i="26"/>
  <c r="H15" i="26"/>
  <c r="P15" i="26"/>
  <c r="M15" i="26"/>
  <c r="N15" i="26"/>
  <c r="K15" i="26"/>
  <c r="J15" i="26"/>
  <c r="E15" i="26"/>
  <c r="Q15" i="26"/>
  <c r="R15" i="26"/>
  <c r="E196" i="26"/>
  <c r="F103" i="2"/>
  <c r="D108" i="36"/>
  <c r="D104" i="36"/>
  <c r="F104" i="2"/>
  <c r="E133" i="38"/>
  <c r="E137" i="38"/>
  <c r="E131" i="38"/>
  <c r="E134" i="38"/>
  <c r="G109" i="2"/>
  <c r="G137" i="1"/>
  <c r="D131" i="38"/>
  <c r="D133" i="38"/>
  <c r="F133" i="1"/>
  <c r="D137" i="38"/>
  <c r="F130" i="1"/>
  <c r="D138" i="1"/>
  <c r="G140" i="1"/>
  <c r="G142" i="1"/>
  <c r="D108" i="2"/>
  <c r="D109" i="2"/>
  <c r="Q136" i="26"/>
  <c r="E141" i="26"/>
  <c r="E147" i="26"/>
  <c r="E207" i="26"/>
  <c r="D211" i="26"/>
  <c r="D223" i="26"/>
  <c r="Q19" i="26"/>
  <c r="R19" i="26"/>
  <c r="E191" i="26"/>
  <c r="D195" i="26"/>
  <c r="O31" i="26"/>
  <c r="O33" i="26"/>
  <c r="I31" i="26"/>
  <c r="I33" i="26"/>
  <c r="G31" i="26"/>
  <c r="G33" i="26"/>
  <c r="D33" i="26"/>
  <c r="M31" i="26"/>
  <c r="M33" i="26"/>
  <c r="K31" i="26"/>
  <c r="K33" i="26"/>
  <c r="E31" i="26"/>
  <c r="L31" i="26"/>
  <c r="L33" i="26"/>
  <c r="J31" i="26"/>
  <c r="J33" i="26"/>
  <c r="N31" i="26"/>
  <c r="N33" i="26"/>
  <c r="F31" i="26"/>
  <c r="F33" i="26"/>
  <c r="H31" i="26"/>
  <c r="H33" i="26"/>
  <c r="P31" i="26"/>
  <c r="P33" i="26"/>
  <c r="N51" i="26"/>
  <c r="P137" i="26"/>
  <c r="P141" i="26"/>
  <c r="P147" i="26"/>
  <c r="P202" i="26"/>
  <c r="P233" i="26"/>
  <c r="H137" i="26"/>
  <c r="I137" i="26"/>
  <c r="I141" i="26"/>
  <c r="I147" i="26"/>
  <c r="I202" i="26"/>
  <c r="I233" i="26"/>
  <c r="F137" i="26"/>
  <c r="K137" i="26"/>
  <c r="K141" i="26"/>
  <c r="K147" i="26"/>
  <c r="K202" i="26"/>
  <c r="K233" i="26"/>
  <c r="E137" i="26"/>
  <c r="O137" i="26"/>
  <c r="N137" i="26"/>
  <c r="N141" i="26"/>
  <c r="N147" i="26"/>
  <c r="L137" i="26"/>
  <c r="L141" i="26"/>
  <c r="L147" i="26"/>
  <c r="L202" i="26"/>
  <c r="L233" i="26"/>
  <c r="G137" i="26"/>
  <c r="J137" i="26"/>
  <c r="M137" i="26"/>
  <c r="M141" i="26"/>
  <c r="M147" i="26"/>
  <c r="M202" i="26"/>
  <c r="M233" i="26"/>
  <c r="Q9" i="26"/>
  <c r="R9" i="26"/>
  <c r="F185" i="29"/>
  <c r="E190" i="29"/>
  <c r="Q169" i="26"/>
  <c r="Q52" i="26"/>
  <c r="E60" i="26"/>
  <c r="E104" i="12"/>
  <c r="E133" i="9"/>
  <c r="E108" i="12"/>
  <c r="E208" i="29"/>
  <c r="F208" i="29"/>
  <c r="G208" i="29"/>
  <c r="D212" i="29"/>
  <c r="E212" i="29"/>
  <c r="F212" i="29"/>
  <c r="G212" i="29"/>
  <c r="E162" i="29"/>
  <c r="D166" i="29"/>
  <c r="D78" i="29"/>
  <c r="Q23" i="26"/>
  <c r="R23" i="26"/>
  <c r="Q26" i="26"/>
  <c r="R26" i="26"/>
  <c r="G51" i="26"/>
  <c r="D123" i="29"/>
  <c r="D132" i="29"/>
  <c r="E106" i="29"/>
  <c r="P166" i="26"/>
  <c r="F166" i="26"/>
  <c r="L166" i="26"/>
  <c r="K166" i="26"/>
  <c r="O166" i="26"/>
  <c r="M166" i="26"/>
  <c r="H166" i="26"/>
  <c r="E166" i="26"/>
  <c r="I166" i="26"/>
  <c r="G166" i="26"/>
  <c r="N166" i="26"/>
  <c r="J166" i="26"/>
  <c r="E201" i="26"/>
  <c r="Q196" i="26"/>
  <c r="D131" i="1"/>
  <c r="D133" i="9"/>
  <c r="D133" i="1"/>
  <c r="F141" i="26"/>
  <c r="F147" i="26"/>
  <c r="G141" i="26"/>
  <c r="G147" i="26"/>
  <c r="E207" i="29"/>
  <c r="F207" i="29"/>
  <c r="G207" i="29"/>
  <c r="D224" i="29"/>
  <c r="F183" i="26"/>
  <c r="O183" i="26"/>
  <c r="L183" i="26"/>
  <c r="M183" i="26"/>
  <c r="G104" i="2"/>
  <c r="E178" i="29"/>
  <c r="F176" i="29"/>
  <c r="Q29" i="26"/>
  <c r="E30" i="26"/>
  <c r="Q146" i="26"/>
  <c r="R146" i="26"/>
  <c r="L41" i="26"/>
  <c r="L51" i="26"/>
  <c r="F41" i="26"/>
  <c r="F51" i="26"/>
  <c r="K41" i="26"/>
  <c r="E131" i="9"/>
  <c r="E137" i="9"/>
  <c r="G161" i="26"/>
  <c r="G165" i="26"/>
  <c r="G167" i="26"/>
  <c r="I161" i="26"/>
  <c r="I165" i="26"/>
  <c r="I167" i="26"/>
  <c r="P161" i="26"/>
  <c r="P165" i="26"/>
  <c r="P167" i="26"/>
  <c r="K161" i="26"/>
  <c r="K165" i="26"/>
  <c r="K167" i="26"/>
  <c r="J161" i="26"/>
  <c r="J165" i="26"/>
  <c r="J167" i="26"/>
  <c r="L161" i="26"/>
  <c r="L165" i="26"/>
  <c r="L167" i="26"/>
  <c r="N161" i="26"/>
  <c r="N165" i="26"/>
  <c r="F161" i="26"/>
  <c r="F165" i="26"/>
  <c r="H161" i="26"/>
  <c r="H165" i="26"/>
  <c r="O161" i="26"/>
  <c r="O165" i="26"/>
  <c r="O167" i="26"/>
  <c r="D165" i="26"/>
  <c r="M161" i="26"/>
  <c r="M165" i="26"/>
  <c r="E161" i="26"/>
  <c r="D100" i="26"/>
  <c r="Q39" i="26"/>
  <c r="R39" i="26"/>
  <c r="Q173" i="26"/>
  <c r="R173" i="26"/>
  <c r="R61" i="26"/>
  <c r="F66" i="29"/>
  <c r="E78" i="29"/>
  <c r="D61" i="29"/>
  <c r="D102" i="29"/>
  <c r="F137" i="29"/>
  <c r="E142" i="29"/>
  <c r="E148" i="29"/>
  <c r="Q184" i="26"/>
  <c r="E189" i="26"/>
  <c r="L7" i="26"/>
  <c r="L25" i="26"/>
  <c r="G7" i="26"/>
  <c r="G25" i="26"/>
  <c r="F7" i="26"/>
  <c r="F25" i="26"/>
  <c r="P7" i="26"/>
  <c r="P25" i="26"/>
  <c r="K7" i="26"/>
  <c r="K25" i="26"/>
  <c r="M7" i="26"/>
  <c r="M25" i="26"/>
  <c r="D25" i="26"/>
  <c r="N7" i="26"/>
  <c r="N25" i="26"/>
  <c r="I7" i="26"/>
  <c r="I25" i="26"/>
  <c r="J7" i="26"/>
  <c r="J25" i="26"/>
  <c r="H7" i="26"/>
  <c r="H25" i="26"/>
  <c r="O7" i="26"/>
  <c r="O25" i="26"/>
  <c r="E7" i="26"/>
  <c r="Q13" i="26"/>
  <c r="R13" i="26"/>
  <c r="E112" i="26"/>
  <c r="Q106" i="26"/>
  <c r="Q45" i="26"/>
  <c r="E50" i="26"/>
  <c r="J51" i="26"/>
  <c r="M51" i="26"/>
  <c r="D51" i="26"/>
  <c r="R82" i="26"/>
  <c r="Q85" i="26"/>
  <c r="R85" i="26"/>
  <c r="Q17" i="26"/>
  <c r="R17" i="26"/>
  <c r="E180" i="26"/>
  <c r="Q178" i="26"/>
  <c r="R90" i="26"/>
  <c r="F79" i="29"/>
  <c r="E86" i="29"/>
  <c r="R190" i="26"/>
  <c r="F197" i="29"/>
  <c r="E202" i="29"/>
  <c r="D52" i="29"/>
  <c r="E224" i="26"/>
  <c r="D229" i="26"/>
  <c r="Q170" i="26"/>
  <c r="R170" i="26"/>
  <c r="F170" i="29"/>
  <c r="E153" i="26"/>
  <c r="Q148" i="26"/>
  <c r="E155" i="29"/>
  <c r="F155" i="29"/>
  <c r="G155" i="29"/>
  <c r="D157" i="29"/>
  <c r="O51" i="26"/>
  <c r="E105" i="26"/>
  <c r="Q102" i="26"/>
  <c r="J141" i="26"/>
  <c r="J147" i="26"/>
  <c r="J202" i="26"/>
  <c r="J233" i="26"/>
  <c r="K183" i="26"/>
  <c r="J69" i="26"/>
  <c r="J77" i="26"/>
  <c r="P69" i="26"/>
  <c r="P77" i="26"/>
  <c r="G69" i="26"/>
  <c r="M69" i="26"/>
  <c r="M77" i="26"/>
  <c r="M101" i="26"/>
  <c r="E41" i="26"/>
  <c r="Q34" i="26"/>
  <c r="H41" i="26"/>
  <c r="H51" i="26"/>
  <c r="R212" i="26"/>
  <c r="Q214" i="26"/>
  <c r="R214" i="26"/>
  <c r="E77" i="26"/>
  <c r="E51" i="29"/>
  <c r="F46" i="29"/>
  <c r="D156" i="26"/>
  <c r="R154" i="26"/>
  <c r="F87" i="29"/>
  <c r="E91" i="29"/>
  <c r="F137" i="1"/>
  <c r="D201" i="26"/>
  <c r="Q21" i="26"/>
  <c r="R21" i="26"/>
  <c r="Q119" i="26"/>
  <c r="E121" i="26"/>
  <c r="H141" i="26"/>
  <c r="H147" i="26"/>
  <c r="O141" i="26"/>
  <c r="O147" i="26"/>
  <c r="G138" i="1"/>
  <c r="G108" i="2"/>
  <c r="H183" i="26"/>
  <c r="N183" i="26"/>
  <c r="O59" i="26"/>
  <c r="O60" i="26"/>
  <c r="O101" i="26"/>
  <c r="M59" i="26"/>
  <c r="M60" i="26"/>
  <c r="G59" i="26"/>
  <c r="G60" i="26"/>
  <c r="J59" i="26"/>
  <c r="J60" i="26"/>
  <c r="H59" i="26"/>
  <c r="H60" i="26"/>
  <c r="E59" i="26"/>
  <c r="P59" i="26"/>
  <c r="P60" i="26"/>
  <c r="L59" i="26"/>
  <c r="L60" i="26"/>
  <c r="I59" i="26"/>
  <c r="I60" i="26"/>
  <c r="I101" i="26"/>
  <c r="N59" i="26"/>
  <c r="N60" i="26"/>
  <c r="K59" i="26"/>
  <c r="K60" i="26"/>
  <c r="F59" i="26"/>
  <c r="F60" i="26"/>
  <c r="G111" i="2"/>
  <c r="G113" i="2"/>
  <c r="G114" i="2"/>
  <c r="E137" i="1"/>
  <c r="E138" i="1"/>
  <c r="E109" i="2"/>
  <c r="Q128" i="26"/>
  <c r="R128" i="26"/>
  <c r="R125" i="26"/>
  <c r="M41" i="26"/>
  <c r="P41" i="26"/>
  <c r="F179" i="29"/>
  <c r="E181" i="29"/>
  <c r="E184" i="29"/>
  <c r="E100" i="26"/>
  <c r="Q91" i="26"/>
  <c r="Q175" i="26"/>
  <c r="E177" i="26"/>
  <c r="E183" i="26"/>
  <c r="F53" i="29"/>
  <c r="E61" i="29"/>
  <c r="F35" i="29"/>
  <c r="E42" i="29"/>
  <c r="E225" i="29"/>
  <c r="F225" i="29"/>
  <c r="G225" i="29"/>
  <c r="D230" i="29"/>
  <c r="E230" i="29"/>
  <c r="F230" i="29"/>
  <c r="G230" i="29"/>
  <c r="E192" i="29"/>
  <c r="D196" i="29"/>
  <c r="D184" i="29"/>
  <c r="D153" i="26"/>
  <c r="E8" i="29"/>
  <c r="D26" i="29"/>
  <c r="D34" i="29"/>
  <c r="E32" i="29"/>
  <c r="D112" i="26"/>
  <c r="D122" i="26"/>
  <c r="D131" i="26"/>
  <c r="K51" i="26"/>
  <c r="P51" i="26"/>
  <c r="I51" i="26"/>
  <c r="Q206" i="26"/>
  <c r="R203" i="26"/>
  <c r="R42" i="26"/>
  <c r="Q44" i="26"/>
  <c r="R44" i="26"/>
  <c r="J115" i="26"/>
  <c r="J122" i="26"/>
  <c r="J131" i="26"/>
  <c r="K115" i="26"/>
  <c r="K122" i="26"/>
  <c r="K131" i="26"/>
  <c r="I115" i="26"/>
  <c r="I122" i="26"/>
  <c r="I131" i="26"/>
  <c r="P115" i="26"/>
  <c r="P122" i="26"/>
  <c r="P131" i="26"/>
  <c r="H115" i="26"/>
  <c r="H122" i="26"/>
  <c r="H131" i="26"/>
  <c r="G115" i="26"/>
  <c r="G122" i="26"/>
  <c r="G131" i="26"/>
  <c r="L115" i="26"/>
  <c r="L122" i="26"/>
  <c r="L131" i="26"/>
  <c r="E115" i="26"/>
  <c r="F115" i="26"/>
  <c r="F122" i="26"/>
  <c r="F131" i="26"/>
  <c r="O115" i="26"/>
  <c r="O122" i="26"/>
  <c r="O131" i="26"/>
  <c r="O132" i="26"/>
  <c r="M115" i="26"/>
  <c r="M122" i="26"/>
  <c r="M131" i="26"/>
  <c r="N115" i="26"/>
  <c r="N122" i="26"/>
  <c r="N131" i="26"/>
  <c r="M159" i="26"/>
  <c r="M167" i="26"/>
  <c r="G159" i="26"/>
  <c r="E137" i="37"/>
  <c r="E131" i="37"/>
  <c r="E133" i="37"/>
  <c r="M234" i="26"/>
  <c r="N202" i="26"/>
  <c r="N233" i="26"/>
  <c r="Q159" i="26"/>
  <c r="G132" i="26"/>
  <c r="G87" i="29"/>
  <c r="G91" i="29"/>
  <c r="F91" i="29"/>
  <c r="G46" i="29"/>
  <c r="G51" i="29"/>
  <c r="F51" i="29"/>
  <c r="E122" i="26"/>
  <c r="E131" i="26"/>
  <c r="E132" i="26"/>
  <c r="G170" i="29"/>
  <c r="E166" i="29"/>
  <c r="F162" i="29"/>
  <c r="Q207" i="26"/>
  <c r="E211" i="26"/>
  <c r="E223" i="26"/>
  <c r="E232" i="26"/>
  <c r="F8" i="29"/>
  <c r="E26" i="29"/>
  <c r="G35" i="29"/>
  <c r="G42" i="29"/>
  <c r="F42" i="29"/>
  <c r="G179" i="29"/>
  <c r="G181" i="29"/>
  <c r="F181" i="29"/>
  <c r="F101" i="26"/>
  <c r="F132" i="26"/>
  <c r="Q121" i="26"/>
  <c r="R121" i="26"/>
  <c r="R119" i="26"/>
  <c r="E52" i="29"/>
  <c r="Q69" i="26"/>
  <c r="G77" i="26"/>
  <c r="G101" i="26"/>
  <c r="Q153" i="26"/>
  <c r="R153" i="26"/>
  <c r="R148" i="26"/>
  <c r="E165" i="26"/>
  <c r="E167" i="26"/>
  <c r="E202" i="26"/>
  <c r="Q161" i="26"/>
  <c r="E224" i="29"/>
  <c r="D233" i="29"/>
  <c r="Q115" i="26"/>
  <c r="R115" i="26"/>
  <c r="P132" i="26"/>
  <c r="P234" i="26"/>
  <c r="F32" i="29"/>
  <c r="E34" i="29"/>
  <c r="Q100" i="26"/>
  <c r="R91" i="26"/>
  <c r="K101" i="26"/>
  <c r="K132" i="26"/>
  <c r="K234" i="26"/>
  <c r="D167" i="26"/>
  <c r="D202" i="26"/>
  <c r="R156" i="26"/>
  <c r="R34" i="26"/>
  <c r="Q41" i="26"/>
  <c r="R41" i="26"/>
  <c r="P101" i="26"/>
  <c r="G197" i="29"/>
  <c r="G202" i="29"/>
  <c r="F202" i="29"/>
  <c r="R184" i="26"/>
  <c r="Q189" i="26"/>
  <c r="R189" i="26"/>
  <c r="F167" i="26"/>
  <c r="G176" i="29"/>
  <c r="G178" i="29"/>
  <c r="F178" i="29"/>
  <c r="F184" i="29"/>
  <c r="R52" i="26"/>
  <c r="F190" i="29"/>
  <c r="G185" i="29"/>
  <c r="G190" i="29"/>
  <c r="R136" i="26"/>
  <c r="F131" i="1"/>
  <c r="G131" i="1"/>
  <c r="D134" i="38"/>
  <c r="F134" i="1"/>
  <c r="G134" i="1"/>
  <c r="H101" i="26"/>
  <c r="Q50" i="26"/>
  <c r="R45" i="26"/>
  <c r="Q7" i="26"/>
  <c r="E25" i="26"/>
  <c r="G137" i="29"/>
  <c r="G142" i="29"/>
  <c r="G148" i="29"/>
  <c r="F142" i="29"/>
  <c r="F148" i="29"/>
  <c r="D101" i="26"/>
  <c r="D132" i="26"/>
  <c r="F202" i="26"/>
  <c r="F233" i="26"/>
  <c r="D133" i="29"/>
  <c r="R169" i="26"/>
  <c r="H132" i="26"/>
  <c r="R206" i="26"/>
  <c r="F192" i="29"/>
  <c r="E196" i="29"/>
  <c r="R175" i="26"/>
  <c r="Q177" i="26"/>
  <c r="R177" i="26"/>
  <c r="L101" i="26"/>
  <c r="O202" i="26"/>
  <c r="O233" i="26"/>
  <c r="O234" i="26"/>
  <c r="G79" i="29"/>
  <c r="G86" i="29"/>
  <c r="F86" i="29"/>
  <c r="R106" i="26"/>
  <c r="Q112" i="26"/>
  <c r="R112" i="26"/>
  <c r="H167" i="26"/>
  <c r="H202" i="26"/>
  <c r="H233" i="26"/>
  <c r="H234" i="26"/>
  <c r="R29" i="26"/>
  <c r="Q30" i="26"/>
  <c r="R30" i="26"/>
  <c r="Q201" i="26"/>
  <c r="R201" i="26"/>
  <c r="R196" i="26"/>
  <c r="E33" i="26"/>
  <c r="Q31" i="26"/>
  <c r="Q191" i="26"/>
  <c r="E195" i="26"/>
  <c r="G143" i="1"/>
  <c r="M132" i="26"/>
  <c r="L132" i="26"/>
  <c r="L234" i="26"/>
  <c r="I132" i="26"/>
  <c r="I234" i="26"/>
  <c r="F61" i="29"/>
  <c r="G53" i="29"/>
  <c r="G61" i="29"/>
  <c r="E101" i="26"/>
  <c r="N101" i="26"/>
  <c r="N132" i="26"/>
  <c r="Q59" i="26"/>
  <c r="R59" i="26"/>
  <c r="E102" i="29"/>
  <c r="J101" i="26"/>
  <c r="J132" i="26"/>
  <c r="J234" i="26"/>
  <c r="R102" i="26"/>
  <c r="Q105" i="26"/>
  <c r="D168" i="29"/>
  <c r="D203" i="29"/>
  <c r="E157" i="29"/>
  <c r="Q224" i="26"/>
  <c r="E229" i="26"/>
  <c r="Q180" i="26"/>
  <c r="R180" i="26"/>
  <c r="R178" i="26"/>
  <c r="E51" i="26"/>
  <c r="G66" i="29"/>
  <c r="G78" i="29"/>
  <c r="F78" i="29"/>
  <c r="N167" i="26"/>
  <c r="G202" i="26"/>
  <c r="G233" i="26"/>
  <c r="G133" i="1"/>
  <c r="Q166" i="26"/>
  <c r="R166" i="26"/>
  <c r="F106" i="29"/>
  <c r="E123" i="29"/>
  <c r="E132" i="29"/>
  <c r="Q137" i="26"/>
  <c r="R137" i="26"/>
  <c r="D232" i="26"/>
  <c r="F138" i="1"/>
  <c r="F108" i="2"/>
  <c r="F109" i="2"/>
  <c r="G32" i="29"/>
  <c r="G34" i="29"/>
  <c r="F34" i="29"/>
  <c r="R69" i="26"/>
  <c r="Q77" i="26"/>
  <c r="R77" i="26"/>
  <c r="R191" i="26"/>
  <c r="Q195" i="26"/>
  <c r="R195" i="26"/>
  <c r="R50" i="26"/>
  <c r="E233" i="26"/>
  <c r="E234" i="26"/>
  <c r="F52" i="29"/>
  <c r="E133" i="29"/>
  <c r="R105" i="26"/>
  <c r="Q122" i="26"/>
  <c r="R31" i="26"/>
  <c r="Q33" i="26"/>
  <c r="R33" i="26"/>
  <c r="F234" i="26"/>
  <c r="Q141" i="26"/>
  <c r="Q60" i="26"/>
  <c r="R60" i="26"/>
  <c r="R100" i="26"/>
  <c r="E233" i="29"/>
  <c r="F224" i="29"/>
  <c r="G8" i="29"/>
  <c r="G26" i="29"/>
  <c r="F26" i="29"/>
  <c r="R207" i="26"/>
  <c r="Q211" i="26"/>
  <c r="G52" i="29"/>
  <c r="G102" i="29"/>
  <c r="D233" i="26"/>
  <c r="D234" i="26"/>
  <c r="E168" i="29"/>
  <c r="E203" i="29"/>
  <c r="F157" i="29"/>
  <c r="N234" i="26"/>
  <c r="D234" i="29"/>
  <c r="D235" i="29"/>
  <c r="G234" i="26"/>
  <c r="G106" i="29"/>
  <c r="G123" i="29"/>
  <c r="G132" i="29"/>
  <c r="F123" i="29"/>
  <c r="F132" i="29"/>
  <c r="R224" i="26"/>
  <c r="Q229" i="26"/>
  <c r="R229" i="26"/>
  <c r="G192" i="29"/>
  <c r="G196" i="29"/>
  <c r="F196" i="29"/>
  <c r="Q183" i="26"/>
  <c r="R183" i="26"/>
  <c r="R7" i="26"/>
  <c r="Q25" i="26"/>
  <c r="R25" i="26"/>
  <c r="Q165" i="26"/>
  <c r="R165" i="26"/>
  <c r="R161" i="26"/>
  <c r="G162" i="29"/>
  <c r="G166" i="29"/>
  <c r="F166" i="29"/>
  <c r="G184" i="29"/>
  <c r="F102" i="29"/>
  <c r="R159" i="26"/>
  <c r="G157" i="29"/>
  <c r="G168" i="29"/>
  <c r="G203" i="29"/>
  <c r="F168" i="29"/>
  <c r="F203" i="29"/>
  <c r="F233" i="29"/>
  <c r="G224" i="29"/>
  <c r="G233" i="29"/>
  <c r="G234" i="29"/>
  <c r="G235" i="29"/>
  <c r="F133" i="29"/>
  <c r="Q147" i="26"/>
  <c r="R141" i="26"/>
  <c r="R211" i="26"/>
  <c r="Q223" i="26"/>
  <c r="E234" i="29"/>
  <c r="E235" i="29"/>
  <c r="Q131" i="26"/>
  <c r="R122" i="26"/>
  <c r="Q167" i="26"/>
  <c r="R167" i="26"/>
  <c r="G133" i="29"/>
  <c r="Q51" i="26"/>
  <c r="R51" i="26"/>
  <c r="R131" i="26"/>
  <c r="F234" i="29"/>
  <c r="F235" i="29"/>
  <c r="Q101" i="26"/>
  <c r="R101" i="26"/>
  <c r="R223" i="26"/>
  <c r="Q232" i="26"/>
  <c r="Q202" i="26"/>
  <c r="R202" i="26"/>
  <c r="R147" i="26"/>
  <c r="R232" i="26"/>
  <c r="Q233" i="26"/>
  <c r="Q132" i="26"/>
  <c r="R132" i="26"/>
  <c r="R233" i="26"/>
  <c r="Q234" i="26"/>
  <c r="R234" i="26"/>
</calcChain>
</file>

<file path=xl/sharedStrings.xml><?xml version="1.0" encoding="utf-8"?>
<sst xmlns="http://schemas.openxmlformats.org/spreadsheetml/2006/main" count="4478" uniqueCount="916">
  <si>
    <t>Sor-
szám</t>
  </si>
  <si>
    <t>Rovat megnevezése</t>
  </si>
  <si>
    <t>Rovat
száma</t>
  </si>
  <si>
    <t>01</t>
  </si>
  <si>
    <t>Törvény szerinti illetmények, munkabérek</t>
  </si>
  <si>
    <t>K1101</t>
  </si>
  <si>
    <t>02</t>
  </si>
  <si>
    <t>Normatív jutalmak</t>
  </si>
  <si>
    <t>K1102</t>
  </si>
  <si>
    <t>03</t>
  </si>
  <si>
    <t>Céljuttatás, projektprémium</t>
  </si>
  <si>
    <t>K1103</t>
  </si>
  <si>
    <t>04</t>
  </si>
  <si>
    <t>Készenléti, ügyeleti, helyettesítési díj, túlóra, túlszolgálat</t>
  </si>
  <si>
    <t>K1104</t>
  </si>
  <si>
    <t>05</t>
  </si>
  <si>
    <t>Végkielégítés</t>
  </si>
  <si>
    <t>K1105</t>
  </si>
  <si>
    <t>06</t>
  </si>
  <si>
    <t>Jubileumi jutalom</t>
  </si>
  <si>
    <t>K1106</t>
  </si>
  <si>
    <t>07</t>
  </si>
  <si>
    <t>Béren kívüli juttatások</t>
  </si>
  <si>
    <t>K1107</t>
  </si>
  <si>
    <t>08</t>
  </si>
  <si>
    <t>Ruházati költségtérítés</t>
  </si>
  <si>
    <t>K1108</t>
  </si>
  <si>
    <t>09</t>
  </si>
  <si>
    <t>Közlekedési költségtérítés</t>
  </si>
  <si>
    <t>K1109</t>
  </si>
  <si>
    <t>10</t>
  </si>
  <si>
    <t>Egyéb költségtérítések</t>
  </si>
  <si>
    <t>K1110</t>
  </si>
  <si>
    <t>11</t>
  </si>
  <si>
    <t>Lakhatási támogatások</t>
  </si>
  <si>
    <t>K1111</t>
  </si>
  <si>
    <t>12</t>
  </si>
  <si>
    <t>Szociális támogatások</t>
  </si>
  <si>
    <t>K1112</t>
  </si>
  <si>
    <t>13</t>
  </si>
  <si>
    <t>Foglalkoztatottak egyéb személyi juttatásai</t>
  </si>
  <si>
    <t>K1113</t>
  </si>
  <si>
    <t>14</t>
  </si>
  <si>
    <t>Foglalkoztatottak személyi juttatásai (=01+…+13)</t>
  </si>
  <si>
    <t>K11</t>
  </si>
  <si>
    <t>15</t>
  </si>
  <si>
    <t>Választott tisztségviselők juttatásai</t>
  </si>
  <si>
    <t>K121</t>
  </si>
  <si>
    <t>16</t>
  </si>
  <si>
    <t>Munkavégzésre irányuló egyéb jogviszonyban nem saját foglalkoztatottnak fizetett juttatások</t>
  </si>
  <si>
    <t>K122</t>
  </si>
  <si>
    <t>17</t>
  </si>
  <si>
    <t>Egyéb külső személyi juttatások</t>
  </si>
  <si>
    <t>K123</t>
  </si>
  <si>
    <t>18</t>
  </si>
  <si>
    <t>Külső személyi juttatások (=15+16+17)</t>
  </si>
  <si>
    <t>K12</t>
  </si>
  <si>
    <t>19</t>
  </si>
  <si>
    <t>Személyi juttatások (=14+18)</t>
  </si>
  <si>
    <t>K1</t>
  </si>
  <si>
    <t>20</t>
  </si>
  <si>
    <t xml:space="preserve">Munkaadókat terhelő járulékok és szociális hozzájárulási adó                                                                            </t>
  </si>
  <si>
    <t>K2</t>
  </si>
  <si>
    <t>21</t>
  </si>
  <si>
    <t>Szakmai anyagok beszerzése</t>
  </si>
  <si>
    <t>K311</t>
  </si>
  <si>
    <t>22</t>
  </si>
  <si>
    <t>Üzemeltetési anyagok beszerzése</t>
  </si>
  <si>
    <t>K312</t>
  </si>
  <si>
    <t>23</t>
  </si>
  <si>
    <t>Árubeszerzés</t>
  </si>
  <si>
    <t>K313</t>
  </si>
  <si>
    <t>24</t>
  </si>
  <si>
    <t>Készletbeszerzés (=21+22+23)</t>
  </si>
  <si>
    <t>K31</t>
  </si>
  <si>
    <t>25</t>
  </si>
  <si>
    <t>Informatikai szolgáltatások igénybevétele</t>
  </si>
  <si>
    <t>K321</t>
  </si>
  <si>
    <t>26</t>
  </si>
  <si>
    <t>Egyéb kommunikációs szolgáltatások</t>
  </si>
  <si>
    <t>K322</t>
  </si>
  <si>
    <t>27</t>
  </si>
  <si>
    <t>Kommunikációs szolgáltatások (=25+26)</t>
  </si>
  <si>
    <t>K32</t>
  </si>
  <si>
    <t>28</t>
  </si>
  <si>
    <t>Közüzemi díjak</t>
  </si>
  <si>
    <t>K331</t>
  </si>
  <si>
    <t>29</t>
  </si>
  <si>
    <t>Vásárolt élelmezés</t>
  </si>
  <si>
    <t>K332</t>
  </si>
  <si>
    <t>30</t>
  </si>
  <si>
    <t>Bérleti és lízing díjak</t>
  </si>
  <si>
    <t>K333</t>
  </si>
  <si>
    <t>31</t>
  </si>
  <si>
    <t>Karbantartási, kisjavítási szolgáltatások</t>
  </si>
  <si>
    <t>K334</t>
  </si>
  <si>
    <t>32</t>
  </si>
  <si>
    <t>Közvetített szolgáltatások</t>
  </si>
  <si>
    <t>K335</t>
  </si>
  <si>
    <t>33</t>
  </si>
  <si>
    <t xml:space="preserve">Szakmai tevékenységet segítő szolgáltatások </t>
  </si>
  <si>
    <t>K336</t>
  </si>
  <si>
    <t>34</t>
  </si>
  <si>
    <t>Egyéb szolgáltatások</t>
  </si>
  <si>
    <t>K337</t>
  </si>
  <si>
    <t>35</t>
  </si>
  <si>
    <t>Szolgáltatási kiadások (=28+…+34)</t>
  </si>
  <si>
    <t>K33</t>
  </si>
  <si>
    <t>36</t>
  </si>
  <si>
    <t>Kiküldetések kiadásai</t>
  </si>
  <si>
    <t>K341</t>
  </si>
  <si>
    <t>37</t>
  </si>
  <si>
    <t>Reklám- és propagandakiadások</t>
  </si>
  <si>
    <t>K342</t>
  </si>
  <si>
    <t>38</t>
  </si>
  <si>
    <t>Kiküldetések, reklám- és propagandakiadások (=36+37)</t>
  </si>
  <si>
    <t>K34</t>
  </si>
  <si>
    <t>39</t>
  </si>
  <si>
    <t>Működési célú előzetesen felszámított általános forgalmi adó</t>
  </si>
  <si>
    <t>K351</t>
  </si>
  <si>
    <t>40</t>
  </si>
  <si>
    <t xml:space="preserve">Fizetendő általános forgalmi adó </t>
  </si>
  <si>
    <t>K352</t>
  </si>
  <si>
    <t>41</t>
  </si>
  <si>
    <t xml:space="preserve">Kamatkiadások </t>
  </si>
  <si>
    <t>K353</t>
  </si>
  <si>
    <t>42</t>
  </si>
  <si>
    <t>Egyéb pénzügyi műveletek kiadásai</t>
  </si>
  <si>
    <t>K354</t>
  </si>
  <si>
    <t>43</t>
  </si>
  <si>
    <t>Egyéb dologi kiadások</t>
  </si>
  <si>
    <t>K355</t>
  </si>
  <si>
    <t>44</t>
  </si>
  <si>
    <t>Különféle befizetések és egyéb dologi kiadások (=39+…+43)</t>
  </si>
  <si>
    <t>K35</t>
  </si>
  <si>
    <t>45</t>
  </si>
  <si>
    <t>Dologi kiadások (=24+27+35+38+44)</t>
  </si>
  <si>
    <t>K3</t>
  </si>
  <si>
    <t>46</t>
  </si>
  <si>
    <t>Társadalombiztosítási ellátások</t>
  </si>
  <si>
    <t>K41</t>
  </si>
  <si>
    <t>47</t>
  </si>
  <si>
    <t>Családi támogatások</t>
  </si>
  <si>
    <t>K42</t>
  </si>
  <si>
    <t>48</t>
  </si>
  <si>
    <t>Pénzbeli kárpótlások, kártérítések</t>
  </si>
  <si>
    <t>K43</t>
  </si>
  <si>
    <t>49</t>
  </si>
  <si>
    <t>Betegséggel kapcsolatos (nem társadalombiztosítási) ellátások</t>
  </si>
  <si>
    <t>K44</t>
  </si>
  <si>
    <t>50</t>
  </si>
  <si>
    <t>Foglalkoztatással, munkanélküliséggel kapcsolatos ellátások</t>
  </si>
  <si>
    <t>K45</t>
  </si>
  <si>
    <t>51</t>
  </si>
  <si>
    <t>Lakhatással kapcsolatos ellátások</t>
  </si>
  <si>
    <t>K46</t>
  </si>
  <si>
    <t>52</t>
  </si>
  <si>
    <t>Intézményi ellátottak pénzbeli juttatásai</t>
  </si>
  <si>
    <t>K47</t>
  </si>
  <si>
    <t>53</t>
  </si>
  <si>
    <t>Egyéb nem intézményi ellátások</t>
  </si>
  <si>
    <t>K48</t>
  </si>
  <si>
    <t>54</t>
  </si>
  <si>
    <t>Ellátottak pénzbeli juttatásai (=46+...+53)</t>
  </si>
  <si>
    <t>K4</t>
  </si>
  <si>
    <t>55</t>
  </si>
  <si>
    <t>Nemzetközi kötelezettségek</t>
  </si>
  <si>
    <t>K501</t>
  </si>
  <si>
    <t>A helyi önkormányzatok előző évi elszámolásából származó kiadások</t>
  </si>
  <si>
    <t>K5021</t>
  </si>
  <si>
    <t>A helyi önkormányzatok törvényi előíráson alapuló befizetései</t>
  </si>
  <si>
    <t>K5022</t>
  </si>
  <si>
    <t>Egyéb elvonások, befizetések</t>
  </si>
  <si>
    <t>K5023</t>
  </si>
  <si>
    <t>Elvonások és befizetések (=56+57+58)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</si>
  <si>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</si>
  <si>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</si>
  <si>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</si>
  <si>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</si>
  <si>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</si>
  <si>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</si>
  <si>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</si>
  <si>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</si>
  <si>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</si>
  <si>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</si>
  <si>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</si>
  <si>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</si>
  <si>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</si>
  <si>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</si>
  <si>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</si>
  <si>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</si>
  <si>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</si>
  <si>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Működési célú támogatások az Európai Uniónak</t>
  </si>
  <si>
    <t>K511</t>
  </si>
  <si>
    <t>Egyéb működési célú támogatások államháztartáson kívülre</t>
  </si>
  <si>
    <t>K512</t>
  </si>
  <si>
    <t>Tartalékok</t>
  </si>
  <si>
    <t>K513</t>
  </si>
  <si>
    <t>Egyéb működési célú kiadások (=55+59+…+70)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</si>
  <si>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</si>
  <si>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</si>
  <si>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</si>
  <si>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</si>
  <si>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</si>
  <si>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</si>
  <si>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</si>
  <si>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</si>
  <si>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</si>
  <si>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</si>
  <si>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</si>
  <si>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</si>
  <si>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</si>
  <si>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</si>
  <si>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</si>
  <si>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(=72+…+78)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</si>
  <si>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</si>
  <si>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</si>
  <si>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</si>
  <si>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</si>
  <si>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</si>
  <si>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</si>
  <si>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</si>
  <si>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</si>
  <si>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</si>
  <si>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Felújítások (=80+...+83)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</si>
  <si>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</si>
  <si>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</si>
  <si>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</si>
  <si>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</si>
  <si>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</si>
  <si>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</si>
  <si>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</si>
  <si>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</si>
  <si>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</si>
  <si>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</si>
  <si>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</si>
  <si>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</si>
  <si>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</si>
  <si>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</si>
  <si>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</si>
  <si>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Felhalmozási célú támogatások az Európai Uniónak</t>
  </si>
  <si>
    <t>K88</t>
  </si>
  <si>
    <t xml:space="preserve">Egyéb felhalmozási célú támogatások államháztartáson kívülre </t>
  </si>
  <si>
    <t>K89</t>
  </si>
  <si>
    <t>Egyéb felhalmozási célú kiadások (=85+…+93)</t>
  </si>
  <si>
    <t>K8</t>
  </si>
  <si>
    <t>Költségvetési kiadások (=19+20+45+54+71+79+84+94)</t>
  </si>
  <si>
    <t>K1-K8</t>
  </si>
  <si>
    <t>Hosszú lejáratú hitelek, kölcsönök törlesztése pénzügyi vállalkozásnak</t>
  </si>
  <si>
    <t>K9111</t>
  </si>
  <si>
    <t>Likviditási célú hitelek, kölcsönök törlesztése pénzügyi vállalkozásnak</t>
  </si>
  <si>
    <t>K9112</t>
  </si>
  <si>
    <t>Rövid lejáratú hitelek, kölcsönök törlesztése pénzügyi vállalkozásnak</t>
  </si>
  <si>
    <t>K9113</t>
  </si>
  <si>
    <t>Hitel-, kölcsöntörlesztés államháztartáson kívülre (=01+02+03)</t>
  </si>
  <si>
    <t>K911</t>
  </si>
  <si>
    <t>Forgatási célú belföldi értékpapírok vásárlása</t>
  </si>
  <si>
    <t>K9121</t>
  </si>
  <si>
    <t>Befektetési célú belföldi értékpapírok vásárlása</t>
  </si>
  <si>
    <t>K9122</t>
  </si>
  <si>
    <t>Kincstárjegyek beváltása</t>
  </si>
  <si>
    <t>K9123</t>
  </si>
  <si>
    <t>Éven belüli lejáratú belföldi értékpapírok beváltása</t>
  </si>
  <si>
    <t>K9124</t>
  </si>
  <si>
    <t>Belföldi kötvények beváltása</t>
  </si>
  <si>
    <t>K9125</t>
  </si>
  <si>
    <t>Éven túli lejáratú belföldi értékpapírok beváltása</t>
  </si>
  <si>
    <t>K9126</t>
  </si>
  <si>
    <t>Belföldi értékpapírok kiadásai (=05+…+10)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</si>
  <si>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</si>
  <si>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</si>
  <si>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</si>
  <si>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</si>
  <si>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</si>
  <si>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</si>
  <si>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</si>
  <si>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lekötött bankbetétként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</si>
  <si>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</si>
  <si>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</si>
  <si>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</si>
  <si>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</si>
  <si>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</si>
  <si>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Hosszú lejáratú tulajdonosi kölcsönök kiadásai</t>
  </si>
  <si>
    <t>K9191</t>
  </si>
  <si>
    <t>Rövid lejáratú tulajdonosi kölcsönök kiadásai</t>
  </si>
  <si>
    <t>K9192</t>
  </si>
  <si>
    <t>Tulajdonosi kölcsönök kiadásai (=18+19)</t>
  </si>
  <si>
    <t>K919</t>
  </si>
  <si>
    <t>Belföldi finanszírozás kiadásai (=04+11+…+17+20)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</si>
  <si>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</si>
  <si>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</si>
  <si>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</si>
  <si>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</si>
  <si>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</si>
  <si>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</si>
  <si>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</si>
  <si>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Hitelek, kölcsönök törlesztése külföldi kormányoknak és nemzetközi szervezeteknek</t>
  </si>
  <si>
    <t>K924</t>
  </si>
  <si>
    <t>Hitelek, kölcsönök törlesztése külföldi pénzintézeteknek</t>
  </si>
  <si>
    <t>K925</t>
  </si>
  <si>
    <t>Külföldi finanszírozás kiadásai (=22+…+26)</t>
  </si>
  <si>
    <t>K92</t>
  </si>
  <si>
    <t>Adóssághoz nem kapcsolódó származékos ügyletek kiadásai</t>
  </si>
  <si>
    <t>K93</t>
  </si>
  <si>
    <t>Váltókiadások</t>
  </si>
  <si>
    <t>K94</t>
  </si>
  <si>
    <t>Finanszírozási kiadások (=21+27+28+29)</t>
  </si>
  <si>
    <t>K9</t>
  </si>
  <si>
    <t>KIADÁSOK MINDÖSSZESEN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</si>
  <si>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</si>
  <si>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</si>
  <si>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</si>
  <si>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</si>
  <si>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gyermekjóléti és gyermekétkeztetési feladatainak támogatása</t>
  </si>
  <si>
    <t>B113</t>
  </si>
  <si>
    <t>Települési önkormányzatok kulturális feladatainak támogatása</t>
  </si>
  <si>
    <t>B114</t>
  </si>
  <si>
    <t>Működési célú költségvetési támogatások és kiegészítő támogatások</t>
  </si>
  <si>
    <t>B115</t>
  </si>
  <si>
    <t>Elszámolásból származó bevételek</t>
  </si>
  <si>
    <t>B116</t>
  </si>
  <si>
    <t>Önkormányzatok működési támogatásai (=01+…+06)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</si>
  <si>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</si>
  <si>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</si>
  <si>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</si>
  <si>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</si>
  <si>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</si>
  <si>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</si>
  <si>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</si>
  <si>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</si>
  <si>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</si>
  <si>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</si>
  <si>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</si>
  <si>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</si>
  <si>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</si>
  <si>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</si>
  <si>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</si>
  <si>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</si>
  <si>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</si>
  <si>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</si>
  <si>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</si>
  <si>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</si>
  <si>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</si>
  <si>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</si>
  <si>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</si>
  <si>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</si>
  <si>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</si>
  <si>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</si>
  <si>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</si>
  <si>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 xml:space="preserve">Társaságok jövedelemadói 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</si>
  <si>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</si>
  <si>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</si>
  <si>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</si>
  <si>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</si>
  <si>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</si>
  <si>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</si>
  <si>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</si>
  <si>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</si>
  <si>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</si>
  <si>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</si>
  <si>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</si>
  <si>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</si>
  <si>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</si>
  <si>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</si>
  <si>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</si>
  <si>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</si>
  <si>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</si>
  <si>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</si>
  <si>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</si>
  <si>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(=26+…+30) </t>
  </si>
  <si>
    <t>B35</t>
  </si>
  <si>
    <t xml:space="preserve">Egyéb közhatalmi bevételek </t>
  </si>
  <si>
    <t>B36</t>
  </si>
  <si>
    <t>Közhatalmi bevételek (=22+...+25+31+32)</t>
  </si>
  <si>
    <t>B3</t>
  </si>
  <si>
    <t>Készletértékesítés ellenértéke</t>
  </si>
  <si>
    <t>B401</t>
  </si>
  <si>
    <t>Szolgáltatások ellenértéke</t>
  </si>
  <si>
    <t>B402</t>
  </si>
  <si>
    <t>Közvetített szolgáltatások ellenértéke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</si>
  <si>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</si>
  <si>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</si>
  <si>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</si>
  <si>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</si>
  <si>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</si>
  <si>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</si>
  <si>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</si>
  <si>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</si>
  <si>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</si>
  <si>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Befektetett pénzügyi eszközökből származó bevételek</t>
  </si>
  <si>
    <t>B4081</t>
  </si>
  <si>
    <t>Egyéb kapott (járó) kamatok és kamatjellegű bevételek</t>
  </si>
  <si>
    <t>B4082</t>
  </si>
  <si>
    <t>Kamatbevételek és más nyereségjellegű bevételek (=41+42)</t>
  </si>
  <si>
    <t>B408</t>
  </si>
  <si>
    <t>Részesedésekből származó pénzügyi műveletek bevételei</t>
  </si>
  <si>
    <t>B4091</t>
  </si>
  <si>
    <t>Más egyéb pénzügyi műveletek bevételei</t>
  </si>
  <si>
    <t>B4092</t>
  </si>
  <si>
    <t>Egyéb pénzügyi műveletek bevételei (=44+45)</t>
  </si>
  <si>
    <t>B409</t>
  </si>
  <si>
    <t>Biztosító által fizetett kártérítés</t>
  </si>
  <si>
    <t>B410</t>
  </si>
  <si>
    <t>Egyéb működési bevételek</t>
  </si>
  <si>
    <t>B411</t>
  </si>
  <si>
    <t>Működési bevételek (=34+…+40+43+46+...+48)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</si>
  <si>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</si>
  <si>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</si>
  <si>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</si>
  <si>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</si>
  <si>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</si>
  <si>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</si>
  <si>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</si>
  <si>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</si>
  <si>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</si>
  <si>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</si>
  <si>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</si>
  <si>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Felhalmozási bevételek (=50+…+54)</t>
  </si>
  <si>
    <t>B5</t>
  </si>
  <si>
    <t>56</t>
  </si>
  <si>
    <t>Működési célú garancia- és kezességvállalásból származó megtérülések államháztartáson kívülről</t>
  </si>
  <si>
    <t>B61</t>
  </si>
  <si>
    <t>57</t>
  </si>
  <si>
    <t>Működési célú visszatérítendő támogatások, kölcsönök visszatérülése az Európai Uniótól</t>
  </si>
  <si>
    <t>B62</t>
  </si>
  <si>
    <t>58</t>
  </si>
  <si>
    <t>Működési célú visszatérítendő támogatások, kölcsönök visszatérülése kormányoktól és más nemzetközi szervezetektől</t>
  </si>
  <si>
    <t>B63</t>
  </si>
  <si>
    <t>59</t>
  </si>
  <si>
    <t>Működési célú visszatérítendő támogatások, kölcsönök visszatérülése államháztartáson kívülről</t>
  </si>
  <si>
    <t>B64</t>
  </si>
  <si>
    <t>60</t>
  </si>
  <si>
    <t>Egyéb működési célú átvett pénzeszközök</t>
  </si>
  <si>
    <t>B65</t>
  </si>
  <si>
    <t>61</t>
  </si>
  <si>
    <t>Működési célú átvett pénzeszközök (=56+…+60)</t>
  </si>
  <si>
    <t>B6</t>
  </si>
  <si>
    <t>62</t>
  </si>
  <si>
    <t>Felhalmozási célú garancia- és kezességvállalásból származó megtérülések államháztartáson kívülről</t>
  </si>
  <si>
    <t>B71</t>
  </si>
  <si>
    <t>63</t>
  </si>
  <si>
    <t>Felhalmozási célú visszatérítendő támogatások, kölcsönök visszatérülése az Európai Uniótól</t>
  </si>
  <si>
    <t>B72</t>
  </si>
  <si>
    <t>64</t>
  </si>
  <si>
    <t>Felhalmozási célú visszatérítendő támogatások, kölcsönök visszatérülése kormányoktól és más nemzetközi szervezetektől</t>
  </si>
  <si>
    <t>B73</t>
  </si>
  <si>
    <t>65</t>
  </si>
  <si>
    <t>Felhalmozási célú visszatérítendő támogatások, kölcsönök visszatérülése államháztartáson kívülről</t>
  </si>
  <si>
    <t>B74</t>
  </si>
  <si>
    <t>66</t>
  </si>
  <si>
    <t>Egyéb felhalmozási célú átvett pénzeszközök</t>
  </si>
  <si>
    <t>B75</t>
  </si>
  <si>
    <t>67</t>
  </si>
  <si>
    <t>Felhalmozási célú átvett pénzeszközök (=62+…+66)</t>
  </si>
  <si>
    <t>B7</t>
  </si>
  <si>
    <t>68</t>
  </si>
  <si>
    <t>Költségvetési bevételek (=13+19+33+49+55+61+67)</t>
  </si>
  <si>
    <t>B1-B7</t>
  </si>
  <si>
    <t>Hosszú lejáratú hitelek, kölcsönök felvétele pénzügyi vállalkozástól</t>
  </si>
  <si>
    <t>B8111</t>
  </si>
  <si>
    <t>Likviditási célú hitelek, kölcsönök felvétele pénzügyi vállalkozástól</t>
  </si>
  <si>
    <t>B8112</t>
  </si>
  <si>
    <t>Rövid lejáratú hitelek, kölcsönök felvétele pénzügyi vállalkozástól</t>
  </si>
  <si>
    <t>B8113</t>
  </si>
  <si>
    <t>Hitel-, kölcsönfelvétel pénzügyi vállalkozástól (=01+02+03)</t>
  </si>
  <si>
    <t>B811</t>
  </si>
  <si>
    <t>Forgatási célú belföldi értékpapírok beváltása, értékesítése</t>
  </si>
  <si>
    <t>B8121</t>
  </si>
  <si>
    <t>Éven belüli lejáratú belföldi értékpapírok kibocsátása</t>
  </si>
  <si>
    <t>B8122</t>
  </si>
  <si>
    <t>Befektetési célú belföldi értékpapírok beváltása, értékesítése</t>
  </si>
  <si>
    <t>B8123</t>
  </si>
  <si>
    <t>Éven túli lejáratú belföldi értékpapírok kibocsátása</t>
  </si>
  <si>
    <t>B8124</t>
  </si>
  <si>
    <t>Belföldi értékpapírok bevételei (=05+..+08)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</si>
  <si>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</si>
  <si>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</si>
  <si>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</si>
  <si>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</si>
  <si>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</si>
  <si>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>Maradvány igénybevétele (=10+11)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</si>
  <si>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</si>
  <si>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</si>
  <si>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</si>
  <si>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</si>
  <si>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</si>
  <si>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</si>
  <si>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</si>
  <si>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Lekötött bankbetétek megszüntetése</t>
  </si>
  <si>
    <t>B817</t>
  </si>
  <si>
    <t>Központi költségvetés sajátos finanszírozási bevételei</t>
  </si>
  <si>
    <t>B818</t>
  </si>
  <si>
    <t>Hosszú lejáratú tulajdonosi kölcsönök bevételei</t>
  </si>
  <si>
    <t>B8191</t>
  </si>
  <si>
    <t>Rövid lejáratú tulajdonosi kölcsönök bevételei</t>
  </si>
  <si>
    <t>B8192</t>
  </si>
  <si>
    <t>Tulajdonosi kölcsönök bevételei (=18+19)</t>
  </si>
  <si>
    <t>B819</t>
  </si>
  <si>
    <t>Belföldi finanszírozás bevételei (=04+09+12+…+17+20)</t>
  </si>
  <si>
    <t>B81</t>
  </si>
  <si>
    <t>Forgatási célú külföldi értékpapírok beváltása,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</si>
  <si>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</si>
  <si>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</si>
  <si>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</si>
  <si>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</si>
  <si>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</si>
  <si>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Hitelek, kölcsönök felvétele külföldi kormányoktól és nemzetközi szervezetektől</t>
  </si>
  <si>
    <t>B824</t>
  </si>
  <si>
    <t>Hitelek, kölcsönök felvétele külföldi pénzintézetektől</t>
  </si>
  <si>
    <t>B825</t>
  </si>
  <si>
    <t>Külföldi finanszírozás bevételei (=22+…+26)</t>
  </si>
  <si>
    <t>B82</t>
  </si>
  <si>
    <t>Adóssághoz nem kapcsolódó származékos ügyletek bevételei</t>
  </si>
  <si>
    <t>B83</t>
  </si>
  <si>
    <t>Váltóbevételek</t>
  </si>
  <si>
    <t>B84</t>
  </si>
  <si>
    <t>Finanszírozási bevételek (=21+27+28+29)</t>
  </si>
  <si>
    <t>B8</t>
  </si>
  <si>
    <t>BEVÉTELEK MINDÖSSZESEN</t>
  </si>
  <si>
    <t>ÖNKORMÁNYZAT EREDETI EI.</t>
  </si>
  <si>
    <t>P.HIVATAL EREDETI EI.</t>
  </si>
  <si>
    <t>ÓVODA EREDETI EI.</t>
  </si>
  <si>
    <t>KÖZÖSSÉGI H. EREDETI EI.</t>
  </si>
  <si>
    <t>MINDÖSSZESEN EREDETI EI.</t>
  </si>
  <si>
    <t>MINDEN VASTAG BEKÉPLETEZVE</t>
  </si>
  <si>
    <t>EBBŐL KÖTELEZŐ</t>
  </si>
  <si>
    <t xml:space="preserve">Működési bevételek és működési kiadások egyenlege </t>
  </si>
  <si>
    <t xml:space="preserve">Felhalmozási bevételek és a felhalmozási kiadások egyenlege </t>
  </si>
  <si>
    <t>EBBŐL MŰKÖDÉSI KIADÁSOK</t>
  </si>
  <si>
    <t>EBBŐL FELHALMOZÁSI KIADÁS</t>
  </si>
  <si>
    <t>EBBŐL MŰKÖDÉSI BEVÉTELEK</t>
  </si>
  <si>
    <t>EBBŐL FELHALMOZÁSI BEVÉTELEK</t>
  </si>
  <si>
    <t>MEGNEVEZÉS</t>
  </si>
  <si>
    <t>MINDÖSSZESEN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</si>
  <si>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</si>
  <si>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</si>
  <si>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</si>
  <si>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</si>
  <si>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</si>
  <si>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</si>
  <si>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</si>
  <si>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</si>
  <si>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</si>
  <si>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</si>
  <si>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</si>
  <si>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</si>
  <si>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</si>
  <si>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fizikai alkalmazott,
a költségvetési szerveknél foglalkoztatott egyéb munkavállaló  (fizikai alkalmazott)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</si>
  <si>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</si>
  <si>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</si>
  <si>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</si>
  <si>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</si>
  <si>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</si>
  <si>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</si>
  <si>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</si>
  <si>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</si>
  <si>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</si>
  <si>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</si>
  <si>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</si>
  <si>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</si>
  <si>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</t>
  </si>
  <si>
    <t>Rovat-szám</t>
  </si>
  <si>
    <t>ÖNKORMÁNYZATI ELŐIRÁNYZATOK</t>
  </si>
  <si>
    <t xml:space="preserve">Ingatlanok beszerzése, létesítése </t>
  </si>
  <si>
    <t xml:space="preserve">Beruházások </t>
  </si>
  <si>
    <t xml:space="preserve">Felújítások </t>
  </si>
  <si>
    <t>Megnevezés</t>
  </si>
  <si>
    <t xml:space="preserve">ÖNKORMÁNYZAT </t>
  </si>
  <si>
    <t xml:space="preserve">ÓVODA </t>
  </si>
  <si>
    <t>TARTALÉKOK ÖSSZESEN</t>
  </si>
  <si>
    <t xml:space="preserve">kiadási eredeti előirányzat </t>
  </si>
  <si>
    <t>ebből kiadási előirányzat fedezete-saját forrás</t>
  </si>
  <si>
    <t>ebből kiadási előirányzat fedezete-adósságot keletkeztető ügylet</t>
  </si>
  <si>
    <t>adósságot keletkeztető ügylet rovatszáma (B8)</t>
  </si>
  <si>
    <t>adósságot keletkeztető ügylet kezdő időpontja</t>
  </si>
  <si>
    <t>adósságot keletkeztető ügylet lejárati időpontja</t>
  </si>
  <si>
    <t>adósságot keletkeztető ügylet- várható visszatérítendő összege (kamattal) leáratig mindösszesen</t>
  </si>
  <si>
    <t>Az önkormányzati garanciákból és önkormányzati kezességekből fennálló kötelezettségek az adósságot keletkeztető ügyletek futamidejének végéig, illetve a garancia, kezesség érvényesíthetőségéig</t>
  </si>
  <si>
    <t>ebből:</t>
  </si>
  <si>
    <t>Adósságot keletkeztető ügylet és annak értéke:</t>
  </si>
  <si>
    <t>(2) Az (1) bekezdés szerinti adósságot keletkeztető ügyletként nem kell figyelembe venni a költségvetési év első hat hónapjában lejáró adósság előző költségvetési évben történő előfinanszírozását, amelynek összege nem haladja meg a költségvetési év első hat hónapja során várható törlesztések összegét.</t>
  </si>
  <si>
    <t xml:space="preserve">adósságot keletkeztető ügyletekből és kezességvállalásokból fennálló kötelezettségek </t>
  </si>
  <si>
    <t xml:space="preserve">Hosszú lejáratú hitelek, kölcsönök felvétele </t>
  </si>
  <si>
    <t>ebből: pénzügyi vállalkozás</t>
  </si>
  <si>
    <t>Rövid lejáratú hitelek, kölcsönök felvétele</t>
  </si>
  <si>
    <t xml:space="preserve">Hitel-, kölcsönfelvétel államháztartáson kívülről </t>
  </si>
  <si>
    <t xml:space="preserve">Forgatási célú belföldi értékpapírok beváltása, értékesítése </t>
  </si>
  <si>
    <t>ebből: befektetési jegyek</t>
  </si>
  <si>
    <t>Forgatási célú belföldi értékpapírok kibocsátása</t>
  </si>
  <si>
    <t xml:space="preserve">Befektetési célú belföldi értékpapírok beváltása, értékesítése </t>
  </si>
  <si>
    <t>ebből: kárpótlási jegyek</t>
  </si>
  <si>
    <t>Befektetési célú belföldi értékpapírok kibocsátása</t>
  </si>
  <si>
    <t xml:space="preserve">Belföldi értékpapírok bevételei </t>
  </si>
  <si>
    <t>Forgatási célú külföldi értékpapírok beváltása,  értékesítése</t>
  </si>
  <si>
    <t xml:space="preserve">Külföldi hitelek, kölcsönök felvétele </t>
  </si>
  <si>
    <t>ebből: nemzetközi fejlesztési szervezetek</t>
  </si>
  <si>
    <t>ebből: más kormányok</t>
  </si>
  <si>
    <t>ebből: külföldi pénzintézetek</t>
  </si>
  <si>
    <t xml:space="preserve">Külföldi finanszírozás bevételei </t>
  </si>
  <si>
    <t>353/2011. (XII. 30.) Korm. Rendelet értelmében az önkormányzat saját bevételének minősül</t>
  </si>
  <si>
    <t>1.a helyi adóból és a települési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</si>
  <si>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</si>
  <si>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</si>
  <si>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</si>
  <si>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</t>
  </si>
  <si>
    <t>6. a kezesség-, illetve garanciavállalással kapcsolatos megtérülés.</t>
  </si>
  <si>
    <t>ÖSSZESEN:</t>
  </si>
  <si>
    <t>Az önkormányzat adósságot keletkeztető ügyletből származó tárgyévi összes fizetési kötelezettsége az adósságot keletkeztető ügylet futamidejének végéig egyik évben sem haladhatja meg az önkormányzat adott évi saját bevételeinek 50%-át.</t>
  </si>
  <si>
    <t>Projekt megnevezése</t>
  </si>
  <si>
    <t>Eredeti ei.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</si>
  <si>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</si>
  <si>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</si>
  <si>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</si>
  <si>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</si>
  <si>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</si>
  <si>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</si>
  <si>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</si>
  <si>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</si>
  <si>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K1-K8. Költségvetési kiadások ÖSSZESEN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</si>
  <si>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</si>
  <si>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</si>
  <si>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</si>
  <si>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</si>
  <si>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>B1-7 A helyi önkormányzat projekthez történő hozzájárulása</t>
  </si>
  <si>
    <t xml:space="preserve">B1-B7 Költségvetési bevételek </t>
  </si>
  <si>
    <t>B8 Finanszírozási bevételek- önkormányzat projekthez történő hozzájárulása</t>
  </si>
  <si>
    <t xml:space="preserve">BEVÉTELEK ÖSSZESEN </t>
  </si>
  <si>
    <t>eredeti ei. Működési célú</t>
  </si>
  <si>
    <t>eredeti ei. Felhalmozási célú</t>
  </si>
  <si>
    <t xml:space="preserve">Hosszú lejáratú hitelek, kölcsönök törlesztése  </t>
  </si>
  <si>
    <t>ebből: fedezeti ügyletek nettó kiadásai</t>
  </si>
  <si>
    <t xml:space="preserve">Rövid lejáratú hitelek, kölcsönök törlesztése  </t>
  </si>
  <si>
    <t xml:space="preserve"> K9113</t>
  </si>
  <si>
    <t xml:space="preserve">Hitel-, kölcsöntörlesztés államháztartáson kívülre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</si>
  <si>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</si>
  <si>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</si>
  <si>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</si>
  <si>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Belföldi értékpapírok kiadásai </t>
  </si>
  <si>
    <t>Pénzeszközök betétként elhelyezése</t>
  </si>
  <si>
    <t xml:space="preserve">Belföldi finanszírozás kiadásai </t>
  </si>
  <si>
    <t xml:space="preserve">Külföldi értékpapírok beváltása </t>
  </si>
  <si>
    <t>Külföldi hitelek, kölcsönök törlesztése</t>
  </si>
  <si>
    <t xml:space="preserve">Külföldi finanszírozás kiadásai </t>
  </si>
  <si>
    <t>Betétek megszüntetése</t>
  </si>
  <si>
    <t xml:space="preserve">Központi költségvetés sajátos finanszírozási bevételei </t>
  </si>
  <si>
    <t>ebből: tulajdonosi kölcsönök visszatérülése</t>
  </si>
  <si>
    <t xml:space="preserve">Belföldi finanszírozás bevételei </t>
  </si>
  <si>
    <t>Központi, irányító szervi támogatások folyósítása működési célra</t>
  </si>
  <si>
    <t>Központi, irányító szervi támogatások folyósítása felhalmozási célra</t>
  </si>
  <si>
    <t>ÖNKORMÁNYZAT ÉS KÖLTSÉGVETÉSI SZERVEI ELŐIRÁNYZATA MINDÖSSZESEN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</si>
  <si>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</si>
  <si>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</si>
  <si>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</si>
  <si>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</si>
  <si>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</si>
  <si>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</si>
  <si>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</si>
  <si>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</si>
  <si>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</si>
  <si>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</si>
  <si>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</si>
  <si>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</si>
  <si>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Kötelezettségek megnevezése</t>
  </si>
  <si>
    <t>Köt.vállalás éve</t>
  </si>
  <si>
    <t>Tárgyév előtti kifizetés</t>
  </si>
  <si>
    <t>Összesen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</si>
  <si>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</si>
  <si>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</si>
  <si>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</si>
  <si>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</si>
  <si>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</si>
  <si>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>tervezett elvárt bevétel</t>
  </si>
  <si>
    <t>közvetett támogatás</t>
  </si>
  <si>
    <t>várható bevétel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</si>
  <si>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</si>
  <si>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</si>
  <si>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</si>
  <si>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</si>
  <si>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</si>
  <si>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</si>
  <si>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a helyi adónál, gépjárműadónál biztosított kedvezmény, mentesség összege adónemenként</t>
  </si>
  <si>
    <t>B3, B7</t>
  </si>
  <si>
    <t>a helyiségek, eszközök hasznosításából származó bevételből nyújtott kedvezmény, mentesség összege</t>
  </si>
  <si>
    <t>B4, B5</t>
  </si>
  <si>
    <t>az egyéb nyújtott kedvezmény vagy kölcsön elengedésének összege</t>
  </si>
  <si>
    <t xml:space="preserve">Működési célú átvett pénzeszközök </t>
  </si>
  <si>
    <t xml:space="preserve">Felhalmozási célú átvett pénzeszközök </t>
  </si>
  <si>
    <t xml:space="preserve">Felhalmozási célú támogatások államháztartáson belülről </t>
  </si>
  <si>
    <t>Létszám (Fő)</t>
  </si>
  <si>
    <t>kisértékű tárgyi eszközök beszerzése</t>
  </si>
  <si>
    <t>általános tartalék</t>
  </si>
  <si>
    <t xml:space="preserve">Termékek és szolgáltatások adói </t>
  </si>
  <si>
    <t>építmény adó</t>
  </si>
  <si>
    <r>
      <t xml:space="preserve">Értékesítési és forgalmi adók - </t>
    </r>
    <r>
      <rPr>
        <i/>
        <sz val="10"/>
        <color indexed="8"/>
        <rFont val="Cambria"/>
        <family val="1"/>
        <charset val="238"/>
      </rPr>
      <t>Iparűzési adó</t>
    </r>
  </si>
  <si>
    <t>KEOP pályázat visszafizetés</t>
  </si>
  <si>
    <t>EREDETI EI.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</si>
  <si>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</si>
  <si>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</si>
  <si>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</si>
  <si>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</si>
  <si>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</si>
  <si>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</si>
  <si>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</si>
  <si>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</si>
  <si>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</si>
  <si>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</si>
  <si>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</si>
  <si>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</si>
  <si>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</si>
  <si>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</si>
  <si>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</si>
  <si>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</si>
  <si>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</si>
  <si>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</si>
  <si>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</si>
  <si>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</si>
  <si>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átmeneti segély [Szoctv. 45.§]</t>
  </si>
  <si>
    <t>önkormányzati segély, temetési segély [Szoctv. 46.§]</t>
  </si>
  <si>
    <t>Idősek napi támogatás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</si>
  <si>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</si>
  <si>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</si>
  <si>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</si>
  <si>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</si>
  <si>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egyéb szociális ellátások (állami normatíva)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</si>
  <si>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</si>
  <si>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</si>
  <si>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</si>
  <si>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</si>
  <si>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 xml:space="preserve">Ellátottak pénzbeli juttatásai </t>
  </si>
  <si>
    <t>gyermekek támogatása</t>
  </si>
  <si>
    <t>Előterjesztés része</t>
  </si>
  <si>
    <t xml:space="preserve"> Előterjesztés része</t>
  </si>
  <si>
    <t xml:space="preserve">Erdősor vis maior védekezés, helyreállítás ( támogatásból ) </t>
  </si>
  <si>
    <t>Általános ingatlan felújítási keret</t>
  </si>
  <si>
    <t>beruházás nettó</t>
  </si>
  <si>
    <t>beruházás áfa</t>
  </si>
  <si>
    <t>beruházás</t>
  </si>
  <si>
    <t>felújíás nettó</t>
  </si>
  <si>
    <t>felújítás áfa</t>
  </si>
  <si>
    <t xml:space="preserve">felújítás  </t>
  </si>
  <si>
    <t>ebből felhalmozásra</t>
  </si>
  <si>
    <t>Általános tartalékok összesen</t>
  </si>
  <si>
    <t>Céltartalékok összesen</t>
  </si>
  <si>
    <t>ellenőrzés</t>
  </si>
  <si>
    <t xml:space="preserve">Közhatalmi bevételek </t>
  </si>
  <si>
    <r>
      <t xml:space="preserve">Egyéb közhatalmi bevételek - </t>
    </r>
    <r>
      <rPr>
        <b/>
        <i/>
        <sz val="10"/>
        <color indexed="8"/>
        <rFont val="Cambria"/>
        <family val="1"/>
        <charset val="238"/>
      </rPr>
      <t>pótlék, bírság, talajterhelési díj egyéb bevétel</t>
    </r>
  </si>
  <si>
    <t>2017. ÉV EREDETI EI.</t>
  </si>
  <si>
    <r>
      <t>a)</t>
    </r>
    <r>
      <rPr>
        <sz val="10"/>
        <rFont val="Cambria"/>
        <family val="1"/>
        <charset val="238"/>
      </rPr>
      <t xml:space="preserve"> hitel, kölcsön felvétele, átvállalása a folyósítás, átvállalás napjától a végtörlesztés napjáig, és annak aktuális tőketartozása,</t>
    </r>
  </si>
  <si>
    <r>
      <t xml:space="preserve">b) </t>
    </r>
    <r>
      <rPr>
        <sz val="10"/>
        <rFont val="Cambria"/>
        <family val="1"/>
        <charset val="238"/>
      </rPr>
      <t>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</si>
  <si>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 xml:space="preserve">c) </t>
    </r>
    <r>
      <rPr>
        <sz val="10"/>
        <rFont val="Cambria"/>
        <family val="1"/>
        <charset val="238"/>
      </rPr>
      <t>váltó kibocsátása a kibocsátás napjától a beváltás napjáig, és annak a váltóval kiváltott kötelezettséggel megegyező, kamatot nem tartalmazó értéke,</t>
    </r>
  </si>
  <si>
    <r>
      <t xml:space="preserve">d) </t>
    </r>
    <r>
      <rPr>
        <sz val="10"/>
        <rFont val="Cambria"/>
        <family val="1"/>
        <charset val="238"/>
      </rPr>
      <t>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</si>
  <si>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0"/>
        <rFont val="Cambria"/>
        <family val="1"/>
        <charset val="238"/>
      </rPr>
      <t xml:space="preserve"> a visszavásárlási kötelezettség kikötésével megkötött adásvételi szerződés eladói félként történő megkötése - ideértve az Szt. szerinti valódi penziós és óvadéki repóügyleteket is - a visszavásárlásig, és a kikötött visszavásárlási ár,</t>
    </r>
  </si>
  <si>
    <r>
      <t xml:space="preserve">f) </t>
    </r>
    <r>
      <rPr>
        <sz val="10"/>
        <rFont val="Cambria"/>
        <family val="1"/>
        <charset val="238"/>
      </rPr>
      <t>a szerződésben kapott, legalább háromszázhatvanöt nap időtartamú halasztott fizetés, részletfizetés, és a még ki nem fizetett ellenérték,</t>
    </r>
  </si>
  <si>
    <r>
      <t xml:space="preserve">g) </t>
    </r>
    <r>
      <rPr>
        <sz val="10"/>
        <rFont val="Cambria"/>
        <family val="1"/>
        <charset val="238"/>
      </rPr>
      <t>hitelintézetek által, származékos műveletek különbözeteként az Államadósság Kezelő Központ Zrt.-nél (a továbbiakban: ÁKK Zrt.) elhelyezett fedezeti betétek, és azok összege.</t>
    </r>
  </si>
  <si>
    <t>saját bevételek 2020.</t>
  </si>
  <si>
    <t>saját bevételek 2021.</t>
  </si>
  <si>
    <t>adósságot keletkeztető ügylet fajtájahitel/lízing/kölcsön/értékpapír</t>
  </si>
  <si>
    <t>Több éves kihatással járó feladatot az önkormányzat nem tervez!</t>
  </si>
  <si>
    <t>ASP</t>
  </si>
  <si>
    <t>Közfoglalkoztatottak finanszírozása</t>
  </si>
  <si>
    <t>Társadalombiztosítás pénzügyi alapjai</t>
  </si>
  <si>
    <t>2021. ÉV</t>
  </si>
  <si>
    <t>Önkormányzat és költségvetési szervei - Bevételek (Ft)</t>
  </si>
  <si>
    <t>Bevételek és kiadások tárgyévre és az azt követő három évre (Ft)</t>
  </si>
  <si>
    <t>Önkormányzati előirányzatok - Bevételek (Ft)</t>
  </si>
  <si>
    <t>Lesencetomaji Mesevár Óvoda - Bevételek (Ft)</t>
  </si>
  <si>
    <t>Lesencetomaji Mesevár Óvoda - Kiadások (Ft)</t>
  </si>
  <si>
    <t xml:space="preserve">Művelősési ház </t>
  </si>
  <si>
    <t>Lakosságnak juttatott támogatások, szociális, rászorultsági jellegű ellátások (Ft)</t>
  </si>
  <si>
    <t>Támogatási kiadások és bevételek, átdott pénzeszközök, átvett pénzeszközök (Ft)</t>
  </si>
  <si>
    <t>Beruházások és felújítások (Ft)</t>
  </si>
  <si>
    <t>Tartalékok (Ft)</t>
  </si>
  <si>
    <t>Önkormányzat és költségvetési szervei - Kiadások (Ft)</t>
  </si>
  <si>
    <t>Önkormányzati előirányzatok - Kiadások (Ft)</t>
  </si>
  <si>
    <t>A költségvetési év azon fejlesztési céljai, amelyek megvalósításához a Gst. 3. § (1) bekezdése szerinti adósságot keletkeztető ügylet megkötése válik vagy válhat szükségessé (Ft)</t>
  </si>
  <si>
    <t>A Gst. 3. § (1) bekezdése szerinti adósságot keletkeztető ügyletekből és kezességvállalásokból fennálló kötelezettségek az adósságot keletkeztető ügyletek futamidejének végéig, illetve a kezesség érvényesíthetőségéig, és a Gst. 45. § (1) bekezdés a) pontja felhatalmazása alapján kiadott jogszabályban meghatározottak szerinti saját bevételek (Ft)</t>
  </si>
  <si>
    <t>A költségvetési hiány külső finanszírozására vagy a költségvetési többlet felhasználására szolgáló finanszírozási bevételek és kiadások működési és felhalmozási cél szerinti tagolásban (Ft)</t>
  </si>
  <si>
    <t>Az európai uniós forrásból finanszírozott támogatással megvalósuló programok, projektek kiadásai, bevételei, valamint a helyi önkormányzat ilyen projektekhez történő hozzájárulásai (Ft)</t>
  </si>
  <si>
    <t>Irányító szervi támogatások folyósítása (Ft)</t>
  </si>
  <si>
    <t>Helyi adók (Ft)</t>
  </si>
  <si>
    <t>Előirányzat felhasználási ütemterv (Ft)</t>
  </si>
  <si>
    <t>A többéves kihatással járó döntések számszerűsítése évenkénti bontásban és összesítve (Ft)</t>
  </si>
  <si>
    <t>Közvetett támogatások (Ft)</t>
  </si>
  <si>
    <t xml:space="preserve">BALATONEDERICS KÖZSÉG ÖNKORMÁNYZAT 2020. ÉVI KÖLTSÉGVETÉS </t>
  </si>
  <si>
    <t>Balatonederics Község Önkormányzat 2020. évre adósságot keletkeztető ügyletet nem tervez</t>
  </si>
  <si>
    <t>Balatonederics Község Önkormányzat 2020. évben hitel felvételt nem tervez.</t>
  </si>
  <si>
    <t>11. melléklet Balatonederics Község Önkormányzata 2020. évi költségvetéséről szóló...../2020. (II........) sz. önkormányzati rendelethez</t>
  </si>
  <si>
    <t>TÁRSULÁS EREDETI EI.</t>
  </si>
  <si>
    <t>TÁRSULÁS</t>
  </si>
  <si>
    <t>saját bevételek 2022.</t>
  </si>
  <si>
    <t>saját bevételek 2023.</t>
  </si>
  <si>
    <t>saját bevételek 2024.</t>
  </si>
  <si>
    <t>2020. ÉV EREDETI EI.</t>
  </si>
  <si>
    <t>2022. ÉV</t>
  </si>
  <si>
    <t>2023. ÉV</t>
  </si>
  <si>
    <t xml:space="preserve">ÓVODAI ÉS VÉDŐNŐI TÁRSULÁS BALATONEDERICS 2020. ÉVI KÖLTSÉGVETÉS </t>
  </si>
  <si>
    <t>Társulási előirányzatok - Bevételek (Ft)</t>
  </si>
  <si>
    <t>Társulási előirányzatok - Kiadások (Ft)</t>
  </si>
  <si>
    <t>Óvoda EREDETI EI.</t>
  </si>
  <si>
    <t>oktatásban résztvevők pénzbeli juttatásai (Bursa Hungarica)</t>
  </si>
  <si>
    <t>központi költségvetési szervek részére Lesencetomaji Mesevár Óvoda</t>
  </si>
  <si>
    <t>központi költségvetési szervek részére Lesencetomaji Közös Önkormányzati Hivatal</t>
  </si>
  <si>
    <t>Balaton- felvidéki Szociális és Gyermekjóléti Központ</t>
  </si>
  <si>
    <t>Házi orvos támogatása</t>
  </si>
  <si>
    <t>NABE támogatása</t>
  </si>
  <si>
    <t>TÖOSZ, Balatoni Szövetség, Sportegyesület, horgászegyesület</t>
  </si>
  <si>
    <t xml:space="preserve"> </t>
  </si>
  <si>
    <t>Tárgyévi kifizetés (2020. évi ei.)</t>
  </si>
  <si>
    <t>2021. évi kifizetés</t>
  </si>
  <si>
    <t>2022. évi kifizetés</t>
  </si>
  <si>
    <t>2023. évi kifizetés</t>
  </si>
  <si>
    <t>2024. év utáni kifizetések</t>
  </si>
  <si>
    <t>I. Működési célú bevételek és kiadások mérlege
(Önkormányzati szinten)</t>
  </si>
  <si>
    <t>Bevételek</t>
  </si>
  <si>
    <t>Kiadások</t>
  </si>
  <si>
    <t>1.</t>
  </si>
  <si>
    <t>Önkormányzatok működési támogatásai</t>
  </si>
  <si>
    <t>Személyi juttatások</t>
  </si>
  <si>
    <t>2.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</si>
  <si>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</si>
  <si>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</si>
  <si>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</si>
  <si>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</si>
  <si>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</si>
  <si>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Ellátottak pénzbeli juttatásai</t>
  </si>
  <si>
    <t>5.</t>
  </si>
  <si>
    <t>Egyéb működési célú kiadások</t>
  </si>
  <si>
    <t>6.</t>
  </si>
  <si>
    <t>4.-ből EU-s támogatás</t>
  </si>
  <si>
    <t>7.</t>
  </si>
  <si>
    <t>8.</t>
  </si>
  <si>
    <t>9.</t>
  </si>
  <si>
    <t>10.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</si>
  <si>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</si>
  <si>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</si>
  <si>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</si>
  <si>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</si>
  <si>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</si>
  <si>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</si>
  <si>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</si>
  <si>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</si>
  <si>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</si>
  <si>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</si>
  <si>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16.</t>
  </si>
  <si>
    <t xml:space="preserve">   Vállalkozási maradvány igénybevétele </t>
  </si>
  <si>
    <t>Rövid lejáratú hitelek törlesztése</t>
  </si>
  <si>
    <t>17.</t>
  </si>
  <si>
    <t xml:space="preserve">    ÁH belüli megelőlegezések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</si>
  <si>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</si>
  <si>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</si>
  <si>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</si>
  <si>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</si>
  <si>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</si>
  <si>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</si>
  <si>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</si>
  <si>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</si>
  <si>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</si>
  <si>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</si>
  <si>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</si>
  <si>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</si>
  <si>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</si>
  <si>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</si>
  <si>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</si>
  <si>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</si>
  <si>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</si>
  <si>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</si>
  <si>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</si>
  <si>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</si>
  <si>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</si>
  <si>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</si>
  <si>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</si>
  <si>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</si>
  <si>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2020. évi előirányzat</t>
  </si>
  <si>
    <t>Belföldi finanszírozási kiadások</t>
  </si>
  <si>
    <t>II. Felhalmozási célú bevételek és kiadások mérlege
(Önkormányzati szinten)</t>
  </si>
  <si>
    <t>2019. évi előirányzat</t>
  </si>
  <si>
    <t>1.-ből EU-s támogatás</t>
  </si>
  <si>
    <t>1.-ből EU-s forrásból megvalósuló beruházás</t>
  </si>
  <si>
    <t>3.-ból EU-s forrásból megvalósuló felújítás</t>
  </si>
  <si>
    <t>4.-ből EU-s támogatás (közvetlen)</t>
  </si>
  <si>
    <t>Egyéb felhalmozási kiadások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</si>
  <si>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</si>
  <si>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</si>
  <si>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</si>
  <si>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</si>
  <si>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</si>
  <si>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</si>
  <si>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</si>
  <si>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</si>
  <si>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</si>
  <si>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</si>
  <si>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</si>
  <si>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</si>
  <si>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Likviditási célú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</si>
  <si>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</si>
  <si>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</si>
  <si>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</si>
  <si>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</si>
  <si>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</si>
  <si>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</si>
  <si>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</si>
  <si>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</si>
  <si>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</si>
  <si>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Működési célú támogatások államháztartáson belülről (B1)</t>
  </si>
  <si>
    <t>Közhatalmi bevételek (B3)</t>
  </si>
  <si>
    <t>Egyéb működési bevételek (B4)</t>
  </si>
  <si>
    <t>Felhalmozási célú támogatások államháztartáson belülről (B2)</t>
  </si>
  <si>
    <t>Felhalmozási bevételek (B5)</t>
  </si>
  <si>
    <t>Felhalmozási célú átvett pénzeszközök (B6)</t>
  </si>
  <si>
    <t>Felhalmozási célú bevételek (B7)</t>
  </si>
  <si>
    <t>Felújítások (K7)</t>
  </si>
  <si>
    <t>Beruházások (K6)</t>
  </si>
  <si>
    <t>2020.évi előirányzat</t>
  </si>
  <si>
    <t>2020. évi 1.sz.módosított</t>
  </si>
  <si>
    <t>2020. évi 2.sz.módosított 12.31-ig</t>
  </si>
  <si>
    <t>2019. évi 1.sz.módosított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</si>
</sst>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#,##0\ &quot;Ft&quot;;[Red]\-#,##0\ &quot;Ft&quot;"/>
    <numFmt numFmtId="165" formatCode="_-* #,##0.00\ _F_t_-;\-* #,##0.00\ _F_t_-;_-* &quot;-&quot;??\ _F_t_-;_-@_-"/>
    <numFmt numFmtId="166" formatCode="00"/>
    <numFmt numFmtId="167" formatCode="\ ##########"/>
    <numFmt numFmtId="168" formatCode="0__"/>
    <numFmt numFmtId="169" formatCode="[$-40E]yyyy/\ mmmm;@"/>
    <numFmt numFmtId="171" formatCode="_-* #,##0\ _F_t_-;\-* #,##0\ _F_t_-;_-* &quot;-&quot;??\ _F_t_-;_-@_-"/>
    <numFmt numFmtId="172" formatCode="#,###"/>
  </numFmts>
  <fonts count="10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color indexed="8"/>
      <name val="Cambria"/>
      <family val="1"/>
      <charset val="238"/>
    </font>
    <font>
      <sz val="10"/>
      <name val="Bookman Old Style"/>
      <family val="1"/>
      <charset val="238"/>
    </font>
    <font>
      <i/>
      <sz val="10"/>
      <color indexed="8"/>
      <name val="Cambria"/>
      <family val="1"/>
      <charset val="238"/>
    </font>
    <font>
      <i/>
      <sz val="10"/>
      <name val="Cambria"/>
      <family val="1"/>
      <charset val="238"/>
    </font>
    <font>
      <sz val="11"/>
      <color indexed="8"/>
      <name val="Bookman Old Style"/>
      <family val="1"/>
      <charset val="238"/>
    </font>
    <font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1"/>
      <color indexed="8"/>
      <name val="Cambria"/>
      <family val="1"/>
      <charset val="238"/>
    </font>
    <font>
      <sz val="10"/>
      <name val="Cambria"/>
      <family val="1"/>
      <charset val="238"/>
    </font>
    <font>
      <b/>
      <sz val="11"/>
      <name val="Cambria"/>
      <family val="1"/>
      <charset val="238"/>
    </font>
    <font>
      <b/>
      <sz val="10"/>
      <name val="Cambria"/>
      <family val="1"/>
      <charset val="238"/>
    </font>
    <font>
      <b/>
      <sz val="10"/>
      <color indexed="8"/>
      <name val="Cambria"/>
      <family val="1"/>
      <charset val="238"/>
    </font>
    <font>
      <sz val="9"/>
      <color indexed="8"/>
      <name val="Cambria"/>
      <family val="1"/>
      <charset val="238"/>
    </font>
    <font>
      <b/>
      <sz val="9"/>
      <color indexed="8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4"/>
      <color indexed="8"/>
      <name val="Cambria"/>
      <family val="1"/>
      <charset val="238"/>
    </font>
    <font>
      <b/>
      <sz val="12"/>
      <name val="Cambria"/>
      <family val="1"/>
      <charset val="238"/>
    </font>
    <font>
      <b/>
      <i/>
      <sz val="14"/>
      <color indexed="8"/>
      <name val="Cambria"/>
      <family val="1"/>
      <charset val="238"/>
    </font>
    <font>
      <sz val="11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b/>
      <i/>
      <sz val="14"/>
      <name val="Cambria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0"/>
      <name val="Cambria"/>
      <family val="1"/>
      <charset val="238"/>
    </font>
    <font>
      <b/>
      <i/>
      <sz val="12"/>
      <name val="Cambria"/>
      <family val="1"/>
      <charset val="238"/>
    </font>
    <font>
      <b/>
      <sz val="9"/>
      <name val="Cambria"/>
      <family val="1"/>
      <charset val="238"/>
    </font>
    <font>
      <b/>
      <sz val="14"/>
      <color indexed="8"/>
      <name val="Calibri"/>
      <family val="2"/>
      <charset val="238"/>
    </font>
    <font>
      <b/>
      <sz val="14"/>
      <name val="Cambria"/>
      <family val="1"/>
      <charset val="238"/>
    </font>
    <font>
      <sz val="11"/>
      <color indexed="17"/>
      <name val="Cambria"/>
      <family val="1"/>
      <charset val="238"/>
    </font>
    <font>
      <sz val="11"/>
      <color indexed="17"/>
      <name val="Calibri"/>
      <family val="2"/>
      <charset val="238"/>
    </font>
    <font>
      <b/>
      <sz val="11"/>
      <color indexed="10"/>
      <name val="Cambria"/>
      <family val="1"/>
      <charset val="238"/>
    </font>
    <font>
      <b/>
      <sz val="11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9"/>
      <name val="Cambria"/>
      <family val="1"/>
      <charset val="238"/>
    </font>
    <font>
      <i/>
      <sz val="9"/>
      <color indexed="8"/>
      <name val="Cambria"/>
      <family val="1"/>
      <charset val="238"/>
    </font>
    <font>
      <b/>
      <i/>
      <sz val="10"/>
      <color indexed="8"/>
      <name val="Cambria"/>
      <family val="1"/>
      <charset val="238"/>
    </font>
    <font>
      <sz val="12"/>
      <name val="Cambria"/>
      <family val="1"/>
      <charset val="238"/>
    </font>
    <font>
      <u/>
      <sz val="10"/>
      <name val="Cambria"/>
      <family val="1"/>
      <charset val="238"/>
    </font>
    <font>
      <sz val="10"/>
      <name val="Times New Roman CE"/>
      <charset val="238"/>
    </font>
    <font>
      <b/>
      <sz val="12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8"/>
      <name val="Times New Roman CE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i/>
      <sz val="10"/>
      <name val="Times New Roman CE"/>
      <charset val="238"/>
    </font>
    <font>
      <b/>
      <sz val="10"/>
      <name val="Times New Roman CE"/>
      <family val="1"/>
      <charset val="238"/>
    </font>
    <font>
      <i/>
      <sz val="8"/>
      <name val="Times New Roman CE"/>
      <charset val="238"/>
    </font>
    <font>
      <i/>
      <sz val="8"/>
      <name val="Times New Roman CE"/>
      <family val="1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10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1"/>
      <color indexed="8"/>
      <name val="Cambria"/>
      <family val="1"/>
      <charset val="238"/>
      <scheme val="major"/>
    </font>
    <font>
      <b/>
      <sz val="10"/>
      <color indexed="8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sz val="10"/>
      <color indexed="8"/>
      <name val="Cambria"/>
      <family val="1"/>
      <charset val="238"/>
      <scheme val="major"/>
    </font>
    <font>
      <b/>
      <sz val="11"/>
      <color indexed="8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1"/>
      <color indexed="10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i/>
      <sz val="11"/>
      <name val="Cambria"/>
      <family val="1"/>
      <charset val="238"/>
      <scheme val="major"/>
    </font>
    <font>
      <b/>
      <i/>
      <sz val="11"/>
      <color indexed="10"/>
      <name val="Cambria"/>
      <family val="1"/>
      <charset val="238"/>
      <scheme val="major"/>
    </font>
    <font>
      <b/>
      <i/>
      <sz val="14"/>
      <name val="Cambria"/>
      <family val="1"/>
      <charset val="238"/>
      <scheme val="major"/>
    </font>
    <font>
      <i/>
      <sz val="14"/>
      <color indexed="8"/>
      <name val="Cambria"/>
      <family val="1"/>
      <charset val="238"/>
      <scheme val="major"/>
    </font>
    <font>
      <b/>
      <i/>
      <sz val="10"/>
      <color indexed="8"/>
      <name val="Cambria"/>
      <family val="1"/>
      <charset val="238"/>
      <scheme val="major"/>
    </font>
    <font>
      <i/>
      <sz val="10"/>
      <color indexed="8"/>
      <name val="Cambria"/>
      <family val="1"/>
      <charset val="238"/>
      <scheme val="major"/>
    </font>
    <font>
      <i/>
      <sz val="10"/>
      <name val="Cambria"/>
      <family val="1"/>
      <charset val="238"/>
      <scheme val="major"/>
    </font>
    <font>
      <b/>
      <sz val="14"/>
      <color indexed="8"/>
      <name val="Cambria"/>
      <family val="1"/>
      <charset val="238"/>
      <scheme val="major"/>
    </font>
    <font>
      <sz val="11"/>
      <color rgb="FFFF0000"/>
      <name val="Cambria"/>
      <family val="1"/>
      <charset val="238"/>
    </font>
    <font>
      <b/>
      <sz val="12"/>
      <color theme="1"/>
      <name val="Cambria"/>
      <family val="1"/>
      <charset val="238"/>
      <scheme val="major"/>
    </font>
    <font>
      <b/>
      <i/>
      <sz val="11"/>
      <color indexed="8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i/>
      <sz val="11"/>
      <color indexed="8"/>
      <name val="Cambria"/>
      <family val="1"/>
      <charset val="238"/>
      <scheme val="major"/>
    </font>
    <font>
      <b/>
      <sz val="12"/>
      <color indexed="8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0" fontId="2" fillId="0" borderId="0"/>
  </cellStyleXfs>
  <cellXfs count="588">
    <xf numFmtId="0" fontId="0" fillId="0" borderId="0" xfId="0"/>
    <xf numFmtId="166" fontId="10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1" fillId="0" borderId="0" xfId="0" applyFont="1"/>
    <xf numFmtId="166" fontId="12" fillId="0" borderId="1" xfId="3" quotePrefix="1" applyNumberFormat="1" applyFont="1" applyBorder="1" applyAlignment="1">
      <alignment horizontal="center" vertical="center"/>
    </xf>
    <xf numFmtId="0" fontId="12" fillId="0" borderId="1" xfId="3" applyFont="1" applyBorder="1" applyAlignment="1">
      <alignment vertical="center"/>
    </xf>
    <xf numFmtId="167" fontId="12" fillId="0" borderId="1" xfId="3" applyNumberFormat="1" applyFont="1" applyBorder="1" applyAlignment="1">
      <alignment vertical="center"/>
    </xf>
    <xf numFmtId="0" fontId="12" fillId="0" borderId="1" xfId="3" applyFont="1" applyBorder="1" applyAlignment="1">
      <alignment horizontal="left" vertical="center" wrapText="1"/>
    </xf>
    <xf numFmtId="166" fontId="10" fillId="0" borderId="1" xfId="3" quotePrefix="1" applyNumberFormat="1" applyFont="1" applyBorder="1" applyAlignment="1">
      <alignment horizontal="center" vertical="center"/>
    </xf>
    <xf numFmtId="167" fontId="13" fillId="0" borderId="1" xfId="3" applyNumberFormat="1" applyFont="1" applyBorder="1" applyAlignment="1">
      <alignment vertical="center"/>
    </xf>
    <xf numFmtId="0" fontId="10" fillId="0" borderId="1" xfId="3" applyFont="1" applyBorder="1" applyAlignment="1">
      <alignment horizontal="left" vertical="center" wrapText="1"/>
    </xf>
    <xf numFmtId="167" fontId="10" fillId="0" borderId="1" xfId="3" applyNumberFormat="1" applyFont="1" applyBorder="1" applyAlignment="1">
      <alignment vertical="center"/>
    </xf>
    <xf numFmtId="0" fontId="14" fillId="0" borderId="1" xfId="3" applyFont="1" applyBorder="1" applyAlignment="1">
      <alignment horizontal="left" vertical="center" wrapText="1"/>
    </xf>
    <xf numFmtId="0" fontId="14" fillId="2" borderId="1" xfId="3" applyFont="1" applyFill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4" fillId="0" borderId="1" xfId="3" applyFont="1" applyBorder="1" applyAlignment="1">
      <alignment vertical="center" wrapText="1"/>
    </xf>
    <xf numFmtId="0" fontId="12" fillId="0" borderId="1" xfId="3" quotePrefix="1" applyFont="1" applyBorder="1" applyAlignment="1">
      <alignment horizontal="center" vertical="center"/>
    </xf>
    <xf numFmtId="0" fontId="12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0" fontId="10" fillId="0" borderId="1" xfId="3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1" fillId="0" borderId="1" xfId="0" applyFont="1" applyBorder="1"/>
    <xf numFmtId="0" fontId="20" fillId="0" borderId="1" xfId="0" applyFont="1" applyBorder="1"/>
    <xf numFmtId="0" fontId="11" fillId="3" borderId="0" xfId="0" applyFont="1" applyFill="1"/>
    <xf numFmtId="0" fontId="9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1" xfId="5" applyFont="1" applyBorder="1" applyAlignment="1">
      <alignment horizontal="left" vertical="center" wrapText="1"/>
    </xf>
    <xf numFmtId="0" fontId="14" fillId="0" borderId="1" xfId="5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/>
    <xf numFmtId="0" fontId="2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3" fillId="0" borderId="0" xfId="0" applyFont="1" applyAlignment="1">
      <alignment horizontal="center" wrapText="1"/>
    </xf>
    <xf numFmtId="0" fontId="23" fillId="0" borderId="1" xfId="0" applyFont="1" applyBorder="1"/>
    <xf numFmtId="0" fontId="11" fillId="0" borderId="1" xfId="0" applyFont="1" applyBorder="1" applyAlignment="1">
      <alignment wrapText="1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1" fillId="4" borderId="1" xfId="0" applyFont="1" applyFill="1" applyBorder="1"/>
    <xf numFmtId="0" fontId="15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167" fontId="10" fillId="4" borderId="1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horizontal="left" vertical="center"/>
    </xf>
    <xf numFmtId="0" fontId="11" fillId="5" borderId="1" xfId="0" applyFont="1" applyFill="1" applyBorder="1"/>
    <xf numFmtId="0" fontId="20" fillId="0" borderId="0" xfId="0" applyFont="1"/>
    <xf numFmtId="169" fontId="18" fillId="0" borderId="1" xfId="0" applyNumberFormat="1" applyFont="1" applyBorder="1"/>
    <xf numFmtId="169" fontId="19" fillId="0" borderId="1" xfId="0" applyNumberFormat="1" applyFont="1" applyBorder="1"/>
    <xf numFmtId="0" fontId="20" fillId="6" borderId="0" xfId="0" applyFont="1" applyFill="1"/>
    <xf numFmtId="0" fontId="11" fillId="6" borderId="0" xfId="0" applyFont="1" applyFill="1"/>
    <xf numFmtId="0" fontId="31" fillId="0" borderId="1" xfId="0" applyFont="1" applyBorder="1" applyAlignment="1">
      <alignment wrapText="1"/>
    </xf>
    <xf numFmtId="0" fontId="14" fillId="0" borderId="1" xfId="0" applyFont="1" applyBorder="1"/>
    <xf numFmtId="3" fontId="14" fillId="0" borderId="1" xfId="0" applyNumberFormat="1" applyFont="1" applyBorder="1"/>
    <xf numFmtId="0" fontId="31" fillId="0" borderId="1" xfId="0" applyFont="1" applyBorder="1"/>
    <xf numFmtId="3" fontId="31" fillId="0" borderId="1" xfId="0" applyNumberFormat="1" applyFont="1" applyBorder="1"/>
    <xf numFmtId="0" fontId="32" fillId="0" borderId="1" xfId="0" applyFont="1" applyBorder="1"/>
    <xf numFmtId="3" fontId="32" fillId="0" borderId="1" xfId="0" applyNumberFormat="1" applyFont="1" applyBorder="1"/>
    <xf numFmtId="0" fontId="33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1" xfId="3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3" fontId="0" fillId="0" borderId="0" xfId="0" applyNumberFormat="1"/>
    <xf numFmtId="0" fontId="36" fillId="0" borderId="0" xfId="0" applyFont="1"/>
    <xf numFmtId="0" fontId="37" fillId="0" borderId="0" xfId="0" applyFont="1"/>
    <xf numFmtId="0" fontId="26" fillId="0" borderId="0" xfId="0" applyFont="1"/>
    <xf numFmtId="0" fontId="26" fillId="0" borderId="1" xfId="0" applyFont="1" applyBorder="1"/>
    <xf numFmtId="0" fontId="38" fillId="0" borderId="0" xfId="0" applyFont="1"/>
    <xf numFmtId="0" fontId="39" fillId="0" borderId="0" xfId="0" applyFont="1"/>
    <xf numFmtId="6" fontId="11" fillId="0" borderId="0" xfId="0" applyNumberFormat="1" applyFont="1"/>
    <xf numFmtId="168" fontId="14" fillId="0" borderId="1" xfId="3" applyNumberFormat="1" applyFont="1" applyBorder="1" applyAlignment="1">
      <alignment horizontal="left" vertical="center" wrapText="1"/>
    </xf>
    <xf numFmtId="167" fontId="14" fillId="0" borderId="1" xfId="3" applyNumberFormat="1" applyFont="1" applyBorder="1" applyAlignment="1">
      <alignment vertical="center"/>
    </xf>
    <xf numFmtId="0" fontId="40" fillId="0" borderId="1" xfId="0" applyFont="1" applyBorder="1" applyAlignment="1">
      <alignment horizontal="left" vertical="center"/>
    </xf>
    <xf numFmtId="0" fontId="7" fillId="0" borderId="1" xfId="0" applyFont="1" applyBorder="1"/>
    <xf numFmtId="0" fontId="15" fillId="0" borderId="1" xfId="0" applyFont="1" applyBorder="1"/>
    <xf numFmtId="0" fontId="14" fillId="0" borderId="1" xfId="3" applyFont="1" applyBorder="1" applyAlignment="1">
      <alignment vertical="center"/>
    </xf>
    <xf numFmtId="0" fontId="16" fillId="0" borderId="1" xfId="3" applyFont="1" applyBorder="1" applyAlignment="1">
      <alignment horizontal="left" vertical="center"/>
    </xf>
    <xf numFmtId="0" fontId="14" fillId="0" borderId="1" xfId="3" applyFont="1" applyBorder="1" applyAlignment="1">
      <alignment horizontal="left" vertical="center"/>
    </xf>
    <xf numFmtId="0" fontId="14" fillId="0" borderId="1" xfId="3" quotePrefix="1" applyFont="1" applyBorder="1" applyAlignment="1">
      <alignment horizontal="center" vertical="center"/>
    </xf>
    <xf numFmtId="166" fontId="16" fillId="0" borderId="1" xfId="3" quotePrefix="1" applyNumberFormat="1" applyFont="1" applyBorder="1" applyAlignment="1">
      <alignment horizontal="center" vertical="center"/>
    </xf>
    <xf numFmtId="167" fontId="16" fillId="0" borderId="1" xfId="3" applyNumberFormat="1" applyFont="1" applyBorder="1" applyAlignment="1">
      <alignment vertical="center"/>
    </xf>
    <xf numFmtId="166" fontId="14" fillId="0" borderId="1" xfId="3" quotePrefix="1" applyNumberFormat="1" applyFont="1" applyBorder="1" applyAlignment="1">
      <alignment horizontal="center" vertical="center"/>
    </xf>
    <xf numFmtId="0" fontId="16" fillId="0" borderId="1" xfId="3" quotePrefix="1" applyFont="1" applyBorder="1" applyAlignment="1">
      <alignment horizontal="center" vertical="center"/>
    </xf>
    <xf numFmtId="4" fontId="26" fillId="0" borderId="1" xfId="0" applyNumberFormat="1" applyFont="1" applyBorder="1"/>
    <xf numFmtId="4" fontId="11" fillId="0" borderId="1" xfId="0" applyNumberFormat="1" applyFont="1" applyBorder="1"/>
    <xf numFmtId="0" fontId="15" fillId="0" borderId="1" xfId="3" applyFont="1" applyBorder="1" applyAlignment="1">
      <alignment horizontal="left" vertical="center"/>
    </xf>
    <xf numFmtId="4" fontId="0" fillId="0" borderId="1" xfId="0" applyNumberFormat="1" applyBorder="1"/>
    <xf numFmtId="4" fontId="1" fillId="0" borderId="1" xfId="0" applyNumberFormat="1" applyFont="1" applyBorder="1"/>
    <xf numFmtId="4" fontId="11" fillId="0" borderId="0" xfId="0" applyNumberFormat="1" applyFont="1"/>
    <xf numFmtId="4" fontId="22" fillId="0" borderId="0" xfId="0" applyNumberFormat="1" applyFont="1"/>
    <xf numFmtId="4" fontId="0" fillId="0" borderId="0" xfId="0" applyNumberFormat="1"/>
    <xf numFmtId="4" fontId="36" fillId="0" borderId="0" xfId="0" applyNumberFormat="1" applyFont="1"/>
    <xf numFmtId="4" fontId="26" fillId="0" borderId="0" xfId="0" applyNumberFormat="1" applyFont="1"/>
    <xf numFmtId="0" fontId="10" fillId="9" borderId="1" xfId="3" applyFont="1" applyFill="1" applyBorder="1" applyAlignment="1">
      <alignment horizontal="left" vertical="center" wrapText="1"/>
    </xf>
    <xf numFmtId="0" fontId="10" fillId="9" borderId="1" xfId="3" applyFont="1" applyFill="1" applyBorder="1" applyAlignment="1">
      <alignment horizontal="left" vertical="center"/>
    </xf>
    <xf numFmtId="0" fontId="13" fillId="9" borderId="1" xfId="3" applyFont="1" applyFill="1" applyBorder="1" applyAlignment="1">
      <alignment vertical="center" wrapText="1"/>
    </xf>
    <xf numFmtId="167" fontId="13" fillId="9" borderId="1" xfId="3" applyNumberFormat="1" applyFont="1" applyFill="1" applyBorder="1" applyAlignment="1">
      <alignment vertical="center"/>
    </xf>
    <xf numFmtId="0" fontId="13" fillId="9" borderId="1" xfId="3" applyFont="1" applyFill="1" applyBorder="1" applyAlignment="1">
      <alignment horizontal="left" vertical="center" wrapText="1"/>
    </xf>
    <xf numFmtId="0" fontId="15" fillId="9" borderId="1" xfId="3" applyFont="1" applyFill="1" applyBorder="1" applyAlignment="1">
      <alignment horizontal="left" vertical="center" wrapText="1"/>
    </xf>
    <xf numFmtId="167" fontId="15" fillId="9" borderId="1" xfId="3" applyNumberFormat="1" applyFont="1" applyFill="1" applyBorder="1" applyAlignment="1">
      <alignment vertical="center"/>
    </xf>
    <xf numFmtId="0" fontId="16" fillId="9" borderId="1" xfId="3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wrapText="1"/>
    </xf>
    <xf numFmtId="166" fontId="10" fillId="0" borderId="1" xfId="3" applyNumberFormat="1" applyFont="1" applyBorder="1" applyAlignment="1">
      <alignment horizontal="center" vertical="center" wrapText="1"/>
    </xf>
    <xf numFmtId="0" fontId="13" fillId="10" borderId="1" xfId="3" applyFont="1" applyFill="1" applyBorder="1" applyAlignment="1">
      <alignment horizontal="left" vertical="center" wrapText="1"/>
    </xf>
    <xf numFmtId="4" fontId="13" fillId="10" borderId="1" xfId="0" applyNumberFormat="1" applyFont="1" applyFill="1" applyBorder="1"/>
    <xf numFmtId="0" fontId="15" fillId="10" borderId="1" xfId="3" applyFont="1" applyFill="1" applyBorder="1" applyAlignment="1">
      <alignment horizontal="left" vertical="center" wrapText="1"/>
    </xf>
    <xf numFmtId="0" fontId="15" fillId="11" borderId="1" xfId="3" applyFont="1" applyFill="1" applyBorder="1" applyAlignment="1">
      <alignment horizontal="left" vertical="center" wrapText="1"/>
    </xf>
    <xf numFmtId="0" fontId="64" fillId="0" borderId="0" xfId="0" applyFont="1"/>
    <xf numFmtId="4" fontId="64" fillId="0" borderId="0" xfId="0" applyNumberFormat="1" applyFont="1"/>
    <xf numFmtId="4" fontId="15" fillId="10" borderId="1" xfId="0" applyNumberFormat="1" applyFont="1" applyFill="1" applyBorder="1"/>
    <xf numFmtId="0" fontId="65" fillId="0" borderId="0" xfId="0" applyFont="1"/>
    <xf numFmtId="0" fontId="66" fillId="0" borderId="0" xfId="0" applyFont="1"/>
    <xf numFmtId="0" fontId="67" fillId="0" borderId="0" xfId="0" applyFont="1"/>
    <xf numFmtId="166" fontId="68" fillId="0" borderId="1" xfId="3" applyNumberFormat="1" applyFont="1" applyBorder="1" applyAlignment="1">
      <alignment horizontal="center" vertical="center" wrapText="1"/>
    </xf>
    <xf numFmtId="0" fontId="68" fillId="0" borderId="1" xfId="3" applyFont="1" applyBorder="1" applyAlignment="1">
      <alignment horizontal="center" vertical="center"/>
    </xf>
    <xf numFmtId="0" fontId="68" fillId="0" borderId="1" xfId="3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wrapText="1"/>
    </xf>
    <xf numFmtId="0" fontId="70" fillId="0" borderId="1" xfId="0" applyFont="1" applyBorder="1" applyAlignment="1">
      <alignment horizontal="center" wrapText="1"/>
    </xf>
    <xf numFmtId="166" fontId="71" fillId="0" borderId="1" xfId="3" quotePrefix="1" applyNumberFormat="1" applyFont="1" applyBorder="1" applyAlignment="1">
      <alignment horizontal="center" vertical="center"/>
    </xf>
    <xf numFmtId="0" fontId="71" fillId="0" borderId="1" xfId="3" applyFont="1" applyBorder="1" applyAlignment="1">
      <alignment vertical="center" wrapText="1"/>
    </xf>
    <xf numFmtId="0" fontId="71" fillId="0" borderId="1" xfId="3" applyFont="1" applyBorder="1" applyAlignment="1">
      <alignment vertical="center"/>
    </xf>
    <xf numFmtId="4" fontId="67" fillId="0" borderId="0" xfId="0" applyNumberFormat="1" applyFont="1"/>
    <xf numFmtId="167" fontId="71" fillId="0" borderId="1" xfId="3" applyNumberFormat="1" applyFont="1" applyBorder="1" applyAlignment="1">
      <alignment vertical="center"/>
    </xf>
    <xf numFmtId="0" fontId="71" fillId="0" borderId="1" xfId="3" applyFont="1" applyBorder="1" applyAlignment="1">
      <alignment horizontal="left" vertical="center" wrapText="1"/>
    </xf>
    <xf numFmtId="166" fontId="68" fillId="0" borderId="1" xfId="3" quotePrefix="1" applyNumberFormat="1" applyFont="1" applyBorder="1" applyAlignment="1">
      <alignment horizontal="center" vertical="center"/>
    </xf>
    <xf numFmtId="0" fontId="72" fillId="9" borderId="1" xfId="3" applyFont="1" applyFill="1" applyBorder="1" applyAlignment="1">
      <alignment vertical="center" wrapText="1"/>
    </xf>
    <xf numFmtId="167" fontId="72" fillId="9" borderId="1" xfId="3" applyNumberFormat="1" applyFont="1" applyFill="1" applyBorder="1" applyAlignment="1">
      <alignment vertical="center"/>
    </xf>
    <xf numFmtId="0" fontId="72" fillId="9" borderId="1" xfId="3" applyFont="1" applyFill="1" applyBorder="1" applyAlignment="1">
      <alignment horizontal="left" vertical="center" wrapText="1"/>
    </xf>
    <xf numFmtId="0" fontId="68" fillId="0" borderId="1" xfId="3" applyFont="1" applyBorder="1" applyAlignment="1">
      <alignment horizontal="left" vertical="center" wrapText="1"/>
    </xf>
    <xf numFmtId="167" fontId="68" fillId="0" borderId="1" xfId="3" applyNumberFormat="1" applyFont="1" applyBorder="1" applyAlignment="1">
      <alignment vertical="center"/>
    </xf>
    <xf numFmtId="0" fontId="71" fillId="2" borderId="1" xfId="3" applyFont="1" applyFill="1" applyBorder="1" applyAlignment="1">
      <alignment horizontal="left" vertical="center" wrapText="1"/>
    </xf>
    <xf numFmtId="0" fontId="73" fillId="9" borderId="1" xfId="3" applyFont="1" applyFill="1" applyBorder="1" applyAlignment="1">
      <alignment horizontal="left" vertical="center" wrapText="1"/>
    </xf>
    <xf numFmtId="167" fontId="73" fillId="9" borderId="1" xfId="3" applyNumberFormat="1" applyFont="1" applyFill="1" applyBorder="1" applyAlignment="1">
      <alignment vertical="center"/>
    </xf>
    <xf numFmtId="0" fontId="74" fillId="0" borderId="1" xfId="3" applyFont="1" applyBorder="1" applyAlignment="1">
      <alignment horizontal="left" vertical="center" wrapText="1"/>
    </xf>
    <xf numFmtId="0" fontId="74" fillId="2" borderId="1" xfId="3" applyFont="1" applyFill="1" applyBorder="1" applyAlignment="1">
      <alignment horizontal="left" vertical="center" wrapText="1"/>
    </xf>
    <xf numFmtId="0" fontId="74" fillId="0" borderId="1" xfId="3" applyFont="1" applyBorder="1" applyAlignment="1">
      <alignment vertical="center" wrapText="1"/>
    </xf>
    <xf numFmtId="168" fontId="71" fillId="0" borderId="1" xfId="3" applyNumberFormat="1" applyFont="1" applyBorder="1" applyAlignment="1">
      <alignment horizontal="left" vertical="center" wrapText="1"/>
    </xf>
    <xf numFmtId="0" fontId="71" fillId="0" borderId="1" xfId="3" quotePrefix="1" applyFont="1" applyBorder="1" applyAlignment="1">
      <alignment horizontal="center" vertical="center"/>
    </xf>
    <xf numFmtId="0" fontId="71" fillId="0" borderId="1" xfId="3" applyFont="1" applyBorder="1" applyAlignment="1">
      <alignment horizontal="left" vertical="center"/>
    </xf>
    <xf numFmtId="0" fontId="75" fillId="0" borderId="1" xfId="3" applyFont="1" applyBorder="1" applyAlignment="1">
      <alignment horizontal="left" vertical="center" wrapText="1"/>
    </xf>
    <xf numFmtId="0" fontId="68" fillId="0" borderId="1" xfId="3" applyFont="1" applyBorder="1" applyAlignment="1">
      <alignment horizontal="left" vertical="center"/>
    </xf>
    <xf numFmtId="0" fontId="75" fillId="9" borderId="1" xfId="3" applyFont="1" applyFill="1" applyBorder="1" applyAlignment="1">
      <alignment horizontal="left" vertical="center" wrapText="1"/>
    </xf>
    <xf numFmtId="0" fontId="68" fillId="9" borderId="1" xfId="3" applyFont="1" applyFill="1" applyBorder="1" applyAlignment="1">
      <alignment horizontal="left" vertical="center"/>
    </xf>
    <xf numFmtId="4" fontId="67" fillId="3" borderId="0" xfId="0" applyNumberFormat="1" applyFont="1" applyFill="1"/>
    <xf numFmtId="0" fontId="73" fillId="0" borderId="1" xfId="3" applyFont="1" applyBorder="1" applyAlignment="1">
      <alignment horizontal="left" vertical="center" wrapText="1"/>
    </xf>
    <xf numFmtId="0" fontId="72" fillId="0" borderId="1" xfId="3" applyFont="1" applyBorder="1" applyAlignment="1">
      <alignment horizontal="left" vertical="center"/>
    </xf>
    <xf numFmtId="4" fontId="72" fillId="0" borderId="1" xfId="0" applyNumberFormat="1" applyFont="1" applyBorder="1"/>
    <xf numFmtId="0" fontId="68" fillId="0" borderId="1" xfId="3" quotePrefix="1" applyFont="1" applyBorder="1" applyAlignment="1">
      <alignment horizontal="center" vertical="center"/>
    </xf>
    <xf numFmtId="0" fontId="73" fillId="10" borderId="1" xfId="3" applyFont="1" applyFill="1" applyBorder="1" applyAlignment="1">
      <alignment horizontal="left" vertical="center" wrapText="1"/>
    </xf>
    <xf numFmtId="0" fontId="68" fillId="10" borderId="1" xfId="3" applyFont="1" applyFill="1" applyBorder="1" applyAlignment="1">
      <alignment horizontal="left" vertical="center"/>
    </xf>
    <xf numFmtId="0" fontId="67" fillId="0" borderId="1" xfId="0" applyFont="1" applyBorder="1" applyAlignment="1">
      <alignment horizontal="center"/>
    </xf>
    <xf numFmtId="0" fontId="65" fillId="0" borderId="1" xfId="0" applyFont="1" applyBorder="1"/>
    <xf numFmtId="4" fontId="65" fillId="0" borderId="0" xfId="0" applyNumberFormat="1" applyFont="1"/>
    <xf numFmtId="0" fontId="67" fillId="0" borderId="0" xfId="0" applyFont="1" applyAlignment="1">
      <alignment horizontal="center"/>
    </xf>
    <xf numFmtId="0" fontId="76" fillId="0" borderId="0" xfId="3" applyFont="1" applyAlignment="1">
      <alignment horizontal="left" vertical="center" wrapText="1"/>
    </xf>
    <xf numFmtId="0" fontId="65" fillId="0" borderId="0" xfId="0" applyFont="1"/>
    <xf numFmtId="0" fontId="67" fillId="0" borderId="0" xfId="0" applyFont="1"/>
    <xf numFmtId="0" fontId="65" fillId="0" borderId="0" xfId="0" applyFont="1"/>
    <xf numFmtId="4" fontId="77" fillId="0" borderId="0" xfId="0" applyNumberFormat="1" applyFont="1"/>
    <xf numFmtId="4" fontId="66" fillId="0" borderId="0" xfId="0" applyNumberFormat="1" applyFont="1"/>
    <xf numFmtId="0" fontId="68" fillId="9" borderId="1" xfId="3" applyFont="1" applyFill="1" applyBorder="1" applyAlignment="1">
      <alignment horizontal="left" vertical="center" wrapText="1"/>
    </xf>
    <xf numFmtId="0" fontId="68" fillId="10" borderId="1" xfId="3" quotePrefix="1" applyFont="1" applyFill="1" applyBorder="1" applyAlignment="1">
      <alignment horizontal="center" vertical="center"/>
    </xf>
    <xf numFmtId="0" fontId="74" fillId="12" borderId="1" xfId="3" applyFont="1" applyFill="1" applyBorder="1" applyAlignment="1">
      <alignment horizontal="left" vertical="center" wrapText="1"/>
    </xf>
    <xf numFmtId="0" fontId="71" fillId="12" borderId="1" xfId="3" applyFont="1" applyFill="1" applyBorder="1" applyAlignment="1">
      <alignment horizontal="left" vertical="center"/>
    </xf>
    <xf numFmtId="0" fontId="68" fillId="0" borderId="0" xfId="3" applyFont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 wrapText="1"/>
    </xf>
    <xf numFmtId="4" fontId="77" fillId="0" borderId="1" xfId="0" applyNumberFormat="1" applyFont="1" applyBorder="1"/>
    <xf numFmtId="4" fontId="74" fillId="0" borderId="1" xfId="0" applyNumberFormat="1" applyFont="1" applyBorder="1" applyAlignment="1">
      <alignment horizontal="left" vertical="center"/>
    </xf>
    <xf numFmtId="4" fontId="78" fillId="10" borderId="1" xfId="0" applyNumberFormat="1" applyFont="1" applyFill="1" applyBorder="1" applyAlignment="1">
      <alignment horizontal="left" vertical="center" wrapText="1"/>
    </xf>
    <xf numFmtId="4" fontId="75" fillId="10" borderId="1" xfId="0" applyNumberFormat="1" applyFont="1" applyFill="1" applyBorder="1" applyAlignment="1">
      <alignment horizontal="left" vertical="center"/>
    </xf>
    <xf numFmtId="4" fontId="75" fillId="0" borderId="1" xfId="0" applyNumberFormat="1" applyFont="1" applyBorder="1" applyAlignment="1">
      <alignment horizontal="left" vertical="center"/>
    </xf>
    <xf numFmtId="4" fontId="78" fillId="4" borderId="1" xfId="0" applyNumberFormat="1" applyFont="1" applyFill="1" applyBorder="1" applyAlignment="1">
      <alignment horizontal="left" vertical="center" wrapText="1"/>
    </xf>
    <xf numFmtId="4" fontId="75" fillId="4" borderId="1" xfId="0" applyNumberFormat="1" applyFont="1" applyFill="1" applyBorder="1" applyAlignment="1">
      <alignment horizontal="left" vertical="center"/>
    </xf>
    <xf numFmtId="4" fontId="74" fillId="0" borderId="1" xfId="0" applyNumberFormat="1" applyFont="1" applyBorder="1"/>
    <xf numFmtId="4" fontId="74" fillId="0" borderId="1" xfId="0" applyNumberFormat="1" applyFont="1" applyBorder="1" applyAlignment="1">
      <alignment horizontal="left" vertical="center" wrapText="1"/>
    </xf>
    <xf numFmtId="4" fontId="75" fillId="0" borderId="1" xfId="0" applyNumberFormat="1" applyFont="1" applyBorder="1" applyAlignment="1">
      <alignment horizontal="left" vertical="center" wrapText="1"/>
    </xf>
    <xf numFmtId="4" fontId="75" fillId="0" borderId="1" xfId="0" applyNumberFormat="1" applyFont="1" applyBorder="1"/>
    <xf numFmtId="4" fontId="67" fillId="0" borderId="2" xfId="0" applyNumberFormat="1" applyFont="1" applyBorder="1"/>
    <xf numFmtId="167" fontId="15" fillId="10" borderId="1" xfId="3" applyNumberFormat="1" applyFont="1" applyFill="1" applyBorder="1" applyAlignment="1">
      <alignment vertical="center"/>
    </xf>
    <xf numFmtId="0" fontId="13" fillId="10" borderId="1" xfId="3" applyFont="1" applyFill="1" applyBorder="1" applyAlignment="1">
      <alignment horizontal="left" vertical="center"/>
    </xf>
    <xf numFmtId="0" fontId="11" fillId="11" borderId="1" xfId="0" applyFont="1" applyFill="1" applyBorder="1"/>
    <xf numFmtId="4" fontId="74" fillId="0" borderId="0" xfId="0" applyNumberFormat="1" applyFont="1"/>
    <xf numFmtId="0" fontId="79" fillId="0" borderId="0" xfId="0" applyFont="1"/>
    <xf numFmtId="0" fontId="80" fillId="0" borderId="1" xfId="0" applyFont="1" applyBorder="1" applyAlignment="1">
      <alignment wrapText="1"/>
    </xf>
    <xf numFmtId="0" fontId="81" fillId="0" borderId="1" xfId="0" applyFont="1" applyBorder="1"/>
    <xf numFmtId="0" fontId="77" fillId="0" borderId="1" xfId="3" applyFont="1" applyBorder="1" applyAlignment="1">
      <alignment horizontal="left" vertical="center" wrapText="1"/>
    </xf>
    <xf numFmtId="0" fontId="15" fillId="9" borderId="1" xfId="3" applyFont="1" applyFill="1" applyBorder="1" applyAlignment="1">
      <alignment vertical="center" wrapText="1"/>
    </xf>
    <xf numFmtId="0" fontId="16" fillId="9" borderId="1" xfId="3" applyFont="1" applyFill="1" applyBorder="1" applyAlignment="1">
      <alignment horizontal="left" vertical="center"/>
    </xf>
    <xf numFmtId="167" fontId="13" fillId="10" borderId="1" xfId="3" applyNumberFormat="1" applyFont="1" applyFill="1" applyBorder="1" applyAlignment="1">
      <alignment vertical="center"/>
    </xf>
    <xf numFmtId="0" fontId="13" fillId="0" borderId="0" xfId="0" applyFont="1"/>
    <xf numFmtId="0" fontId="15" fillId="10" borderId="1" xfId="3" applyFont="1" applyFill="1" applyBorder="1" applyAlignment="1">
      <alignment horizontal="left" vertical="center"/>
    </xf>
    <xf numFmtId="0" fontId="26" fillId="11" borderId="1" xfId="0" applyFont="1" applyFill="1" applyBorder="1"/>
    <xf numFmtId="0" fontId="16" fillId="0" borderId="1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75" fillId="0" borderId="1" xfId="3" applyFont="1" applyBorder="1" applyAlignment="1">
      <alignment horizontal="center" vertical="center"/>
    </xf>
    <xf numFmtId="0" fontId="33" fillId="0" borderId="1" xfId="0" applyFont="1" applyBorder="1" applyAlignment="1">
      <alignment horizontal="center" wrapText="1"/>
    </xf>
    <xf numFmtId="0" fontId="41" fillId="0" borderId="1" xfId="0" applyFont="1" applyBorder="1" applyAlignment="1">
      <alignment horizontal="center" wrapText="1"/>
    </xf>
    <xf numFmtId="0" fontId="16" fillId="10" borderId="1" xfId="3" applyFont="1" applyFill="1" applyBorder="1" applyAlignment="1">
      <alignment horizontal="left" vertical="center" wrapText="1"/>
    </xf>
    <xf numFmtId="0" fontId="15" fillId="10" borderId="1" xfId="0" applyFont="1" applyFill="1" applyBorder="1"/>
    <xf numFmtId="0" fontId="15" fillId="13" borderId="1" xfId="3" applyFont="1" applyFill="1" applyBorder="1" applyAlignment="1">
      <alignment horizontal="left" vertical="center" wrapText="1"/>
    </xf>
    <xf numFmtId="166" fontId="16" fillId="0" borderId="1" xfId="3" applyNumberFormat="1" applyFont="1" applyBorder="1" applyAlignment="1">
      <alignment horizontal="center" vertical="center" wrapText="1"/>
    </xf>
    <xf numFmtId="4" fontId="20" fillId="13" borderId="1" xfId="0" applyNumberFormat="1" applyFont="1" applyFill="1" applyBorder="1"/>
    <xf numFmtId="0" fontId="20" fillId="13" borderId="1" xfId="0" applyFont="1" applyFill="1" applyBorder="1"/>
    <xf numFmtId="0" fontId="15" fillId="10" borderId="1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/>
    </xf>
    <xf numFmtId="0" fontId="11" fillId="13" borderId="1" xfId="0" applyFont="1" applyFill="1" applyBorder="1"/>
    <xf numFmtId="4" fontId="15" fillId="0" borderId="0" xfId="0" applyNumberFormat="1" applyFont="1"/>
    <xf numFmtId="0" fontId="1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2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wrapText="1"/>
    </xf>
    <xf numFmtId="3" fontId="83" fillId="0" borderId="0" xfId="0" applyNumberFormat="1" applyFont="1" applyAlignment="1">
      <alignment horizontal="center" wrapText="1"/>
    </xf>
    <xf numFmtId="3" fontId="66" fillId="0" borderId="0" xfId="0" applyNumberFormat="1" applyFont="1"/>
    <xf numFmtId="0" fontId="72" fillId="0" borderId="1" xfId="0" applyFont="1" applyBorder="1"/>
    <xf numFmtId="3" fontId="72" fillId="0" borderId="1" xfId="0" applyNumberFormat="1" applyFont="1" applyBorder="1"/>
    <xf numFmtId="0" fontId="3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0" fontId="42" fillId="0" borderId="1" xfId="0" applyFont="1" applyBorder="1" applyAlignment="1">
      <alignment wrapText="1"/>
    </xf>
    <xf numFmtId="0" fontId="15" fillId="13" borderId="1" xfId="3" applyFont="1" applyFill="1" applyBorder="1" applyAlignment="1">
      <alignment horizontal="left" vertical="center"/>
    </xf>
    <xf numFmtId="0" fontId="16" fillId="10" borderId="1" xfId="3" applyFont="1" applyFill="1" applyBorder="1" applyAlignment="1">
      <alignment horizontal="left" vertical="center"/>
    </xf>
    <xf numFmtId="0" fontId="10" fillId="10" borderId="1" xfId="3" applyFont="1" applyFill="1" applyBorder="1" applyAlignment="1">
      <alignment horizontal="left" vertical="center" wrapText="1"/>
    </xf>
    <xf numFmtId="4" fontId="0" fillId="10" borderId="0" xfId="0" applyNumberFormat="1" applyFill="1"/>
    <xf numFmtId="4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26" fillId="4" borderId="1" xfId="0" applyFont="1" applyFill="1" applyBorder="1"/>
    <xf numFmtId="0" fontId="10" fillId="0" borderId="1" xfId="0" applyFont="1" applyBorder="1" applyAlignment="1">
      <alignment horizontal="center" wrapText="1"/>
    </xf>
    <xf numFmtId="0" fontId="72" fillId="0" borderId="1" xfId="0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72" fillId="0" borderId="1" xfId="0" applyFont="1" applyBorder="1" applyAlignment="1">
      <alignment horizontal="justify"/>
    </xf>
    <xf numFmtId="0" fontId="72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vertical="center" wrapText="1"/>
    </xf>
    <xf numFmtId="0" fontId="67" fillId="0" borderId="1" xfId="0" applyFont="1" applyBorder="1" applyAlignment="1">
      <alignment horizontal="left" vertical="center" wrapText="1"/>
    </xf>
    <xf numFmtId="3" fontId="67" fillId="0" borderId="1" xfId="0" applyNumberFormat="1" applyFont="1" applyBorder="1"/>
    <xf numFmtId="0" fontId="67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horizontal="justify"/>
    </xf>
    <xf numFmtId="0" fontId="71" fillId="0" borderId="1" xfId="0" applyFont="1" applyBorder="1"/>
    <xf numFmtId="0" fontId="68" fillId="0" borderId="1" xfId="0" applyFont="1" applyBorder="1" applyAlignment="1">
      <alignment horizontal="justify"/>
    </xf>
    <xf numFmtId="0" fontId="85" fillId="0" borderId="1" xfId="0" applyFont="1" applyBorder="1" applyAlignment="1">
      <alignment horizontal="justify"/>
    </xf>
    <xf numFmtId="0" fontId="71" fillId="0" borderId="1" xfId="0" applyFont="1" applyBorder="1" applyAlignment="1">
      <alignment horizontal="left" vertical="center" wrapText="1"/>
    </xf>
    <xf numFmtId="0" fontId="70" fillId="0" borderId="1" xfId="0" applyFont="1" applyBorder="1" applyAlignment="1">
      <alignment wrapText="1"/>
    </xf>
    <xf numFmtId="0" fontId="67" fillId="0" borderId="1" xfId="0" applyFont="1" applyBorder="1" applyAlignment="1">
      <alignment horizontal="center" wrapText="1"/>
    </xf>
    <xf numFmtId="0" fontId="72" fillId="0" borderId="1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0" xfId="0" applyFont="1" applyAlignment="1">
      <alignment wrapText="1"/>
    </xf>
    <xf numFmtId="0" fontId="41" fillId="0" borderId="1" xfId="0" applyFont="1" applyBorder="1"/>
    <xf numFmtId="0" fontId="26" fillId="0" borderId="2" xfId="0" applyFont="1" applyBorder="1"/>
    <xf numFmtId="0" fontId="15" fillId="0" borderId="0" xfId="0" applyFont="1" applyAlignment="1">
      <alignment horizontal="left" vertical="center" wrapText="1"/>
    </xf>
    <xf numFmtId="0" fontId="24" fillId="0" borderId="1" xfId="0" applyFont="1" applyBorder="1" applyAlignment="1">
      <alignment wrapText="1"/>
    </xf>
    <xf numFmtId="0" fontId="44" fillId="0" borderId="1" xfId="0" applyFont="1" applyBorder="1" applyAlignment="1">
      <alignment wrapText="1"/>
    </xf>
    <xf numFmtId="0" fontId="41" fillId="0" borderId="1" xfId="0" applyFont="1" applyBorder="1" applyAlignment="1">
      <alignment wrapText="1"/>
    </xf>
    <xf numFmtId="0" fontId="16" fillId="4" borderId="1" xfId="0" applyFont="1" applyFill="1" applyBorder="1" applyAlignment="1">
      <alignment horizontal="left" vertical="center"/>
    </xf>
    <xf numFmtId="0" fontId="24" fillId="8" borderId="1" xfId="0" applyFont="1" applyFill="1" applyBorder="1" applyAlignment="1">
      <alignment wrapText="1"/>
    </xf>
    <xf numFmtId="0" fontId="26" fillId="8" borderId="1" xfId="0" applyFont="1" applyFill="1" applyBorder="1"/>
    <xf numFmtId="0" fontId="16" fillId="0" borderId="0" xfId="0" applyFont="1" applyAlignment="1">
      <alignment horizontal="justify" vertical="center"/>
    </xf>
    <xf numFmtId="0" fontId="45" fillId="0" borderId="0" xfId="2" applyFont="1" applyAlignment="1" applyProtection="1">
      <alignment horizontal="justify" vertical="center"/>
    </xf>
    <xf numFmtId="0" fontId="6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4" fontId="68" fillId="0" borderId="1" xfId="0" applyNumberFormat="1" applyFont="1" applyBorder="1" applyAlignment="1">
      <alignment horizontal="center" vertical="center" wrapText="1"/>
    </xf>
    <xf numFmtId="4" fontId="69" fillId="0" borderId="1" xfId="0" applyNumberFormat="1" applyFont="1" applyBorder="1" applyAlignment="1">
      <alignment horizontal="center" wrapText="1"/>
    </xf>
    <xf numFmtId="4" fontId="70" fillId="0" borderId="1" xfId="0" applyNumberFormat="1" applyFont="1" applyBorder="1" applyAlignment="1">
      <alignment horizontal="center" wrapText="1"/>
    </xf>
    <xf numFmtId="4" fontId="74" fillId="0" borderId="1" xfId="0" applyNumberFormat="1" applyFont="1" applyBorder="1" applyAlignment="1">
      <alignment vertical="center" wrapText="1"/>
    </xf>
    <xf numFmtId="4" fontId="71" fillId="0" borderId="1" xfId="0" applyNumberFormat="1" applyFont="1" applyBorder="1" applyAlignment="1">
      <alignment horizontal="left" vertical="center"/>
    </xf>
    <xf numFmtId="4" fontId="75" fillId="10" borderId="1" xfId="0" applyNumberFormat="1" applyFont="1" applyFill="1" applyBorder="1" applyAlignment="1">
      <alignment horizontal="left" vertical="center" wrapText="1"/>
    </xf>
    <xf numFmtId="4" fontId="74" fillId="2" borderId="1" xfId="0" applyNumberFormat="1" applyFont="1" applyFill="1" applyBorder="1" applyAlignment="1">
      <alignment horizontal="left" vertical="center" wrapText="1"/>
    </xf>
    <xf numFmtId="4" fontId="75" fillId="10" borderId="1" xfId="0" applyNumberFormat="1" applyFont="1" applyFill="1" applyBorder="1" applyAlignment="1">
      <alignment vertical="center" wrapText="1"/>
    </xf>
    <xf numFmtId="4" fontId="75" fillId="0" borderId="1" xfId="0" applyNumberFormat="1" applyFont="1" applyBorder="1" applyAlignment="1">
      <alignment vertical="center" wrapText="1"/>
    </xf>
    <xf numFmtId="4" fontId="68" fillId="0" borderId="1" xfId="0" applyNumberFormat="1" applyFont="1" applyBorder="1" applyAlignment="1">
      <alignment horizontal="left" vertical="center"/>
    </xf>
    <xf numFmtId="4" fontId="78" fillId="13" borderId="1" xfId="0" applyNumberFormat="1" applyFont="1" applyFill="1" applyBorder="1" applyAlignment="1">
      <alignment vertical="center" wrapText="1"/>
    </xf>
    <xf numFmtId="4" fontId="68" fillId="13" borderId="1" xfId="0" applyNumberFormat="1" applyFont="1" applyFill="1" applyBorder="1" applyAlignment="1">
      <alignment horizontal="left" vertical="center"/>
    </xf>
    <xf numFmtId="0" fontId="69" fillId="0" borderId="1" xfId="0" applyFont="1" applyBorder="1" applyAlignment="1">
      <alignment wrapText="1"/>
    </xf>
    <xf numFmtId="0" fontId="85" fillId="0" borderId="1" xfId="3" applyFont="1" applyBorder="1" applyAlignment="1">
      <alignment horizontal="left" vertical="center"/>
    </xf>
    <xf numFmtId="0" fontId="86" fillId="0" borderId="1" xfId="0" applyFont="1" applyBorder="1" applyAlignment="1">
      <alignment horizontal="left" vertical="center" wrapText="1"/>
    </xf>
    <xf numFmtId="0" fontId="73" fillId="10" borderId="1" xfId="3" applyFont="1" applyFill="1" applyBorder="1" applyAlignment="1">
      <alignment vertical="center" wrapText="1"/>
    </xf>
    <xf numFmtId="167" fontId="72" fillId="10" borderId="1" xfId="3" applyNumberFormat="1" applyFont="1" applyFill="1" applyBorder="1" applyAlignment="1">
      <alignment vertical="center"/>
    </xf>
    <xf numFmtId="0" fontId="75" fillId="0" borderId="1" xfId="3" applyFont="1" applyBorder="1" applyAlignment="1">
      <alignment vertical="center" wrapText="1"/>
    </xf>
    <xf numFmtId="0" fontId="0" fillId="0" borderId="0" xfId="0"/>
    <xf numFmtId="0" fontId="87" fillId="0" borderId="0" xfId="0" applyFont="1" applyAlignment="1">
      <alignment wrapText="1"/>
    </xf>
    <xf numFmtId="0" fontId="3" fillId="0" borderId="1" xfId="3" quotePrefix="1" applyFont="1" applyBorder="1" applyAlignment="1">
      <alignment horizontal="center" vertical="center"/>
    </xf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horizontal="left" vertical="center"/>
    </xf>
    <xf numFmtId="166" fontId="3" fillId="0" borderId="1" xfId="3" quotePrefix="1" applyNumberFormat="1" applyFont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167" fontId="3" fillId="0" borderId="1" xfId="3" applyNumberFormat="1" applyFont="1" applyBorder="1" applyAlignment="1">
      <alignment vertical="center"/>
    </xf>
    <xf numFmtId="0" fontId="3" fillId="2" borderId="1" xfId="3" applyFont="1" applyFill="1" applyBorder="1" applyAlignment="1">
      <alignment horizontal="left" vertical="center" wrapText="1"/>
    </xf>
    <xf numFmtId="168" fontId="3" fillId="0" borderId="1" xfId="3" applyNumberFormat="1" applyFont="1" applyBorder="1" applyAlignment="1">
      <alignment horizontal="left" vertical="center" wrapText="1"/>
    </xf>
    <xf numFmtId="0" fontId="66" fillId="0" borderId="0" xfId="0" applyFont="1" applyFill="1"/>
    <xf numFmtId="0" fontId="0" fillId="0" borderId="0" xfId="0" applyFill="1"/>
    <xf numFmtId="0" fontId="0" fillId="0" borderId="0" xfId="0"/>
    <xf numFmtId="0" fontId="0" fillId="0" borderId="0" xfId="0"/>
    <xf numFmtId="3" fontId="26" fillId="0" borderId="1" xfId="0" applyNumberFormat="1" applyFont="1" applyBorder="1"/>
    <xf numFmtId="3" fontId="15" fillId="0" borderId="1" xfId="0" applyNumberFormat="1" applyFont="1" applyBorder="1"/>
    <xf numFmtId="3" fontId="24" fillId="9" borderId="1" xfId="0" applyNumberFormat="1" applyFont="1" applyFill="1" applyBorder="1"/>
    <xf numFmtId="3" fontId="15" fillId="9" borderId="1" xfId="0" applyNumberFormat="1" applyFont="1" applyFill="1" applyBorder="1"/>
    <xf numFmtId="3" fontId="15" fillId="10" borderId="1" xfId="0" applyNumberFormat="1" applyFont="1" applyFill="1" applyBorder="1"/>
    <xf numFmtId="3" fontId="15" fillId="11" borderId="1" xfId="0" applyNumberFormat="1" applyFont="1" applyFill="1" applyBorder="1"/>
    <xf numFmtId="3" fontId="26" fillId="0" borderId="0" xfId="0" applyNumberFormat="1" applyFont="1"/>
    <xf numFmtId="3" fontId="13" fillId="0" borderId="0" xfId="0" applyNumberFormat="1" applyFont="1"/>
    <xf numFmtId="3" fontId="88" fillId="0" borderId="0" xfId="0" applyNumberFormat="1" applyFont="1"/>
    <xf numFmtId="3" fontId="11" fillId="0" borderId="0" xfId="0" applyNumberFormat="1" applyFont="1"/>
    <xf numFmtId="3" fontId="11" fillId="0" borderId="1" xfId="0" applyNumberFormat="1" applyFont="1" applyBorder="1"/>
    <xf numFmtId="3" fontId="13" fillId="0" borderId="1" xfId="0" applyNumberFormat="1" applyFont="1" applyBorder="1"/>
    <xf numFmtId="3" fontId="21" fillId="9" borderId="1" xfId="0" applyNumberFormat="1" applyFont="1" applyFill="1" applyBorder="1"/>
    <xf numFmtId="3" fontId="13" fillId="9" borderId="1" xfId="0" applyNumberFormat="1" applyFont="1" applyFill="1" applyBorder="1"/>
    <xf numFmtId="3" fontId="13" fillId="10" borderId="1" xfId="0" applyNumberFormat="1" applyFont="1" applyFill="1" applyBorder="1"/>
    <xf numFmtId="3" fontId="13" fillId="11" borderId="1" xfId="0" applyNumberFormat="1" applyFont="1" applyFill="1" applyBorder="1"/>
    <xf numFmtId="3" fontId="89" fillId="0" borderId="1" xfId="0" applyNumberFormat="1" applyFont="1" applyBorder="1"/>
    <xf numFmtId="3" fontId="26" fillId="9" borderId="1" xfId="0" applyNumberFormat="1" applyFont="1" applyFill="1" applyBorder="1"/>
    <xf numFmtId="3" fontId="90" fillId="0" borderId="1" xfId="0" applyNumberFormat="1" applyFont="1" applyBorder="1"/>
    <xf numFmtId="3" fontId="91" fillId="0" borderId="0" xfId="0" applyNumberFormat="1" applyFont="1"/>
    <xf numFmtId="3" fontId="61" fillId="0" borderId="0" xfId="0" applyNumberFormat="1" applyFont="1"/>
    <xf numFmtId="3" fontId="72" fillId="9" borderId="1" xfId="0" applyNumberFormat="1" applyFont="1" applyFill="1" applyBorder="1"/>
    <xf numFmtId="3" fontId="72" fillId="10" borderId="1" xfId="0" applyNumberFormat="1" applyFont="1" applyFill="1" applyBorder="1"/>
    <xf numFmtId="3" fontId="67" fillId="12" borderId="1" xfId="0" applyNumberFormat="1" applyFont="1" applyFill="1" applyBorder="1"/>
    <xf numFmtId="3" fontId="76" fillId="0" borderId="0" xfId="0" applyNumberFormat="1" applyFont="1"/>
    <xf numFmtId="3" fontId="65" fillId="0" borderId="0" xfId="0" applyNumberFormat="1" applyFont="1"/>
    <xf numFmtId="3" fontId="67" fillId="0" borderId="0" xfId="0" applyNumberFormat="1" applyFont="1"/>
    <xf numFmtId="3" fontId="72" fillId="0" borderId="0" xfId="0" applyNumberFormat="1" applyFont="1"/>
    <xf numFmtId="3" fontId="20" fillId="0" borderId="1" xfId="0" applyNumberFormat="1" applyFont="1" applyBorder="1"/>
    <xf numFmtId="3" fontId="89" fillId="0" borderId="0" xfId="0" applyNumberFormat="1" applyFont="1"/>
    <xf numFmtId="3" fontId="38" fillId="0" borderId="0" xfId="0" applyNumberFormat="1" applyFont="1"/>
    <xf numFmtId="3" fontId="15" fillId="0" borderId="0" xfId="0" applyNumberFormat="1" applyFont="1"/>
    <xf numFmtId="3" fontId="36" fillId="0" borderId="0" xfId="0" applyNumberFormat="1" applyFont="1"/>
    <xf numFmtId="3" fontId="22" fillId="0" borderId="0" xfId="0" applyNumberFormat="1" applyFont="1"/>
    <xf numFmtId="3" fontId="67" fillId="0" borderId="2" xfId="0" applyNumberFormat="1" applyFont="1" applyBorder="1"/>
    <xf numFmtId="3" fontId="92" fillId="0" borderId="1" xfId="0" applyNumberFormat="1" applyFont="1" applyBorder="1"/>
    <xf numFmtId="3" fontId="73" fillId="9" borderId="1" xfId="0" applyNumberFormat="1" applyFont="1" applyFill="1" applyBorder="1"/>
    <xf numFmtId="3" fontId="67" fillId="9" borderId="1" xfId="0" applyNumberFormat="1" applyFont="1" applyFill="1" applyBorder="1"/>
    <xf numFmtId="3" fontId="77" fillId="0" borderId="0" xfId="0" applyNumberFormat="1" applyFont="1"/>
    <xf numFmtId="3" fontId="66" fillId="0" borderId="1" xfId="0" applyNumberFormat="1" applyFont="1" applyBorder="1"/>
    <xf numFmtId="3" fontId="77" fillId="0" borderId="1" xfId="0" applyNumberFormat="1" applyFont="1" applyBorder="1"/>
    <xf numFmtId="3" fontId="91" fillId="10" borderId="1" xfId="0" applyNumberFormat="1" applyFont="1" applyFill="1" applyBorder="1"/>
    <xf numFmtId="3" fontId="93" fillId="13" borderId="1" xfId="0" applyNumberFormat="1" applyFont="1" applyFill="1" applyBorder="1"/>
    <xf numFmtId="3" fontId="71" fillId="0" borderId="1" xfId="0" applyNumberFormat="1" applyFont="1" applyBorder="1" applyAlignment="1">
      <alignment wrapText="1"/>
    </xf>
    <xf numFmtId="3" fontId="68" fillId="0" borderId="1" xfId="0" applyNumberFormat="1" applyFont="1" applyBorder="1" applyAlignment="1">
      <alignment wrapText="1"/>
    </xf>
    <xf numFmtId="3" fontId="71" fillId="0" borderId="1" xfId="0" applyNumberFormat="1" applyFont="1" applyBorder="1"/>
    <xf numFmtId="3" fontId="66" fillId="0" borderId="0" xfId="0" applyNumberFormat="1" applyFont="1" applyFill="1"/>
    <xf numFmtId="3" fontId="69" fillId="0" borderId="1" xfId="0" applyNumberFormat="1" applyFont="1" applyBorder="1" applyAlignment="1">
      <alignment wrapText="1"/>
    </xf>
    <xf numFmtId="3" fontId="70" fillId="0" borderId="1" xfId="0" applyNumberFormat="1" applyFont="1" applyBorder="1" applyAlignment="1">
      <alignment wrapText="1"/>
    </xf>
    <xf numFmtId="3" fontId="69" fillId="0" borderId="1" xfId="0" applyNumberFormat="1" applyFont="1" applyBorder="1" applyAlignment="1">
      <alignment horizontal="right" wrapText="1"/>
    </xf>
    <xf numFmtId="3" fontId="94" fillId="0" borderId="1" xfId="0" applyNumberFormat="1" applyFont="1" applyBorder="1"/>
    <xf numFmtId="3" fontId="79" fillId="0" borderId="1" xfId="0" applyNumberFormat="1" applyFont="1" applyBorder="1"/>
    <xf numFmtId="3" fontId="74" fillId="0" borderId="1" xfId="0" applyNumberFormat="1" applyFont="1" applyBorder="1"/>
    <xf numFmtId="3" fontId="75" fillId="0" borderId="1" xfId="0" applyNumberFormat="1" applyFont="1" applyBorder="1"/>
    <xf numFmtId="3" fontId="73" fillId="10" borderId="1" xfId="0" applyNumberFormat="1" applyFont="1" applyFill="1" applyBorder="1"/>
    <xf numFmtId="3" fontId="73" fillId="4" borderId="1" xfId="0" applyNumberFormat="1" applyFont="1" applyFill="1" applyBorder="1"/>
    <xf numFmtId="3" fontId="74" fillId="0" borderId="0" xfId="0" applyNumberFormat="1" applyFont="1"/>
    <xf numFmtId="3" fontId="75" fillId="0" borderId="0" xfId="0" applyNumberFormat="1" applyFont="1"/>
    <xf numFmtId="3" fontId="79" fillId="0" borderId="0" xfId="0" applyNumberFormat="1" applyFont="1"/>
    <xf numFmtId="3" fontId="94" fillId="0" borderId="0" xfId="0" applyNumberFormat="1" applyFont="1"/>
    <xf numFmtId="3" fontId="63" fillId="0" borderId="0" xfId="0" applyNumberFormat="1" applyFont="1"/>
    <xf numFmtId="3" fontId="15" fillId="13" borderId="1" xfId="0" applyNumberFormat="1" applyFont="1" applyFill="1" applyBorder="1"/>
    <xf numFmtId="3" fontId="13" fillId="5" borderId="1" xfId="0" applyNumberFormat="1" applyFont="1" applyFill="1" applyBorder="1"/>
    <xf numFmtId="3" fontId="18" fillId="0" borderId="1" xfId="0" applyNumberFormat="1" applyFont="1" applyBorder="1"/>
    <xf numFmtId="3" fontId="21" fillId="0" borderId="1" xfId="0" applyNumberFormat="1" applyFont="1" applyBorder="1"/>
    <xf numFmtId="3" fontId="12" fillId="0" borderId="1" xfId="3" applyNumberFormat="1" applyFont="1" applyBorder="1" applyAlignment="1">
      <alignment vertical="center"/>
    </xf>
    <xf numFmtId="3" fontId="61" fillId="14" borderId="0" xfId="0" applyNumberFormat="1" applyFont="1" applyFill="1"/>
    <xf numFmtId="3" fontId="10" fillId="0" borderId="1" xfId="3" applyNumberFormat="1" applyFont="1" applyBorder="1" applyAlignment="1">
      <alignment vertical="center"/>
    </xf>
    <xf numFmtId="3" fontId="20" fillId="4" borderId="1" xfId="0" applyNumberFormat="1" applyFont="1" applyFill="1" applyBorder="1"/>
    <xf numFmtId="3" fontId="20" fillId="5" borderId="1" xfId="0" applyNumberFormat="1" applyFont="1" applyFill="1" applyBorder="1"/>
    <xf numFmtId="3" fontId="10" fillId="0" borderId="1" xfId="3" applyNumberFormat="1" applyFont="1" applyBorder="1" applyAlignment="1">
      <alignment horizontal="center" vertical="center" wrapText="1"/>
    </xf>
    <xf numFmtId="3" fontId="19" fillId="0" borderId="1" xfId="0" applyNumberFormat="1" applyFont="1" applyBorder="1"/>
    <xf numFmtId="3" fontId="12" fillId="0" borderId="1" xfId="3" applyNumberFormat="1" applyFont="1" applyBorder="1" applyAlignment="1">
      <alignment horizontal="right" vertical="center"/>
    </xf>
    <xf numFmtId="3" fontId="0" fillId="0" borderId="1" xfId="0" applyNumberFormat="1" applyBorder="1"/>
    <xf numFmtId="3" fontId="61" fillId="10" borderId="0" xfId="0" applyNumberFormat="1" applyFont="1" applyFill="1"/>
    <xf numFmtId="171" fontId="11" fillId="0" borderId="1" xfId="1" applyNumberFormat="1" applyFont="1" applyBorder="1"/>
    <xf numFmtId="171" fontId="13" fillId="0" borderId="1" xfId="1" applyNumberFormat="1" applyFont="1" applyBorder="1"/>
    <xf numFmtId="171" fontId="13" fillId="4" borderId="1" xfId="1" applyNumberFormat="1" applyFont="1" applyFill="1" applyBorder="1"/>
    <xf numFmtId="171" fontId="13" fillId="5" borderId="1" xfId="1" applyNumberFormat="1" applyFont="1" applyFill="1" applyBorder="1"/>
    <xf numFmtId="171" fontId="11" fillId="0" borderId="0" xfId="1" applyNumberFormat="1" applyFont="1"/>
    <xf numFmtId="171" fontId="21" fillId="0" borderId="1" xfId="1" applyNumberFormat="1" applyFont="1" applyBorder="1"/>
    <xf numFmtId="171" fontId="22" fillId="0" borderId="0" xfId="1" applyNumberFormat="1" applyFont="1"/>
    <xf numFmtId="171" fontId="60" fillId="0" borderId="0" xfId="1" applyNumberFormat="1" applyFont="1"/>
    <xf numFmtId="3" fontId="10" fillId="0" borderId="1" xfId="0" applyNumberFormat="1" applyFont="1" applyBorder="1" applyAlignment="1">
      <alignment horizontal="center" wrapText="1"/>
    </xf>
    <xf numFmtId="0" fontId="95" fillId="0" borderId="1" xfId="3" applyFont="1" applyBorder="1" applyAlignment="1">
      <alignment horizontal="left" vertical="center" wrapText="1"/>
    </xf>
    <xf numFmtId="0" fontId="95" fillId="0" borderId="1" xfId="3" applyFont="1" applyBorder="1" applyAlignment="1">
      <alignment horizontal="left" vertical="center"/>
    </xf>
    <xf numFmtId="3" fontId="72" fillId="14" borderId="1" xfId="0" applyNumberFormat="1" applyFont="1" applyFill="1" applyBorder="1"/>
    <xf numFmtId="3" fontId="67" fillId="14" borderId="1" xfId="0" applyNumberFormat="1" applyFont="1" applyFill="1" applyBorder="1"/>
    <xf numFmtId="3" fontId="67" fillId="15" borderId="1" xfId="0" applyNumberFormat="1" applyFont="1" applyFill="1" applyBorder="1"/>
    <xf numFmtId="0" fontId="68" fillId="15" borderId="1" xfId="3" applyFont="1" applyFill="1" applyBorder="1" applyAlignment="1">
      <alignment horizontal="center" vertical="center"/>
    </xf>
    <xf numFmtId="0" fontId="73" fillId="15" borderId="1" xfId="3" applyFont="1" applyFill="1" applyBorder="1" applyAlignment="1">
      <alignment horizontal="left" vertical="center" wrapText="1"/>
    </xf>
    <xf numFmtId="0" fontId="72" fillId="15" borderId="1" xfId="0" applyFont="1" applyFill="1" applyBorder="1"/>
    <xf numFmtId="3" fontId="72" fillId="15" borderId="1" xfId="0" applyNumberFormat="1" applyFont="1" applyFill="1" applyBorder="1"/>
    <xf numFmtId="0" fontId="69" fillId="0" borderId="1" xfId="3" quotePrefix="1" applyFont="1" applyBorder="1" applyAlignment="1">
      <alignment horizontal="center" vertical="center"/>
    </xf>
    <xf numFmtId="0" fontId="69" fillId="0" borderId="1" xfId="3" applyFont="1" applyBorder="1" applyAlignment="1">
      <alignment horizontal="left" vertical="center"/>
    </xf>
    <xf numFmtId="3" fontId="69" fillId="0" borderId="1" xfId="0" applyNumberFormat="1" applyFont="1" applyBorder="1"/>
    <xf numFmtId="0" fontId="69" fillId="0" borderId="1" xfId="3" applyFont="1" applyBorder="1" applyAlignment="1">
      <alignment horizontal="left" vertical="center" wrapText="1"/>
    </xf>
    <xf numFmtId="4" fontId="69" fillId="0" borderId="0" xfId="0" applyNumberFormat="1" applyFont="1"/>
    <xf numFmtId="4" fontId="18" fillId="0" borderId="0" xfId="0" applyNumberFormat="1" applyFont="1"/>
    <xf numFmtId="0" fontId="18" fillId="0" borderId="0" xfId="0" applyFont="1"/>
    <xf numFmtId="0" fontId="96" fillId="0" borderId="0" xfId="0" applyFont="1"/>
    <xf numFmtId="0" fontId="70" fillId="0" borderId="1" xfId="3" quotePrefix="1" applyFont="1" applyBorder="1" applyAlignment="1">
      <alignment horizontal="center" vertical="center"/>
    </xf>
    <xf numFmtId="0" fontId="70" fillId="9" borderId="1" xfId="3" applyFont="1" applyFill="1" applyBorder="1" applyAlignment="1">
      <alignment horizontal="left" vertical="center" wrapText="1"/>
    </xf>
    <xf numFmtId="0" fontId="70" fillId="9" borderId="1" xfId="3" applyFont="1" applyFill="1" applyBorder="1" applyAlignment="1">
      <alignment horizontal="left" vertical="center"/>
    </xf>
    <xf numFmtId="3" fontId="70" fillId="9" borderId="1" xfId="0" applyNumberFormat="1" applyFont="1" applyFill="1" applyBorder="1"/>
    <xf numFmtId="0" fontId="72" fillId="14" borderId="1" xfId="3" applyFont="1" applyFill="1" applyBorder="1" applyAlignment="1">
      <alignment horizontal="left" vertical="center" wrapText="1"/>
    </xf>
    <xf numFmtId="167" fontId="68" fillId="14" borderId="1" xfId="3" applyNumberFormat="1" applyFont="1" applyFill="1" applyBorder="1" applyAlignment="1">
      <alignment vertical="center"/>
    </xf>
    <xf numFmtId="0" fontId="73" fillId="14" borderId="1" xfId="3" applyFont="1" applyFill="1" applyBorder="1" applyAlignment="1">
      <alignment horizontal="left" vertical="center" wrapText="1"/>
    </xf>
    <xf numFmtId="0" fontId="68" fillId="14" borderId="1" xfId="3" applyFont="1" applyFill="1" applyBorder="1" applyAlignment="1">
      <alignment horizontal="left" vertical="center"/>
    </xf>
    <xf numFmtId="3" fontId="91" fillId="0" borderId="1" xfId="0" applyNumberFormat="1" applyFont="1" applyBorder="1"/>
    <xf numFmtId="0" fontId="13" fillId="0" borderId="1" xfId="3" applyFont="1" applyBorder="1" applyAlignment="1">
      <alignment vertical="center"/>
    </xf>
    <xf numFmtId="0" fontId="12" fillId="2" borderId="1" xfId="3" applyFont="1" applyFill="1" applyBorder="1" applyAlignment="1">
      <alignment horizontal="left" vertical="center"/>
    </xf>
    <xf numFmtId="0" fontId="14" fillId="2" borderId="1" xfId="3" applyFont="1" applyFill="1" applyBorder="1" applyAlignment="1">
      <alignment horizontal="left" vertical="center"/>
    </xf>
    <xf numFmtId="168" fontId="12" fillId="0" borderId="1" xfId="3" applyNumberFormat="1" applyFont="1" applyBorder="1" applyAlignment="1">
      <alignment horizontal="left" vertical="center"/>
    </xf>
    <xf numFmtId="0" fontId="15" fillId="5" borderId="1" xfId="3" applyFont="1" applyFill="1" applyBorder="1" applyAlignment="1">
      <alignment horizontal="left" vertical="center"/>
    </xf>
    <xf numFmtId="0" fontId="11" fillId="0" borderId="0" xfId="0" applyFont="1" applyAlignment="1"/>
    <xf numFmtId="0" fontId="17" fillId="0" borderId="1" xfId="3" applyFont="1" applyBorder="1" applyAlignment="1">
      <alignment horizontal="left" vertical="center"/>
    </xf>
    <xf numFmtId="0" fontId="30" fillId="6" borderId="0" xfId="0" applyFont="1" applyFill="1" applyAlignment="1"/>
    <xf numFmtId="0" fontId="0" fillId="0" borderId="0" xfId="0" applyAlignment="1"/>
    <xf numFmtId="0" fontId="15" fillId="9" borderId="1" xfId="3" applyFont="1" applyFill="1" applyBorder="1" applyAlignment="1">
      <alignment vertical="center"/>
    </xf>
    <xf numFmtId="0" fontId="15" fillId="9" borderId="1" xfId="3" applyFont="1" applyFill="1" applyBorder="1" applyAlignment="1">
      <alignment horizontal="left" vertical="center"/>
    </xf>
    <xf numFmtId="0" fontId="16" fillId="0" borderId="1" xfId="3" applyFont="1" applyBorder="1" applyAlignment="1">
      <alignment vertical="center"/>
    </xf>
    <xf numFmtId="168" fontId="14" fillId="0" borderId="1" xfId="3" applyNumberFormat="1" applyFont="1" applyBorder="1" applyAlignment="1">
      <alignment horizontal="left" vertical="center"/>
    </xf>
    <xf numFmtId="0" fontId="15" fillId="11" borderId="1" xfId="3" applyFont="1" applyFill="1" applyBorder="1" applyAlignment="1">
      <alignment horizontal="left" vertical="center"/>
    </xf>
    <xf numFmtId="0" fontId="77" fillId="0" borderId="1" xfId="3" applyFont="1" applyBorder="1" applyAlignment="1">
      <alignment horizontal="left" vertical="center"/>
    </xf>
    <xf numFmtId="0" fontId="80" fillId="0" borderId="1" xfId="0" applyFont="1" applyBorder="1" applyAlignment="1"/>
    <xf numFmtId="172" fontId="46" fillId="0" borderId="0" xfId="4" applyNumberFormat="1" applyAlignment="1">
      <alignment vertical="center" wrapText="1"/>
    </xf>
    <xf numFmtId="172" fontId="46" fillId="0" borderId="0" xfId="4" applyNumberFormat="1" applyAlignment="1">
      <alignment horizontal="center" vertical="center" wrapText="1"/>
    </xf>
    <xf numFmtId="172" fontId="49" fillId="0" borderId="3" xfId="4" applyNumberFormat="1" applyFont="1" applyBorder="1" applyAlignment="1">
      <alignment horizontal="centerContinuous" vertical="center" wrapText="1"/>
    </xf>
    <xf numFmtId="172" fontId="49" fillId="0" borderId="4" xfId="4" applyNumberFormat="1" applyFont="1" applyBorder="1" applyAlignment="1">
      <alignment horizontal="centerContinuous" vertical="center" wrapText="1"/>
    </xf>
    <xf numFmtId="172" fontId="49" fillId="0" borderId="3" xfId="4" applyNumberFormat="1" applyFont="1" applyBorder="1" applyAlignment="1">
      <alignment horizontal="center" vertical="center" wrapText="1"/>
    </xf>
    <xf numFmtId="172" fontId="49" fillId="0" borderId="5" xfId="4" applyNumberFormat="1" applyFont="1" applyBorder="1" applyAlignment="1">
      <alignment horizontal="center" vertical="center" wrapText="1"/>
    </xf>
    <xf numFmtId="172" fontId="49" fillId="0" borderId="6" xfId="4" applyNumberFormat="1" applyFont="1" applyBorder="1" applyAlignment="1">
      <alignment horizontal="center" vertical="center" wrapText="1"/>
    </xf>
    <xf numFmtId="172" fontId="50" fillId="0" borderId="7" xfId="4" applyNumberFormat="1" applyFont="1" applyBorder="1" applyAlignment="1">
      <alignment horizontal="center" vertical="center" wrapText="1"/>
    </xf>
    <xf numFmtId="172" fontId="50" fillId="0" borderId="3" xfId="4" applyNumberFormat="1" applyFont="1" applyBorder="1" applyAlignment="1">
      <alignment horizontal="center" vertical="center" wrapText="1"/>
    </xf>
    <xf numFmtId="172" fontId="51" fillId="0" borderId="5" xfId="4" applyNumberFormat="1" applyFont="1" applyBorder="1" applyAlignment="1">
      <alignment horizontal="center" vertical="center" wrapText="1"/>
    </xf>
    <xf numFmtId="172" fontId="50" fillId="0" borderId="8" xfId="4" applyNumberFormat="1" applyFont="1" applyBorder="1" applyAlignment="1">
      <alignment horizontal="center" vertical="center" wrapText="1"/>
    </xf>
    <xf numFmtId="172" fontId="46" fillId="0" borderId="9" xfId="4" applyNumberFormat="1" applyBorder="1" applyAlignment="1">
      <alignment horizontal="left" vertical="center" wrapText="1" indent="1"/>
    </xf>
    <xf numFmtId="172" fontId="52" fillId="0" borderId="10" xfId="4" applyNumberFormat="1" applyFont="1" applyBorder="1" applyAlignment="1">
      <alignment horizontal="left" vertical="center" wrapText="1" indent="1"/>
    </xf>
    <xf numFmtId="172" fontId="52" fillId="0" borderId="11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12" xfId="4" applyNumberFormat="1" applyFont="1" applyBorder="1" applyAlignment="1" applyProtection="1">
      <alignment horizontal="right" vertical="center" wrapText="1" indent="1"/>
      <protection locked="0"/>
    </xf>
    <xf numFmtId="172" fontId="46" fillId="0" borderId="13" xfId="4" applyNumberFormat="1" applyBorder="1" applyAlignment="1">
      <alignment horizontal="left" vertical="center" wrapText="1" indent="1"/>
    </xf>
    <xf numFmtId="172" fontId="52" fillId="0" borderId="14" xfId="4" applyNumberFormat="1" applyFont="1" applyBorder="1" applyAlignment="1">
      <alignment horizontal="left" vertical="center" wrapText="1" indent="1"/>
    </xf>
    <xf numFmtId="172" fontId="52" fillId="0" borderId="1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15" xfId="4" applyNumberFormat="1" applyFont="1" applyBorder="1" applyAlignment="1">
      <alignment horizontal="left" vertical="center" wrapText="1" indent="1"/>
    </xf>
    <xf numFmtId="172" fontId="52" fillId="0" borderId="14" xfId="4" applyNumberFormat="1" applyFont="1" applyBorder="1" applyAlignment="1" applyProtection="1">
      <alignment horizontal="left" vertical="center" wrapText="1" indent="1"/>
      <protection locked="0"/>
    </xf>
    <xf numFmtId="172" fontId="53" fillId="0" borderId="0" xfId="4" applyNumberFormat="1" applyFont="1" applyAlignment="1" applyProtection="1">
      <alignment horizontal="left" vertical="center" wrapText="1" indent="1"/>
      <protection locked="0"/>
    </xf>
    <xf numFmtId="172" fontId="52" fillId="0" borderId="16" xfId="4" applyNumberFormat="1" applyFont="1" applyBorder="1" applyAlignment="1" applyProtection="1">
      <alignment horizontal="left" vertical="center" wrapText="1" indent="1"/>
      <protection locked="0"/>
    </xf>
    <xf numFmtId="172" fontId="52" fillId="0" borderId="17" xfId="4" applyNumberFormat="1" applyFont="1" applyBorder="1" applyAlignment="1" applyProtection="1">
      <alignment horizontal="right" vertical="center" wrapText="1" indent="1"/>
      <protection locked="0"/>
    </xf>
    <xf numFmtId="172" fontId="54" fillId="0" borderId="7" xfId="4" applyNumberFormat="1" applyFont="1" applyBorder="1" applyAlignment="1">
      <alignment horizontal="left" vertical="center" wrapText="1" indent="1"/>
    </xf>
    <xf numFmtId="172" fontId="50" fillId="0" borderId="3" xfId="4" applyNumberFormat="1" applyFont="1" applyBorder="1" applyAlignment="1">
      <alignment horizontal="left" vertical="center" wrapText="1" indent="1"/>
    </xf>
    <xf numFmtId="172" fontId="51" fillId="0" borderId="5" xfId="4" applyNumberFormat="1" applyFont="1" applyBorder="1" applyAlignment="1">
      <alignment horizontal="right" vertical="center" wrapText="1" indent="1"/>
    </xf>
    <xf numFmtId="172" fontId="50" fillId="0" borderId="8" xfId="4" applyNumberFormat="1" applyFont="1" applyBorder="1" applyAlignment="1">
      <alignment horizontal="left" vertical="center" wrapText="1" indent="1"/>
    </xf>
    <xf numFmtId="172" fontId="51" fillId="0" borderId="7" xfId="4" applyNumberFormat="1" applyFont="1" applyBorder="1" applyAlignment="1">
      <alignment horizontal="right" vertical="center" wrapText="1" indent="1"/>
    </xf>
    <xf numFmtId="172" fontId="46" fillId="0" borderId="18" xfId="4" applyNumberFormat="1" applyBorder="1" applyAlignment="1">
      <alignment horizontal="left" vertical="center" wrapText="1" indent="1"/>
    </xf>
    <xf numFmtId="172" fontId="53" fillId="0" borderId="19" xfId="4" applyNumberFormat="1" applyFont="1" applyBorder="1" applyAlignment="1">
      <alignment horizontal="left" vertical="center" wrapText="1" indent="1"/>
    </xf>
    <xf numFmtId="172" fontId="52" fillId="0" borderId="20" xfId="4" applyNumberFormat="1" applyFont="1" applyBorder="1" applyAlignment="1">
      <alignment horizontal="right" vertical="center" wrapText="1" indent="1"/>
    </xf>
    <xf numFmtId="172" fontId="53" fillId="0" borderId="14" xfId="4" applyNumberFormat="1" applyFont="1" applyBorder="1" applyAlignment="1">
      <alignment horizontal="left" vertical="center" wrapText="1" indent="1"/>
    </xf>
    <xf numFmtId="172" fontId="52" fillId="0" borderId="21" xfId="4" applyNumberFormat="1" applyFont="1" applyBorder="1" applyAlignment="1">
      <alignment horizontal="right" vertical="center" wrapText="1"/>
    </xf>
    <xf numFmtId="172" fontId="52" fillId="0" borderId="21" xfId="4" applyNumberFormat="1" applyFont="1" applyBorder="1" applyAlignment="1">
      <alignment horizontal="left" vertical="center" wrapText="1" indent="1"/>
    </xf>
    <xf numFmtId="172" fontId="53" fillId="0" borderId="14" xfId="4" applyNumberFormat="1" applyFont="1" applyBorder="1" applyAlignment="1">
      <alignment horizontal="left" vertical="center" wrapText="1" indent="2"/>
    </xf>
    <xf numFmtId="172" fontId="52" fillId="0" borderId="20" xfId="4" applyNumberFormat="1" applyFont="1" applyBorder="1" applyAlignment="1">
      <alignment horizontal="left" vertical="center" wrapText="1" indent="1"/>
    </xf>
    <xf numFmtId="172" fontId="54" fillId="0" borderId="13" xfId="4" applyNumberFormat="1" applyFont="1" applyBorder="1" applyAlignment="1">
      <alignment horizontal="left" vertical="center" wrapText="1" indent="1"/>
    </xf>
    <xf numFmtId="172" fontId="50" fillId="0" borderId="14" xfId="4" applyNumberFormat="1" applyFont="1" applyBorder="1" applyAlignment="1">
      <alignment horizontal="left" vertical="center" wrapText="1" indent="1"/>
    </xf>
    <xf numFmtId="172" fontId="50" fillId="0" borderId="21" xfId="4" applyNumberFormat="1" applyFont="1" applyBorder="1" applyAlignment="1">
      <alignment horizontal="right" vertical="center" wrapText="1" indent="1"/>
    </xf>
    <xf numFmtId="172" fontId="51" fillId="0" borderId="4" xfId="4" applyNumberFormat="1" applyFont="1" applyBorder="1" applyAlignment="1">
      <alignment horizontal="right" vertical="center" wrapText="1" indent="1"/>
    </xf>
    <xf numFmtId="172" fontId="54" fillId="0" borderId="3" xfId="4" applyNumberFormat="1" applyFont="1" applyBorder="1" applyAlignment="1">
      <alignment horizontal="left" vertical="center" wrapText="1" indent="1"/>
    </xf>
    <xf numFmtId="172" fontId="51" fillId="0" borderId="22" xfId="4" applyNumberFormat="1" applyFont="1" applyBorder="1" applyAlignment="1">
      <alignment horizontal="right" vertical="center" wrapText="1" indent="1"/>
    </xf>
    <xf numFmtId="172" fontId="51" fillId="0" borderId="22" xfId="4" applyNumberFormat="1" applyFont="1" applyBorder="1" applyAlignment="1">
      <alignment horizontal="left" vertical="center" wrapText="1" indent="1"/>
    </xf>
    <xf numFmtId="172" fontId="52" fillId="0" borderId="21" xfId="4" applyNumberFormat="1" applyFont="1" applyBorder="1" applyAlignment="1">
      <alignment horizontal="right" vertical="center" wrapText="1" indent="1"/>
    </xf>
    <xf numFmtId="172" fontId="52" fillId="0" borderId="14" xfId="4" applyNumberFormat="1" applyFont="1" applyBorder="1" applyAlignment="1">
      <alignment horizontal="left" vertical="center" indent="1"/>
    </xf>
    <xf numFmtId="172" fontId="55" fillId="0" borderId="0" xfId="4" applyNumberFormat="1" applyFont="1" applyAlignment="1">
      <alignment textRotation="180" wrapText="1"/>
    </xf>
    <xf numFmtId="172" fontId="49" fillId="0" borderId="8" xfId="4" applyNumberFormat="1" applyFont="1" applyBorder="1" applyAlignment="1">
      <alignment horizontal="centerContinuous" vertical="center" wrapText="1"/>
    </xf>
    <xf numFmtId="172" fontId="56" fillId="0" borderId="0" xfId="4" applyNumberFormat="1" applyFont="1" applyAlignment="1">
      <alignment horizontal="center" vertical="center" wrapText="1"/>
    </xf>
    <xf numFmtId="172" fontId="51" fillId="0" borderId="4" xfId="4" applyNumberFormat="1" applyFont="1" applyBorder="1" applyAlignment="1">
      <alignment horizontal="center" vertical="center" wrapText="1"/>
    </xf>
    <xf numFmtId="172" fontId="52" fillId="0" borderId="19" xfId="4" applyNumberFormat="1" applyFont="1" applyBorder="1" applyAlignment="1" applyProtection="1">
      <alignment horizontal="left" vertical="center" wrapText="1" indent="1"/>
      <protection locked="0"/>
    </xf>
    <xf numFmtId="172" fontId="52" fillId="0" borderId="23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19" xfId="4" applyNumberFormat="1" applyFont="1" applyBorder="1" applyAlignment="1">
      <alignment horizontal="left" vertical="center" wrapText="1" indent="1"/>
    </xf>
    <xf numFmtId="172" fontId="57" fillId="0" borderId="19" xfId="4" applyNumberFormat="1" applyFont="1" applyBorder="1" applyAlignment="1">
      <alignment horizontal="left" vertical="center" wrapText="1" indent="1"/>
    </xf>
    <xf numFmtId="172" fontId="58" fillId="0" borderId="11" xfId="4" applyNumberFormat="1" applyFont="1" applyBorder="1" applyAlignment="1">
      <alignment horizontal="right" vertical="center" wrapText="1" indent="1"/>
    </xf>
    <xf numFmtId="172" fontId="53" fillId="0" borderId="1" xfId="4" applyNumberFormat="1" applyFont="1" applyBorder="1" applyAlignment="1">
      <alignment horizontal="left" vertical="center" wrapText="1" indent="2"/>
    </xf>
    <xf numFmtId="172" fontId="57" fillId="0" borderId="1" xfId="4" applyNumberFormat="1" applyFont="1" applyBorder="1" applyAlignment="1">
      <alignment horizontal="left" vertical="center" wrapText="1" indent="1"/>
    </xf>
    <xf numFmtId="172" fontId="58" fillId="0" borderId="1" xfId="4" applyNumberFormat="1" applyFont="1" applyBorder="1" applyAlignment="1">
      <alignment horizontal="right" vertical="center" wrapText="1" indent="1"/>
    </xf>
    <xf numFmtId="172" fontId="53" fillId="0" borderId="10" xfId="4" applyNumberFormat="1" applyFont="1" applyBorder="1" applyAlignment="1">
      <alignment horizontal="left" vertical="center" wrapText="1" indent="1"/>
    </xf>
    <xf numFmtId="172" fontId="53" fillId="0" borderId="10" xfId="4" applyNumberFormat="1" applyFont="1" applyBorder="1" applyAlignment="1" applyProtection="1">
      <alignment horizontal="left" vertical="center" wrapText="1" indent="1"/>
      <protection locked="0"/>
    </xf>
    <xf numFmtId="172" fontId="52" fillId="0" borderId="10" xfId="4" applyNumberFormat="1" applyFont="1" applyBorder="1" applyAlignment="1" applyProtection="1">
      <alignment horizontal="left" vertical="center" wrapText="1" indent="1"/>
      <protection locked="0"/>
    </xf>
    <xf numFmtId="172" fontId="52" fillId="0" borderId="10" xfId="4" applyNumberFormat="1" applyFont="1" applyBorder="1" applyAlignment="1">
      <alignment horizontal="left" vertical="center" wrapText="1" indent="2"/>
    </xf>
    <xf numFmtId="172" fontId="52" fillId="0" borderId="16" xfId="4" applyNumberFormat="1" applyFont="1" applyBorder="1" applyAlignment="1">
      <alignment horizontal="left" vertical="center" wrapText="1" indent="2"/>
    </xf>
    <xf numFmtId="172" fontId="50" fillId="0" borderId="7" xfId="4" applyNumberFormat="1" applyFont="1" applyBorder="1" applyAlignment="1">
      <alignment horizontal="left" vertical="center" wrapText="1" indent="1"/>
    </xf>
    <xf numFmtId="172" fontId="50" fillId="0" borderId="7" xfId="4" applyNumberFormat="1" applyFont="1" applyBorder="1" applyAlignment="1">
      <alignment horizontal="right" vertical="center" wrapText="1" indent="1"/>
    </xf>
    <xf numFmtId="172" fontId="49" fillId="0" borderId="7" xfId="4" applyNumberFormat="1" applyFont="1" applyBorder="1" applyAlignment="1">
      <alignment horizontal="centerContinuous" vertical="center" wrapText="1"/>
    </xf>
    <xf numFmtId="172" fontId="51" fillId="0" borderId="24" xfId="4" applyNumberFormat="1" applyFont="1" applyBorder="1" applyAlignment="1">
      <alignment horizontal="center" vertical="center" wrapText="1"/>
    </xf>
    <xf numFmtId="172" fontId="50" fillId="0" borderId="25" xfId="4" applyNumberFormat="1" applyFont="1" applyBorder="1" applyAlignment="1">
      <alignment horizontal="center" vertical="center" wrapText="1"/>
    </xf>
    <xf numFmtId="172" fontId="52" fillId="0" borderId="26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7" xfId="4" applyNumberFormat="1" applyFont="1" applyBorder="1" applyAlignment="1" applyProtection="1">
      <alignment horizontal="right" vertical="center" wrapText="1" indent="1"/>
      <protection locked="0"/>
    </xf>
    <xf numFmtId="172" fontId="53" fillId="0" borderId="12" xfId="4" applyNumberFormat="1" applyFont="1" applyBorder="1" applyAlignment="1" applyProtection="1">
      <alignment horizontal="right" vertical="center" wrapText="1" indent="1"/>
      <protection locked="0"/>
    </xf>
    <xf numFmtId="172" fontId="53" fillId="0" borderId="26" xfId="4" applyNumberFormat="1" applyFont="1" applyBorder="1" applyAlignment="1" applyProtection="1">
      <alignment horizontal="right" vertical="center" wrapText="1" indent="1"/>
      <protection locked="0"/>
    </xf>
    <xf numFmtId="0" fontId="0" fillId="0" borderId="0" xfId="0"/>
    <xf numFmtId="172" fontId="51" fillId="0" borderId="22" xfId="4" applyNumberFormat="1" applyFont="1" applyBorder="1" applyAlignment="1">
      <alignment horizontal="center" vertical="center" wrapText="1"/>
    </xf>
    <xf numFmtId="172" fontId="52" fillId="0" borderId="28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1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9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30" xfId="4" applyNumberFormat="1" applyFont="1" applyBorder="1" applyAlignment="1" applyProtection="1">
      <alignment horizontal="right" vertical="center" wrapText="1" indent="1"/>
      <protection locked="0"/>
    </xf>
    <xf numFmtId="172" fontId="49" fillId="0" borderId="31" xfId="4" applyNumberFormat="1" applyFont="1" applyBorder="1" applyAlignment="1">
      <alignment horizontal="centerContinuous" vertical="center" wrapText="1"/>
    </xf>
    <xf numFmtId="172" fontId="49" fillId="0" borderId="31" xfId="4" applyNumberFormat="1" applyFont="1" applyBorder="1" applyAlignment="1">
      <alignment horizontal="center" vertical="center" wrapText="1"/>
    </xf>
    <xf numFmtId="172" fontId="52" fillId="0" borderId="32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33" xfId="4" applyNumberFormat="1" applyFont="1" applyBorder="1" applyAlignment="1" applyProtection="1">
      <alignment horizontal="right" vertical="center" wrapText="1" indent="1"/>
      <protection locked="0"/>
    </xf>
    <xf numFmtId="172" fontId="51" fillId="0" borderId="8" xfId="4" applyNumberFormat="1" applyFont="1" applyBorder="1" applyAlignment="1">
      <alignment horizontal="right" vertical="center" wrapText="1" indent="1"/>
    </xf>
    <xf numFmtId="172" fontId="52" fillId="0" borderId="0" xfId="4" applyNumberFormat="1" applyFont="1" applyBorder="1" applyAlignment="1" applyProtection="1">
      <alignment horizontal="right" vertical="center" wrapText="1" indent="1"/>
      <protection locked="0"/>
    </xf>
    <xf numFmtId="0" fontId="0" fillId="0" borderId="13" xfId="0" applyBorder="1"/>
    <xf numFmtId="0" fontId="0" fillId="0" borderId="34" xfId="0" applyBorder="1"/>
    <xf numFmtId="0" fontId="0" fillId="0" borderId="9" xfId="0" applyBorder="1"/>
    <xf numFmtId="0" fontId="0" fillId="0" borderId="35" xfId="0" applyBorder="1"/>
    <xf numFmtId="0" fontId="0" fillId="0" borderId="36" xfId="0" applyBorder="1"/>
    <xf numFmtId="172" fontId="51" fillId="0" borderId="37" xfId="4" applyNumberFormat="1" applyFont="1" applyBorder="1" applyAlignment="1">
      <alignment horizontal="right" vertical="center" wrapText="1" indent="1"/>
    </xf>
    <xf numFmtId="172" fontId="54" fillId="0" borderId="8" xfId="4" applyNumberFormat="1" applyFont="1" applyBorder="1" applyAlignment="1">
      <alignment horizontal="left" vertical="center" wrapText="1" indent="1"/>
    </xf>
    <xf numFmtId="172" fontId="51" fillId="0" borderId="7" xfId="4" applyNumberFormat="1" applyFont="1" applyBorder="1" applyAlignment="1">
      <alignment horizontal="left" vertical="center" wrapText="1" indent="1"/>
    </xf>
    <xf numFmtId="0" fontId="97" fillId="0" borderId="7" xfId="0" applyFont="1" applyBorder="1" applyAlignment="1">
      <alignment horizontal="center"/>
    </xf>
    <xf numFmtId="172" fontId="49" fillId="0" borderId="7" xfId="4" applyNumberFormat="1" applyFont="1" applyBorder="1" applyAlignment="1">
      <alignment horizontal="center" vertical="center" wrapText="1"/>
    </xf>
    <xf numFmtId="3" fontId="98" fillId="0" borderId="9" xfId="0" applyNumberFormat="1" applyFont="1" applyBorder="1" applyAlignment="1">
      <alignment horizontal="center" vertical="center"/>
    </xf>
    <xf numFmtId="3" fontId="98" fillId="0" borderId="13" xfId="0" applyNumberFormat="1" applyFont="1" applyBorder="1" applyAlignment="1">
      <alignment horizontal="center" vertical="center"/>
    </xf>
    <xf numFmtId="3" fontId="99" fillId="0" borderId="7" xfId="0" applyNumberFormat="1" applyFont="1" applyBorder="1" applyAlignment="1">
      <alignment horizontal="center" vertical="center"/>
    </xf>
    <xf numFmtId="3" fontId="98" fillId="0" borderId="35" xfId="0" applyNumberFormat="1" applyFont="1" applyBorder="1" applyAlignment="1">
      <alignment horizontal="center" vertical="center"/>
    </xf>
    <xf numFmtId="3" fontId="99" fillId="0" borderId="7" xfId="0" applyNumberFormat="1" applyFont="1" applyBorder="1"/>
    <xf numFmtId="3" fontId="99" fillId="0" borderId="7" xfId="0" applyNumberFormat="1" applyFont="1" applyBorder="1" applyAlignment="1">
      <alignment horizontal="center"/>
    </xf>
    <xf numFmtId="0" fontId="99" fillId="0" borderId="7" xfId="0" applyFont="1" applyBorder="1" applyAlignment="1">
      <alignment horizontal="center"/>
    </xf>
    <xf numFmtId="0" fontId="0" fillId="0" borderId="0" xfId="0"/>
    <xf numFmtId="0" fontId="87" fillId="0" borderId="0" xfId="0" applyFont="1" applyAlignment="1">
      <alignment horizontal="center" wrapText="1"/>
    </xf>
    <xf numFmtId="0" fontId="67" fillId="0" borderId="0" xfId="0" applyFont="1"/>
    <xf numFmtId="0" fontId="23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172" fontId="47" fillId="0" borderId="0" xfId="4" applyNumberFormat="1" applyFont="1" applyAlignment="1">
      <alignment horizontal="center" vertical="center" wrapText="1"/>
    </xf>
    <xf numFmtId="172" fontId="48" fillId="0" borderId="38" xfId="4" applyNumberFormat="1" applyFont="1" applyBorder="1" applyAlignment="1">
      <alignment horizontal="center" vertical="center" wrapText="1"/>
    </xf>
    <xf numFmtId="172" fontId="48" fillId="0" borderId="39" xfId="4" applyNumberFormat="1" applyFont="1" applyBorder="1" applyAlignment="1">
      <alignment horizontal="center" vertical="center" wrapText="1"/>
    </xf>
    <xf numFmtId="172" fontId="48" fillId="0" borderId="34" xfId="4" applyNumberFormat="1" applyFont="1" applyBorder="1" applyAlignment="1">
      <alignment horizontal="center" vertical="center" wrapText="1"/>
    </xf>
    <xf numFmtId="172" fontId="48" fillId="0" borderId="36" xfId="4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4" fillId="0" borderId="0" xfId="0" applyFont="1" applyAlignment="1">
      <alignment horizontal="center" wrapText="1"/>
    </xf>
    <xf numFmtId="2" fontId="87" fillId="0" borderId="0" xfId="0" applyNumberFormat="1" applyFont="1" applyAlignment="1">
      <alignment horizontal="center" wrapText="1"/>
    </xf>
    <xf numFmtId="2" fontId="66" fillId="0" borderId="0" xfId="0" applyNumberFormat="1" applyFont="1" applyAlignment="1">
      <alignment horizontal="center"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66" fillId="0" borderId="0" xfId="0" applyFont="1"/>
    <xf numFmtId="0" fontId="66" fillId="0" borderId="0" xfId="0" applyFont="1" applyAlignment="1">
      <alignment wrapText="1"/>
    </xf>
    <xf numFmtId="0" fontId="87" fillId="0" borderId="0" xfId="0" applyFont="1" applyAlignment="1">
      <alignment horizontal="center"/>
    </xf>
    <xf numFmtId="0" fontId="64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9" fillId="14" borderId="0" xfId="0" applyFont="1" applyFill="1" applyAlignment="1">
      <alignment horizontal="center" wrapText="1"/>
    </xf>
    <xf numFmtId="0" fontId="100" fillId="14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44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5" fillId="10" borderId="0" xfId="0" applyFont="1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0" fillId="0" borderId="0" xfId="0"/>
    <xf numFmtId="0" fontId="25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">
    <cellStyle name="Ezres" xfId="1" builtinId="3"/>
    <cellStyle name="Hivatkozás" xfId="2" builtinId="8"/>
    <cellStyle name="Normál" xfId="0" builtinId="0"/>
    <cellStyle name="Normál 2" xfId="3"/>
    <cellStyle name="Normál 3" xfId="4"/>
    <cellStyle name="Normal_KTRSZJ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pn&#233;%20Enyingi%20anik&#243;/AppData/Local/Microsoft/Windows/INetCache/Content.Outlook/UYV8AEP5/2020-as%20k&#246;lts&#233;gvetsi%20hat&#225;rozat%20mell&#233;kletei%20&#211;vodai%20&#233;s%20V&#233;d&#337;n&#337;i%20T&#225;rsul&#225;s%20Balatonederi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BEVÉTEL TÁRSULÁS"/>
      <sheetName val="BEVÉTEL ÓVODA"/>
      <sheetName val="KIADÁSOK"/>
      <sheetName val="KIADÁSOK TÁRSULÁS"/>
      <sheetName val="KIADÁSOK ÓVODA"/>
      <sheetName val="LÉTSZÁM"/>
      <sheetName val="ÁTADOTT ÁTVETT"/>
      <sheetName val="BERUH FELÚJ"/>
      <sheetName val="TARTALÉKOK"/>
      <sheetName val="INT FINANSZÍROZÁS"/>
      <sheetName val="EI FELH ÜTEMTERV"/>
      <sheetName val="TÖBB ÉVES"/>
      <sheetName val="KÖZVETETT"/>
      <sheetName val="GÖRDÜLŐ"/>
      <sheetName val="Munka2"/>
      <sheetName val="Munka1"/>
    </sheetNames>
    <sheetDataSet>
      <sheetData sheetId="0"/>
      <sheetData sheetId="1">
        <row r="103">
          <cell r="D103">
            <v>68130399</v>
          </cell>
          <cell r="E103">
            <v>68130399</v>
          </cell>
        </row>
        <row r="105">
          <cell r="D105">
            <v>0</v>
          </cell>
          <cell r="E105">
            <v>0</v>
          </cell>
        </row>
      </sheetData>
      <sheetData sheetId="2">
        <row r="103">
          <cell r="D103">
            <v>92380652</v>
          </cell>
          <cell r="E103">
            <v>92380652</v>
          </cell>
        </row>
        <row r="104">
          <cell r="D104">
            <v>92380652</v>
          </cell>
          <cell r="E104">
            <v>92380652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2">
          <cell r="C22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njt.hu/cgi_bin/njt_doc.cgi?docid=142896.245143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G193"/>
  <sheetViews>
    <sheetView view="pageBreakPreview" zoomScale="60" zoomScaleNormal="100" workbookViewId="0">
      <selection activeCell="G104" sqref="G104:G105"/>
    </sheetView>
  </sheetViews>
  <sheetFormatPr defaultRowHeight="15" x14ac:dyDescent="0.25"/>
  <cols>
    <col min="1" max="1" width="5.42578125" bestFit="1" customWidth="1"/>
    <col min="2" max="2" width="92.140625" customWidth="1"/>
    <col min="3" max="3" width="6.7109375" bestFit="1" customWidth="1"/>
    <col min="4" max="4" width="14.140625" bestFit="1" customWidth="1"/>
    <col min="5" max="6" width="12.42578125" bestFit="1" customWidth="1"/>
    <col min="7" max="7" width="13.85546875" bestFit="1" customWidth="1"/>
    <col min="9" max="9" width="15" bestFit="1" customWidth="1"/>
  </cols>
  <sheetData>
    <row r="1" spans="1:33" ht="18" x14ac:dyDescent="0.25">
      <c r="A1" s="555" t="s">
        <v>783</v>
      </c>
      <c r="B1" s="555"/>
      <c r="C1" s="555"/>
      <c r="D1" s="555"/>
      <c r="E1" s="555"/>
      <c r="F1" s="555"/>
      <c r="G1" s="555"/>
      <c r="H1" s="140"/>
    </row>
    <row r="2" spans="1:33" ht="18" x14ac:dyDescent="0.25">
      <c r="A2" s="555" t="s">
        <v>762</v>
      </c>
      <c r="B2" s="555"/>
      <c r="C2" s="555"/>
      <c r="D2" s="555"/>
      <c r="E2" s="555"/>
      <c r="F2" s="555"/>
      <c r="G2" s="556"/>
      <c r="H2" s="141"/>
    </row>
    <row r="3" spans="1:33" ht="7.5" customHeight="1" x14ac:dyDescent="0.25">
      <c r="A3" s="141"/>
      <c r="B3" s="141"/>
      <c r="C3" s="141"/>
      <c r="D3" s="141"/>
      <c r="E3" s="141"/>
      <c r="F3" s="141"/>
      <c r="G3" s="141"/>
      <c r="H3" s="141"/>
    </row>
    <row r="4" spans="1:33" ht="25.5" x14ac:dyDescent="0.25">
      <c r="A4" s="143" t="s">
        <v>0</v>
      </c>
      <c r="B4" s="144" t="s">
        <v>1</v>
      </c>
      <c r="C4" s="145" t="s">
        <v>2</v>
      </c>
      <c r="D4" s="146" t="s">
        <v>519</v>
      </c>
      <c r="E4" s="146" t="s">
        <v>787</v>
      </c>
      <c r="F4" s="146" t="s">
        <v>521</v>
      </c>
      <c r="G4" s="147" t="s">
        <v>523</v>
      </c>
      <c r="H4" s="14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x14ac:dyDescent="0.25">
      <c r="A5" s="167" t="s">
        <v>3</v>
      </c>
      <c r="B5" s="149" t="s">
        <v>309</v>
      </c>
      <c r="C5" s="168" t="s">
        <v>310</v>
      </c>
      <c r="D5" s="267">
        <f>SUM('BEVÉTELEK ÖNK'!D5)</f>
        <v>27806802</v>
      </c>
      <c r="E5" s="267">
        <f>SUM('BEVÉTELEK TÁRSULÁS'!D5)</f>
        <v>0</v>
      </c>
      <c r="F5" s="267">
        <f>SUM('BEVÉTEL ÓVODA'!D5)</f>
        <v>0</v>
      </c>
      <c r="G5" s="267">
        <f t="shared" ref="G5:G16" si="0">SUM(D5:F5)</f>
        <v>27806802</v>
      </c>
      <c r="H5" s="151"/>
      <c r="I5" s="118"/>
      <c r="J5" s="118"/>
      <c r="K5" s="118"/>
      <c r="L5" s="118"/>
      <c r="M5" s="118"/>
      <c r="N5" s="11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x14ac:dyDescent="0.25">
      <c r="A6" s="167" t="s">
        <v>6</v>
      </c>
      <c r="B6" s="153" t="s">
        <v>311</v>
      </c>
      <c r="C6" s="168" t="s">
        <v>312</v>
      </c>
      <c r="D6" s="267">
        <f>SUM('BEVÉTELEK ÖNK'!D6)</f>
        <v>29754540</v>
      </c>
      <c r="E6" s="267">
        <f>SUM('BEVÉTELEK TÁRSULÁS'!D6)</f>
        <v>0</v>
      </c>
      <c r="F6" s="267">
        <f>SUM('BEVÉTEL ÓVODA'!D6)</f>
        <v>0</v>
      </c>
      <c r="G6" s="267">
        <f t="shared" si="0"/>
        <v>29754540</v>
      </c>
      <c r="H6" s="151"/>
      <c r="I6" s="118"/>
      <c r="J6" s="118"/>
      <c r="K6" s="118"/>
      <c r="L6" s="118"/>
      <c r="M6" s="118"/>
      <c r="N6" s="118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x14ac:dyDescent="0.25">
      <c r="A7" s="167" t="s">
        <v>9</v>
      </c>
      <c r="B7" s="153" t="s">
        <v>313</v>
      </c>
      <c r="C7" s="168" t="s">
        <v>314</v>
      </c>
      <c r="D7" s="267">
        <f>SUM('BEVÉTELEK ÖNK'!D7)</f>
        <v>6376000</v>
      </c>
      <c r="E7" s="267">
        <f>SUM('BEVÉTELEK TÁRSULÁS'!D7)</f>
        <v>0</v>
      </c>
      <c r="F7" s="267">
        <f>SUM('BEVÉTEL ÓVODA'!D7)</f>
        <v>0</v>
      </c>
      <c r="G7" s="267">
        <f t="shared" si="0"/>
        <v>6376000</v>
      </c>
      <c r="H7" s="151"/>
      <c r="I7" s="118"/>
      <c r="J7" s="118"/>
      <c r="K7" s="118"/>
      <c r="L7" s="118"/>
      <c r="M7" s="118"/>
      <c r="N7" s="118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x14ac:dyDescent="0.25">
      <c r="A8" s="167" t="s">
        <v>12</v>
      </c>
      <c r="B8" s="153" t="s">
        <v>315</v>
      </c>
      <c r="C8" s="168" t="s">
        <v>316</v>
      </c>
      <c r="D8" s="267">
        <f>SUM('BEVÉTELEK ÖNK'!D8)</f>
        <v>1800000</v>
      </c>
      <c r="E8" s="267">
        <f>SUM('BEVÉTELEK TÁRSULÁS'!D8)</f>
        <v>0</v>
      </c>
      <c r="F8" s="267">
        <f>SUM('BEVÉTEL ÓVODA'!D8)</f>
        <v>0</v>
      </c>
      <c r="G8" s="267">
        <f t="shared" si="0"/>
        <v>1800000</v>
      </c>
      <c r="H8" s="151"/>
      <c r="I8" s="118"/>
      <c r="J8" s="118"/>
      <c r="K8" s="118"/>
      <c r="L8" s="118"/>
      <c r="M8" s="118"/>
      <c r="N8" s="118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x14ac:dyDescent="0.25">
      <c r="A9" s="167" t="s">
        <v>15</v>
      </c>
      <c r="B9" s="153" t="s">
        <v>317</v>
      </c>
      <c r="C9" s="168" t="s">
        <v>318</v>
      </c>
      <c r="D9" s="267">
        <f>SUM('BEVÉTELEK ÖNK'!D9)</f>
        <v>0</v>
      </c>
      <c r="E9" s="267">
        <f>SUM('BEVÉTELEK TÁRSULÁS'!D9)</f>
        <v>0</v>
      </c>
      <c r="F9" s="267">
        <f>SUM('BEVÉTEL ÓVODA'!D9)</f>
        <v>0</v>
      </c>
      <c r="G9" s="267">
        <f t="shared" si="0"/>
        <v>0</v>
      </c>
      <c r="H9" s="151"/>
      <c r="I9" s="118"/>
      <c r="J9" s="118"/>
      <c r="K9" s="118"/>
      <c r="L9" s="118"/>
      <c r="M9" s="118"/>
      <c r="N9" s="118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x14ac:dyDescent="0.25">
      <c r="A10" s="167" t="s">
        <v>18</v>
      </c>
      <c r="B10" s="153" t="s">
        <v>319</v>
      </c>
      <c r="C10" s="168" t="s">
        <v>320</v>
      </c>
      <c r="D10" s="267">
        <f>SUM('BEVÉTELEK ÖNK'!D10)</f>
        <v>0</v>
      </c>
      <c r="E10" s="267">
        <f>SUM('BEVÉTELEK TÁRSULÁS'!D10)</f>
        <v>0</v>
      </c>
      <c r="F10" s="267">
        <f>SUM('BEVÉTEL ÓVODA'!D10)</f>
        <v>0</v>
      </c>
      <c r="G10" s="267">
        <f t="shared" si="0"/>
        <v>0</v>
      </c>
      <c r="H10" s="151"/>
      <c r="I10" s="118"/>
      <c r="J10" s="118"/>
      <c r="K10" s="118"/>
      <c r="L10" s="118"/>
      <c r="M10" s="118"/>
      <c r="N10" s="118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x14ac:dyDescent="0.25">
      <c r="A11" s="167" t="s">
        <v>21</v>
      </c>
      <c r="B11" s="153" t="s">
        <v>321</v>
      </c>
      <c r="C11" s="168" t="s">
        <v>322</v>
      </c>
      <c r="D11" s="267">
        <f>SUM('BEVÉTELEK ÖNK'!D11)</f>
        <v>65737342</v>
      </c>
      <c r="E11" s="267">
        <f>SUM('BEVÉTELEK TÁRSULÁS'!D11)</f>
        <v>0</v>
      </c>
      <c r="F11" s="267">
        <f>SUM('BEVÉTEL ÓVODA'!D11)</f>
        <v>0</v>
      </c>
      <c r="G11" s="267">
        <f t="shared" si="0"/>
        <v>65737342</v>
      </c>
      <c r="H11" s="151"/>
      <c r="I11" s="118"/>
      <c r="J11" s="118"/>
      <c r="K11" s="118"/>
      <c r="L11" s="118"/>
      <c r="M11" s="118"/>
      <c r="N11" s="118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5">
      <c r="A12" s="167" t="s">
        <v>24</v>
      </c>
      <c r="B12" s="153" t="s">
        <v>323</v>
      </c>
      <c r="C12" s="168" t="s">
        <v>324</v>
      </c>
      <c r="D12" s="267">
        <f>SUM('BEVÉTELEK ÖNK'!D12)</f>
        <v>0</v>
      </c>
      <c r="E12" s="267">
        <f>SUM('BEVÉTELEK TÁRSULÁS'!D12)</f>
        <v>0</v>
      </c>
      <c r="F12" s="267">
        <f>SUM('BEVÉTEL ÓVODA'!D12)</f>
        <v>0</v>
      </c>
      <c r="G12" s="267">
        <f t="shared" si="0"/>
        <v>0</v>
      </c>
      <c r="H12" s="151"/>
      <c r="I12" s="118"/>
      <c r="J12" s="118"/>
      <c r="K12" s="118"/>
      <c r="L12" s="118"/>
      <c r="M12" s="118"/>
      <c r="N12" s="11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x14ac:dyDescent="0.25">
      <c r="A13" s="167" t="s">
        <v>27</v>
      </c>
      <c r="B13" s="153" t="s">
        <v>325</v>
      </c>
      <c r="C13" s="168" t="s">
        <v>326</v>
      </c>
      <c r="D13" s="267">
        <f>SUM('BEVÉTELEK ÖNK'!D13)</f>
        <v>0</v>
      </c>
      <c r="E13" s="267">
        <f>SUM('BEVÉTELEK TÁRSULÁS'!D13)</f>
        <v>0</v>
      </c>
      <c r="F13" s="267">
        <f>SUM('BEVÉTEL ÓVODA'!D13)</f>
        <v>0</v>
      </c>
      <c r="G13" s="267">
        <f t="shared" si="0"/>
        <v>0</v>
      </c>
      <c r="H13" s="151"/>
      <c r="I13" s="118"/>
      <c r="J13" s="118"/>
      <c r="K13" s="118"/>
      <c r="L13" s="118"/>
      <c r="M13" s="118"/>
      <c r="N13" s="11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x14ac:dyDescent="0.25">
      <c r="A14" s="167" t="s">
        <v>30</v>
      </c>
      <c r="B14" s="153" t="s">
        <v>327</v>
      </c>
      <c r="C14" s="168" t="s">
        <v>328</v>
      </c>
      <c r="D14" s="267">
        <f>SUM('BEVÉTELEK ÖNK'!D14)</f>
        <v>0</v>
      </c>
      <c r="E14" s="267">
        <f>SUM('BEVÉTELEK TÁRSULÁS'!D14)</f>
        <v>0</v>
      </c>
      <c r="F14" s="267">
        <f>SUM('BEVÉTEL ÓVODA'!D14)</f>
        <v>0</v>
      </c>
      <c r="G14" s="267">
        <f t="shared" si="0"/>
        <v>0</v>
      </c>
      <c r="H14" s="151"/>
      <c r="I14" s="118"/>
      <c r="J14" s="118"/>
      <c r="K14" s="118"/>
      <c r="L14" s="118"/>
      <c r="M14" s="118"/>
      <c r="N14" s="11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x14ac:dyDescent="0.25">
      <c r="A15" s="167" t="s">
        <v>33</v>
      </c>
      <c r="B15" s="153" t="s">
        <v>329</v>
      </c>
      <c r="C15" s="168" t="s">
        <v>330</v>
      </c>
      <c r="D15" s="267">
        <f>SUM('BEVÉTELEK ÖNK'!D15)</f>
        <v>0</v>
      </c>
      <c r="E15" s="267">
        <f>SUM('BEVÉTELEK TÁRSULÁS'!D15)</f>
        <v>0</v>
      </c>
      <c r="F15" s="267">
        <f>SUM('BEVÉTEL ÓVODA'!D15)</f>
        <v>0</v>
      </c>
      <c r="G15" s="267">
        <f t="shared" si="0"/>
        <v>0</v>
      </c>
      <c r="H15" s="151"/>
      <c r="I15" s="118"/>
      <c r="J15" s="118"/>
      <c r="K15" s="118"/>
      <c r="L15" s="118"/>
      <c r="M15" s="118"/>
      <c r="N15" s="11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x14ac:dyDescent="0.25">
      <c r="A16" s="167" t="s">
        <v>36</v>
      </c>
      <c r="B16" s="153" t="s">
        <v>331</v>
      </c>
      <c r="C16" s="168" t="s">
        <v>332</v>
      </c>
      <c r="D16" s="267">
        <f>SUM('BEVÉTELEK ÖNK'!D16)</f>
        <v>17781663</v>
      </c>
      <c r="E16" s="267">
        <f>SUM('BEVÉTELEK TÁRSULÁS'!D16)</f>
        <v>0</v>
      </c>
      <c r="F16" s="267">
        <f>SUM('BEVÉTEL ÓVODA'!D16)</f>
        <v>0</v>
      </c>
      <c r="G16" s="267">
        <f t="shared" si="0"/>
        <v>17781663</v>
      </c>
      <c r="H16" s="151"/>
      <c r="I16" s="118"/>
      <c r="J16" s="118"/>
      <c r="K16" s="118"/>
      <c r="L16" s="118"/>
      <c r="M16" s="118"/>
      <c r="N16" s="11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x14ac:dyDescent="0.25">
      <c r="A17" s="177" t="s">
        <v>39</v>
      </c>
      <c r="B17" s="190" t="s">
        <v>333</v>
      </c>
      <c r="C17" s="172" t="s">
        <v>334</v>
      </c>
      <c r="D17" s="349">
        <f>SUM('BEVÉTELEK ÖNK'!D17)</f>
        <v>83519005</v>
      </c>
      <c r="E17" s="349">
        <f>SUM('BEVÉTELEK TÁRSULÁS'!E17)</f>
        <v>0</v>
      </c>
      <c r="F17" s="267">
        <f>SUM('BEVÉTEL ÓVODA'!D17)</f>
        <v>0</v>
      </c>
      <c r="G17" s="349">
        <f>SUM(G11:G16)</f>
        <v>83519005</v>
      </c>
      <c r="H17" s="151"/>
      <c r="I17" s="118"/>
      <c r="J17" s="118"/>
      <c r="K17" s="118"/>
      <c r="L17" s="118"/>
      <c r="M17" s="118"/>
      <c r="N17" s="11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x14ac:dyDescent="0.25">
      <c r="A18" s="167" t="s">
        <v>42</v>
      </c>
      <c r="B18" s="153" t="s">
        <v>335</v>
      </c>
      <c r="C18" s="168" t="s">
        <v>336</v>
      </c>
      <c r="D18" s="267">
        <f>SUM('BEVÉTELEK ÖNK'!D18)</f>
        <v>32127349</v>
      </c>
      <c r="E18" s="267">
        <f>SUM('BEVÉTELEK TÁRSULÁS'!D18)</f>
        <v>0</v>
      </c>
      <c r="F18" s="267">
        <f>SUM('BEVÉTEL ÓVODA'!D18)</f>
        <v>0</v>
      </c>
      <c r="G18" s="267">
        <f t="shared" ref="G18:G36" si="1">SUM(D18:F18)</f>
        <v>32127349</v>
      </c>
      <c r="H18" s="151"/>
      <c r="I18" s="118"/>
      <c r="J18" s="118"/>
      <c r="K18" s="118"/>
      <c r="L18" s="118"/>
      <c r="M18" s="118"/>
      <c r="N18" s="11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x14ac:dyDescent="0.25">
      <c r="A19" s="167" t="s">
        <v>45</v>
      </c>
      <c r="B19" s="168" t="s">
        <v>337</v>
      </c>
      <c r="C19" s="168" t="s">
        <v>338</v>
      </c>
      <c r="D19" s="267">
        <f>SUM('BEVÉTELEK ÖNK'!D19)</f>
        <v>0</v>
      </c>
      <c r="E19" s="267">
        <f>SUM('BEVÉTELEK TÁRSULÁS'!D19)</f>
        <v>0</v>
      </c>
      <c r="F19" s="267">
        <f>SUM('BEVÉTEL ÓVODA'!D19)</f>
        <v>0</v>
      </c>
      <c r="G19" s="267">
        <f t="shared" si="1"/>
        <v>0</v>
      </c>
      <c r="H19" s="151"/>
      <c r="I19" s="118"/>
      <c r="J19" s="118"/>
      <c r="K19" s="118"/>
      <c r="L19" s="118"/>
      <c r="M19" s="118"/>
      <c r="N19" s="11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x14ac:dyDescent="0.25">
      <c r="A20" s="167" t="s">
        <v>48</v>
      </c>
      <c r="B20" s="168" t="s">
        <v>339</v>
      </c>
      <c r="C20" s="168" t="s">
        <v>340</v>
      </c>
      <c r="D20" s="267">
        <f>SUM('BEVÉTELEK ÖNK'!D20)</f>
        <v>0</v>
      </c>
      <c r="E20" s="267">
        <f>SUM('BEVÉTELEK TÁRSULÁS'!D20)</f>
        <v>0</v>
      </c>
      <c r="F20" s="267">
        <f>SUM('BEVÉTEL ÓVODA'!D20)</f>
        <v>0</v>
      </c>
      <c r="G20" s="267">
        <f t="shared" si="1"/>
        <v>0</v>
      </c>
      <c r="H20" s="151"/>
      <c r="I20" s="118"/>
      <c r="J20" s="118"/>
      <c r="K20" s="118"/>
      <c r="L20" s="118"/>
      <c r="M20" s="118"/>
      <c r="N20" s="11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x14ac:dyDescent="0.25">
      <c r="A21" s="167" t="s">
        <v>51</v>
      </c>
      <c r="B21" s="153" t="s">
        <v>341</v>
      </c>
      <c r="C21" s="168" t="s">
        <v>342</v>
      </c>
      <c r="D21" s="267">
        <f>SUM('BEVÉTELEK ÖNK'!D21)</f>
        <v>0</v>
      </c>
      <c r="E21" s="267">
        <f>SUM('BEVÉTELEK TÁRSULÁS'!D21)</f>
        <v>0</v>
      </c>
      <c r="F21" s="267">
        <f>SUM('BEVÉTEL ÓVODA'!D21)</f>
        <v>0</v>
      </c>
      <c r="G21" s="267">
        <f t="shared" si="1"/>
        <v>0</v>
      </c>
      <c r="H21" s="151"/>
      <c r="I21" s="118"/>
      <c r="J21" s="118"/>
      <c r="K21" s="118"/>
      <c r="L21" s="118"/>
      <c r="M21" s="118"/>
      <c r="N21" s="11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x14ac:dyDescent="0.25">
      <c r="A22" s="167" t="s">
        <v>54</v>
      </c>
      <c r="B22" s="153" t="s">
        <v>343</v>
      </c>
      <c r="C22" s="168" t="s">
        <v>344</v>
      </c>
      <c r="D22" s="267">
        <f>SUM('BEVÉTELEK ÖNK'!D22)</f>
        <v>0</v>
      </c>
      <c r="E22" s="267">
        <f>SUM('BEVÉTELEK TÁRSULÁS'!D22)</f>
        <v>0</v>
      </c>
      <c r="F22" s="267">
        <f>SUM('BEVÉTEL ÓVODA'!D22)</f>
        <v>0</v>
      </c>
      <c r="G22" s="267">
        <f t="shared" si="1"/>
        <v>0</v>
      </c>
      <c r="H22" s="151"/>
      <c r="I22" s="118"/>
      <c r="J22" s="118"/>
      <c r="K22" s="118"/>
      <c r="L22" s="118"/>
      <c r="M22" s="118"/>
      <c r="N22" s="11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x14ac:dyDescent="0.25">
      <c r="A23" s="177" t="s">
        <v>57</v>
      </c>
      <c r="B23" s="190" t="s">
        <v>345</v>
      </c>
      <c r="C23" s="172" t="s">
        <v>346</v>
      </c>
      <c r="D23" s="349">
        <f>SUM('BEVÉTELEK ÖNK'!D23)</f>
        <v>32127349</v>
      </c>
      <c r="E23" s="349">
        <f>SUM('BEVÉTELEK TÁRSULÁS'!E23)</f>
        <v>0</v>
      </c>
      <c r="F23" s="267">
        <f>SUM('BEVÉTEL ÓVODA'!D23)</f>
        <v>0</v>
      </c>
      <c r="G23" s="349">
        <f t="shared" si="1"/>
        <v>32127349</v>
      </c>
      <c r="H23" s="151"/>
      <c r="I23" s="118"/>
      <c r="J23" s="118"/>
      <c r="K23" s="118"/>
      <c r="L23" s="118"/>
      <c r="M23" s="118"/>
      <c r="N23" s="11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25">
      <c r="A24" s="167" t="s">
        <v>60</v>
      </c>
      <c r="B24" s="153" t="s">
        <v>347</v>
      </c>
      <c r="C24" s="168" t="s">
        <v>348</v>
      </c>
      <c r="D24" s="267">
        <f>SUM('BEVÉTELEK ÖNK'!D24)</f>
        <v>0</v>
      </c>
      <c r="E24" s="267">
        <f>SUM('BEVÉTELEK TÁRSULÁS'!D24)</f>
        <v>0</v>
      </c>
      <c r="F24" s="267">
        <f>SUM('BEVÉTEL ÓVODA'!D24)</f>
        <v>0</v>
      </c>
      <c r="G24" s="267">
        <f t="shared" si="1"/>
        <v>0</v>
      </c>
      <c r="H24" s="151"/>
      <c r="I24" s="118"/>
      <c r="J24" s="118"/>
      <c r="K24" s="118"/>
      <c r="L24" s="118"/>
      <c r="M24" s="118"/>
      <c r="N24" s="11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25">
      <c r="A25" s="167" t="s">
        <v>63</v>
      </c>
      <c r="B25" s="153" t="s">
        <v>349</v>
      </c>
      <c r="C25" s="168" t="s">
        <v>350</v>
      </c>
      <c r="D25" s="267">
        <f>SUM('BEVÉTELEK ÖNK'!D25)</f>
        <v>0</v>
      </c>
      <c r="E25" s="267">
        <f>SUM('BEVÉTELEK TÁRSULÁS'!D25)</f>
        <v>0</v>
      </c>
      <c r="F25" s="267">
        <f>SUM('BEVÉTEL ÓVODA'!D25)</f>
        <v>0</v>
      </c>
      <c r="G25" s="267">
        <f t="shared" si="1"/>
        <v>0</v>
      </c>
      <c r="H25" s="151"/>
      <c r="I25" s="118"/>
      <c r="J25" s="118"/>
      <c r="K25" s="118"/>
      <c r="L25" s="118"/>
      <c r="M25" s="118"/>
      <c r="N25" s="11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x14ac:dyDescent="0.25">
      <c r="A26" s="167" t="s">
        <v>66</v>
      </c>
      <c r="B26" s="158" t="s">
        <v>351</v>
      </c>
      <c r="C26" s="170" t="s">
        <v>352</v>
      </c>
      <c r="D26" s="267">
        <f>SUM('BEVÉTELEK ÖNK'!D26)</f>
        <v>0</v>
      </c>
      <c r="E26" s="267">
        <f>SUM('BEVÉTELEK TÁRSULÁS'!D26)</f>
        <v>0</v>
      </c>
      <c r="F26" s="267">
        <f>SUM('BEVÉTEL ÓVODA'!D26)</f>
        <v>0</v>
      </c>
      <c r="G26" s="267">
        <f t="shared" si="1"/>
        <v>0</v>
      </c>
      <c r="H26" s="151"/>
      <c r="I26" s="118"/>
      <c r="J26" s="118"/>
      <c r="K26" s="118"/>
      <c r="L26" s="118"/>
      <c r="M26" s="118"/>
      <c r="N26" s="11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x14ac:dyDescent="0.25">
      <c r="A27" s="167" t="s">
        <v>69</v>
      </c>
      <c r="B27" s="153" t="s">
        <v>353</v>
      </c>
      <c r="C27" s="168" t="s">
        <v>354</v>
      </c>
      <c r="D27" s="267">
        <f>SUM('BEVÉTELEK ÖNK'!D27)</f>
        <v>0</v>
      </c>
      <c r="E27" s="267">
        <f>SUM('BEVÉTELEK TÁRSULÁS'!D27)</f>
        <v>0</v>
      </c>
      <c r="F27" s="267">
        <f>SUM('BEVÉTEL ÓVODA'!D27)</f>
        <v>0</v>
      </c>
      <c r="G27" s="267">
        <f t="shared" si="1"/>
        <v>0</v>
      </c>
      <c r="H27" s="151"/>
      <c r="I27" s="118"/>
      <c r="J27" s="118"/>
      <c r="K27" s="118"/>
      <c r="L27" s="118"/>
      <c r="M27" s="118"/>
      <c r="N27" s="11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x14ac:dyDescent="0.25">
      <c r="A28" s="167" t="s">
        <v>72</v>
      </c>
      <c r="B28" s="153" t="s">
        <v>355</v>
      </c>
      <c r="C28" s="168" t="s">
        <v>356</v>
      </c>
      <c r="D28" s="267">
        <f>SUM('BEVÉTELEK ÖNK'!D28)</f>
        <v>0</v>
      </c>
      <c r="E28" s="267">
        <f>SUM('BEVÉTELEK TÁRSULÁS'!D28)</f>
        <v>0</v>
      </c>
      <c r="F28" s="267">
        <f>SUM('BEVÉTEL ÓVODA'!D28)</f>
        <v>0</v>
      </c>
      <c r="G28" s="267">
        <f t="shared" si="1"/>
        <v>0</v>
      </c>
      <c r="H28" s="151"/>
      <c r="I28" s="118"/>
      <c r="J28" s="118"/>
      <c r="K28" s="118"/>
      <c r="L28" s="118"/>
      <c r="M28" s="118"/>
      <c r="N28" s="11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25">
      <c r="A29" s="167" t="s">
        <v>75</v>
      </c>
      <c r="B29" s="153" t="s">
        <v>357</v>
      </c>
      <c r="C29" s="168" t="s">
        <v>358</v>
      </c>
      <c r="D29" s="267">
        <f>SUM('BEVÉTELEK ÖNK'!D29)</f>
        <v>22910491</v>
      </c>
      <c r="E29" s="267">
        <f>SUM('BEVÉTELEK TÁRSULÁS'!D29)</f>
        <v>0</v>
      </c>
      <c r="F29" s="267">
        <f>SUM('BEVÉTEL ÓVODA'!D29)</f>
        <v>0</v>
      </c>
      <c r="G29" s="267">
        <f t="shared" si="1"/>
        <v>22910491</v>
      </c>
      <c r="H29" s="151"/>
      <c r="I29" s="118"/>
      <c r="J29" s="118"/>
      <c r="K29" s="118"/>
      <c r="L29" s="118"/>
      <c r="M29" s="118"/>
      <c r="N29" s="11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25">
      <c r="A30" s="167" t="s">
        <v>78</v>
      </c>
      <c r="B30" s="153" t="s">
        <v>359</v>
      </c>
      <c r="C30" s="168" t="s">
        <v>360</v>
      </c>
      <c r="D30" s="267">
        <f>SUM('BEVÉTELEK ÖNK'!D30)</f>
        <v>15385294</v>
      </c>
      <c r="E30" s="267">
        <f>SUM('BEVÉTELEK TÁRSULÁS'!D30)</f>
        <v>0</v>
      </c>
      <c r="F30" s="267">
        <f>SUM('BEVÉTEL ÓVODA'!D30)</f>
        <v>0</v>
      </c>
      <c r="G30" s="267">
        <f t="shared" si="1"/>
        <v>15385294</v>
      </c>
      <c r="H30" s="151"/>
      <c r="I30" s="118"/>
      <c r="J30" s="118"/>
      <c r="K30" s="118"/>
      <c r="L30" s="118"/>
      <c r="M30" s="118"/>
      <c r="N30" s="11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25">
      <c r="A31" s="167" t="s">
        <v>81</v>
      </c>
      <c r="B31" s="153" t="s">
        <v>361</v>
      </c>
      <c r="C31" s="168" t="s">
        <v>362</v>
      </c>
      <c r="D31" s="267">
        <f>SUM('BEVÉTELEK ÖNK'!D31)</f>
        <v>0</v>
      </c>
      <c r="E31" s="267">
        <f>SUM('BEVÉTELEK TÁRSULÁS'!D31)</f>
        <v>0</v>
      </c>
      <c r="F31" s="267">
        <f>SUM('BEVÉTEL ÓVODA'!D31)</f>
        <v>0</v>
      </c>
      <c r="G31" s="267">
        <f t="shared" si="1"/>
        <v>0</v>
      </c>
      <c r="H31" s="151"/>
      <c r="I31" s="118"/>
      <c r="J31" s="118"/>
      <c r="K31" s="118"/>
      <c r="L31" s="118"/>
      <c r="M31" s="118"/>
      <c r="N31" s="11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x14ac:dyDescent="0.25">
      <c r="A32" s="167" t="s">
        <v>84</v>
      </c>
      <c r="B32" s="153" t="s">
        <v>363</v>
      </c>
      <c r="C32" s="168" t="s">
        <v>364</v>
      </c>
      <c r="D32" s="267">
        <f>SUM('BEVÉTELEK ÖNK'!D32)</f>
        <v>0</v>
      </c>
      <c r="E32" s="267">
        <f>SUM('BEVÉTELEK TÁRSULÁS'!D32)</f>
        <v>0</v>
      </c>
      <c r="F32" s="267">
        <f>SUM('BEVÉTEL ÓVODA'!D32)</f>
        <v>0</v>
      </c>
      <c r="G32" s="267">
        <f t="shared" si="1"/>
        <v>0</v>
      </c>
      <c r="H32" s="151"/>
      <c r="I32" s="118"/>
      <c r="J32" s="118"/>
      <c r="K32" s="118"/>
      <c r="L32" s="118"/>
      <c r="M32" s="118"/>
      <c r="N32" s="11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25">
      <c r="A33" s="167" t="s">
        <v>87</v>
      </c>
      <c r="B33" s="153" t="s">
        <v>365</v>
      </c>
      <c r="C33" s="168" t="s">
        <v>366</v>
      </c>
      <c r="D33" s="267">
        <f>SUM('BEVÉTELEK ÖNK'!D33)</f>
        <v>3229810</v>
      </c>
      <c r="E33" s="267">
        <f>SUM('BEVÉTELEK TÁRSULÁS'!D33)</f>
        <v>0</v>
      </c>
      <c r="F33" s="267">
        <f>SUM('BEVÉTEL ÓVODA'!D33)</f>
        <v>0</v>
      </c>
      <c r="G33" s="267">
        <f t="shared" si="1"/>
        <v>3229810</v>
      </c>
      <c r="H33" s="151"/>
      <c r="I33" s="118"/>
      <c r="J33" s="118"/>
      <c r="K33" s="118"/>
      <c r="L33" s="118"/>
      <c r="M33" s="118"/>
      <c r="N33" s="11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167" t="s">
        <v>90</v>
      </c>
      <c r="B34" s="153" t="s">
        <v>367</v>
      </c>
      <c r="C34" s="168" t="s">
        <v>368</v>
      </c>
      <c r="D34" s="267">
        <f>SUM('BEVÉTELEK ÖNK'!D34)</f>
        <v>0</v>
      </c>
      <c r="E34" s="267">
        <f>SUM('BEVÉTELEK TÁRSULÁS'!D34)</f>
        <v>0</v>
      </c>
      <c r="F34" s="267">
        <f>SUM('BEVÉTEL ÓVODA'!D34)</f>
        <v>0</v>
      </c>
      <c r="G34" s="267">
        <f t="shared" si="1"/>
        <v>0</v>
      </c>
      <c r="H34" s="151"/>
      <c r="I34" s="118"/>
      <c r="J34" s="118"/>
      <c r="K34" s="118"/>
      <c r="L34" s="118"/>
      <c r="M34" s="118"/>
      <c r="N34" s="11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167" t="s">
        <v>93</v>
      </c>
      <c r="B35" s="158" t="s">
        <v>369</v>
      </c>
      <c r="C35" s="170" t="s">
        <v>370</v>
      </c>
      <c r="D35" s="267">
        <f>SUM('BEVÉTELEK ÖNK'!D35)</f>
        <v>18615104</v>
      </c>
      <c r="E35" s="267">
        <f>SUM('BEVÉTELEK TÁRSULÁS'!D35)</f>
        <v>0</v>
      </c>
      <c r="F35" s="267">
        <f>SUM('BEVÉTEL ÓVODA'!D35)</f>
        <v>0</v>
      </c>
      <c r="G35" s="267">
        <f t="shared" si="1"/>
        <v>18615104</v>
      </c>
      <c r="H35" s="151"/>
      <c r="I35" s="118"/>
      <c r="J35" s="118"/>
      <c r="K35" s="118"/>
      <c r="L35" s="118"/>
      <c r="M35" s="118"/>
      <c r="N35" s="11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167" t="s">
        <v>96</v>
      </c>
      <c r="B36" s="153" t="s">
        <v>371</v>
      </c>
      <c r="C36" s="168" t="s">
        <v>372</v>
      </c>
      <c r="D36" s="267">
        <f>SUM('BEVÉTELEK ÖNK'!D36)</f>
        <v>49870</v>
      </c>
      <c r="E36" s="267">
        <f>SUM('BEVÉTELEK TÁRSULÁS'!D36)</f>
        <v>0</v>
      </c>
      <c r="F36" s="267">
        <f>SUM('BEVÉTEL ÓVODA'!D36)</f>
        <v>0</v>
      </c>
      <c r="G36" s="267">
        <f t="shared" si="1"/>
        <v>49870</v>
      </c>
      <c r="H36" s="151"/>
      <c r="I36" s="118"/>
      <c r="J36" s="118"/>
      <c r="K36" s="118"/>
      <c r="L36" s="118"/>
      <c r="M36" s="118"/>
      <c r="N36" s="11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177" t="s">
        <v>99</v>
      </c>
      <c r="B37" s="190" t="s">
        <v>373</v>
      </c>
      <c r="C37" s="172" t="s">
        <v>374</v>
      </c>
      <c r="D37" s="349">
        <f>SUM('BEVÉTELEK ÖNK'!D37)</f>
        <v>41575465</v>
      </c>
      <c r="E37" s="349">
        <f>SUM('BEVÉTELEK TÁRSULÁS'!E37)</f>
        <v>0</v>
      </c>
      <c r="F37" s="267">
        <f>SUM('BEVÉTEL ÓVODA'!D37)</f>
        <v>0</v>
      </c>
      <c r="G37" s="349">
        <f>SUM(G26+G27+G28+G29+G35+G36)</f>
        <v>41575465</v>
      </c>
      <c r="H37" s="151"/>
      <c r="I37" s="118"/>
      <c r="J37" s="118"/>
      <c r="K37" s="118"/>
      <c r="L37" s="118"/>
      <c r="M37" s="118"/>
      <c r="N37" s="11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A38" s="167" t="s">
        <v>102</v>
      </c>
      <c r="B38" s="163" t="s">
        <v>375</v>
      </c>
      <c r="C38" s="168" t="s">
        <v>376</v>
      </c>
      <c r="D38" s="267">
        <f>SUM('BEVÉTELEK ÖNK'!D38)</f>
        <v>0</v>
      </c>
      <c r="E38" s="267">
        <f>SUM('BEVÉTELEK TÁRSULÁS'!D38)</f>
        <v>0</v>
      </c>
      <c r="F38" s="267">
        <f>SUM('BEVÉTEL ÓVODA'!D38)</f>
        <v>0</v>
      </c>
      <c r="G38" s="267">
        <f t="shared" ref="G38:G52" si="2">SUM(D38:F38)</f>
        <v>0</v>
      </c>
      <c r="H38" s="151"/>
      <c r="I38" s="118"/>
      <c r="J38" s="118"/>
      <c r="K38" s="118"/>
      <c r="L38" s="118"/>
      <c r="M38" s="118"/>
      <c r="N38" s="11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A39" s="167" t="s">
        <v>105</v>
      </c>
      <c r="B39" s="163" t="s">
        <v>377</v>
      </c>
      <c r="C39" s="168" t="s">
        <v>378</v>
      </c>
      <c r="D39" s="267">
        <f>SUM('BEVÉTELEK ÖNK'!D39)</f>
        <v>18650000</v>
      </c>
      <c r="E39" s="267">
        <f>SUM('BEVÉTELEK TÁRSULÁS'!D39)</f>
        <v>0</v>
      </c>
      <c r="F39" s="267">
        <f>SUM('BEVÉTEL ÓVODA'!D39)</f>
        <v>16618151</v>
      </c>
      <c r="G39" s="267">
        <f t="shared" si="2"/>
        <v>35268151</v>
      </c>
      <c r="H39" s="151"/>
      <c r="I39" s="118"/>
      <c r="J39" s="118"/>
      <c r="K39" s="118"/>
      <c r="L39" s="118"/>
      <c r="M39" s="118"/>
      <c r="N39" s="11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A40" s="167" t="s">
        <v>108</v>
      </c>
      <c r="B40" s="163" t="s">
        <v>379</v>
      </c>
      <c r="C40" s="168" t="s">
        <v>380</v>
      </c>
      <c r="D40" s="267">
        <f>SUM('BEVÉTELEK ÖNK'!D40)</f>
        <v>0</v>
      </c>
      <c r="E40" s="267">
        <f>SUM('BEVÉTELEK TÁRSULÁS'!D40)</f>
        <v>0</v>
      </c>
      <c r="F40" s="267">
        <f>SUM('BEVÉTEL ÓVODA'!D40)</f>
        <v>0</v>
      </c>
      <c r="G40" s="267">
        <f t="shared" si="2"/>
        <v>0</v>
      </c>
      <c r="H40" s="151"/>
      <c r="I40" s="118"/>
      <c r="J40" s="118"/>
      <c r="K40" s="118"/>
      <c r="L40" s="118"/>
      <c r="M40" s="118"/>
      <c r="N40" s="11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A41" s="167" t="s">
        <v>111</v>
      </c>
      <c r="B41" s="163" t="s">
        <v>381</v>
      </c>
      <c r="C41" s="168" t="s">
        <v>382</v>
      </c>
      <c r="D41" s="267">
        <f>SUM('BEVÉTELEK ÖNK'!D41)</f>
        <v>50000000</v>
      </c>
      <c r="E41" s="267">
        <f>SUM('BEVÉTELEK TÁRSULÁS'!D41)</f>
        <v>0</v>
      </c>
      <c r="F41" s="267">
        <f>SUM('BEVÉTEL ÓVODA'!D41)</f>
        <v>0</v>
      </c>
      <c r="G41" s="267">
        <f t="shared" si="2"/>
        <v>50000000</v>
      </c>
      <c r="H41" s="151"/>
      <c r="I41" s="118"/>
      <c r="J41" s="118"/>
      <c r="K41" s="118"/>
      <c r="L41" s="118"/>
      <c r="M41" s="118"/>
      <c r="N41" s="11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A42" s="167" t="s">
        <v>114</v>
      </c>
      <c r="B42" s="163" t="s">
        <v>383</v>
      </c>
      <c r="C42" s="168" t="s">
        <v>384</v>
      </c>
      <c r="D42" s="267">
        <f>SUM('BEVÉTELEK ÖNK'!D42)</f>
        <v>0</v>
      </c>
      <c r="E42" s="267">
        <f>SUM('BEVÉTELEK TÁRSULÁS'!D42)</f>
        <v>0</v>
      </c>
      <c r="F42" s="267">
        <f>SUM('BEVÉTEL ÓVODA'!D42)</f>
        <v>2460886</v>
      </c>
      <c r="G42" s="267">
        <f t="shared" si="2"/>
        <v>2460886</v>
      </c>
      <c r="H42" s="151"/>
      <c r="I42" s="118"/>
      <c r="J42" s="118"/>
      <c r="K42" s="118"/>
      <c r="L42" s="118"/>
      <c r="M42" s="118"/>
      <c r="N42" s="11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A43" s="167" t="s">
        <v>117</v>
      </c>
      <c r="B43" s="163" t="s">
        <v>385</v>
      </c>
      <c r="C43" s="168" t="s">
        <v>386</v>
      </c>
      <c r="D43" s="267">
        <f>SUM('BEVÉTELEK ÖNK'!D43)</f>
        <v>4295000</v>
      </c>
      <c r="E43" s="267">
        <f>SUM('BEVÉTELEK TÁRSULÁS'!D43)</f>
        <v>0</v>
      </c>
      <c r="F43" s="267">
        <f>SUM('BEVÉTEL ÓVODA'!D43)</f>
        <v>5151345</v>
      </c>
      <c r="G43" s="267">
        <f t="shared" si="2"/>
        <v>9446345</v>
      </c>
      <c r="H43" s="151"/>
      <c r="I43" s="118"/>
      <c r="J43" s="118"/>
      <c r="K43" s="118"/>
      <c r="L43" s="118"/>
      <c r="M43" s="118"/>
      <c r="N43" s="11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A44" s="167" t="s">
        <v>120</v>
      </c>
      <c r="B44" s="163" t="s">
        <v>387</v>
      </c>
      <c r="C44" s="168" t="s">
        <v>388</v>
      </c>
      <c r="D44" s="267">
        <f>SUM('BEVÉTELEK ÖNK'!D44)</f>
        <v>0</v>
      </c>
      <c r="E44" s="267">
        <f>SUM('BEVÉTELEK TÁRSULÁS'!D44)</f>
        <v>0</v>
      </c>
      <c r="F44" s="267">
        <f>SUM('BEVÉTEL ÓVODA'!D44)</f>
        <v>0</v>
      </c>
      <c r="G44" s="267">
        <f t="shared" si="2"/>
        <v>0</v>
      </c>
      <c r="H44" s="151"/>
      <c r="I44" s="118"/>
      <c r="J44" s="118"/>
      <c r="K44" s="118"/>
      <c r="L44" s="118"/>
      <c r="M44" s="118"/>
      <c r="N44" s="11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A45" s="167" t="s">
        <v>123</v>
      </c>
      <c r="B45" s="163" t="s">
        <v>389</v>
      </c>
      <c r="C45" s="168" t="s">
        <v>390</v>
      </c>
      <c r="D45" s="267">
        <f>SUM('BEVÉTELEK ÖNK'!D45)</f>
        <v>0</v>
      </c>
      <c r="E45" s="267">
        <f>SUM('BEVÉTELEK TÁRSULÁS'!D45)</f>
        <v>0</v>
      </c>
      <c r="F45" s="267">
        <f>SUM('BEVÉTEL ÓVODA'!D45)</f>
        <v>0</v>
      </c>
      <c r="G45" s="267">
        <f t="shared" si="2"/>
        <v>0</v>
      </c>
      <c r="H45" s="151"/>
      <c r="I45" s="118"/>
      <c r="J45" s="118"/>
      <c r="K45" s="118"/>
      <c r="L45" s="118"/>
      <c r="M45" s="118"/>
      <c r="N45" s="11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A46" s="167">
        <v>42</v>
      </c>
      <c r="B46" s="163" t="s">
        <v>391</v>
      </c>
      <c r="C46" s="168" t="s">
        <v>392</v>
      </c>
      <c r="D46" s="267">
        <f>SUM('BEVÉTELEK ÖNK'!D46)</f>
        <v>0</v>
      </c>
      <c r="E46" s="267">
        <f>SUM('BEVÉTELEK TÁRSULÁS'!D46)</f>
        <v>0</v>
      </c>
      <c r="F46" s="267">
        <f>SUM('BEVÉTEL ÓVODA'!D46)</f>
        <v>0</v>
      </c>
      <c r="G46" s="267">
        <f t="shared" si="2"/>
        <v>0</v>
      </c>
      <c r="H46" s="151"/>
      <c r="I46" s="118"/>
      <c r="J46" s="118"/>
      <c r="K46" s="118"/>
      <c r="L46" s="118"/>
      <c r="M46" s="118"/>
      <c r="N46" s="11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A47" s="167">
        <v>43</v>
      </c>
      <c r="B47" s="169" t="s">
        <v>393</v>
      </c>
      <c r="C47" s="170" t="s">
        <v>394</v>
      </c>
      <c r="D47" s="267">
        <f>SUM('BEVÉTELEK ÖNK'!D47)</f>
        <v>0</v>
      </c>
      <c r="E47" s="267">
        <f>SUM('BEVÉTELEK TÁRSULÁS'!D47)</f>
        <v>0</v>
      </c>
      <c r="F47" s="267">
        <f>SUM('BEVÉTEL ÓVODA'!D47)</f>
        <v>0</v>
      </c>
      <c r="G47" s="267">
        <f t="shared" si="2"/>
        <v>0</v>
      </c>
      <c r="H47" s="151"/>
      <c r="I47" s="118"/>
      <c r="J47" s="118"/>
      <c r="K47" s="118"/>
      <c r="L47" s="118"/>
      <c r="M47" s="118"/>
      <c r="N47" s="11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A48" s="167">
        <v>44</v>
      </c>
      <c r="B48" s="163" t="s">
        <v>395</v>
      </c>
      <c r="C48" s="168" t="s">
        <v>396</v>
      </c>
      <c r="D48" s="267">
        <f>SUM('BEVÉTELEK ÖNK'!D48)</f>
        <v>0</v>
      </c>
      <c r="E48" s="267">
        <f>SUM('BEVÉTELEK TÁRSULÁS'!D48)</f>
        <v>0</v>
      </c>
      <c r="F48" s="267">
        <f>SUM('BEVÉTEL ÓVODA'!D48)</f>
        <v>0</v>
      </c>
      <c r="G48" s="267">
        <f t="shared" si="2"/>
        <v>0</v>
      </c>
      <c r="H48" s="151"/>
      <c r="I48" s="118"/>
      <c r="J48" s="118"/>
      <c r="K48" s="118"/>
      <c r="L48" s="118"/>
      <c r="M48" s="118"/>
      <c r="N48" s="11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x14ac:dyDescent="0.25">
      <c r="A49" s="167">
        <v>45</v>
      </c>
      <c r="B49" s="163" t="s">
        <v>397</v>
      </c>
      <c r="C49" s="168" t="s">
        <v>398</v>
      </c>
      <c r="D49" s="267">
        <f>SUM('BEVÉTELEK ÖNK'!D49)</f>
        <v>0</v>
      </c>
      <c r="E49" s="267">
        <f>SUM('BEVÉTELEK TÁRSULÁS'!D49)</f>
        <v>0</v>
      </c>
      <c r="F49" s="267">
        <f>SUM('BEVÉTEL ÓVODA'!D49)</f>
        <v>0</v>
      </c>
      <c r="G49" s="267">
        <f t="shared" si="2"/>
        <v>0</v>
      </c>
      <c r="H49" s="151"/>
      <c r="I49" s="118"/>
      <c r="J49" s="118"/>
      <c r="K49" s="118"/>
      <c r="L49" s="118"/>
      <c r="M49" s="118"/>
      <c r="N49" s="11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25">
      <c r="A50" s="167" t="s">
        <v>138</v>
      </c>
      <c r="B50" s="169" t="s">
        <v>399</v>
      </c>
      <c r="C50" s="170" t="s">
        <v>400</v>
      </c>
      <c r="D50" s="267">
        <f>SUM('BEVÉTELEK ÖNK'!D50)</f>
        <v>0</v>
      </c>
      <c r="E50" s="267">
        <f>SUM('BEVÉTELEK TÁRSULÁS'!D50)</f>
        <v>0</v>
      </c>
      <c r="F50" s="267">
        <f>SUM('BEVÉTEL ÓVODA'!D50)</f>
        <v>0</v>
      </c>
      <c r="G50" s="267">
        <f t="shared" si="2"/>
        <v>0</v>
      </c>
      <c r="H50" s="151"/>
      <c r="I50" s="118"/>
      <c r="J50" s="118"/>
      <c r="K50" s="118"/>
      <c r="L50" s="118"/>
      <c r="M50" s="118"/>
      <c r="N50" s="11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25">
      <c r="A51" s="167" t="s">
        <v>141</v>
      </c>
      <c r="B51" s="163" t="s">
        <v>401</v>
      </c>
      <c r="C51" s="168" t="s">
        <v>402</v>
      </c>
      <c r="D51" s="267">
        <f>SUM('BEVÉTELEK ÖNK'!D51)</f>
        <v>0</v>
      </c>
      <c r="E51" s="267">
        <f>SUM('BEVÉTELEK TÁRSULÁS'!D51)</f>
        <v>0</v>
      </c>
      <c r="F51" s="267">
        <f>SUM('BEVÉTEL ÓVODA'!D51)</f>
        <v>0</v>
      </c>
      <c r="G51" s="267">
        <f t="shared" si="2"/>
        <v>0</v>
      </c>
      <c r="H51" s="151"/>
      <c r="I51" s="118"/>
      <c r="J51" s="118"/>
      <c r="K51" s="118"/>
      <c r="L51" s="118"/>
      <c r="M51" s="118"/>
      <c r="N51" s="11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25">
      <c r="A52" s="167" t="s">
        <v>144</v>
      </c>
      <c r="B52" s="163" t="s">
        <v>403</v>
      </c>
      <c r="C52" s="168" t="s">
        <v>404</v>
      </c>
      <c r="D52" s="267">
        <f>SUM('BEVÉTELEK ÖNK'!D52)</f>
        <v>800000</v>
      </c>
      <c r="E52" s="267">
        <f>SUM('BEVÉTELEK TÁRSULÁS'!D52)</f>
        <v>0</v>
      </c>
      <c r="F52" s="267">
        <f>SUM('BEVÉTEL ÓVODA'!D52)</f>
        <v>0</v>
      </c>
      <c r="G52" s="267">
        <f t="shared" si="2"/>
        <v>800000</v>
      </c>
      <c r="H52" s="151"/>
      <c r="I52" s="118"/>
      <c r="J52" s="118"/>
      <c r="K52" s="118"/>
      <c r="L52" s="118"/>
      <c r="M52" s="118"/>
      <c r="N52" s="11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25">
      <c r="A53" s="177" t="s">
        <v>147</v>
      </c>
      <c r="B53" s="190" t="s">
        <v>405</v>
      </c>
      <c r="C53" s="172" t="s">
        <v>406</v>
      </c>
      <c r="D53" s="349">
        <f>SUM('BEVÉTELEK ÖNK'!D53)</f>
        <v>73745000</v>
      </c>
      <c r="E53" s="349">
        <f>SUM('BEVÉTELEK TÁRSULÁS'!E53)</f>
        <v>0</v>
      </c>
      <c r="F53" s="267">
        <f>SUM('BEVÉTEL ÓVODA'!D53)</f>
        <v>24230382</v>
      </c>
      <c r="G53" s="349">
        <f>SUM(G38+G39+G40+G41+G42+G43+G44+G47+G50+G51+G52)</f>
        <v>97975382</v>
      </c>
      <c r="H53" s="151"/>
      <c r="I53" s="118"/>
      <c r="J53" s="118"/>
      <c r="K53" s="118"/>
      <c r="L53" s="118"/>
      <c r="M53" s="118"/>
      <c r="N53" s="11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s="428" customFormat="1" ht="12" x14ac:dyDescent="0.2">
      <c r="A54" s="421" t="s">
        <v>150</v>
      </c>
      <c r="B54" s="412" t="s">
        <v>407</v>
      </c>
      <c r="C54" s="422" t="s">
        <v>408</v>
      </c>
      <c r="D54" s="423">
        <f>SUM('BEVÉTELEK ÖNK'!D54)</f>
        <v>0</v>
      </c>
      <c r="E54" s="423">
        <f>SUM('BEVÉTELEK TÁRSULÁS'!D54)</f>
        <v>0</v>
      </c>
      <c r="F54" s="423">
        <f>SUM('BEVÉTEL ÓVODA'!D54)</f>
        <v>0</v>
      </c>
      <c r="G54" s="423">
        <f>SUM(D54:F54)</f>
        <v>0</v>
      </c>
      <c r="H54" s="425"/>
      <c r="I54" s="426"/>
      <c r="J54" s="426"/>
      <c r="K54" s="426"/>
      <c r="L54" s="426"/>
      <c r="M54" s="426"/>
      <c r="N54" s="426"/>
      <c r="O54" s="427"/>
      <c r="P54" s="427"/>
      <c r="Q54" s="427"/>
      <c r="R54" s="427"/>
      <c r="S54" s="427"/>
      <c r="T54" s="427"/>
      <c r="U54" s="427"/>
      <c r="V54" s="427"/>
      <c r="W54" s="427"/>
      <c r="X54" s="427"/>
      <c r="Y54" s="427"/>
      <c r="Z54" s="427"/>
      <c r="AA54" s="427"/>
      <c r="AB54" s="427"/>
      <c r="AC54" s="427"/>
      <c r="AD54" s="427"/>
      <c r="AE54" s="427"/>
      <c r="AF54" s="427"/>
      <c r="AG54" s="427"/>
    </row>
    <row r="55" spans="1:33" s="428" customFormat="1" ht="12" x14ac:dyDescent="0.2">
      <c r="A55" s="421" t="s">
        <v>153</v>
      </c>
      <c r="B55" s="412" t="s">
        <v>409</v>
      </c>
      <c r="C55" s="422" t="s">
        <v>410</v>
      </c>
      <c r="D55" s="423">
        <f>SUM('BEVÉTELEK ÖNK'!D55)</f>
        <v>0</v>
      </c>
      <c r="E55" s="423">
        <f>SUM('BEVÉTELEK TÁRSULÁS'!D55)</f>
        <v>0</v>
      </c>
      <c r="F55" s="423">
        <f>SUM('BEVÉTEL ÓVODA'!D55)</f>
        <v>0</v>
      </c>
      <c r="G55" s="423">
        <f>SUM(D55:F55)</f>
        <v>0</v>
      </c>
      <c r="H55" s="425"/>
      <c r="I55" s="426"/>
      <c r="J55" s="426"/>
      <c r="K55" s="426"/>
      <c r="L55" s="426"/>
      <c r="M55" s="426"/>
      <c r="N55" s="426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7"/>
      <c r="AC55" s="427"/>
      <c r="AD55" s="427"/>
      <c r="AE55" s="427"/>
      <c r="AF55" s="427"/>
      <c r="AG55" s="427"/>
    </row>
    <row r="56" spans="1:33" s="428" customFormat="1" ht="12" x14ac:dyDescent="0.2">
      <c r="A56" s="421" t="s">
        <v>156</v>
      </c>
      <c r="B56" s="412" t="s">
        <v>411</v>
      </c>
      <c r="C56" s="422" t="s">
        <v>412</v>
      </c>
      <c r="D56" s="423">
        <f>SUM('BEVÉTELEK ÖNK'!D56)</f>
        <v>0</v>
      </c>
      <c r="E56" s="423">
        <f>SUM('BEVÉTELEK TÁRSULÁS'!D56)</f>
        <v>0</v>
      </c>
      <c r="F56" s="423">
        <f>SUM('BEVÉTEL ÓVODA'!D56)</f>
        <v>0</v>
      </c>
      <c r="G56" s="423">
        <f>SUM(D56:F56)</f>
        <v>0</v>
      </c>
      <c r="H56" s="425"/>
      <c r="I56" s="426"/>
      <c r="J56" s="426"/>
      <c r="K56" s="426"/>
      <c r="L56" s="426"/>
      <c r="M56" s="426"/>
      <c r="N56" s="426"/>
      <c r="O56" s="427"/>
      <c r="P56" s="427"/>
      <c r="Q56" s="427"/>
      <c r="R56" s="427"/>
      <c r="S56" s="427"/>
      <c r="T56" s="427"/>
      <c r="U56" s="427"/>
      <c r="V56" s="427"/>
      <c r="W56" s="427"/>
      <c r="X56" s="427"/>
      <c r="Y56" s="427"/>
      <c r="Z56" s="427"/>
      <c r="AA56" s="427"/>
      <c r="AB56" s="427"/>
      <c r="AC56" s="427"/>
      <c r="AD56" s="427"/>
      <c r="AE56" s="427"/>
      <c r="AF56" s="427"/>
      <c r="AG56" s="427"/>
    </row>
    <row r="57" spans="1:33" s="428" customFormat="1" ht="12" x14ac:dyDescent="0.2">
      <c r="A57" s="421" t="s">
        <v>159</v>
      </c>
      <c r="B57" s="412" t="s">
        <v>413</v>
      </c>
      <c r="C57" s="422" t="s">
        <v>414</v>
      </c>
      <c r="D57" s="423">
        <f>SUM('BEVÉTELEK ÖNK'!D57)</f>
        <v>0</v>
      </c>
      <c r="E57" s="423">
        <f>SUM('BEVÉTELEK TÁRSULÁS'!D57)</f>
        <v>0</v>
      </c>
      <c r="F57" s="423">
        <f>SUM('BEVÉTEL ÓVODA'!D57)</f>
        <v>0</v>
      </c>
      <c r="G57" s="423">
        <f>SUM(D57:F57)</f>
        <v>0</v>
      </c>
      <c r="H57" s="425"/>
      <c r="I57" s="426"/>
      <c r="J57" s="426"/>
      <c r="K57" s="426"/>
      <c r="L57" s="426"/>
      <c r="M57" s="426"/>
      <c r="N57" s="426"/>
      <c r="O57" s="427"/>
      <c r="P57" s="427"/>
      <c r="Q57" s="427"/>
      <c r="R57" s="427"/>
      <c r="S57" s="427"/>
      <c r="T57" s="427"/>
      <c r="U57" s="427"/>
      <c r="V57" s="427"/>
      <c r="W57" s="427"/>
      <c r="X57" s="427"/>
      <c r="Y57" s="427"/>
      <c r="Z57" s="427"/>
      <c r="AA57" s="427"/>
      <c r="AB57" s="427"/>
      <c r="AC57" s="427"/>
      <c r="AD57" s="427"/>
      <c r="AE57" s="427"/>
      <c r="AF57" s="427"/>
      <c r="AG57" s="427"/>
    </row>
    <row r="58" spans="1:33" s="428" customFormat="1" ht="12" x14ac:dyDescent="0.2">
      <c r="A58" s="421" t="s">
        <v>162</v>
      </c>
      <c r="B58" s="412" t="s">
        <v>415</v>
      </c>
      <c r="C58" s="422" t="s">
        <v>416</v>
      </c>
      <c r="D58" s="423">
        <f>SUM('BEVÉTELEK ÖNK'!D58)</f>
        <v>0</v>
      </c>
      <c r="E58" s="423">
        <f>SUM('BEVÉTELEK TÁRSULÁS'!D58)</f>
        <v>0</v>
      </c>
      <c r="F58" s="423">
        <f>SUM('BEVÉTEL ÓVODA'!D58)</f>
        <v>0</v>
      </c>
      <c r="G58" s="423">
        <f>SUM(D58:F58)</f>
        <v>0</v>
      </c>
      <c r="H58" s="425"/>
      <c r="I58" s="426"/>
      <c r="J58" s="426"/>
      <c r="K58" s="426"/>
      <c r="L58" s="426"/>
      <c r="M58" s="426"/>
      <c r="N58" s="426"/>
      <c r="O58" s="427"/>
      <c r="P58" s="427"/>
      <c r="Q58" s="427"/>
      <c r="R58" s="427"/>
      <c r="S58" s="427"/>
      <c r="T58" s="427"/>
      <c r="U58" s="427"/>
      <c r="V58" s="427"/>
      <c r="W58" s="427"/>
      <c r="X58" s="427"/>
      <c r="Y58" s="427"/>
      <c r="Z58" s="427"/>
      <c r="AA58" s="427"/>
      <c r="AB58" s="427"/>
      <c r="AC58" s="427"/>
      <c r="AD58" s="427"/>
      <c r="AE58" s="427"/>
      <c r="AF58" s="427"/>
      <c r="AG58" s="427"/>
    </row>
    <row r="59" spans="1:33" s="428" customFormat="1" ht="12" x14ac:dyDescent="0.2">
      <c r="A59" s="429" t="s">
        <v>165</v>
      </c>
      <c r="B59" s="430" t="s">
        <v>417</v>
      </c>
      <c r="C59" s="431" t="s">
        <v>418</v>
      </c>
      <c r="D59" s="432">
        <f>SUM('BEVÉTELEK ÖNK'!D59)</f>
        <v>0</v>
      </c>
      <c r="E59" s="432">
        <f>SUM('BEVÉTELEK TÁRSULÁS'!E59)</f>
        <v>0</v>
      </c>
      <c r="F59" s="423">
        <f>SUM('BEVÉTEL ÓVODA'!D59)</f>
        <v>0</v>
      </c>
      <c r="G59" s="432">
        <f>SUM(G54:G58)</f>
        <v>0</v>
      </c>
      <c r="H59" s="425"/>
      <c r="I59" s="426"/>
      <c r="J59" s="426"/>
      <c r="K59" s="426"/>
      <c r="L59" s="426"/>
      <c r="M59" s="426"/>
      <c r="N59" s="426"/>
      <c r="O59" s="427"/>
      <c r="P59" s="427"/>
      <c r="Q59" s="427"/>
      <c r="R59" s="427"/>
      <c r="S59" s="427"/>
      <c r="T59" s="427"/>
      <c r="U59" s="427"/>
      <c r="V59" s="427"/>
      <c r="W59" s="427"/>
      <c r="X59" s="427"/>
      <c r="Y59" s="427"/>
      <c r="Z59" s="427"/>
      <c r="AA59" s="427"/>
      <c r="AB59" s="427"/>
      <c r="AC59" s="427"/>
      <c r="AD59" s="427"/>
      <c r="AE59" s="427"/>
      <c r="AF59" s="427"/>
      <c r="AG59" s="427"/>
    </row>
    <row r="60" spans="1:33" s="428" customFormat="1" ht="12" x14ac:dyDescent="0.2">
      <c r="A60" s="421" t="s">
        <v>419</v>
      </c>
      <c r="B60" s="412" t="s">
        <v>420</v>
      </c>
      <c r="C60" s="422" t="s">
        <v>421</v>
      </c>
      <c r="D60" s="423">
        <f>SUM('BEVÉTELEK ÖNK'!D60)</f>
        <v>0</v>
      </c>
      <c r="E60" s="423">
        <f>SUM('BEVÉTELEK TÁRSULÁS'!D60)</f>
        <v>0</v>
      </c>
      <c r="F60" s="423">
        <f>SUM('BEVÉTEL ÓVODA'!D60)</f>
        <v>0</v>
      </c>
      <c r="G60" s="423">
        <f>SUM(D60:F60)</f>
        <v>0</v>
      </c>
      <c r="H60" s="425"/>
      <c r="I60" s="426"/>
      <c r="J60" s="426"/>
      <c r="K60" s="426"/>
      <c r="L60" s="426"/>
      <c r="M60" s="426"/>
      <c r="N60" s="426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7"/>
      <c r="AC60" s="427"/>
      <c r="AD60" s="427"/>
      <c r="AE60" s="427"/>
      <c r="AF60" s="427"/>
      <c r="AG60" s="427"/>
    </row>
    <row r="61" spans="1:33" s="428" customFormat="1" ht="12" x14ac:dyDescent="0.2">
      <c r="A61" s="421" t="s">
        <v>422</v>
      </c>
      <c r="B61" s="412" t="s">
        <v>423</v>
      </c>
      <c r="C61" s="422" t="s">
        <v>424</v>
      </c>
      <c r="D61" s="423">
        <f>SUM('BEVÉTELEK ÖNK'!D61)</f>
        <v>0</v>
      </c>
      <c r="E61" s="423">
        <f>SUM('BEVÉTELEK TÁRSULÁS'!D61)</f>
        <v>0</v>
      </c>
      <c r="F61" s="423">
        <f>SUM('BEVÉTEL ÓVODA'!D61)</f>
        <v>0</v>
      </c>
      <c r="G61" s="423">
        <f>SUM(D61:F61)</f>
        <v>0</v>
      </c>
      <c r="H61" s="425"/>
      <c r="I61" s="426"/>
      <c r="J61" s="426"/>
      <c r="K61" s="426"/>
      <c r="L61" s="426"/>
      <c r="M61" s="426"/>
      <c r="N61" s="426"/>
      <c r="O61" s="427"/>
      <c r="P61" s="427"/>
      <c r="Q61" s="427"/>
      <c r="R61" s="427"/>
      <c r="S61" s="427"/>
      <c r="T61" s="427"/>
      <c r="U61" s="427"/>
      <c r="V61" s="427"/>
      <c r="W61" s="427"/>
      <c r="X61" s="427"/>
      <c r="Y61" s="427"/>
      <c r="Z61" s="427"/>
      <c r="AA61" s="427"/>
      <c r="AB61" s="427"/>
      <c r="AC61" s="427"/>
      <c r="AD61" s="427"/>
      <c r="AE61" s="427"/>
      <c r="AF61" s="427"/>
      <c r="AG61" s="427"/>
    </row>
    <row r="62" spans="1:33" s="428" customFormat="1" ht="12" x14ac:dyDescent="0.2">
      <c r="A62" s="421" t="s">
        <v>425</v>
      </c>
      <c r="B62" s="413" t="s">
        <v>426</v>
      </c>
      <c r="C62" s="422" t="s">
        <v>427</v>
      </c>
      <c r="D62" s="423">
        <f>SUM('BEVÉTELEK ÖNK'!D62)</f>
        <v>0</v>
      </c>
      <c r="E62" s="423">
        <f>SUM('BEVÉTELEK TÁRSULÁS'!D62)</f>
        <v>0</v>
      </c>
      <c r="F62" s="423">
        <f>SUM('BEVÉTEL ÓVODA'!D62)</f>
        <v>0</v>
      </c>
      <c r="G62" s="423">
        <f>SUM(D62:F62)</f>
        <v>0</v>
      </c>
      <c r="H62" s="425"/>
      <c r="I62" s="426"/>
      <c r="J62" s="426"/>
      <c r="K62" s="426"/>
      <c r="L62" s="426"/>
      <c r="M62" s="426"/>
      <c r="N62" s="426"/>
      <c r="O62" s="427"/>
      <c r="P62" s="427"/>
      <c r="Q62" s="427"/>
      <c r="R62" s="427"/>
      <c r="S62" s="427"/>
      <c r="T62" s="427"/>
      <c r="U62" s="427"/>
      <c r="V62" s="427"/>
      <c r="W62" s="427"/>
      <c r="X62" s="427"/>
      <c r="Y62" s="427"/>
      <c r="Z62" s="427"/>
      <c r="AA62" s="427"/>
      <c r="AB62" s="427"/>
      <c r="AC62" s="427"/>
      <c r="AD62" s="427"/>
      <c r="AE62" s="427"/>
      <c r="AF62" s="427"/>
      <c r="AG62" s="427"/>
    </row>
    <row r="63" spans="1:33" s="428" customFormat="1" ht="12" x14ac:dyDescent="0.2">
      <c r="A63" s="421" t="s">
        <v>428</v>
      </c>
      <c r="B63" s="424" t="s">
        <v>429</v>
      </c>
      <c r="C63" s="422" t="s">
        <v>430</v>
      </c>
      <c r="D63" s="423">
        <f>SUM('BEVÉTELEK ÖNK'!D63)</f>
        <v>0</v>
      </c>
      <c r="E63" s="423">
        <f>SUM('BEVÉTELEK TÁRSULÁS'!D63)</f>
        <v>0</v>
      </c>
      <c r="F63" s="423">
        <f>SUM('BEVÉTEL ÓVODA'!D63)</f>
        <v>0</v>
      </c>
      <c r="G63" s="423">
        <f>SUM(D63:F63)</f>
        <v>0</v>
      </c>
      <c r="H63" s="425"/>
      <c r="I63" s="426"/>
      <c r="J63" s="426"/>
      <c r="K63" s="426"/>
      <c r="L63" s="426"/>
      <c r="M63" s="426"/>
      <c r="N63" s="426"/>
      <c r="O63" s="427"/>
      <c r="P63" s="427"/>
      <c r="Q63" s="427"/>
      <c r="R63" s="427"/>
      <c r="S63" s="427"/>
      <c r="T63" s="427"/>
      <c r="U63" s="427"/>
      <c r="V63" s="427"/>
      <c r="W63" s="427"/>
      <c r="X63" s="427"/>
      <c r="Y63" s="427"/>
      <c r="Z63" s="427"/>
      <c r="AA63" s="427"/>
      <c r="AB63" s="427"/>
      <c r="AC63" s="427"/>
      <c r="AD63" s="427"/>
      <c r="AE63" s="427"/>
      <c r="AF63" s="427"/>
      <c r="AG63" s="427"/>
    </row>
    <row r="64" spans="1:33" s="428" customFormat="1" ht="12" x14ac:dyDescent="0.2">
      <c r="A64" s="421" t="s">
        <v>431</v>
      </c>
      <c r="B64" s="412" t="s">
        <v>432</v>
      </c>
      <c r="C64" s="422" t="s">
        <v>433</v>
      </c>
      <c r="D64" s="423">
        <f>SUM('BEVÉTELEK ÖNK'!D64)</f>
        <v>0</v>
      </c>
      <c r="E64" s="423">
        <f>SUM('BEVÉTELEK TÁRSULÁS'!D64)</f>
        <v>0</v>
      </c>
      <c r="F64" s="423">
        <f>SUM('BEVÉTEL ÓVODA'!D64)</f>
        <v>0</v>
      </c>
      <c r="G64" s="423">
        <f>SUM(D64:F64)</f>
        <v>0</v>
      </c>
      <c r="H64" s="425"/>
      <c r="I64" s="426"/>
      <c r="J64" s="426"/>
      <c r="K64" s="426"/>
      <c r="L64" s="426"/>
      <c r="M64" s="426"/>
      <c r="N64" s="426"/>
      <c r="O64" s="427"/>
      <c r="P64" s="427"/>
      <c r="Q64" s="427"/>
      <c r="R64" s="427"/>
      <c r="S64" s="427"/>
      <c r="T64" s="427"/>
      <c r="U64" s="427"/>
      <c r="V64" s="427"/>
      <c r="W64" s="427"/>
      <c r="X64" s="427"/>
      <c r="Y64" s="427"/>
      <c r="Z64" s="427"/>
      <c r="AA64" s="427"/>
      <c r="AB64" s="427"/>
      <c r="AC64" s="427"/>
      <c r="AD64" s="427"/>
      <c r="AE64" s="427"/>
      <c r="AF64" s="427"/>
      <c r="AG64" s="427"/>
    </row>
    <row r="65" spans="1:33" s="428" customFormat="1" ht="12" x14ac:dyDescent="0.2">
      <c r="A65" s="429" t="s">
        <v>434</v>
      </c>
      <c r="B65" s="430" t="s">
        <v>435</v>
      </c>
      <c r="C65" s="431" t="s">
        <v>436</v>
      </c>
      <c r="D65" s="432">
        <f>SUM('BEVÉTELEK ÖNK'!D65)</f>
        <v>0</v>
      </c>
      <c r="E65" s="432">
        <f>SUM('BEVÉTELEK TÁRSULÁS'!E65)</f>
        <v>0</v>
      </c>
      <c r="F65" s="423">
        <f>SUM('BEVÉTEL ÓVODA'!D65)</f>
        <v>0</v>
      </c>
      <c r="G65" s="432">
        <f>SUM(G60:G64)</f>
        <v>0</v>
      </c>
      <c r="H65" s="425"/>
      <c r="I65" s="426"/>
      <c r="J65" s="426"/>
      <c r="K65" s="426"/>
      <c r="L65" s="426"/>
      <c r="M65" s="426"/>
      <c r="N65" s="426"/>
      <c r="O65" s="427"/>
      <c r="P65" s="427"/>
      <c r="Q65" s="427"/>
      <c r="R65" s="427"/>
      <c r="S65" s="427"/>
      <c r="T65" s="427"/>
      <c r="U65" s="427"/>
      <c r="V65" s="427"/>
      <c r="W65" s="427"/>
      <c r="X65" s="427"/>
      <c r="Y65" s="427"/>
      <c r="Z65" s="427"/>
      <c r="AA65" s="427"/>
      <c r="AB65" s="427"/>
      <c r="AC65" s="427"/>
      <c r="AD65" s="427"/>
      <c r="AE65" s="427"/>
      <c r="AF65" s="427"/>
      <c r="AG65" s="427"/>
    </row>
    <row r="66" spans="1:33" s="428" customFormat="1" ht="12" x14ac:dyDescent="0.2">
      <c r="A66" s="421" t="s">
        <v>437</v>
      </c>
      <c r="B66" s="413" t="s">
        <v>438</v>
      </c>
      <c r="C66" s="422" t="s">
        <v>439</v>
      </c>
      <c r="D66" s="423">
        <f>SUM('BEVÉTELEK ÖNK'!D66)</f>
        <v>0</v>
      </c>
      <c r="E66" s="423">
        <f>SUM('BEVÉTELEK TÁRSULÁS'!D66)</f>
        <v>0</v>
      </c>
      <c r="F66" s="423">
        <f>SUM('BEVÉTEL ÓVODA'!D66)</f>
        <v>0</v>
      </c>
      <c r="G66" s="423">
        <f>SUM(D66:F66)</f>
        <v>0</v>
      </c>
      <c r="H66" s="425"/>
      <c r="I66" s="426"/>
      <c r="J66" s="426"/>
      <c r="K66" s="426"/>
      <c r="L66" s="426"/>
      <c r="M66" s="426"/>
      <c r="N66" s="426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7"/>
      <c r="AC66" s="427"/>
      <c r="AD66" s="427"/>
      <c r="AE66" s="427"/>
      <c r="AF66" s="427"/>
      <c r="AG66" s="427"/>
    </row>
    <row r="67" spans="1:33" s="428" customFormat="1" ht="12" x14ac:dyDescent="0.2">
      <c r="A67" s="421" t="s">
        <v>440</v>
      </c>
      <c r="B67" s="424" t="s">
        <v>441</v>
      </c>
      <c r="C67" s="422" t="s">
        <v>442</v>
      </c>
      <c r="D67" s="423">
        <f>SUM('BEVÉTELEK ÖNK'!D67)</f>
        <v>0</v>
      </c>
      <c r="E67" s="423">
        <f>SUM('BEVÉTELEK TÁRSULÁS'!D67)</f>
        <v>0</v>
      </c>
      <c r="F67" s="423">
        <f>SUM('BEVÉTEL ÓVODA'!D67)</f>
        <v>0</v>
      </c>
      <c r="G67" s="423">
        <f>SUM(D67:F67)</f>
        <v>0</v>
      </c>
      <c r="H67" s="425"/>
      <c r="I67" s="426"/>
      <c r="J67" s="426"/>
      <c r="K67" s="426"/>
      <c r="L67" s="426"/>
      <c r="M67" s="426"/>
      <c r="N67" s="426"/>
      <c r="O67" s="427"/>
      <c r="P67" s="427"/>
      <c r="Q67" s="427"/>
      <c r="R67" s="427"/>
      <c r="S67" s="427"/>
      <c r="T67" s="427"/>
      <c r="U67" s="427"/>
      <c r="V67" s="427"/>
      <c r="W67" s="427"/>
      <c r="X67" s="427"/>
      <c r="Y67" s="427"/>
      <c r="Z67" s="427"/>
      <c r="AA67" s="427"/>
      <c r="AB67" s="427"/>
      <c r="AC67" s="427"/>
      <c r="AD67" s="427"/>
      <c r="AE67" s="427"/>
      <c r="AF67" s="427"/>
      <c r="AG67" s="427"/>
    </row>
    <row r="68" spans="1:33" s="428" customFormat="1" ht="12" x14ac:dyDescent="0.2">
      <c r="A68" s="421" t="s">
        <v>443</v>
      </c>
      <c r="B68" s="422" t="s">
        <v>444</v>
      </c>
      <c r="C68" s="422" t="s">
        <v>445</v>
      </c>
      <c r="D68" s="423">
        <f>SUM('BEVÉTELEK ÖNK'!D68)</f>
        <v>0</v>
      </c>
      <c r="E68" s="423">
        <f>SUM('BEVÉTELEK TÁRSULÁS'!D68)</f>
        <v>0</v>
      </c>
      <c r="F68" s="423">
        <f>SUM('BEVÉTEL ÓVODA'!D68)</f>
        <v>0</v>
      </c>
      <c r="G68" s="423">
        <f>SUM(D68:F68)</f>
        <v>0</v>
      </c>
      <c r="H68" s="425"/>
      <c r="I68" s="426"/>
      <c r="J68" s="426"/>
      <c r="K68" s="426"/>
      <c r="L68" s="426"/>
      <c r="M68" s="426"/>
      <c r="N68" s="426"/>
      <c r="O68" s="427"/>
      <c r="P68" s="427"/>
      <c r="Q68" s="427"/>
      <c r="R68" s="427"/>
      <c r="S68" s="427"/>
      <c r="T68" s="427"/>
      <c r="U68" s="427"/>
      <c r="V68" s="427"/>
      <c r="W68" s="427"/>
      <c r="X68" s="427"/>
      <c r="Y68" s="427"/>
      <c r="Z68" s="427"/>
      <c r="AA68" s="427"/>
      <c r="AB68" s="427"/>
      <c r="AC68" s="427"/>
      <c r="AD68" s="427"/>
      <c r="AE68" s="427"/>
      <c r="AF68" s="427"/>
      <c r="AG68" s="427"/>
    </row>
    <row r="69" spans="1:33" s="428" customFormat="1" ht="12" x14ac:dyDescent="0.2">
      <c r="A69" s="421" t="s">
        <v>446</v>
      </c>
      <c r="B69" s="422" t="s">
        <v>447</v>
      </c>
      <c r="C69" s="422" t="s">
        <v>448</v>
      </c>
      <c r="D69" s="423">
        <f>SUM('BEVÉTELEK ÖNK'!D69)</f>
        <v>0</v>
      </c>
      <c r="E69" s="423">
        <f>SUM('BEVÉTELEK TÁRSULÁS'!D69)</f>
        <v>0</v>
      </c>
      <c r="F69" s="423">
        <f>SUM('BEVÉTEL ÓVODA'!D69)</f>
        <v>0</v>
      </c>
      <c r="G69" s="423">
        <f>SUM(D69:F69)</f>
        <v>0</v>
      </c>
      <c r="H69" s="425"/>
      <c r="I69" s="426"/>
      <c r="J69" s="426"/>
      <c r="K69" s="426"/>
      <c r="L69" s="426"/>
      <c r="M69" s="426"/>
      <c r="N69" s="426"/>
      <c r="O69" s="427"/>
      <c r="P69" s="427"/>
      <c r="Q69" s="427"/>
      <c r="R69" s="427"/>
      <c r="S69" s="427"/>
      <c r="T69" s="427"/>
      <c r="U69" s="427"/>
      <c r="V69" s="427"/>
      <c r="W69" s="427"/>
      <c r="X69" s="427"/>
      <c r="Y69" s="427"/>
      <c r="Z69" s="427"/>
      <c r="AA69" s="427"/>
      <c r="AB69" s="427"/>
      <c r="AC69" s="427"/>
      <c r="AD69" s="427"/>
      <c r="AE69" s="427"/>
      <c r="AF69" s="427"/>
      <c r="AG69" s="427"/>
    </row>
    <row r="70" spans="1:33" s="428" customFormat="1" ht="12" x14ac:dyDescent="0.2">
      <c r="A70" s="421" t="s">
        <v>449</v>
      </c>
      <c r="B70" s="412" t="s">
        <v>450</v>
      </c>
      <c r="C70" s="422" t="s">
        <v>451</v>
      </c>
      <c r="D70" s="423">
        <f>SUM('BEVÉTELEK ÖNK'!D70)</f>
        <v>0</v>
      </c>
      <c r="E70" s="423">
        <f>SUM('BEVÉTELEK TÁRSULÁS'!D70)</f>
        <v>0</v>
      </c>
      <c r="F70" s="423">
        <f>SUM('BEVÉTEL ÓVODA'!D70)</f>
        <v>0</v>
      </c>
      <c r="G70" s="423">
        <f>SUM(D70:F70)</f>
        <v>0</v>
      </c>
      <c r="H70" s="425"/>
      <c r="I70" s="426"/>
      <c r="J70" s="426"/>
      <c r="K70" s="426"/>
      <c r="L70" s="426"/>
      <c r="M70" s="426"/>
      <c r="N70" s="426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7"/>
      <c r="AC70" s="427"/>
      <c r="AD70" s="427"/>
      <c r="AE70" s="427"/>
      <c r="AF70" s="427"/>
      <c r="AG70" s="427"/>
    </row>
    <row r="71" spans="1:33" s="428" customFormat="1" ht="12" x14ac:dyDescent="0.2">
      <c r="A71" s="429" t="s">
        <v>452</v>
      </c>
      <c r="B71" s="430" t="s">
        <v>453</v>
      </c>
      <c r="C71" s="431" t="s">
        <v>454</v>
      </c>
      <c r="D71" s="432">
        <f>SUM('BEVÉTELEK ÖNK'!D71)</f>
        <v>0</v>
      </c>
      <c r="E71" s="423">
        <f>SUM('BEVÉTELEK TÁRSULÁS'!D71)</f>
        <v>0</v>
      </c>
      <c r="F71" s="423">
        <f>SUM('BEVÉTEL ÓVODA'!D71)</f>
        <v>0</v>
      </c>
      <c r="G71" s="432">
        <f>SUM(G66:G70)</f>
        <v>0</v>
      </c>
      <c r="H71" s="425"/>
      <c r="I71" s="426"/>
      <c r="J71" s="426"/>
      <c r="K71" s="426"/>
      <c r="L71" s="426"/>
      <c r="M71" s="426"/>
      <c r="N71" s="426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7"/>
      <c r="AC71" s="427"/>
      <c r="AD71" s="427"/>
      <c r="AE71" s="427"/>
      <c r="AF71" s="427"/>
      <c r="AG71" s="427"/>
    </row>
    <row r="72" spans="1:33" x14ac:dyDescent="0.25">
      <c r="A72" s="191" t="s">
        <v>455</v>
      </c>
      <c r="B72" s="178" t="s">
        <v>456</v>
      </c>
      <c r="C72" s="179" t="s">
        <v>457</v>
      </c>
      <c r="D72" s="350">
        <f>SUM('BEVÉTELEK ÖNK'!D72)</f>
        <v>230966819</v>
      </c>
      <c r="E72" s="350">
        <f>SUM('BEVÉTELEK TÁRSULÁS'!E72)</f>
        <v>0</v>
      </c>
      <c r="F72" s="350">
        <f>SUM('BEVÉTEL ÓVODA'!D72)</f>
        <v>24230382</v>
      </c>
      <c r="G72" s="350">
        <f>SUM(G17+G23+G37+G53+G59+G65+G71)</f>
        <v>255197201</v>
      </c>
      <c r="H72" s="151"/>
      <c r="I72" s="118"/>
      <c r="J72" s="118"/>
      <c r="K72" s="118"/>
      <c r="L72" s="118"/>
      <c r="M72" s="118"/>
      <c r="N72" s="11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x14ac:dyDescent="0.25">
      <c r="A73" s="167" t="s">
        <v>3</v>
      </c>
      <c r="B73" s="163" t="s">
        <v>458</v>
      </c>
      <c r="C73" s="168" t="s">
        <v>459</v>
      </c>
      <c r="D73" s="267">
        <f>SUM('BEVÉTELEK ÖNK'!D73)</f>
        <v>0</v>
      </c>
      <c r="E73" s="267">
        <f>SUM('BEVÉTELEK TÁRSULÁS'!D73)</f>
        <v>0</v>
      </c>
      <c r="F73" s="267">
        <f>SUM('BEVÉTEL ÓVODA'!D73)</f>
        <v>0</v>
      </c>
      <c r="G73" s="267">
        <f t="shared" ref="G73:G92" si="3">SUM(D73:F73)</f>
        <v>0</v>
      </c>
      <c r="H73" s="151"/>
      <c r="I73" s="118"/>
      <c r="J73" s="118"/>
      <c r="K73" s="118"/>
      <c r="L73" s="118"/>
      <c r="M73" s="118"/>
      <c r="N73" s="11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x14ac:dyDescent="0.25">
      <c r="A74" s="167" t="s">
        <v>6</v>
      </c>
      <c r="B74" s="163" t="s">
        <v>460</v>
      </c>
      <c r="C74" s="168" t="s">
        <v>461</v>
      </c>
      <c r="D74" s="267">
        <f>SUM('BEVÉTELEK ÖNK'!D74)</f>
        <v>0</v>
      </c>
      <c r="E74" s="267">
        <f>SUM('BEVÉTELEK TÁRSULÁS'!D74)</f>
        <v>0</v>
      </c>
      <c r="F74" s="267">
        <f>SUM('BEVÉTEL ÓVODA'!D74)</f>
        <v>0</v>
      </c>
      <c r="G74" s="267">
        <f t="shared" si="3"/>
        <v>0</v>
      </c>
      <c r="H74" s="151"/>
      <c r="I74" s="118"/>
      <c r="J74" s="118"/>
      <c r="K74" s="118"/>
      <c r="L74" s="118"/>
      <c r="M74" s="118"/>
      <c r="N74" s="11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x14ac:dyDescent="0.25">
      <c r="A75" s="167" t="s">
        <v>9</v>
      </c>
      <c r="B75" s="163" t="s">
        <v>462</v>
      </c>
      <c r="C75" s="168" t="s">
        <v>463</v>
      </c>
      <c r="D75" s="267">
        <f>SUM('BEVÉTELEK ÖNK'!D75)</f>
        <v>0</v>
      </c>
      <c r="E75" s="267">
        <f>SUM('BEVÉTELEK TÁRSULÁS'!D75)</f>
        <v>0</v>
      </c>
      <c r="F75" s="267">
        <f>SUM('BEVÉTEL ÓVODA'!D75)</f>
        <v>0</v>
      </c>
      <c r="G75" s="267">
        <f t="shared" si="3"/>
        <v>0</v>
      </c>
      <c r="H75" s="151"/>
      <c r="I75" s="118"/>
      <c r="J75" s="118"/>
      <c r="K75" s="118"/>
      <c r="L75" s="118"/>
      <c r="M75" s="118"/>
      <c r="N75" s="11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x14ac:dyDescent="0.25">
      <c r="A76" s="167" t="s">
        <v>12</v>
      </c>
      <c r="B76" s="169" t="s">
        <v>464</v>
      </c>
      <c r="C76" s="170" t="s">
        <v>465</v>
      </c>
      <c r="D76" s="267">
        <f>SUM('BEVÉTELEK ÖNK'!D76)</f>
        <v>0</v>
      </c>
      <c r="E76" s="267">
        <f>SUM('BEVÉTELEK TÁRSULÁS'!D76)</f>
        <v>0</v>
      </c>
      <c r="F76" s="267">
        <f>SUM('BEVÉTEL ÓVODA'!D76)</f>
        <v>0</v>
      </c>
      <c r="G76" s="267">
        <f t="shared" si="3"/>
        <v>0</v>
      </c>
      <c r="H76" s="151"/>
      <c r="I76" s="118"/>
      <c r="J76" s="118"/>
      <c r="K76" s="118"/>
      <c r="L76" s="118"/>
      <c r="M76" s="118"/>
      <c r="N76" s="11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x14ac:dyDescent="0.25">
      <c r="A77" s="167" t="s">
        <v>15</v>
      </c>
      <c r="B77" s="163" t="s">
        <v>466</v>
      </c>
      <c r="C77" s="168" t="s">
        <v>467</v>
      </c>
      <c r="D77" s="267">
        <f>SUM('BEVÉTELEK ÖNK'!D77)</f>
        <v>0</v>
      </c>
      <c r="E77" s="267">
        <f>SUM('BEVÉTELEK TÁRSULÁS'!D77)</f>
        <v>0</v>
      </c>
      <c r="F77" s="267">
        <f>SUM('BEVÉTEL ÓVODA'!D77)</f>
        <v>0</v>
      </c>
      <c r="G77" s="267">
        <f t="shared" si="3"/>
        <v>0</v>
      </c>
      <c r="H77" s="151"/>
      <c r="I77" s="118"/>
      <c r="J77" s="118"/>
      <c r="K77" s="118"/>
      <c r="L77" s="118"/>
      <c r="M77" s="118"/>
      <c r="N77" s="11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x14ac:dyDescent="0.25">
      <c r="A78" s="167" t="s">
        <v>18</v>
      </c>
      <c r="B78" s="163" t="s">
        <v>468</v>
      </c>
      <c r="C78" s="168" t="s">
        <v>469</v>
      </c>
      <c r="D78" s="267">
        <f>SUM('BEVÉTELEK ÖNK'!D78)</f>
        <v>0</v>
      </c>
      <c r="E78" s="267">
        <f>SUM('BEVÉTELEK TÁRSULÁS'!D78)</f>
        <v>0</v>
      </c>
      <c r="F78" s="267">
        <f>SUM('BEVÉTEL ÓVODA'!D78)</f>
        <v>0</v>
      </c>
      <c r="G78" s="267">
        <f t="shared" si="3"/>
        <v>0</v>
      </c>
      <c r="H78" s="151"/>
      <c r="I78" s="118"/>
      <c r="J78" s="118"/>
      <c r="K78" s="118"/>
      <c r="L78" s="118"/>
      <c r="M78" s="118"/>
      <c r="N78" s="11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x14ac:dyDescent="0.25">
      <c r="A79" s="167" t="s">
        <v>21</v>
      </c>
      <c r="B79" s="163" t="s">
        <v>470</v>
      </c>
      <c r="C79" s="168" t="s">
        <v>471</v>
      </c>
      <c r="D79" s="267">
        <f>SUM('BEVÉTELEK ÖNK'!D79)</f>
        <v>0</v>
      </c>
      <c r="E79" s="267">
        <f>SUM('BEVÉTELEK TÁRSULÁS'!D79)</f>
        <v>0</v>
      </c>
      <c r="F79" s="267">
        <f>SUM('BEVÉTEL ÓVODA'!D79)</f>
        <v>0</v>
      </c>
      <c r="G79" s="267">
        <f t="shared" si="3"/>
        <v>0</v>
      </c>
      <c r="H79" s="151"/>
      <c r="I79" s="118"/>
      <c r="J79" s="118"/>
      <c r="K79" s="118"/>
      <c r="L79" s="118"/>
      <c r="M79" s="118"/>
      <c r="N79" s="11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x14ac:dyDescent="0.25">
      <c r="A80" s="167" t="s">
        <v>24</v>
      </c>
      <c r="B80" s="163" t="s">
        <v>472</v>
      </c>
      <c r="C80" s="168" t="s">
        <v>473</v>
      </c>
      <c r="D80" s="267">
        <f>SUM('BEVÉTELEK ÖNK'!D80)</f>
        <v>0</v>
      </c>
      <c r="E80" s="267">
        <f>SUM('BEVÉTELEK TÁRSULÁS'!D80)</f>
        <v>0</v>
      </c>
      <c r="F80" s="267">
        <f>SUM('BEVÉTEL ÓVODA'!D80)</f>
        <v>0</v>
      </c>
      <c r="G80" s="267">
        <f t="shared" si="3"/>
        <v>0</v>
      </c>
      <c r="H80" s="151"/>
      <c r="I80" s="118"/>
      <c r="J80" s="118"/>
      <c r="K80" s="118"/>
      <c r="L80" s="118"/>
      <c r="M80" s="118"/>
      <c r="N80" s="11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x14ac:dyDescent="0.25">
      <c r="A81" s="167" t="s">
        <v>27</v>
      </c>
      <c r="B81" s="169" t="s">
        <v>474</v>
      </c>
      <c r="C81" s="170" t="s">
        <v>475</v>
      </c>
      <c r="D81" s="267">
        <f>SUM('BEVÉTELEK ÖNK'!D81)</f>
        <v>0</v>
      </c>
      <c r="E81" s="267">
        <f>SUM('BEVÉTELEK TÁRSULÁS'!D81)</f>
        <v>0</v>
      </c>
      <c r="F81" s="267">
        <f>SUM('BEVÉTEL ÓVODA'!D81)</f>
        <v>0</v>
      </c>
      <c r="G81" s="267">
        <f t="shared" si="3"/>
        <v>0</v>
      </c>
      <c r="H81" s="151"/>
      <c r="I81" s="118"/>
      <c r="J81" s="118"/>
      <c r="K81" s="118"/>
      <c r="L81" s="118"/>
      <c r="M81" s="118"/>
      <c r="N81" s="11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x14ac:dyDescent="0.25">
      <c r="A82" s="167" t="s">
        <v>30</v>
      </c>
      <c r="B82" s="153" t="s">
        <v>476</v>
      </c>
      <c r="C82" s="168" t="s">
        <v>477</v>
      </c>
      <c r="D82" s="267">
        <f>SUM('BEVÉTELEK ÖNK'!D82)</f>
        <v>103770784</v>
      </c>
      <c r="E82" s="267">
        <f>SUM('BEVÉTELEK TÁRSULÁS'!D82)</f>
        <v>104094</v>
      </c>
      <c r="F82" s="267">
        <f>SUM('BEVÉTEL ÓVODA'!D82)</f>
        <v>123965</v>
      </c>
      <c r="G82" s="267">
        <f t="shared" si="3"/>
        <v>103998843</v>
      </c>
      <c r="H82" s="151"/>
      <c r="I82" s="118"/>
      <c r="J82" s="118"/>
      <c r="K82" s="118"/>
      <c r="L82" s="118"/>
      <c r="M82" s="118"/>
      <c r="N82" s="11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x14ac:dyDescent="0.25">
      <c r="A83" s="167" t="s">
        <v>33</v>
      </c>
      <c r="B83" s="153" t="s">
        <v>478</v>
      </c>
      <c r="C83" s="168" t="s">
        <v>479</v>
      </c>
      <c r="D83" s="267">
        <f>SUM('BEVÉTELEK ÖNK'!D83)</f>
        <v>0</v>
      </c>
      <c r="E83" s="267">
        <f>SUM('BEVÉTELEK TÁRSULÁS'!D83)</f>
        <v>0</v>
      </c>
      <c r="F83" s="267">
        <f>SUM('BEVÉTEL ÓVODA'!D83)</f>
        <v>0</v>
      </c>
      <c r="G83" s="267">
        <f t="shared" si="3"/>
        <v>0</v>
      </c>
      <c r="H83" s="151"/>
      <c r="I83" s="118"/>
      <c r="J83" s="118"/>
      <c r="K83" s="118"/>
      <c r="L83" s="118"/>
      <c r="M83" s="118"/>
      <c r="N83" s="11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x14ac:dyDescent="0.25">
      <c r="A84" s="167" t="s">
        <v>36</v>
      </c>
      <c r="B84" s="158" t="s">
        <v>480</v>
      </c>
      <c r="C84" s="170" t="s">
        <v>481</v>
      </c>
      <c r="D84" s="267">
        <f>SUM('BEVÉTELEK ÖNK'!D84)</f>
        <v>103770784</v>
      </c>
      <c r="E84" s="267">
        <f>SUM('BEVÉTELEK TÁRSULÁS'!D84)</f>
        <v>104094</v>
      </c>
      <c r="F84" s="267">
        <f>SUM('BEVÉTEL ÓVODA'!D84)</f>
        <v>123965</v>
      </c>
      <c r="G84" s="267">
        <f t="shared" si="3"/>
        <v>103998843</v>
      </c>
      <c r="H84" s="151"/>
      <c r="I84" s="118"/>
      <c r="J84" s="118"/>
      <c r="K84" s="118"/>
      <c r="L84" s="118"/>
      <c r="M84" s="118"/>
      <c r="N84" s="11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x14ac:dyDescent="0.25">
      <c r="A85" s="167" t="s">
        <v>39</v>
      </c>
      <c r="B85" s="163" t="s">
        <v>482</v>
      </c>
      <c r="C85" s="168" t="s">
        <v>483</v>
      </c>
      <c r="D85" s="267">
        <f>SUM('BEVÉTELEK ÖNK'!D85)</f>
        <v>0</v>
      </c>
      <c r="E85" s="267">
        <f>SUM('BEVÉTELEK TÁRSULÁS'!D85)</f>
        <v>0</v>
      </c>
      <c r="F85" s="267">
        <f>SUM('BEVÉTEL ÓVODA'!D85)</f>
        <v>0</v>
      </c>
      <c r="G85" s="267">
        <f t="shared" si="3"/>
        <v>0</v>
      </c>
      <c r="H85" s="151"/>
      <c r="I85" s="118"/>
      <c r="J85" s="118"/>
      <c r="K85" s="118"/>
      <c r="L85" s="118"/>
      <c r="M85" s="118"/>
      <c r="N85" s="11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x14ac:dyDescent="0.25">
      <c r="A86" s="167" t="s">
        <v>42</v>
      </c>
      <c r="B86" s="163" t="s">
        <v>484</v>
      </c>
      <c r="C86" s="168" t="s">
        <v>485</v>
      </c>
      <c r="D86" s="267">
        <f>SUM('BEVÉTELEK ÖNK'!D86)</f>
        <v>0</v>
      </c>
      <c r="E86" s="267">
        <f>SUM('BEVÉTELEK TÁRSULÁS'!D86)</f>
        <v>0</v>
      </c>
      <c r="F86" s="267">
        <f>SUM('BEVÉTEL ÓVODA'!D86)</f>
        <v>0</v>
      </c>
      <c r="G86" s="267">
        <f t="shared" si="3"/>
        <v>0</v>
      </c>
      <c r="H86" s="151"/>
      <c r="I86" s="118"/>
      <c r="J86" s="118"/>
      <c r="K86" s="118"/>
      <c r="L86" s="118"/>
      <c r="M86" s="118"/>
      <c r="N86" s="11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x14ac:dyDescent="0.25">
      <c r="A87" s="167" t="s">
        <v>45</v>
      </c>
      <c r="B87" s="192" t="s">
        <v>486</v>
      </c>
      <c r="C87" s="193" t="s">
        <v>487</v>
      </c>
      <c r="D87" s="351">
        <f>SUM('BEVÉTELEK ÖNK'!D87)</f>
        <v>0</v>
      </c>
      <c r="E87" s="351">
        <f>SUM('BEVÉTELEK TÁRSULÁS'!E87)</f>
        <v>68026305</v>
      </c>
      <c r="F87" s="351">
        <f>SUM('BEVÉTEL ÓVODA'!D87)</f>
        <v>68026305</v>
      </c>
      <c r="G87" s="351">
        <f t="shared" si="3"/>
        <v>136052610</v>
      </c>
      <c r="H87" s="173"/>
      <c r="I87" s="337">
        <f>SUM(E87:F87)</f>
        <v>136052610</v>
      </c>
      <c r="J87" s="118"/>
      <c r="K87" s="118"/>
      <c r="L87" s="118"/>
      <c r="M87" s="118"/>
      <c r="N87" s="11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x14ac:dyDescent="0.25">
      <c r="A88" s="167" t="s">
        <v>48</v>
      </c>
      <c r="B88" s="163" t="s">
        <v>488</v>
      </c>
      <c r="C88" s="168" t="s">
        <v>489</v>
      </c>
      <c r="D88" s="267">
        <f>SUM('BEVÉTELEK ÖNK'!D88)</f>
        <v>0</v>
      </c>
      <c r="E88" s="267">
        <f>SUM('BEVÉTELEK TÁRSULÁS'!E88)</f>
        <v>0</v>
      </c>
      <c r="F88" s="267">
        <f>SUM('BEVÉTEL ÓVODA'!D88)</f>
        <v>0</v>
      </c>
      <c r="G88" s="267">
        <f t="shared" si="3"/>
        <v>0</v>
      </c>
      <c r="H88" s="151"/>
      <c r="I88" s="337">
        <f>SUM(KIADÁSOK!D113)</f>
        <v>23938271</v>
      </c>
      <c r="J88" s="118"/>
      <c r="K88" s="118"/>
      <c r="L88" s="118"/>
      <c r="M88" s="118"/>
      <c r="N88" s="11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x14ac:dyDescent="0.25">
      <c r="A89" s="167" t="s">
        <v>51</v>
      </c>
      <c r="B89" s="163" t="s">
        <v>490</v>
      </c>
      <c r="C89" s="168" t="s">
        <v>491</v>
      </c>
      <c r="D89" s="267">
        <f>SUM('BEVÉTELEK ÖNK'!D89)</f>
        <v>0</v>
      </c>
      <c r="E89" s="267">
        <f>SUM('BEVÉTELEK TÁRSULÁS'!E89)</f>
        <v>0</v>
      </c>
      <c r="F89" s="267">
        <f>SUM('BEVÉTEL ÓVODA'!D89)</f>
        <v>0</v>
      </c>
      <c r="G89" s="267">
        <f t="shared" si="3"/>
        <v>0</v>
      </c>
      <c r="H89" s="151"/>
      <c r="I89" s="361">
        <f>SUM(I87-I88)</f>
        <v>112114339</v>
      </c>
      <c r="J89" s="118"/>
      <c r="K89" s="118"/>
      <c r="L89" s="118"/>
      <c r="M89" s="118"/>
      <c r="N89" s="11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x14ac:dyDescent="0.25">
      <c r="A90" s="167">
        <v>18</v>
      </c>
      <c r="B90" s="163" t="s">
        <v>492</v>
      </c>
      <c r="C90" s="168" t="s">
        <v>493</v>
      </c>
      <c r="D90" s="267">
        <f>SUM('BEVÉTELEK ÖNK'!D90)</f>
        <v>0</v>
      </c>
      <c r="E90" s="267">
        <f>SUM('BEVÉTELEK TÁRSULÁS'!E90)</f>
        <v>0</v>
      </c>
      <c r="F90" s="267">
        <f>SUM('BEVÉTEL ÓVODA'!D90)</f>
        <v>0</v>
      </c>
      <c r="G90" s="267">
        <f t="shared" si="3"/>
        <v>0</v>
      </c>
      <c r="H90" s="151"/>
      <c r="I90" s="118"/>
      <c r="J90" s="118"/>
      <c r="K90" s="118"/>
      <c r="L90" s="118"/>
      <c r="M90" s="118"/>
      <c r="N90" s="11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 x14ac:dyDescent="0.25">
      <c r="A91" s="167">
        <v>19</v>
      </c>
      <c r="B91" s="163" t="s">
        <v>494</v>
      </c>
      <c r="C91" s="168" t="s">
        <v>495</v>
      </c>
      <c r="D91" s="267">
        <f>SUM('BEVÉTELEK ÖNK'!D91)</f>
        <v>0</v>
      </c>
      <c r="E91" s="267">
        <f>SUM('BEVÉTELEK TÁRSULÁS'!E91)</f>
        <v>0</v>
      </c>
      <c r="F91" s="267">
        <f>SUM('BEVÉTEL ÓVODA'!D91)</f>
        <v>0</v>
      </c>
      <c r="G91" s="267">
        <f t="shared" si="3"/>
        <v>0</v>
      </c>
      <c r="H91" s="151"/>
      <c r="I91" s="118"/>
      <c r="J91" s="118"/>
      <c r="K91" s="118"/>
      <c r="L91" s="118"/>
      <c r="M91" s="118"/>
      <c r="N91" s="11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x14ac:dyDescent="0.25">
      <c r="A92" s="167">
        <v>20</v>
      </c>
      <c r="B92" s="169" t="s">
        <v>496</v>
      </c>
      <c r="C92" s="170" t="s">
        <v>497</v>
      </c>
      <c r="D92" s="267">
        <f>SUM('BEVÉTELEK ÖNK'!D92)</f>
        <v>0</v>
      </c>
      <c r="E92" s="267">
        <f>SUM('BEVÉTELEK TÁRSULÁS'!E92)</f>
        <v>0</v>
      </c>
      <c r="F92" s="267">
        <f>SUM('BEVÉTEL ÓVODA'!D92)</f>
        <v>0</v>
      </c>
      <c r="G92" s="267">
        <f t="shared" si="3"/>
        <v>0</v>
      </c>
      <c r="H92" s="151"/>
      <c r="I92" s="118"/>
      <c r="J92" s="118"/>
      <c r="K92" s="118"/>
      <c r="L92" s="118"/>
      <c r="M92" s="118"/>
      <c r="N92" s="11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 x14ac:dyDescent="0.25">
      <c r="A93" s="167">
        <v>21</v>
      </c>
      <c r="B93" s="163" t="s">
        <v>498</v>
      </c>
      <c r="C93" s="168" t="s">
        <v>499</v>
      </c>
      <c r="D93" s="267">
        <f>SUM('BEVÉTELEK ÖNK'!D93)</f>
        <v>103770784</v>
      </c>
      <c r="E93" s="267">
        <f>SUM('BEVÉTELEK TÁRSULÁS'!E93)</f>
        <v>68130399</v>
      </c>
      <c r="F93" s="267">
        <f>SUM('BEVÉTEL ÓVODA'!D93)</f>
        <v>68150270</v>
      </c>
      <c r="G93" s="267">
        <f>SUM(G76+G81+G84+G85+G86+G88+G89+G92)</f>
        <v>103998843</v>
      </c>
      <c r="H93" s="151"/>
      <c r="I93" s="118"/>
      <c r="J93" s="118"/>
      <c r="K93" s="118"/>
      <c r="L93" s="118"/>
      <c r="M93" s="118"/>
      <c r="N93" s="11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 x14ac:dyDescent="0.25">
      <c r="A94" s="167">
        <v>22</v>
      </c>
      <c r="B94" s="163" t="s">
        <v>500</v>
      </c>
      <c r="C94" s="168" t="s">
        <v>501</v>
      </c>
      <c r="D94" s="267">
        <f>SUM('BEVÉTELEK ÖNK'!D94)</f>
        <v>0</v>
      </c>
      <c r="E94" s="267">
        <f>SUM('BEVÉTELEK TÁRSULÁS'!E94)</f>
        <v>0</v>
      </c>
      <c r="F94" s="267">
        <f>SUM('BEVÉTEL ÓVODA'!D94)</f>
        <v>0</v>
      </c>
      <c r="G94" s="267">
        <f t="shared" ref="G94:G101" si="4">SUM(D94:F94)</f>
        <v>0</v>
      </c>
      <c r="H94" s="151"/>
      <c r="I94" s="118"/>
      <c r="J94" s="118"/>
      <c r="K94" s="118"/>
      <c r="L94" s="118"/>
      <c r="M94" s="118"/>
      <c r="N94" s="11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 x14ac:dyDescent="0.25">
      <c r="A95" s="167">
        <v>23</v>
      </c>
      <c r="B95" s="163" t="s">
        <v>502</v>
      </c>
      <c r="C95" s="168" t="s">
        <v>503</v>
      </c>
      <c r="D95" s="267">
        <f>SUM('BEVÉTELEK ÖNK'!D95)</f>
        <v>0</v>
      </c>
      <c r="E95" s="267">
        <f>SUM('BEVÉTELEK TÁRSULÁS'!E95)</f>
        <v>0</v>
      </c>
      <c r="F95" s="267">
        <f>SUM('BEVÉTEL ÓVODA'!D95)</f>
        <v>0</v>
      </c>
      <c r="G95" s="267">
        <f t="shared" si="4"/>
        <v>0</v>
      </c>
      <c r="H95" s="151"/>
      <c r="I95" s="118"/>
      <c r="J95" s="118"/>
      <c r="K95" s="118"/>
      <c r="L95" s="118"/>
      <c r="M95" s="118"/>
      <c r="N95" s="11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 x14ac:dyDescent="0.25">
      <c r="A96" s="167">
        <v>24</v>
      </c>
      <c r="B96" s="163" t="s">
        <v>504</v>
      </c>
      <c r="C96" s="168" t="s">
        <v>505</v>
      </c>
      <c r="D96" s="267">
        <f>SUM('BEVÉTELEK ÖNK'!D96)</f>
        <v>0</v>
      </c>
      <c r="E96" s="267">
        <f>SUM('BEVÉTELEK TÁRSULÁS'!E96)</f>
        <v>0</v>
      </c>
      <c r="F96" s="267">
        <f>SUM('BEVÉTEL ÓVODA'!D96)</f>
        <v>0</v>
      </c>
      <c r="G96" s="267">
        <f t="shared" si="4"/>
        <v>0</v>
      </c>
      <c r="H96" s="151"/>
      <c r="I96" s="118"/>
      <c r="J96" s="118"/>
      <c r="K96" s="118"/>
      <c r="L96" s="118"/>
      <c r="M96" s="118"/>
      <c r="N96" s="11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x14ac:dyDescent="0.25">
      <c r="A97" s="167">
        <v>25</v>
      </c>
      <c r="B97" s="163" t="s">
        <v>506</v>
      </c>
      <c r="C97" s="168" t="s">
        <v>507</v>
      </c>
      <c r="D97" s="267">
        <f>SUM('BEVÉTELEK ÖNK'!D97)</f>
        <v>0</v>
      </c>
      <c r="E97" s="267">
        <f>SUM('BEVÉTELEK TÁRSULÁS'!E97)</f>
        <v>0</v>
      </c>
      <c r="F97" s="267">
        <f>SUM('BEVÉTEL ÓVODA'!D97)</f>
        <v>0</v>
      </c>
      <c r="G97" s="267">
        <f t="shared" si="4"/>
        <v>0</v>
      </c>
      <c r="H97" s="151"/>
      <c r="I97" s="118"/>
      <c r="J97" s="118"/>
      <c r="K97" s="118"/>
      <c r="L97" s="118"/>
      <c r="M97" s="118"/>
      <c r="N97" s="11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x14ac:dyDescent="0.25">
      <c r="A98" s="167">
        <v>26</v>
      </c>
      <c r="B98" s="163" t="s">
        <v>508</v>
      </c>
      <c r="C98" s="168" t="s">
        <v>509</v>
      </c>
      <c r="D98" s="267">
        <f>SUM('BEVÉTELEK ÖNK'!D98)</f>
        <v>0</v>
      </c>
      <c r="E98" s="267">
        <f>SUM('BEVÉTELEK TÁRSULÁS'!E98)</f>
        <v>0</v>
      </c>
      <c r="F98" s="267">
        <f>SUM('BEVÉTEL ÓVODA'!D98)</f>
        <v>0</v>
      </c>
      <c r="G98" s="267">
        <f t="shared" si="4"/>
        <v>0</v>
      </c>
      <c r="H98" s="151"/>
      <c r="I98" s="118"/>
      <c r="J98" s="118"/>
      <c r="K98" s="118"/>
      <c r="L98" s="118"/>
      <c r="M98" s="118"/>
      <c r="N98" s="11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x14ac:dyDescent="0.25">
      <c r="A99" s="167">
        <v>27</v>
      </c>
      <c r="B99" s="169" t="s">
        <v>510</v>
      </c>
      <c r="C99" s="170" t="s">
        <v>511</v>
      </c>
      <c r="D99" s="267">
        <f>SUM('BEVÉTELEK ÖNK'!D99)</f>
        <v>0</v>
      </c>
      <c r="E99" s="267">
        <f>SUM('BEVÉTELEK TÁRSULÁS'!E99)</f>
        <v>0</v>
      </c>
      <c r="F99" s="267">
        <f>SUM('BEVÉTEL ÓVODA'!D99)</f>
        <v>0</v>
      </c>
      <c r="G99" s="267">
        <f t="shared" si="4"/>
        <v>0</v>
      </c>
      <c r="H99" s="151"/>
      <c r="I99" s="118"/>
      <c r="J99" s="118"/>
      <c r="K99" s="118"/>
      <c r="L99" s="118"/>
      <c r="M99" s="118"/>
      <c r="N99" s="11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x14ac:dyDescent="0.25">
      <c r="A100" s="167">
        <v>28</v>
      </c>
      <c r="B100" s="163" t="s">
        <v>512</v>
      </c>
      <c r="C100" s="168" t="s">
        <v>513</v>
      </c>
      <c r="D100" s="267">
        <f>SUM('BEVÉTELEK ÖNK'!D100)</f>
        <v>0</v>
      </c>
      <c r="E100" s="267">
        <f>SUM('BEVÉTELEK TÁRSULÁS'!E100)</f>
        <v>0</v>
      </c>
      <c r="F100" s="267">
        <f>SUM('BEVÉTEL ÓVODA'!D100)</f>
        <v>0</v>
      </c>
      <c r="G100" s="267">
        <f t="shared" si="4"/>
        <v>0</v>
      </c>
      <c r="H100" s="151"/>
      <c r="I100" s="118"/>
      <c r="J100" s="118"/>
      <c r="K100" s="118"/>
      <c r="L100" s="118"/>
      <c r="M100" s="118"/>
      <c r="N100" s="11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x14ac:dyDescent="0.25">
      <c r="A101" s="167">
        <v>29</v>
      </c>
      <c r="B101" s="163" t="s">
        <v>514</v>
      </c>
      <c r="C101" s="168" t="s">
        <v>515</v>
      </c>
      <c r="D101" s="267">
        <f>SUM('BEVÉTELEK ÖNK'!D101)</f>
        <v>0</v>
      </c>
      <c r="E101" s="267">
        <f>SUM('BEVÉTELEK TÁRSULÁS'!E101)</f>
        <v>0</v>
      </c>
      <c r="F101" s="267">
        <f>SUM('BEVÉTEL ÓVODA'!D101)</f>
        <v>0</v>
      </c>
      <c r="G101" s="267">
        <f t="shared" si="4"/>
        <v>0</v>
      </c>
      <c r="H101" s="151"/>
      <c r="I101" s="118"/>
      <c r="J101" s="118"/>
      <c r="K101" s="118"/>
      <c r="L101" s="118"/>
      <c r="M101" s="118"/>
      <c r="N101" s="11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x14ac:dyDescent="0.25">
      <c r="A102" s="191">
        <v>30</v>
      </c>
      <c r="B102" s="178" t="s">
        <v>516</v>
      </c>
      <c r="C102" s="179" t="s">
        <v>517</v>
      </c>
      <c r="D102" s="350">
        <f>SUM('BEVÉTELEK ÖNK'!D102)</f>
        <v>103770784</v>
      </c>
      <c r="E102" s="350">
        <f>SUM('BEVÉTELEK TÁRSULÁS'!E102)</f>
        <v>68130399</v>
      </c>
      <c r="F102" s="350">
        <f>SUM('BEVÉTEL ÓVODA'!D102)</f>
        <v>68150270</v>
      </c>
      <c r="G102" s="350">
        <f>SUM(G93+G99+G100+G101)</f>
        <v>103998843</v>
      </c>
      <c r="H102" s="151"/>
      <c r="I102" s="118"/>
      <c r="J102" s="118"/>
      <c r="K102" s="118"/>
      <c r="L102" s="118"/>
      <c r="M102" s="118"/>
      <c r="N102" s="11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x14ac:dyDescent="0.25">
      <c r="A103" s="417">
        <v>31</v>
      </c>
      <c r="B103" s="418" t="s">
        <v>518</v>
      </c>
      <c r="C103" s="419"/>
      <c r="D103" s="420">
        <f>SUM('BEVÉTELEK ÖNK'!D103)</f>
        <v>334737603</v>
      </c>
      <c r="E103" s="420">
        <f>SUM('BEVÉTELEK TÁRSULÁS'!E103)</f>
        <v>68130399</v>
      </c>
      <c r="F103" s="416">
        <f>SUM('BEVÉTEL ÓVODA'!D103)</f>
        <v>92380652</v>
      </c>
      <c r="G103" s="420">
        <f>SUM(G102+G72)</f>
        <v>359196044</v>
      </c>
      <c r="H103" s="151"/>
      <c r="I103" s="118"/>
      <c r="J103" s="118"/>
      <c r="K103" s="118"/>
      <c r="L103" s="118"/>
      <c r="M103" s="118"/>
      <c r="N103" s="11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x14ac:dyDescent="0.25">
      <c r="A104" s="144"/>
      <c r="B104" s="216" t="s">
        <v>530</v>
      </c>
      <c r="C104" s="181"/>
      <c r="D104" s="267">
        <f>SUM('BEVÉTELEK ÖNK'!D104)</f>
        <v>302610254</v>
      </c>
      <c r="E104" s="267">
        <f>SUM('BEVÉTELEK TÁRSULÁS'!E104)</f>
        <v>68130399</v>
      </c>
      <c r="F104" s="267">
        <f>SUM('BEVÉTEL ÓVODA'!D104)</f>
        <v>92380652</v>
      </c>
      <c r="G104" s="267">
        <f>SUM(D104:F104)</f>
        <v>463121305</v>
      </c>
      <c r="H104" s="182"/>
      <c r="I104" s="118"/>
      <c r="J104" s="118"/>
      <c r="K104" s="118"/>
      <c r="L104" s="118"/>
      <c r="M104" s="118"/>
      <c r="N104" s="11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x14ac:dyDescent="0.25">
      <c r="A105" s="144"/>
      <c r="B105" s="216" t="s">
        <v>531</v>
      </c>
      <c r="C105" s="181"/>
      <c r="D105" s="267">
        <f>SUM('BEVÉTELEK ÖNK'!D105)</f>
        <v>32127349</v>
      </c>
      <c r="E105" s="267">
        <f>SUM('BEVÉTELEK TÁRSULÁS'!E105)</f>
        <v>0</v>
      </c>
      <c r="F105" s="267">
        <f>SUM('BEVÉTEL ÓVODA'!D105)</f>
        <v>0</v>
      </c>
      <c r="G105" s="267">
        <f>SUM(D105:F105)</f>
        <v>32127349</v>
      </c>
      <c r="H105" s="182"/>
      <c r="I105" s="118"/>
      <c r="J105" s="118"/>
      <c r="K105" s="118"/>
      <c r="L105" s="118"/>
      <c r="M105" s="118"/>
      <c r="N105" s="11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x14ac:dyDescent="0.25">
      <c r="A106" s="194"/>
      <c r="B106" s="184"/>
      <c r="C106" s="185"/>
      <c r="D106" s="352"/>
      <c r="E106" s="352"/>
      <c r="F106" s="352"/>
      <c r="G106" s="352"/>
      <c r="H106" s="182"/>
      <c r="I106" s="118"/>
      <c r="J106" s="118"/>
      <c r="K106" s="118"/>
      <c r="L106" s="118"/>
      <c r="M106" s="118"/>
      <c r="N106" s="11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x14ac:dyDescent="0.25">
      <c r="A107" s="142"/>
      <c r="B107" s="140"/>
      <c r="C107" s="140"/>
      <c r="D107" s="353"/>
      <c r="E107" s="353"/>
      <c r="F107" s="353"/>
      <c r="G107" s="353"/>
      <c r="H107" s="182"/>
      <c r="I107" s="118"/>
      <c r="J107" s="118"/>
      <c r="K107" s="118"/>
      <c r="L107" s="118"/>
      <c r="M107" s="118"/>
      <c r="N107" s="11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x14ac:dyDescent="0.25">
      <c r="A108" s="142"/>
      <c r="B108" s="140"/>
      <c r="C108" s="140"/>
      <c r="D108" s="353">
        <f>SUM(KIADÁSOK!D130)</f>
        <v>334737603</v>
      </c>
      <c r="E108" s="353">
        <f>SUM(KIADÁSOK!E130)</f>
        <v>68130399</v>
      </c>
      <c r="F108" s="353">
        <f>SUM(KIADÁSOK!F130)</f>
        <v>92380652</v>
      </c>
      <c r="G108" s="353">
        <f>SUM(KIADÁSOK!G130)</f>
        <v>403284078</v>
      </c>
      <c r="H108" s="182"/>
      <c r="I108" s="118"/>
      <c r="J108" s="118"/>
      <c r="K108" s="118"/>
      <c r="L108" s="118"/>
      <c r="M108" s="118"/>
      <c r="N108" s="11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x14ac:dyDescent="0.25">
      <c r="A109" s="142"/>
      <c r="B109" s="140"/>
      <c r="C109" s="140"/>
      <c r="D109" s="353">
        <f>SUM(D103-D108)</f>
        <v>0</v>
      </c>
      <c r="E109" s="353">
        <f>SUM(E103-E108)</f>
        <v>0</v>
      </c>
      <c r="F109" s="353">
        <f>SUM(F103-F108)</f>
        <v>0</v>
      </c>
      <c r="G109" s="353">
        <f>SUM(G103-G108)</f>
        <v>-44088034</v>
      </c>
      <c r="H109" s="182"/>
      <c r="I109" s="118"/>
      <c r="J109" s="118"/>
      <c r="K109" s="118"/>
      <c r="L109" s="118"/>
      <c r="M109" s="118"/>
      <c r="N109" s="11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x14ac:dyDescent="0.25">
      <c r="A110" s="142"/>
      <c r="B110" s="140"/>
      <c r="C110" s="140"/>
      <c r="D110" s="353"/>
      <c r="E110" s="353"/>
      <c r="F110" s="353"/>
      <c r="G110" s="353"/>
      <c r="H110" s="182"/>
      <c r="I110" s="118"/>
      <c r="J110" s="118"/>
      <c r="K110" s="118"/>
      <c r="L110" s="118"/>
      <c r="M110" s="118"/>
      <c r="N110" s="11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x14ac:dyDescent="0.25">
      <c r="A111" s="142"/>
      <c r="B111" s="142"/>
      <c r="C111" s="142"/>
      <c r="D111" s="354"/>
      <c r="E111" s="354"/>
      <c r="F111" s="354"/>
      <c r="G111" s="354">
        <f>SUM(D103:F103)</f>
        <v>495248654</v>
      </c>
      <c r="H111" s="14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x14ac:dyDescent="0.25">
      <c r="A112" s="142"/>
      <c r="B112" s="142"/>
      <c r="C112" s="142"/>
      <c r="D112" s="354"/>
      <c r="E112" s="354"/>
      <c r="F112" s="354"/>
      <c r="G112" s="354">
        <f>SUM(G87)</f>
        <v>136052610</v>
      </c>
      <c r="H112" s="14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x14ac:dyDescent="0.25">
      <c r="A113" s="142"/>
      <c r="B113" s="142"/>
      <c r="C113" s="142"/>
      <c r="D113" s="354"/>
      <c r="E113" s="354"/>
      <c r="F113" s="354"/>
      <c r="G113" s="355">
        <f>SUM(G111-G112)</f>
        <v>359196044</v>
      </c>
      <c r="H113" s="14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x14ac:dyDescent="0.25">
      <c r="A114" s="142"/>
      <c r="B114" s="142"/>
      <c r="C114" s="142"/>
      <c r="D114" s="354"/>
      <c r="E114" s="354"/>
      <c r="F114" s="354"/>
      <c r="G114" s="354">
        <f>SUM(G113-KIADÁSOK!G142)</f>
        <v>-44088034</v>
      </c>
      <c r="H114" s="14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x14ac:dyDescent="0.25">
      <c r="A115" s="142"/>
      <c r="B115" s="142"/>
      <c r="C115" s="142"/>
      <c r="D115" s="354"/>
      <c r="E115" s="354"/>
      <c r="F115" s="354"/>
      <c r="G115" s="354"/>
      <c r="H115" s="14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x14ac:dyDescent="0.25">
      <c r="A116" s="142"/>
      <c r="B116" s="142"/>
      <c r="C116" s="142"/>
      <c r="D116" s="354"/>
      <c r="E116" s="354"/>
      <c r="F116" s="354"/>
      <c r="G116" s="354"/>
      <c r="H116" s="14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x14ac:dyDescent="0.25">
      <c r="A117" s="142"/>
      <c r="B117" s="142"/>
      <c r="C117" s="142"/>
      <c r="D117" s="354"/>
      <c r="E117" s="354"/>
      <c r="F117" s="354"/>
      <c r="G117" s="354"/>
      <c r="H117" s="14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x14ac:dyDescent="0.25">
      <c r="A118" s="142"/>
      <c r="B118" s="142"/>
      <c r="C118" s="142"/>
      <c r="D118" s="354"/>
      <c r="E118" s="354"/>
      <c r="F118" s="354"/>
      <c r="G118" s="354"/>
      <c r="H118" s="14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x14ac:dyDescent="0.25">
      <c r="A119" s="142"/>
      <c r="B119" s="142"/>
      <c r="C119" s="142"/>
      <c r="D119" s="354"/>
      <c r="E119" s="354"/>
      <c r="F119" s="354"/>
      <c r="G119" s="354"/>
      <c r="H119" s="14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x14ac:dyDescent="0.25">
      <c r="A120" s="142"/>
      <c r="B120" s="142"/>
      <c r="C120" s="142"/>
      <c r="D120" s="354"/>
      <c r="E120" s="354"/>
      <c r="F120" s="354"/>
      <c r="G120" s="354"/>
      <c r="H120" s="14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x14ac:dyDescent="0.25">
      <c r="A121" s="142"/>
      <c r="B121" s="142"/>
      <c r="C121" s="142"/>
      <c r="D121" s="354"/>
      <c r="E121" s="354"/>
      <c r="F121" s="354"/>
      <c r="G121" s="354"/>
      <c r="H121" s="14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x14ac:dyDescent="0.25">
      <c r="A122" s="142"/>
      <c r="B122" s="142"/>
      <c r="C122" s="142"/>
      <c r="D122" s="354"/>
      <c r="E122" s="354"/>
      <c r="F122" s="354"/>
      <c r="G122" s="354"/>
      <c r="H122" s="14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x14ac:dyDescent="0.25">
      <c r="A123" s="4"/>
      <c r="B123" s="4"/>
      <c r="C123" s="4"/>
      <c r="D123" s="337"/>
      <c r="E123" s="337"/>
      <c r="F123" s="337"/>
      <c r="G123" s="337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x14ac:dyDescent="0.25">
      <c r="A124" s="4"/>
      <c r="B124" s="4"/>
      <c r="C124" s="4"/>
      <c r="D124" s="337"/>
      <c r="E124" s="337"/>
      <c r="F124" s="337"/>
      <c r="G124" s="337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x14ac:dyDescent="0.25">
      <c r="A125" s="4"/>
      <c r="B125" s="4"/>
      <c r="C125" s="4"/>
      <c r="D125" s="337"/>
      <c r="E125" s="337"/>
      <c r="F125" s="337"/>
      <c r="G125" s="337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x14ac:dyDescent="0.25">
      <c r="A126" s="4"/>
      <c r="B126" s="4"/>
      <c r="C126" s="4"/>
      <c r="D126" s="337"/>
      <c r="E126" s="337"/>
      <c r="F126" s="337"/>
      <c r="G126" s="337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x14ac:dyDescent="0.25">
      <c r="A127" s="4"/>
      <c r="B127" s="4"/>
      <c r="C127" s="4"/>
      <c r="D127" s="337"/>
      <c r="E127" s="337"/>
      <c r="F127" s="337"/>
      <c r="G127" s="337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x14ac:dyDescent="0.25">
      <c r="A128" s="4"/>
      <c r="B128" s="4"/>
      <c r="C128" s="4"/>
      <c r="D128" s="337"/>
      <c r="E128" s="337"/>
      <c r="F128" s="337"/>
      <c r="G128" s="337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x14ac:dyDescent="0.25">
      <c r="A129" s="4"/>
      <c r="B129" s="4"/>
      <c r="C129" s="4"/>
      <c r="D129" s="337"/>
      <c r="E129" s="337"/>
      <c r="F129" s="337"/>
      <c r="G129" s="337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x14ac:dyDescent="0.25">
      <c r="A130" s="4"/>
      <c r="B130" s="4"/>
      <c r="C130" s="4"/>
      <c r="D130" s="337"/>
      <c r="E130" s="337"/>
      <c r="F130" s="337"/>
      <c r="G130" s="33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x14ac:dyDescent="0.25">
      <c r="A131" s="4"/>
      <c r="B131" s="4"/>
      <c r="C131" s="4"/>
      <c r="D131" s="337"/>
      <c r="E131" s="337"/>
      <c r="F131" s="337"/>
      <c r="G131" s="33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x14ac:dyDescent="0.25">
      <c r="A132" s="4"/>
      <c r="B132" s="4"/>
      <c r="C132" s="4"/>
      <c r="D132" s="337"/>
      <c r="E132" s="337"/>
      <c r="F132" s="337"/>
      <c r="G132" s="33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x14ac:dyDescent="0.25">
      <c r="A133" s="4"/>
      <c r="B133" s="4"/>
      <c r="C133" s="4"/>
      <c r="D133" s="337"/>
      <c r="E133" s="337"/>
      <c r="F133" s="337"/>
      <c r="G133" s="33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x14ac:dyDescent="0.25">
      <c r="A134" s="4"/>
      <c r="B134" s="4"/>
      <c r="C134" s="4"/>
      <c r="D134" s="337"/>
      <c r="E134" s="337"/>
      <c r="F134" s="337"/>
      <c r="G134" s="33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x14ac:dyDescent="0.25">
      <c r="A135" s="4"/>
      <c r="B135" s="4"/>
      <c r="C135" s="4"/>
      <c r="D135" s="337"/>
      <c r="E135" s="337"/>
      <c r="F135" s="337"/>
      <c r="G135" s="33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x14ac:dyDescent="0.25">
      <c r="A136" s="4"/>
      <c r="B136" s="4"/>
      <c r="C136" s="4"/>
      <c r="D136" s="337"/>
      <c r="E136" s="337"/>
      <c r="F136" s="337"/>
      <c r="G136" s="33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x14ac:dyDescent="0.25">
      <c r="A137" s="4"/>
      <c r="B137" s="4"/>
      <c r="C137" s="4"/>
      <c r="D137" s="337"/>
      <c r="E137" s="337"/>
      <c r="F137" s="337"/>
      <c r="G137" s="33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x14ac:dyDescent="0.25">
      <c r="A138" s="4"/>
      <c r="B138" s="4"/>
      <c r="C138" s="4"/>
      <c r="D138" s="337"/>
      <c r="E138" s="337"/>
      <c r="F138" s="337"/>
      <c r="G138" s="33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x14ac:dyDescent="0.25">
      <c r="A139" s="4"/>
      <c r="B139" s="4"/>
      <c r="C139" s="4"/>
      <c r="D139" s="337"/>
      <c r="E139" s="337"/>
      <c r="F139" s="337"/>
      <c r="G139" s="33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x14ac:dyDescent="0.25">
      <c r="A140" s="4"/>
      <c r="B140" s="4"/>
      <c r="C140" s="4"/>
      <c r="D140" s="337"/>
      <c r="E140" s="337"/>
      <c r="F140" s="337"/>
      <c r="G140" s="33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x14ac:dyDescent="0.25">
      <c r="A141" s="4"/>
      <c r="B141" s="4"/>
      <c r="C141" s="4"/>
      <c r="D141" s="337"/>
      <c r="E141" s="337"/>
      <c r="F141" s="337"/>
      <c r="G141" s="33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x14ac:dyDescent="0.25">
      <c r="A142" s="4"/>
      <c r="B142" s="4"/>
      <c r="C142" s="4"/>
      <c r="D142" s="337"/>
      <c r="E142" s="337"/>
      <c r="F142" s="337"/>
      <c r="G142" s="33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x14ac:dyDescent="0.25">
      <c r="A143" s="4"/>
      <c r="B143" s="4"/>
      <c r="C143" s="4"/>
      <c r="D143" s="337"/>
      <c r="E143" s="337"/>
      <c r="F143" s="337"/>
      <c r="G143" s="33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x14ac:dyDescent="0.25">
      <c r="A144" s="4"/>
      <c r="B144" s="4"/>
      <c r="C144" s="4"/>
      <c r="D144" s="337"/>
      <c r="E144" s="337"/>
      <c r="F144" s="337"/>
      <c r="G144" s="33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x14ac:dyDescent="0.25">
      <c r="A145" s="4"/>
      <c r="B145" s="4"/>
      <c r="C145" s="4"/>
      <c r="D145" s="337"/>
      <c r="E145" s="337"/>
      <c r="F145" s="337"/>
      <c r="G145" s="33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x14ac:dyDescent="0.25">
      <c r="A146" s="4"/>
      <c r="B146" s="4"/>
      <c r="C146" s="4"/>
      <c r="D146" s="337"/>
      <c r="E146" s="337"/>
      <c r="F146" s="337"/>
      <c r="G146" s="33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x14ac:dyDescent="0.25">
      <c r="A147" s="4"/>
      <c r="B147" s="4"/>
      <c r="C147" s="4"/>
      <c r="D147" s="337"/>
      <c r="E147" s="337"/>
      <c r="F147" s="337"/>
      <c r="G147" s="33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x14ac:dyDescent="0.25">
      <c r="A148" s="4"/>
      <c r="B148" s="4"/>
      <c r="C148" s="4"/>
      <c r="D148" s="337"/>
      <c r="E148" s="337"/>
      <c r="F148" s="337"/>
      <c r="G148" s="33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x14ac:dyDescent="0.25">
      <c r="A149" s="4"/>
      <c r="B149" s="4"/>
      <c r="C149" s="4"/>
      <c r="D149" s="337"/>
      <c r="E149" s="337"/>
      <c r="F149" s="337"/>
      <c r="G149" s="33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x14ac:dyDescent="0.25">
      <c r="A150" s="4"/>
      <c r="B150" s="4"/>
      <c r="C150" s="4"/>
      <c r="D150" s="337"/>
      <c r="E150" s="337"/>
      <c r="F150" s="337"/>
      <c r="G150" s="33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x14ac:dyDescent="0.25">
      <c r="A151" s="4"/>
      <c r="B151" s="4"/>
      <c r="C151" s="4"/>
      <c r="D151" s="337"/>
      <c r="E151" s="337"/>
      <c r="F151" s="337"/>
      <c r="G151" s="33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x14ac:dyDescent="0.25">
      <c r="A152" s="4"/>
      <c r="B152" s="4"/>
      <c r="C152" s="4"/>
      <c r="D152" s="337"/>
      <c r="E152" s="337"/>
      <c r="F152" s="337"/>
      <c r="G152" s="33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x14ac:dyDescent="0.25">
      <c r="A153" s="4"/>
      <c r="B153" s="4"/>
      <c r="C153" s="4"/>
      <c r="D153" s="337"/>
      <c r="E153" s="337"/>
      <c r="F153" s="337"/>
      <c r="G153" s="33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x14ac:dyDescent="0.25">
      <c r="A154" s="4"/>
      <c r="B154" s="4"/>
      <c r="C154" s="4"/>
      <c r="D154" s="337"/>
      <c r="E154" s="337"/>
      <c r="F154" s="337"/>
      <c r="G154" s="33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x14ac:dyDescent="0.25">
      <c r="A155" s="4"/>
      <c r="B155" s="4"/>
      <c r="C155" s="4"/>
      <c r="D155" s="337"/>
      <c r="E155" s="337"/>
      <c r="F155" s="337"/>
      <c r="G155" s="33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x14ac:dyDescent="0.25">
      <c r="A156" s="4"/>
      <c r="B156" s="4"/>
      <c r="C156" s="4"/>
      <c r="D156" s="337"/>
      <c r="E156" s="337"/>
      <c r="F156" s="337"/>
      <c r="G156" s="33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x14ac:dyDescent="0.25">
      <c r="A157" s="4"/>
      <c r="B157" s="4"/>
      <c r="C157" s="4"/>
      <c r="D157" s="337"/>
      <c r="E157" s="337"/>
      <c r="F157" s="337"/>
      <c r="G157" s="33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x14ac:dyDescent="0.25">
      <c r="A158" s="4"/>
      <c r="B158" s="4"/>
      <c r="C158" s="4"/>
      <c r="D158" s="337"/>
      <c r="E158" s="337"/>
      <c r="F158" s="337"/>
      <c r="G158" s="33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x14ac:dyDescent="0.25">
      <c r="A159" s="4"/>
      <c r="B159" s="4"/>
      <c r="C159" s="4"/>
      <c r="D159" s="337"/>
      <c r="E159" s="337"/>
      <c r="F159" s="337"/>
      <c r="G159" s="33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x14ac:dyDescent="0.25">
      <c r="A160" s="4"/>
      <c r="B160" s="4"/>
      <c r="C160" s="4"/>
      <c r="D160" s="337"/>
      <c r="E160" s="337"/>
      <c r="F160" s="337"/>
      <c r="G160" s="33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x14ac:dyDescent="0.25">
      <c r="A161" s="4"/>
      <c r="B161" s="4"/>
      <c r="C161" s="4"/>
      <c r="D161" s="337"/>
      <c r="E161" s="337"/>
      <c r="F161" s="337"/>
      <c r="G161" s="33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x14ac:dyDescent="0.25">
      <c r="A162" s="4"/>
      <c r="B162" s="4"/>
      <c r="C162" s="4"/>
      <c r="D162" s="337"/>
      <c r="E162" s="337"/>
      <c r="F162" s="337"/>
      <c r="G162" s="33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x14ac:dyDescent="0.25">
      <c r="A163" s="4"/>
      <c r="B163" s="4"/>
      <c r="C163" s="4"/>
      <c r="D163" s="337"/>
      <c r="E163" s="337"/>
      <c r="F163" s="337"/>
      <c r="G163" s="33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x14ac:dyDescent="0.25">
      <c r="A164" s="4"/>
      <c r="B164" s="4"/>
      <c r="C164" s="4"/>
      <c r="D164" s="337"/>
      <c r="E164" s="337"/>
      <c r="F164" s="337"/>
      <c r="G164" s="33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x14ac:dyDescent="0.25">
      <c r="A165" s="4"/>
      <c r="B165" s="4"/>
      <c r="C165" s="4"/>
      <c r="D165" s="337"/>
      <c r="E165" s="337"/>
      <c r="F165" s="337"/>
      <c r="G165" s="33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x14ac:dyDescent="0.25">
      <c r="A166" s="4"/>
      <c r="B166" s="4"/>
      <c r="C166" s="4"/>
      <c r="D166" s="337"/>
      <c r="E166" s="337"/>
      <c r="F166" s="337"/>
      <c r="G166" s="33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x14ac:dyDescent="0.25">
      <c r="A167" s="4"/>
      <c r="B167" s="4"/>
      <c r="C167" s="4"/>
      <c r="D167" s="337"/>
      <c r="E167" s="337"/>
      <c r="F167" s="337"/>
      <c r="G167" s="33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x14ac:dyDescent="0.25">
      <c r="A168" s="4"/>
      <c r="B168" s="4"/>
      <c r="C168" s="4"/>
      <c r="D168" s="337"/>
      <c r="E168" s="337"/>
      <c r="F168" s="337"/>
      <c r="G168" s="33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x14ac:dyDescent="0.25">
      <c r="A169" s="4"/>
      <c r="B169" s="4"/>
      <c r="C169" s="4"/>
      <c r="D169" s="337"/>
      <c r="E169" s="337"/>
      <c r="F169" s="337"/>
      <c r="G169" s="33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x14ac:dyDescent="0.25">
      <c r="A170" s="4"/>
      <c r="B170" s="4"/>
      <c r="C170" s="4"/>
      <c r="D170" s="337"/>
      <c r="E170" s="337"/>
      <c r="F170" s="337"/>
      <c r="G170" s="33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x14ac:dyDescent="0.25">
      <c r="A171" s="4"/>
      <c r="B171" s="4"/>
      <c r="C171" s="4"/>
      <c r="D171" s="337"/>
      <c r="E171" s="337"/>
      <c r="F171" s="337"/>
      <c r="G171" s="33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x14ac:dyDescent="0.25">
      <c r="A172" s="4"/>
      <c r="B172" s="4"/>
      <c r="C172" s="4"/>
      <c r="D172" s="337"/>
      <c r="E172" s="337"/>
      <c r="F172" s="337"/>
      <c r="G172" s="33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x14ac:dyDescent="0.25">
      <c r="A173" s="4"/>
      <c r="B173" s="4"/>
      <c r="C173" s="4"/>
      <c r="D173" s="337"/>
      <c r="E173" s="337"/>
      <c r="F173" s="337"/>
      <c r="G173" s="33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x14ac:dyDescent="0.25">
      <c r="A174" s="4"/>
      <c r="B174" s="4"/>
      <c r="C174" s="4"/>
      <c r="D174" s="337"/>
      <c r="E174" s="337"/>
      <c r="F174" s="337"/>
      <c r="G174" s="33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x14ac:dyDescent="0.25">
      <c r="A175" s="4"/>
      <c r="B175" s="4"/>
      <c r="C175" s="4"/>
      <c r="D175" s="337"/>
      <c r="E175" s="337"/>
      <c r="F175" s="337"/>
      <c r="G175" s="33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x14ac:dyDescent="0.25">
      <c r="A176" s="4"/>
      <c r="B176" s="4"/>
      <c r="C176" s="4"/>
      <c r="D176" s="337"/>
      <c r="E176" s="337"/>
      <c r="F176" s="337"/>
      <c r="G176" s="33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x14ac:dyDescent="0.25">
      <c r="A177" s="4"/>
      <c r="B177" s="4"/>
      <c r="C177" s="4"/>
      <c r="D177" s="337"/>
      <c r="E177" s="337"/>
      <c r="F177" s="337"/>
      <c r="G177" s="33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8" scale="93" fitToHeight="0" orientation="portrait" horizontalDpi="300" verticalDpi="300" r:id="rId1"/>
  <headerFooter>
    <oddHeader>&amp;L1. melléklet Balatonederics Község Önkormányzata 2020. évi költségvetéséről szóló...../2020. (II........) sz. önkormányzati rendelethez</oddHeader>
  </headerFooter>
  <rowBreaks count="1" manualBreakCount="1">
    <brk id="7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E190"/>
  <sheetViews>
    <sheetView view="pageBreakPreview" zoomScale="80" zoomScaleNormal="100" zoomScaleSheetLayoutView="80" workbookViewId="0">
      <selection activeCell="H17" sqref="H17"/>
    </sheetView>
  </sheetViews>
  <sheetFormatPr defaultRowHeight="15" x14ac:dyDescent="0.25"/>
  <cols>
    <col min="1" max="1" width="5.5703125" customWidth="1"/>
    <col min="2" max="2" width="78.42578125" customWidth="1"/>
    <col min="4" max="4" width="14.85546875" customWidth="1"/>
    <col min="5" max="5" width="13.85546875" customWidth="1"/>
  </cols>
  <sheetData>
    <row r="1" spans="1:31" ht="18" x14ac:dyDescent="0.25">
      <c r="A1" s="555" t="s">
        <v>783</v>
      </c>
      <c r="B1" s="555"/>
      <c r="C1" s="555"/>
      <c r="D1" s="555"/>
      <c r="E1" s="555"/>
      <c r="F1" s="315"/>
    </row>
    <row r="2" spans="1:31" ht="18" x14ac:dyDescent="0.25">
      <c r="A2" s="557" t="s">
        <v>764</v>
      </c>
      <c r="B2" s="557"/>
      <c r="C2" s="557"/>
      <c r="D2" s="557"/>
      <c r="E2" s="557"/>
    </row>
    <row r="4" spans="1:31" ht="25.5" x14ac:dyDescent="0.25">
      <c r="A4" s="231" t="s">
        <v>0</v>
      </c>
      <c r="B4" s="223" t="s">
        <v>1</v>
      </c>
      <c r="C4" s="224" t="s">
        <v>2</v>
      </c>
      <c r="D4" s="226" t="s">
        <v>519</v>
      </c>
      <c r="E4" s="227" t="s">
        <v>525</v>
      </c>
      <c r="F4" s="9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108" t="s">
        <v>3</v>
      </c>
      <c r="B5" s="16" t="s">
        <v>309</v>
      </c>
      <c r="C5" s="107" t="s">
        <v>310</v>
      </c>
      <c r="D5" s="328">
        <v>27806802</v>
      </c>
      <c r="E5" s="328">
        <f t="shared" ref="E5:E15" si="0">D5</f>
        <v>27806802</v>
      </c>
      <c r="F5" s="9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5">
      <c r="A6" s="108" t="s">
        <v>6</v>
      </c>
      <c r="B6" s="13" t="s">
        <v>311</v>
      </c>
      <c r="C6" s="107" t="s">
        <v>312</v>
      </c>
      <c r="D6" s="328">
        <v>29754540</v>
      </c>
      <c r="E6" s="328">
        <f t="shared" si="0"/>
        <v>29754540</v>
      </c>
      <c r="F6" s="9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5.5" x14ac:dyDescent="0.25">
      <c r="A7" s="108" t="s">
        <v>9</v>
      </c>
      <c r="B7" s="13" t="s">
        <v>313</v>
      </c>
      <c r="C7" s="107" t="s">
        <v>314</v>
      </c>
      <c r="D7" s="328">
        <v>6376000</v>
      </c>
      <c r="E7" s="328">
        <f t="shared" si="0"/>
        <v>6376000</v>
      </c>
      <c r="F7" s="9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108" t="s">
        <v>12</v>
      </c>
      <c r="B8" s="13" t="s">
        <v>315</v>
      </c>
      <c r="C8" s="107" t="s">
        <v>316</v>
      </c>
      <c r="D8" s="328">
        <v>1800000</v>
      </c>
      <c r="E8" s="328">
        <f t="shared" si="0"/>
        <v>1800000</v>
      </c>
      <c r="F8" s="9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108" t="s">
        <v>15</v>
      </c>
      <c r="B9" s="13" t="s">
        <v>317</v>
      </c>
      <c r="C9" s="107" t="s">
        <v>318</v>
      </c>
      <c r="D9" s="328">
        <v>0</v>
      </c>
      <c r="E9" s="328">
        <f t="shared" si="0"/>
        <v>0</v>
      </c>
      <c r="F9" s="9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108" t="s">
        <v>18</v>
      </c>
      <c r="B10" s="13" t="s">
        <v>319</v>
      </c>
      <c r="C10" s="107" t="s">
        <v>320</v>
      </c>
      <c r="D10" s="328">
        <v>0</v>
      </c>
      <c r="E10" s="328">
        <f t="shared" si="0"/>
        <v>0</v>
      </c>
      <c r="F10" s="9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108" t="s">
        <v>21</v>
      </c>
      <c r="B11" s="19" t="s">
        <v>321</v>
      </c>
      <c r="C11" s="106" t="s">
        <v>322</v>
      </c>
      <c r="D11" s="329">
        <f>SUM(D5:D10)</f>
        <v>65737342</v>
      </c>
      <c r="E11" s="329">
        <f>SUM(E5:E10)</f>
        <v>65737342</v>
      </c>
      <c r="F11" s="9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108" t="s">
        <v>24</v>
      </c>
      <c r="B12" s="19" t="s">
        <v>323</v>
      </c>
      <c r="C12" s="106" t="s">
        <v>324</v>
      </c>
      <c r="D12" s="328">
        <v>0</v>
      </c>
      <c r="E12" s="328">
        <f t="shared" si="0"/>
        <v>0</v>
      </c>
      <c r="F12" s="9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25.5" x14ac:dyDescent="0.25">
      <c r="A13" s="108" t="s">
        <v>27</v>
      </c>
      <c r="B13" s="19" t="s">
        <v>325</v>
      </c>
      <c r="C13" s="106" t="s">
        <v>326</v>
      </c>
      <c r="D13" s="328">
        <v>0</v>
      </c>
      <c r="E13" s="328">
        <f t="shared" si="0"/>
        <v>0</v>
      </c>
      <c r="F13" s="9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5.5" x14ac:dyDescent="0.25">
      <c r="A14" s="108" t="s">
        <v>30</v>
      </c>
      <c r="B14" s="19" t="s">
        <v>327</v>
      </c>
      <c r="C14" s="106" t="s">
        <v>328</v>
      </c>
      <c r="D14" s="328">
        <v>0</v>
      </c>
      <c r="E14" s="328">
        <f t="shared" si="0"/>
        <v>0</v>
      </c>
      <c r="F14" s="9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25.5" x14ac:dyDescent="0.25">
      <c r="A15" s="108" t="s">
        <v>33</v>
      </c>
      <c r="B15" s="19" t="s">
        <v>329</v>
      </c>
      <c r="C15" s="106" t="s">
        <v>330</v>
      </c>
      <c r="D15" s="328">
        <v>0</v>
      </c>
      <c r="E15" s="328">
        <f t="shared" si="0"/>
        <v>0</v>
      </c>
      <c r="F15" s="9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108" t="s">
        <v>36</v>
      </c>
      <c r="B16" s="19" t="s">
        <v>331</v>
      </c>
      <c r="C16" s="106" t="s">
        <v>332</v>
      </c>
      <c r="D16" s="328">
        <v>17781663</v>
      </c>
      <c r="E16" s="328">
        <f>D16</f>
        <v>17781663</v>
      </c>
      <c r="F16" s="9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x14ac:dyDescent="0.25">
      <c r="A17" s="112" t="s">
        <v>39</v>
      </c>
      <c r="B17" s="130" t="s">
        <v>333</v>
      </c>
      <c r="C17" s="218" t="s">
        <v>334</v>
      </c>
      <c r="D17" s="330">
        <f>SUM(D11+D12+D13+D14+D15+D16)</f>
        <v>83519005</v>
      </c>
      <c r="E17" s="330">
        <f>SUM(E11+E12+E13+E14+E15+E16)</f>
        <v>83519005</v>
      </c>
      <c r="F17" s="9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108" t="s">
        <v>42</v>
      </c>
      <c r="B18" s="13" t="s">
        <v>335</v>
      </c>
      <c r="C18" s="107" t="s">
        <v>336</v>
      </c>
      <c r="D18" s="328">
        <v>32127349</v>
      </c>
      <c r="E18" s="328">
        <f>D18</f>
        <v>32127349</v>
      </c>
      <c r="F18" s="9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25.5" x14ac:dyDescent="0.25">
      <c r="A19" s="108" t="s">
        <v>45</v>
      </c>
      <c r="B19" s="13" t="s">
        <v>337</v>
      </c>
      <c r="C19" s="107" t="s">
        <v>338</v>
      </c>
      <c r="D19" s="328">
        <v>0</v>
      </c>
      <c r="E19" s="328">
        <f>D19</f>
        <v>0</v>
      </c>
      <c r="F19" s="9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ht="25.5" x14ac:dyDescent="0.25">
      <c r="A20" s="108" t="s">
        <v>48</v>
      </c>
      <c r="B20" s="13" t="s">
        <v>339</v>
      </c>
      <c r="C20" s="107" t="s">
        <v>340</v>
      </c>
      <c r="D20" s="328">
        <v>0</v>
      </c>
      <c r="E20" s="328">
        <f>D20</f>
        <v>0</v>
      </c>
      <c r="F20" s="9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25.5" x14ac:dyDescent="0.25">
      <c r="A21" s="108" t="s">
        <v>51</v>
      </c>
      <c r="B21" s="13" t="s">
        <v>341</v>
      </c>
      <c r="C21" s="107" t="s">
        <v>342</v>
      </c>
      <c r="D21" s="328">
        <v>0</v>
      </c>
      <c r="E21" s="328">
        <f>D21</f>
        <v>0</v>
      </c>
      <c r="F21" s="9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108" t="s">
        <v>54</v>
      </c>
      <c r="B22" s="13" t="s">
        <v>343</v>
      </c>
      <c r="C22" s="107" t="s">
        <v>344</v>
      </c>
      <c r="D22" s="328">
        <v>0</v>
      </c>
      <c r="E22" s="328">
        <f>D22</f>
        <v>0</v>
      </c>
      <c r="F22" s="9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112" t="s">
        <v>57</v>
      </c>
      <c r="B23" s="130" t="s">
        <v>345</v>
      </c>
      <c r="C23" s="218" t="s">
        <v>346</v>
      </c>
      <c r="D23" s="331">
        <f>SUM(D18:D22)</f>
        <v>32127349</v>
      </c>
      <c r="E23" s="331">
        <f>SUM(E18:E22)</f>
        <v>32127349</v>
      </c>
      <c r="F23" s="9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108" t="s">
        <v>60</v>
      </c>
      <c r="B24" s="13" t="s">
        <v>347</v>
      </c>
      <c r="C24" s="107" t="s">
        <v>348</v>
      </c>
      <c r="D24" s="328">
        <v>0</v>
      </c>
      <c r="E24" s="328">
        <v>0</v>
      </c>
      <c r="F24" s="9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108" t="s">
        <v>63</v>
      </c>
      <c r="B25" s="13" t="s">
        <v>349</v>
      </c>
      <c r="C25" s="107" t="s">
        <v>350</v>
      </c>
      <c r="D25" s="328">
        <v>0</v>
      </c>
      <c r="E25" s="328">
        <v>0</v>
      </c>
      <c r="F25" s="9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108" t="s">
        <v>66</v>
      </c>
      <c r="B26" s="19" t="s">
        <v>351</v>
      </c>
      <c r="C26" s="106" t="s">
        <v>352</v>
      </c>
      <c r="D26" s="329">
        <f>SUM(D24:D25)</f>
        <v>0</v>
      </c>
      <c r="E26" s="329">
        <f>SUM(E24:E25)</f>
        <v>0</v>
      </c>
      <c r="F26" s="9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108" t="s">
        <v>69</v>
      </c>
      <c r="B27" s="13" t="s">
        <v>353</v>
      </c>
      <c r="C27" s="107" t="s">
        <v>354</v>
      </c>
      <c r="D27" s="328">
        <v>0</v>
      </c>
      <c r="E27" s="328">
        <v>0</v>
      </c>
      <c r="F27" s="9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108" t="s">
        <v>72</v>
      </c>
      <c r="B28" s="13" t="s">
        <v>355</v>
      </c>
      <c r="C28" s="107" t="s">
        <v>356</v>
      </c>
      <c r="D28" s="328">
        <v>0</v>
      </c>
      <c r="E28" s="328">
        <v>0</v>
      </c>
      <c r="F28" s="9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108" t="s">
        <v>75</v>
      </c>
      <c r="B29" s="13" t="s">
        <v>357</v>
      </c>
      <c r="C29" s="107" t="s">
        <v>358</v>
      </c>
      <c r="D29" s="328">
        <v>22910491</v>
      </c>
      <c r="E29" s="328">
        <f t="shared" ref="E29:E36" si="1">D29</f>
        <v>22910491</v>
      </c>
      <c r="F29" s="9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108" t="s">
        <v>78</v>
      </c>
      <c r="B30" s="13" t="s">
        <v>359</v>
      </c>
      <c r="C30" s="107" t="s">
        <v>360</v>
      </c>
      <c r="D30" s="328">
        <v>15385294</v>
      </c>
      <c r="E30" s="328">
        <f t="shared" si="1"/>
        <v>15385294</v>
      </c>
      <c r="F30" s="9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108" t="s">
        <v>81</v>
      </c>
      <c r="B31" s="13" t="s">
        <v>361</v>
      </c>
      <c r="C31" s="107" t="s">
        <v>362</v>
      </c>
      <c r="D31" s="328">
        <v>0</v>
      </c>
      <c r="E31" s="328">
        <f t="shared" si="1"/>
        <v>0</v>
      </c>
      <c r="F31" s="9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108" t="s">
        <v>84</v>
      </c>
      <c r="B32" s="13" t="s">
        <v>363</v>
      </c>
      <c r="C32" s="107" t="s">
        <v>364</v>
      </c>
      <c r="D32" s="328">
        <v>0</v>
      </c>
      <c r="E32" s="328">
        <f t="shared" si="1"/>
        <v>0</v>
      </c>
      <c r="F32" s="9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108" t="s">
        <v>87</v>
      </c>
      <c r="B33" s="13" t="s">
        <v>365</v>
      </c>
      <c r="C33" s="107" t="s">
        <v>366</v>
      </c>
      <c r="D33" s="328">
        <v>3229810</v>
      </c>
      <c r="E33" s="328">
        <f t="shared" si="1"/>
        <v>3229810</v>
      </c>
      <c r="F33" s="9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108" t="s">
        <v>90</v>
      </c>
      <c r="B34" s="13" t="s">
        <v>367</v>
      </c>
      <c r="C34" s="107" t="s">
        <v>368</v>
      </c>
      <c r="D34" s="328">
        <v>0</v>
      </c>
      <c r="E34" s="328">
        <f t="shared" si="1"/>
        <v>0</v>
      </c>
      <c r="F34" s="9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108" t="s">
        <v>93</v>
      </c>
      <c r="B35" s="19" t="s">
        <v>369</v>
      </c>
      <c r="C35" s="106" t="s">
        <v>370</v>
      </c>
      <c r="D35" s="329">
        <f>SUM(D30:D34)</f>
        <v>18615104</v>
      </c>
      <c r="E35" s="329">
        <f>SUM(E30:E34)</f>
        <v>18615104</v>
      </c>
      <c r="F35" s="9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108" t="s">
        <v>96</v>
      </c>
      <c r="B36" s="13" t="s">
        <v>371</v>
      </c>
      <c r="C36" s="107" t="s">
        <v>372</v>
      </c>
      <c r="D36" s="328">
        <v>49870</v>
      </c>
      <c r="E36" s="328">
        <f t="shared" si="1"/>
        <v>49870</v>
      </c>
      <c r="F36" s="9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112" t="s">
        <v>99</v>
      </c>
      <c r="B37" s="130" t="s">
        <v>373</v>
      </c>
      <c r="C37" s="218" t="s">
        <v>374</v>
      </c>
      <c r="D37" s="331">
        <f>SUM(D26+D27+D28+D29+D35+D36)</f>
        <v>41575465</v>
      </c>
      <c r="E37" s="331">
        <f>SUM(E26+E27+E28+E29+E35+E36)</f>
        <v>41575465</v>
      </c>
      <c r="F37" s="9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112" t="s">
        <v>102</v>
      </c>
      <c r="B38" s="19" t="s">
        <v>375</v>
      </c>
      <c r="C38" s="106" t="s">
        <v>376</v>
      </c>
      <c r="D38" s="329">
        <v>0</v>
      </c>
      <c r="E38" s="329">
        <v>0</v>
      </c>
      <c r="F38" s="9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108" t="s">
        <v>105</v>
      </c>
      <c r="B39" s="13" t="s">
        <v>377</v>
      </c>
      <c r="C39" s="107" t="s">
        <v>378</v>
      </c>
      <c r="D39" s="328">
        <v>18650000</v>
      </c>
      <c r="E39" s="328">
        <f t="shared" ref="E39:E46" si="2">D39</f>
        <v>18650000</v>
      </c>
      <c r="F39" s="9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108" t="s">
        <v>108</v>
      </c>
      <c r="B40" s="13" t="s">
        <v>379</v>
      </c>
      <c r="C40" s="107" t="s">
        <v>380</v>
      </c>
      <c r="D40" s="328">
        <v>0</v>
      </c>
      <c r="E40" s="328">
        <f t="shared" si="2"/>
        <v>0</v>
      </c>
      <c r="F40" s="9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108" t="s">
        <v>111</v>
      </c>
      <c r="B41" s="13" t="s">
        <v>381</v>
      </c>
      <c r="C41" s="107" t="s">
        <v>382</v>
      </c>
      <c r="D41" s="328">
        <v>50000000</v>
      </c>
      <c r="E41" s="328">
        <f t="shared" si="2"/>
        <v>50000000</v>
      </c>
      <c r="F41" s="9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108" t="s">
        <v>114</v>
      </c>
      <c r="B42" s="13" t="s">
        <v>383</v>
      </c>
      <c r="C42" s="107" t="s">
        <v>384</v>
      </c>
      <c r="D42" s="328">
        <v>0</v>
      </c>
      <c r="E42" s="328">
        <f t="shared" si="2"/>
        <v>0</v>
      </c>
      <c r="F42" s="9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108" t="s">
        <v>117</v>
      </c>
      <c r="B43" s="13" t="s">
        <v>385</v>
      </c>
      <c r="C43" s="107" t="s">
        <v>386</v>
      </c>
      <c r="D43" s="328">
        <v>4295000</v>
      </c>
      <c r="E43" s="328">
        <f t="shared" si="2"/>
        <v>4295000</v>
      </c>
      <c r="F43" s="9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108" t="s">
        <v>120</v>
      </c>
      <c r="B44" s="13" t="s">
        <v>387</v>
      </c>
      <c r="C44" s="107" t="s">
        <v>388</v>
      </c>
      <c r="D44" s="328">
        <v>0</v>
      </c>
      <c r="E44" s="328">
        <f t="shared" si="2"/>
        <v>0</v>
      </c>
      <c r="F44" s="9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108" t="s">
        <v>123</v>
      </c>
      <c r="B45" s="13" t="s">
        <v>389</v>
      </c>
      <c r="C45" s="107" t="s">
        <v>390</v>
      </c>
      <c r="D45" s="328">
        <v>0</v>
      </c>
      <c r="E45" s="328">
        <f t="shared" si="2"/>
        <v>0</v>
      </c>
      <c r="F45" s="9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108">
        <v>42</v>
      </c>
      <c r="B46" s="13" t="s">
        <v>391</v>
      </c>
      <c r="C46" s="107" t="s">
        <v>392</v>
      </c>
      <c r="D46" s="328">
        <v>0</v>
      </c>
      <c r="E46" s="328">
        <f t="shared" si="2"/>
        <v>0</v>
      </c>
      <c r="F46" s="9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108">
        <v>43</v>
      </c>
      <c r="B47" s="19" t="s">
        <v>393</v>
      </c>
      <c r="C47" s="106" t="s">
        <v>394</v>
      </c>
      <c r="D47" s="329">
        <f>SUM(D45:D46)</f>
        <v>0</v>
      </c>
      <c r="E47" s="329">
        <f>SUM(E45:E46)</f>
        <v>0</v>
      </c>
      <c r="F47" s="9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108">
        <v>44</v>
      </c>
      <c r="B48" s="13" t="s">
        <v>395</v>
      </c>
      <c r="C48" s="107" t="s">
        <v>396</v>
      </c>
      <c r="D48" s="328">
        <v>0</v>
      </c>
      <c r="E48" s="328">
        <v>0</v>
      </c>
      <c r="F48" s="9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108">
        <v>45</v>
      </c>
      <c r="B49" s="13" t="s">
        <v>397</v>
      </c>
      <c r="C49" s="107" t="s">
        <v>398</v>
      </c>
      <c r="D49" s="328">
        <v>0</v>
      </c>
      <c r="E49" s="328">
        <v>0</v>
      </c>
      <c r="F49" s="9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108" t="s">
        <v>138</v>
      </c>
      <c r="B50" s="19" t="s">
        <v>399</v>
      </c>
      <c r="C50" s="106" t="s">
        <v>400</v>
      </c>
      <c r="D50" s="329">
        <f>SUM(D48:D49)</f>
        <v>0</v>
      </c>
      <c r="E50" s="329">
        <f>SUM(E48:E49)</f>
        <v>0</v>
      </c>
      <c r="F50" s="9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108" t="s">
        <v>141</v>
      </c>
      <c r="B51" s="13" t="s">
        <v>401</v>
      </c>
      <c r="C51" s="107" t="s">
        <v>402</v>
      </c>
      <c r="D51" s="328">
        <v>0</v>
      </c>
      <c r="E51" s="328">
        <f>D51</f>
        <v>0</v>
      </c>
      <c r="F51" s="9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5">
      <c r="A52" s="108" t="s">
        <v>144</v>
      </c>
      <c r="B52" s="13" t="s">
        <v>403</v>
      </c>
      <c r="C52" s="107" t="s">
        <v>404</v>
      </c>
      <c r="D52" s="328">
        <v>800000</v>
      </c>
      <c r="E52" s="328">
        <f>D52</f>
        <v>800000</v>
      </c>
      <c r="F52" s="9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5">
      <c r="A53" s="112" t="s">
        <v>147</v>
      </c>
      <c r="B53" s="130" t="s">
        <v>405</v>
      </c>
      <c r="C53" s="218" t="s">
        <v>406</v>
      </c>
      <c r="D53" s="331">
        <f>SUM(D38+D39+D40+D41+D42+D43+D44+D47+D50+D51+D52)</f>
        <v>73745000</v>
      </c>
      <c r="E53" s="331">
        <f>SUM(E38+E39+E40+E41+E42+E43+E44+E47+E50+E51+E52)</f>
        <v>73745000</v>
      </c>
      <c r="F53" s="9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108" t="s">
        <v>150</v>
      </c>
      <c r="B54" s="13" t="s">
        <v>407</v>
      </c>
      <c r="C54" s="107" t="s">
        <v>408</v>
      </c>
      <c r="D54" s="328">
        <v>0</v>
      </c>
      <c r="E54" s="328">
        <v>0</v>
      </c>
      <c r="F54" s="9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108" t="s">
        <v>153</v>
      </c>
      <c r="B55" s="13" t="s">
        <v>409</v>
      </c>
      <c r="C55" s="107" t="s">
        <v>410</v>
      </c>
      <c r="D55" s="328">
        <v>0</v>
      </c>
      <c r="E55" s="328">
        <v>0</v>
      </c>
      <c r="F55" s="9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5">
      <c r="A56" s="108" t="s">
        <v>156</v>
      </c>
      <c r="B56" s="13" t="s">
        <v>411</v>
      </c>
      <c r="C56" s="107" t="s">
        <v>412</v>
      </c>
      <c r="D56" s="328">
        <v>0</v>
      </c>
      <c r="E56" s="328">
        <v>0</v>
      </c>
      <c r="F56" s="9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s="108" t="s">
        <v>159</v>
      </c>
      <c r="B57" s="13" t="s">
        <v>413</v>
      </c>
      <c r="C57" s="107" t="s">
        <v>414</v>
      </c>
      <c r="D57" s="328">
        <v>0</v>
      </c>
      <c r="E57" s="328">
        <v>0</v>
      </c>
      <c r="F57" s="9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5">
      <c r="A58" s="108" t="s">
        <v>162</v>
      </c>
      <c r="B58" s="13" t="s">
        <v>415</v>
      </c>
      <c r="C58" s="107" t="s">
        <v>416</v>
      </c>
      <c r="D58" s="328">
        <v>0</v>
      </c>
      <c r="E58" s="328">
        <v>0</v>
      </c>
      <c r="F58" s="9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5">
      <c r="A59" s="112" t="s">
        <v>165</v>
      </c>
      <c r="B59" s="130" t="s">
        <v>417</v>
      </c>
      <c r="C59" s="218" t="s">
        <v>418</v>
      </c>
      <c r="D59" s="331">
        <f>SUM(D54:D58)</f>
        <v>0</v>
      </c>
      <c r="E59" s="331">
        <f>SUM(E54:E58)</f>
        <v>0</v>
      </c>
      <c r="F59" s="9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ht="25.5" x14ac:dyDescent="0.25">
      <c r="A60" s="108" t="s">
        <v>419</v>
      </c>
      <c r="B60" s="13" t="s">
        <v>420</v>
      </c>
      <c r="C60" s="107" t="s">
        <v>421</v>
      </c>
      <c r="D60" s="328">
        <v>0</v>
      </c>
      <c r="E60" s="328">
        <v>0</v>
      </c>
      <c r="F60" s="9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108" t="s">
        <v>422</v>
      </c>
      <c r="B61" s="13" t="s">
        <v>423</v>
      </c>
      <c r="C61" s="107" t="s">
        <v>424</v>
      </c>
      <c r="D61" s="328">
        <v>0</v>
      </c>
      <c r="E61" s="328">
        <v>0</v>
      </c>
      <c r="F61" s="9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25.5" x14ac:dyDescent="0.25">
      <c r="A62" s="108" t="s">
        <v>425</v>
      </c>
      <c r="B62" s="13" t="s">
        <v>426</v>
      </c>
      <c r="C62" s="107" t="s">
        <v>427</v>
      </c>
      <c r="D62" s="328">
        <v>0</v>
      </c>
      <c r="E62" s="328">
        <f>D62</f>
        <v>0</v>
      </c>
      <c r="F62" s="9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ht="25.5" x14ac:dyDescent="0.25">
      <c r="A63" s="108" t="s">
        <v>428</v>
      </c>
      <c r="B63" s="13" t="s">
        <v>429</v>
      </c>
      <c r="C63" s="107" t="s">
        <v>430</v>
      </c>
      <c r="D63" s="328">
        <v>0</v>
      </c>
      <c r="E63" s="328">
        <v>0</v>
      </c>
      <c r="F63" s="9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5">
      <c r="A64" s="108" t="s">
        <v>431</v>
      </c>
      <c r="B64" s="13" t="s">
        <v>432</v>
      </c>
      <c r="C64" s="107" t="s">
        <v>433</v>
      </c>
      <c r="D64" s="328">
        <v>0</v>
      </c>
      <c r="E64" s="328">
        <v>0</v>
      </c>
      <c r="F64" s="9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5">
      <c r="A65" s="112" t="s">
        <v>434</v>
      </c>
      <c r="B65" s="130" t="s">
        <v>435</v>
      </c>
      <c r="C65" s="218" t="s">
        <v>436</v>
      </c>
      <c r="D65" s="331">
        <f>SUM(D60:D64)</f>
        <v>0</v>
      </c>
      <c r="E65" s="331">
        <f>SUM(E60:E64)</f>
        <v>0</v>
      </c>
      <c r="F65" s="9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ht="25.5" x14ac:dyDescent="0.25">
      <c r="A66" s="108" t="s">
        <v>437</v>
      </c>
      <c r="B66" s="13" t="s">
        <v>438</v>
      </c>
      <c r="C66" s="107" t="s">
        <v>439</v>
      </c>
      <c r="D66" s="328">
        <v>0</v>
      </c>
      <c r="E66" s="328">
        <v>0</v>
      </c>
      <c r="F66" s="9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5">
      <c r="A67" s="108" t="s">
        <v>440</v>
      </c>
      <c r="B67" s="13" t="s">
        <v>441</v>
      </c>
      <c r="C67" s="107" t="s">
        <v>442</v>
      </c>
      <c r="D67" s="328">
        <v>0</v>
      </c>
      <c r="E67" s="328">
        <v>0</v>
      </c>
      <c r="F67" s="9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25.5" x14ac:dyDescent="0.25">
      <c r="A68" s="108" t="s">
        <v>443</v>
      </c>
      <c r="B68" s="13" t="s">
        <v>444</v>
      </c>
      <c r="C68" s="107" t="s">
        <v>445</v>
      </c>
      <c r="D68" s="328">
        <v>0</v>
      </c>
      <c r="E68" s="328">
        <v>0</v>
      </c>
      <c r="F68" s="9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ht="25.5" x14ac:dyDescent="0.25">
      <c r="A69" s="108" t="s">
        <v>446</v>
      </c>
      <c r="B69" s="13" t="s">
        <v>447</v>
      </c>
      <c r="C69" s="107" t="s">
        <v>448</v>
      </c>
      <c r="D69" s="328">
        <v>0</v>
      </c>
      <c r="E69" s="328">
        <v>0</v>
      </c>
      <c r="F69" s="9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5">
      <c r="A70" s="108" t="s">
        <v>449</v>
      </c>
      <c r="B70" s="13" t="s">
        <v>450</v>
      </c>
      <c r="C70" s="107" t="s">
        <v>451</v>
      </c>
      <c r="D70" s="328">
        <v>0</v>
      </c>
      <c r="E70" s="328">
        <v>0</v>
      </c>
      <c r="F70" s="9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5">
      <c r="A71" s="112" t="s">
        <v>452</v>
      </c>
      <c r="B71" s="130" t="s">
        <v>453</v>
      </c>
      <c r="C71" s="218" t="s">
        <v>454</v>
      </c>
      <c r="D71" s="331">
        <f>SUM(D66:D70)</f>
        <v>0</v>
      </c>
      <c r="E71" s="331">
        <f>SUM(E66:E70)</f>
        <v>0</v>
      </c>
      <c r="F71" s="9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x14ac:dyDescent="0.25">
      <c r="A72" s="112" t="s">
        <v>455</v>
      </c>
      <c r="B72" s="135" t="s">
        <v>456</v>
      </c>
      <c r="C72" s="221" t="s">
        <v>457</v>
      </c>
      <c r="D72" s="332">
        <f>SUM(D17+D23+D37+D53+D59+D65+D71)</f>
        <v>230966819</v>
      </c>
      <c r="E72" s="332">
        <f>SUM(E17+E23+E37+E53+E59+E65+E71)</f>
        <v>230966819</v>
      </c>
      <c r="F72" s="9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5">
      <c r="A73" s="108" t="s">
        <v>3</v>
      </c>
      <c r="B73" s="13" t="s">
        <v>458</v>
      </c>
      <c r="C73" s="107" t="s">
        <v>459</v>
      </c>
      <c r="D73" s="328">
        <v>0</v>
      </c>
      <c r="E73" s="328">
        <v>0</v>
      </c>
      <c r="F73" s="9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5">
      <c r="A74" s="108" t="s">
        <v>6</v>
      </c>
      <c r="B74" s="13" t="s">
        <v>460</v>
      </c>
      <c r="C74" s="107" t="s">
        <v>461</v>
      </c>
      <c r="D74" s="328">
        <v>0</v>
      </c>
      <c r="E74" s="328">
        <v>0</v>
      </c>
      <c r="F74" s="9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s="108" t="s">
        <v>9</v>
      </c>
      <c r="B75" s="13" t="s">
        <v>462</v>
      </c>
      <c r="C75" s="107" t="s">
        <v>463</v>
      </c>
      <c r="D75" s="328">
        <v>0</v>
      </c>
      <c r="E75" s="328">
        <v>0</v>
      </c>
      <c r="F75" s="9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5">
      <c r="A76" s="108" t="s">
        <v>12</v>
      </c>
      <c r="B76" s="19" t="s">
        <v>464</v>
      </c>
      <c r="C76" s="106" t="s">
        <v>465</v>
      </c>
      <c r="D76" s="329">
        <f>SUM(D73:D75)</f>
        <v>0</v>
      </c>
      <c r="E76" s="329">
        <f>SUM(E73:E75)</f>
        <v>0</v>
      </c>
      <c r="F76" s="9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5">
      <c r="A77" s="108" t="s">
        <v>15</v>
      </c>
      <c r="B77" s="13" t="s">
        <v>466</v>
      </c>
      <c r="C77" s="107" t="s">
        <v>467</v>
      </c>
      <c r="D77" s="328">
        <v>0</v>
      </c>
      <c r="E77" s="328">
        <v>0</v>
      </c>
      <c r="F77" s="9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5">
      <c r="A78" s="108" t="s">
        <v>18</v>
      </c>
      <c r="B78" s="13" t="s">
        <v>468</v>
      </c>
      <c r="C78" s="107" t="s">
        <v>469</v>
      </c>
      <c r="D78" s="328">
        <v>0</v>
      </c>
      <c r="E78" s="328">
        <v>0</v>
      </c>
      <c r="F78" s="9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5">
      <c r="A79" s="108" t="s">
        <v>21</v>
      </c>
      <c r="B79" s="13" t="s">
        <v>470</v>
      </c>
      <c r="C79" s="107" t="s">
        <v>471</v>
      </c>
      <c r="D79" s="328">
        <v>0</v>
      </c>
      <c r="E79" s="328">
        <v>0</v>
      </c>
      <c r="F79" s="9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5">
      <c r="A80" s="108" t="s">
        <v>24</v>
      </c>
      <c r="B80" s="13" t="s">
        <v>472</v>
      </c>
      <c r="C80" s="107" t="s">
        <v>473</v>
      </c>
      <c r="D80" s="328">
        <v>0</v>
      </c>
      <c r="E80" s="328">
        <v>0</v>
      </c>
      <c r="F80" s="9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5">
      <c r="A81" s="108" t="s">
        <v>27</v>
      </c>
      <c r="B81" s="19" t="s">
        <v>474</v>
      </c>
      <c r="C81" s="106" t="s">
        <v>475</v>
      </c>
      <c r="D81" s="329">
        <f>SUM(D77:D80)</f>
        <v>0</v>
      </c>
      <c r="E81" s="329">
        <f>SUM(E77:E80)</f>
        <v>0</v>
      </c>
      <c r="F81" s="9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s="29" customFormat="1" x14ac:dyDescent="0.25">
      <c r="A82" s="108" t="s">
        <v>30</v>
      </c>
      <c r="B82" s="13" t="s">
        <v>476</v>
      </c>
      <c r="C82" s="107" t="s">
        <v>477</v>
      </c>
      <c r="D82" s="328">
        <v>103770784</v>
      </c>
      <c r="E82" s="328">
        <f>D82</f>
        <v>103770784</v>
      </c>
      <c r="F82" s="95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9" customFormat="1" x14ac:dyDescent="0.25">
      <c r="A83" s="108" t="s">
        <v>33</v>
      </c>
      <c r="B83" s="13" t="s">
        <v>478</v>
      </c>
      <c r="C83" s="107" t="s">
        <v>479</v>
      </c>
      <c r="D83" s="328">
        <v>0</v>
      </c>
      <c r="E83" s="328">
        <v>0</v>
      </c>
      <c r="F83" s="95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9" customFormat="1" x14ac:dyDescent="0.25">
      <c r="A84" s="108" t="s">
        <v>36</v>
      </c>
      <c r="B84" s="19" t="s">
        <v>480</v>
      </c>
      <c r="C84" s="106" t="s">
        <v>481</v>
      </c>
      <c r="D84" s="329">
        <f>SUM(D82:D83)</f>
        <v>103770784</v>
      </c>
      <c r="E84" s="329">
        <f>SUM(E82:E83)</f>
        <v>103770784</v>
      </c>
      <c r="F84" s="95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x14ac:dyDescent="0.25">
      <c r="A85" s="108" t="s">
        <v>39</v>
      </c>
      <c r="B85" s="13" t="s">
        <v>482</v>
      </c>
      <c r="C85" s="107" t="s">
        <v>483</v>
      </c>
      <c r="D85" s="328">
        <v>0</v>
      </c>
      <c r="E85" s="328">
        <v>0</v>
      </c>
      <c r="F85" s="9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25">
      <c r="A86" s="108" t="s">
        <v>42</v>
      </c>
      <c r="B86" s="13" t="s">
        <v>484</v>
      </c>
      <c r="C86" s="107" t="s">
        <v>485</v>
      </c>
      <c r="D86" s="328">
        <v>0</v>
      </c>
      <c r="E86" s="328">
        <v>0</v>
      </c>
      <c r="F86" s="9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s="108" t="s">
        <v>45</v>
      </c>
      <c r="B87" s="13" t="s">
        <v>486</v>
      </c>
      <c r="C87" s="107" t="s">
        <v>487</v>
      </c>
      <c r="D87" s="328">
        <v>0</v>
      </c>
      <c r="E87" s="328">
        <v>0</v>
      </c>
      <c r="F87" s="9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s="29" customFormat="1" x14ac:dyDescent="0.25">
      <c r="A88" s="108" t="s">
        <v>48</v>
      </c>
      <c r="B88" s="13" t="s">
        <v>488</v>
      </c>
      <c r="C88" s="107" t="s">
        <v>489</v>
      </c>
      <c r="D88" s="328">
        <v>0</v>
      </c>
      <c r="E88" s="328">
        <f>D88</f>
        <v>0</v>
      </c>
      <c r="F88" s="95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x14ac:dyDescent="0.25">
      <c r="A89" s="108" t="s">
        <v>51</v>
      </c>
      <c r="B89" s="13" t="s">
        <v>490</v>
      </c>
      <c r="C89" s="107" t="s">
        <v>491</v>
      </c>
      <c r="D89" s="328">
        <v>0</v>
      </c>
      <c r="E89" s="328">
        <v>0</v>
      </c>
      <c r="F89" s="95"/>
      <c r="G89" s="3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25">
      <c r="A90" s="108">
        <v>18</v>
      </c>
      <c r="B90" s="13" t="s">
        <v>492</v>
      </c>
      <c r="C90" s="107" t="s">
        <v>493</v>
      </c>
      <c r="D90" s="328">
        <v>0</v>
      </c>
      <c r="E90" s="328">
        <v>0</v>
      </c>
      <c r="F90" s="9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25">
      <c r="A91" s="108">
        <v>19</v>
      </c>
      <c r="B91" s="13" t="s">
        <v>494</v>
      </c>
      <c r="C91" s="107" t="s">
        <v>495</v>
      </c>
      <c r="D91" s="328">
        <v>0</v>
      </c>
      <c r="E91" s="328">
        <v>0</v>
      </c>
      <c r="F91" s="9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25">
      <c r="A92" s="108">
        <v>20</v>
      </c>
      <c r="B92" s="19" t="s">
        <v>496</v>
      </c>
      <c r="C92" s="106" t="s">
        <v>497</v>
      </c>
      <c r="D92" s="329">
        <f>SUM(D90:D91)</f>
        <v>0</v>
      </c>
      <c r="E92" s="329">
        <f>SUM(E90:E91)</f>
        <v>0</v>
      </c>
      <c r="F92" s="9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25">
      <c r="A93" s="108">
        <v>21</v>
      </c>
      <c r="B93" s="13" t="s">
        <v>498</v>
      </c>
      <c r="C93" s="107" t="s">
        <v>499</v>
      </c>
      <c r="D93" s="329">
        <f>SUM(D76+D81+D84+D85+D86+D87+D88+D89+D92)</f>
        <v>103770784</v>
      </c>
      <c r="E93" s="329">
        <f>SUM(E76+E81+E84+E85+E86+E87+E88+E89+E92)</f>
        <v>103770784</v>
      </c>
      <c r="F93" s="9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25">
      <c r="A94" s="108">
        <v>22</v>
      </c>
      <c r="B94" s="13" t="s">
        <v>500</v>
      </c>
      <c r="C94" s="107" t="s">
        <v>501</v>
      </c>
      <c r="D94" s="328">
        <v>0</v>
      </c>
      <c r="E94" s="328">
        <v>0</v>
      </c>
      <c r="F94" s="9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25">
      <c r="A95" s="108">
        <v>23</v>
      </c>
      <c r="B95" s="13" t="s">
        <v>502</v>
      </c>
      <c r="C95" s="107" t="s">
        <v>503</v>
      </c>
      <c r="D95" s="328">
        <v>0</v>
      </c>
      <c r="E95" s="328">
        <v>0</v>
      </c>
      <c r="F95" s="9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25">
      <c r="A96" s="108">
        <v>24</v>
      </c>
      <c r="B96" s="13" t="s">
        <v>504</v>
      </c>
      <c r="C96" s="107" t="s">
        <v>505</v>
      </c>
      <c r="D96" s="328">
        <v>0</v>
      </c>
      <c r="E96" s="328">
        <v>0</v>
      </c>
      <c r="F96" s="9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25">
      <c r="A97" s="108">
        <v>25</v>
      </c>
      <c r="B97" s="13" t="s">
        <v>506</v>
      </c>
      <c r="C97" s="107" t="s">
        <v>507</v>
      </c>
      <c r="D97" s="328">
        <v>0</v>
      </c>
      <c r="E97" s="328">
        <v>0</v>
      </c>
      <c r="F97" s="9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25">
      <c r="A98" s="108">
        <v>26</v>
      </c>
      <c r="B98" s="13" t="s">
        <v>508</v>
      </c>
      <c r="C98" s="107" t="s">
        <v>509</v>
      </c>
      <c r="D98" s="328">
        <v>0</v>
      </c>
      <c r="E98" s="328">
        <v>0</v>
      </c>
      <c r="F98" s="9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25">
      <c r="A99" s="108">
        <v>27</v>
      </c>
      <c r="B99" s="19" t="s">
        <v>510</v>
      </c>
      <c r="C99" s="106" t="s">
        <v>511</v>
      </c>
      <c r="D99" s="329">
        <f>SUM(D94:D98)</f>
        <v>0</v>
      </c>
      <c r="E99" s="329">
        <f>SUM(E94:E98)</f>
        <v>0</v>
      </c>
      <c r="F99" s="9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108">
        <v>28</v>
      </c>
      <c r="B100" s="13" t="s">
        <v>512</v>
      </c>
      <c r="C100" s="107" t="s">
        <v>513</v>
      </c>
      <c r="D100" s="328">
        <v>0</v>
      </c>
      <c r="E100" s="328">
        <v>0</v>
      </c>
      <c r="F100" s="9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25">
      <c r="A101" s="108">
        <v>29</v>
      </c>
      <c r="B101" s="13" t="s">
        <v>514</v>
      </c>
      <c r="C101" s="107" t="s">
        <v>515</v>
      </c>
      <c r="D101" s="328">
        <v>0</v>
      </c>
      <c r="E101" s="328">
        <v>0</v>
      </c>
      <c r="F101" s="9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x14ac:dyDescent="0.25">
      <c r="A102" s="112">
        <v>30</v>
      </c>
      <c r="B102" s="135" t="s">
        <v>516</v>
      </c>
      <c r="C102" s="221" t="s">
        <v>517</v>
      </c>
      <c r="D102" s="332">
        <f>SUM(D93+D99+D100+D101)</f>
        <v>103770784</v>
      </c>
      <c r="E102" s="332">
        <f>SUM(E93+E99+E100+E101)</f>
        <v>103770784</v>
      </c>
      <c r="F102" s="9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x14ac:dyDescent="0.25">
      <c r="A103" s="223">
        <v>31</v>
      </c>
      <c r="B103" s="136" t="s">
        <v>518</v>
      </c>
      <c r="C103" s="222"/>
      <c r="D103" s="333">
        <f>SUM(D102+D72)</f>
        <v>334737603</v>
      </c>
      <c r="E103" s="333">
        <f>SUM(E102+E72)</f>
        <v>334737603</v>
      </c>
      <c r="F103" s="9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x14ac:dyDescent="0.25">
      <c r="A104" s="225"/>
      <c r="B104" s="216" t="s">
        <v>530</v>
      </c>
      <c r="C104" s="96"/>
      <c r="D104" s="328">
        <f>SUM(D103-D105)</f>
        <v>302610254</v>
      </c>
      <c r="E104" s="328">
        <f>SUM(E103-E105)</f>
        <v>302610254</v>
      </c>
      <c r="F104" s="9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x14ac:dyDescent="0.25">
      <c r="A105" s="225"/>
      <c r="B105" s="216" t="s">
        <v>531</v>
      </c>
      <c r="C105" s="96"/>
      <c r="D105" s="328">
        <f>SUM(D23+D59)</f>
        <v>32127349</v>
      </c>
      <c r="E105" s="328">
        <f>SUM(E23+E59)</f>
        <v>32127349</v>
      </c>
      <c r="F105" s="9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25">
      <c r="A106" s="95"/>
      <c r="B106" s="95"/>
      <c r="C106" s="95"/>
      <c r="D106" s="334"/>
      <c r="E106" s="334"/>
      <c r="F106" s="9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x14ac:dyDescent="0.25">
      <c r="A107" s="4"/>
      <c r="B107" s="4"/>
      <c r="C107" s="4"/>
      <c r="D107" s="335">
        <f>SUM(D5+D6+D7+D8+D12+D13+D14+D15+D16+D18+D19+D20+D21+D22+D24+D25+D9+D10+D27+D28+D29+D30+D31+D32+D33+D34+D38+D39+D40+D41+D42+D43+D44+D45+D46+D48+D49+D51+D52+D54+D55+D56+D57+D58+D60+D61+D62+D63+D64+D66+D67+D68+D69+D70+D82+D83+D88+D36)</f>
        <v>334737603</v>
      </c>
      <c r="E107" s="335">
        <f>SUM(E5+E6+E7+E8+E12+E13+E14+E15+E16+E18+E19+E20+E21+E22+E24+E25+E9+E10+E27+E28+E29+E30+E31+E32+E33+E34+E38+E39+E40+E41+E42+E43+E44+E45+E46+E48+E49+E51+E52+E54+E55+E56+E57+E58+E60+E61+E62+E63+E64+E66+E67+E68+E69+E70+E82+E83+E88+E36)</f>
        <v>334737603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x14ac:dyDescent="0.25">
      <c r="A108" s="4"/>
      <c r="B108" s="4"/>
      <c r="C108" s="4"/>
      <c r="D108" s="336">
        <f>SUM(D103-D107)</f>
        <v>0</v>
      </c>
      <c r="E108" s="336">
        <f>SUM(E103-E107)</f>
        <v>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</sheetData>
  <mergeCells count="2">
    <mergeCell ref="A2:E2"/>
    <mergeCell ref="A1:E1"/>
  </mergeCells>
  <phoneticPr fontId="0" type="noConversion"/>
  <pageMargins left="0.25" right="0.25" top="0.75" bottom="0.75" header="0.3" footer="0.3"/>
  <pageSetup paperSize="8" scale="65" orientation="portrait" r:id="rId1"/>
  <headerFooter>
    <oddHeader>&amp;L2. melléklet Balatonederics Község Önkormányzata 2020. évi költségvetéséről szóló...../2020. (II........) sz.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E190"/>
  <sheetViews>
    <sheetView view="pageBreakPreview" zoomScale="60" zoomScaleNormal="100" workbookViewId="0">
      <selection activeCell="B27" sqref="B27"/>
    </sheetView>
  </sheetViews>
  <sheetFormatPr defaultRowHeight="15" x14ac:dyDescent="0.25"/>
  <cols>
    <col min="1" max="1" width="5.5703125" style="326" customWidth="1"/>
    <col min="2" max="2" width="78.42578125" style="326" customWidth="1"/>
    <col min="3" max="3" width="9.140625" style="326"/>
    <col min="4" max="4" width="14.85546875" style="326" customWidth="1"/>
    <col min="5" max="5" width="13.85546875" style="326" customWidth="1"/>
    <col min="6" max="16384" width="9.140625" style="326"/>
  </cols>
  <sheetData>
    <row r="1" spans="1:31" ht="18" x14ac:dyDescent="0.25">
      <c r="A1" s="555" t="s">
        <v>795</v>
      </c>
      <c r="B1" s="555"/>
      <c r="C1" s="555"/>
      <c r="D1" s="555"/>
      <c r="E1" s="555"/>
      <c r="F1" s="315"/>
    </row>
    <row r="2" spans="1:31" ht="18" x14ac:dyDescent="0.25">
      <c r="A2" s="557" t="s">
        <v>796</v>
      </c>
      <c r="B2" s="557"/>
      <c r="C2" s="557"/>
      <c r="D2" s="557"/>
      <c r="E2" s="557"/>
    </row>
    <row r="4" spans="1:31" ht="25.5" x14ac:dyDescent="0.25">
      <c r="A4" s="231" t="s">
        <v>0</v>
      </c>
      <c r="B4" s="223" t="s">
        <v>1</v>
      </c>
      <c r="C4" s="224" t="s">
        <v>2</v>
      </c>
      <c r="D4" s="226" t="s">
        <v>787</v>
      </c>
      <c r="E4" s="227" t="s">
        <v>525</v>
      </c>
      <c r="F4" s="9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108" t="s">
        <v>3</v>
      </c>
      <c r="B5" s="16" t="s">
        <v>309</v>
      </c>
      <c r="C5" s="107" t="s">
        <v>310</v>
      </c>
      <c r="D5" s="328">
        <v>0</v>
      </c>
      <c r="E5" s="328">
        <f t="shared" ref="E5:E10" si="0">D5</f>
        <v>0</v>
      </c>
      <c r="F5" s="9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5">
      <c r="A6" s="108" t="s">
        <v>6</v>
      </c>
      <c r="B6" s="13" t="s">
        <v>311</v>
      </c>
      <c r="C6" s="107" t="s">
        <v>312</v>
      </c>
      <c r="D6" s="328">
        <v>0</v>
      </c>
      <c r="E6" s="328">
        <f t="shared" si="0"/>
        <v>0</v>
      </c>
      <c r="F6" s="9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5.5" x14ac:dyDescent="0.25">
      <c r="A7" s="108" t="s">
        <v>9</v>
      </c>
      <c r="B7" s="13" t="s">
        <v>313</v>
      </c>
      <c r="C7" s="107" t="s">
        <v>314</v>
      </c>
      <c r="D7" s="328">
        <v>0</v>
      </c>
      <c r="E7" s="328">
        <f t="shared" si="0"/>
        <v>0</v>
      </c>
      <c r="F7" s="9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108" t="s">
        <v>12</v>
      </c>
      <c r="B8" s="13" t="s">
        <v>315</v>
      </c>
      <c r="C8" s="107" t="s">
        <v>316</v>
      </c>
      <c r="D8" s="328">
        <v>0</v>
      </c>
      <c r="E8" s="328">
        <f t="shared" si="0"/>
        <v>0</v>
      </c>
      <c r="F8" s="9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108" t="s">
        <v>15</v>
      </c>
      <c r="B9" s="13" t="s">
        <v>317</v>
      </c>
      <c r="C9" s="107" t="s">
        <v>318</v>
      </c>
      <c r="D9" s="328">
        <v>0</v>
      </c>
      <c r="E9" s="328">
        <f t="shared" si="0"/>
        <v>0</v>
      </c>
      <c r="F9" s="9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108" t="s">
        <v>18</v>
      </c>
      <c r="B10" s="13" t="s">
        <v>319</v>
      </c>
      <c r="C10" s="107" t="s">
        <v>320</v>
      </c>
      <c r="D10" s="328">
        <v>0</v>
      </c>
      <c r="E10" s="328">
        <f t="shared" si="0"/>
        <v>0</v>
      </c>
      <c r="F10" s="9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108" t="s">
        <v>21</v>
      </c>
      <c r="B11" s="19" t="s">
        <v>321</v>
      </c>
      <c r="C11" s="106" t="s">
        <v>322</v>
      </c>
      <c r="D11" s="329">
        <f>SUM(D5:D10)</f>
        <v>0</v>
      </c>
      <c r="E11" s="329">
        <f>SUM(E5:E10)</f>
        <v>0</v>
      </c>
      <c r="F11" s="9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108" t="s">
        <v>24</v>
      </c>
      <c r="B12" s="19" t="s">
        <v>323</v>
      </c>
      <c r="C12" s="106" t="s">
        <v>324</v>
      </c>
      <c r="D12" s="328">
        <v>0</v>
      </c>
      <c r="E12" s="328">
        <v>0</v>
      </c>
      <c r="F12" s="9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25.5" x14ac:dyDescent="0.25">
      <c r="A13" s="108" t="s">
        <v>27</v>
      </c>
      <c r="B13" s="19" t="s">
        <v>325</v>
      </c>
      <c r="C13" s="106" t="s">
        <v>326</v>
      </c>
      <c r="D13" s="328">
        <v>0</v>
      </c>
      <c r="E13" s="328">
        <v>0</v>
      </c>
      <c r="F13" s="9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5.5" x14ac:dyDescent="0.25">
      <c r="A14" s="108" t="s">
        <v>30</v>
      </c>
      <c r="B14" s="19" t="s">
        <v>327</v>
      </c>
      <c r="C14" s="106" t="s">
        <v>328</v>
      </c>
      <c r="D14" s="328">
        <v>0</v>
      </c>
      <c r="E14" s="328">
        <v>0</v>
      </c>
      <c r="F14" s="9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25.5" x14ac:dyDescent="0.25">
      <c r="A15" s="108" t="s">
        <v>33</v>
      </c>
      <c r="B15" s="19" t="s">
        <v>329</v>
      </c>
      <c r="C15" s="106" t="s">
        <v>330</v>
      </c>
      <c r="D15" s="328">
        <v>0</v>
      </c>
      <c r="E15" s="328">
        <v>0</v>
      </c>
      <c r="F15" s="9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108" t="s">
        <v>36</v>
      </c>
      <c r="B16" s="19" t="s">
        <v>331</v>
      </c>
      <c r="C16" s="106" t="s">
        <v>332</v>
      </c>
      <c r="D16" s="328">
        <v>0</v>
      </c>
      <c r="E16" s="328">
        <f>D16</f>
        <v>0</v>
      </c>
      <c r="F16" s="9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x14ac:dyDescent="0.25">
      <c r="A17" s="112" t="s">
        <v>39</v>
      </c>
      <c r="B17" s="130" t="s">
        <v>333</v>
      </c>
      <c r="C17" s="218" t="s">
        <v>334</v>
      </c>
      <c r="D17" s="330">
        <f>SUM(D11+D12+D13+D14+D15+D16)</f>
        <v>0</v>
      </c>
      <c r="E17" s="330">
        <f>SUM(E11+E12+E13+E14+E15+E16)</f>
        <v>0</v>
      </c>
      <c r="F17" s="9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108" t="s">
        <v>42</v>
      </c>
      <c r="B18" s="13" t="s">
        <v>335</v>
      </c>
      <c r="C18" s="107" t="s">
        <v>336</v>
      </c>
      <c r="D18" s="328">
        <v>0</v>
      </c>
      <c r="E18" s="328">
        <v>0</v>
      </c>
      <c r="F18" s="9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25.5" x14ac:dyDescent="0.25">
      <c r="A19" s="108" t="s">
        <v>45</v>
      </c>
      <c r="B19" s="13" t="s">
        <v>337</v>
      </c>
      <c r="C19" s="107" t="s">
        <v>338</v>
      </c>
      <c r="D19" s="328">
        <v>0</v>
      </c>
      <c r="E19" s="328">
        <v>0</v>
      </c>
      <c r="F19" s="9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ht="25.5" x14ac:dyDescent="0.25">
      <c r="A20" s="108" t="s">
        <v>48</v>
      </c>
      <c r="B20" s="13" t="s">
        <v>339</v>
      </c>
      <c r="C20" s="107" t="s">
        <v>340</v>
      </c>
      <c r="D20" s="328">
        <v>0</v>
      </c>
      <c r="E20" s="328">
        <v>0</v>
      </c>
      <c r="F20" s="9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25.5" x14ac:dyDescent="0.25">
      <c r="A21" s="108" t="s">
        <v>51</v>
      </c>
      <c r="B21" s="13" t="s">
        <v>341</v>
      </c>
      <c r="C21" s="107" t="s">
        <v>342</v>
      </c>
      <c r="D21" s="328">
        <v>0</v>
      </c>
      <c r="E21" s="328">
        <v>0</v>
      </c>
      <c r="F21" s="9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108" t="s">
        <v>54</v>
      </c>
      <c r="B22" s="13" t="s">
        <v>343</v>
      </c>
      <c r="C22" s="107" t="s">
        <v>344</v>
      </c>
      <c r="D22" s="328">
        <v>0</v>
      </c>
      <c r="E22" s="328">
        <v>0</v>
      </c>
      <c r="F22" s="9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112" t="s">
        <v>57</v>
      </c>
      <c r="B23" s="130" t="s">
        <v>345</v>
      </c>
      <c r="C23" s="218" t="s">
        <v>346</v>
      </c>
      <c r="D23" s="331">
        <f>SUM(D18:D22)</f>
        <v>0</v>
      </c>
      <c r="E23" s="331">
        <f>SUM(E18:E22)</f>
        <v>0</v>
      </c>
      <c r="F23" s="9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108" t="s">
        <v>60</v>
      </c>
      <c r="B24" s="13" t="s">
        <v>347</v>
      </c>
      <c r="C24" s="107" t="s">
        <v>348</v>
      </c>
      <c r="D24" s="328">
        <v>0</v>
      </c>
      <c r="E24" s="328">
        <v>0</v>
      </c>
      <c r="F24" s="9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108" t="s">
        <v>63</v>
      </c>
      <c r="B25" s="13" t="s">
        <v>349</v>
      </c>
      <c r="C25" s="107" t="s">
        <v>350</v>
      </c>
      <c r="D25" s="328">
        <v>0</v>
      </c>
      <c r="E25" s="328">
        <v>0</v>
      </c>
      <c r="F25" s="9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108" t="s">
        <v>66</v>
      </c>
      <c r="B26" s="19" t="s">
        <v>351</v>
      </c>
      <c r="C26" s="106" t="s">
        <v>352</v>
      </c>
      <c r="D26" s="329">
        <f>SUM(D24:D25)</f>
        <v>0</v>
      </c>
      <c r="E26" s="329">
        <f>SUM(E24:E25)</f>
        <v>0</v>
      </c>
      <c r="F26" s="9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108" t="s">
        <v>69</v>
      </c>
      <c r="B27" s="13" t="s">
        <v>353</v>
      </c>
      <c r="C27" s="107" t="s">
        <v>354</v>
      </c>
      <c r="D27" s="328">
        <v>0</v>
      </c>
      <c r="E27" s="328">
        <v>0</v>
      </c>
      <c r="F27" s="9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108" t="s">
        <v>72</v>
      </c>
      <c r="B28" s="13" t="s">
        <v>355</v>
      </c>
      <c r="C28" s="107" t="s">
        <v>356</v>
      </c>
      <c r="D28" s="328">
        <v>0</v>
      </c>
      <c r="E28" s="328">
        <v>0</v>
      </c>
      <c r="F28" s="9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108" t="s">
        <v>75</v>
      </c>
      <c r="B29" s="13" t="s">
        <v>357</v>
      </c>
      <c r="C29" s="107" t="s">
        <v>358</v>
      </c>
      <c r="D29" s="328">
        <v>0</v>
      </c>
      <c r="E29" s="328">
        <f t="shared" ref="E29:E36" si="1">D29</f>
        <v>0</v>
      </c>
      <c r="F29" s="9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108" t="s">
        <v>78</v>
      </c>
      <c r="B30" s="13" t="s">
        <v>359</v>
      </c>
      <c r="C30" s="107" t="s">
        <v>360</v>
      </c>
      <c r="D30" s="328">
        <v>0</v>
      </c>
      <c r="E30" s="328">
        <f t="shared" si="1"/>
        <v>0</v>
      </c>
      <c r="F30" s="9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108" t="s">
        <v>81</v>
      </c>
      <c r="B31" s="13" t="s">
        <v>361</v>
      </c>
      <c r="C31" s="107" t="s">
        <v>362</v>
      </c>
      <c r="D31" s="328">
        <v>0</v>
      </c>
      <c r="E31" s="328">
        <f t="shared" si="1"/>
        <v>0</v>
      </c>
      <c r="F31" s="9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108" t="s">
        <v>84</v>
      </c>
      <c r="B32" s="13" t="s">
        <v>363</v>
      </c>
      <c r="C32" s="107" t="s">
        <v>364</v>
      </c>
      <c r="D32" s="328">
        <v>0</v>
      </c>
      <c r="E32" s="328">
        <f t="shared" si="1"/>
        <v>0</v>
      </c>
      <c r="F32" s="9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108" t="s">
        <v>87</v>
      </c>
      <c r="B33" s="13" t="s">
        <v>365</v>
      </c>
      <c r="C33" s="107" t="s">
        <v>366</v>
      </c>
      <c r="D33" s="328">
        <v>0</v>
      </c>
      <c r="E33" s="328">
        <f t="shared" si="1"/>
        <v>0</v>
      </c>
      <c r="F33" s="9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108" t="s">
        <v>90</v>
      </c>
      <c r="B34" s="13" t="s">
        <v>367</v>
      </c>
      <c r="C34" s="107" t="s">
        <v>368</v>
      </c>
      <c r="D34" s="328">
        <v>0</v>
      </c>
      <c r="E34" s="328">
        <f t="shared" si="1"/>
        <v>0</v>
      </c>
      <c r="F34" s="9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108" t="s">
        <v>93</v>
      </c>
      <c r="B35" s="19" t="s">
        <v>369</v>
      </c>
      <c r="C35" s="106" t="s">
        <v>370</v>
      </c>
      <c r="D35" s="329">
        <f>SUM(D30:D34)</f>
        <v>0</v>
      </c>
      <c r="E35" s="329">
        <f>SUM(E30:E34)</f>
        <v>0</v>
      </c>
      <c r="F35" s="9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108" t="s">
        <v>96</v>
      </c>
      <c r="B36" s="13" t="s">
        <v>371</v>
      </c>
      <c r="C36" s="107" t="s">
        <v>372</v>
      </c>
      <c r="D36" s="328">
        <v>0</v>
      </c>
      <c r="E36" s="328">
        <f t="shared" si="1"/>
        <v>0</v>
      </c>
      <c r="F36" s="9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112" t="s">
        <v>99</v>
      </c>
      <c r="B37" s="130" t="s">
        <v>373</v>
      </c>
      <c r="C37" s="218" t="s">
        <v>374</v>
      </c>
      <c r="D37" s="331">
        <f>SUM(D26+D27+D28+D29+D35+D36)</f>
        <v>0</v>
      </c>
      <c r="E37" s="331">
        <f>SUM(E26+E27+E28+E29+E35+E36)</f>
        <v>0</v>
      </c>
      <c r="F37" s="9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112" t="s">
        <v>102</v>
      </c>
      <c r="B38" s="19" t="s">
        <v>375</v>
      </c>
      <c r="C38" s="106" t="s">
        <v>376</v>
      </c>
      <c r="D38" s="329">
        <v>0</v>
      </c>
      <c r="E38" s="329">
        <v>0</v>
      </c>
      <c r="F38" s="9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108" t="s">
        <v>105</v>
      </c>
      <c r="B39" s="13" t="s">
        <v>377</v>
      </c>
      <c r="C39" s="107" t="s">
        <v>378</v>
      </c>
      <c r="D39" s="328">
        <v>0</v>
      </c>
      <c r="E39" s="328">
        <f t="shared" ref="E39:E46" si="2">D39</f>
        <v>0</v>
      </c>
      <c r="F39" s="9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108" t="s">
        <v>108</v>
      </c>
      <c r="B40" s="13" t="s">
        <v>379</v>
      </c>
      <c r="C40" s="107" t="s">
        <v>380</v>
      </c>
      <c r="D40" s="328">
        <v>0</v>
      </c>
      <c r="E40" s="328">
        <f t="shared" si="2"/>
        <v>0</v>
      </c>
      <c r="F40" s="9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108" t="s">
        <v>111</v>
      </c>
      <c r="B41" s="13" t="s">
        <v>381</v>
      </c>
      <c r="C41" s="107" t="s">
        <v>382</v>
      </c>
      <c r="D41" s="328">
        <v>0</v>
      </c>
      <c r="E41" s="328">
        <f t="shared" si="2"/>
        <v>0</v>
      </c>
      <c r="F41" s="9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108" t="s">
        <v>114</v>
      </c>
      <c r="B42" s="13" t="s">
        <v>383</v>
      </c>
      <c r="C42" s="107" t="s">
        <v>384</v>
      </c>
      <c r="D42" s="328">
        <v>0</v>
      </c>
      <c r="E42" s="328">
        <f t="shared" si="2"/>
        <v>0</v>
      </c>
      <c r="F42" s="9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108" t="s">
        <v>117</v>
      </c>
      <c r="B43" s="13" t="s">
        <v>385</v>
      </c>
      <c r="C43" s="107" t="s">
        <v>386</v>
      </c>
      <c r="D43" s="328">
        <v>0</v>
      </c>
      <c r="E43" s="328">
        <f t="shared" si="2"/>
        <v>0</v>
      </c>
      <c r="F43" s="9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108" t="s">
        <v>120</v>
      </c>
      <c r="B44" s="13" t="s">
        <v>387</v>
      </c>
      <c r="C44" s="107" t="s">
        <v>388</v>
      </c>
      <c r="D44" s="328">
        <v>0</v>
      </c>
      <c r="E44" s="328">
        <f t="shared" si="2"/>
        <v>0</v>
      </c>
      <c r="F44" s="9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108" t="s">
        <v>123</v>
      </c>
      <c r="B45" s="13" t="s">
        <v>389</v>
      </c>
      <c r="C45" s="107" t="s">
        <v>390</v>
      </c>
      <c r="D45" s="328">
        <v>0</v>
      </c>
      <c r="E45" s="328">
        <f t="shared" si="2"/>
        <v>0</v>
      </c>
      <c r="F45" s="9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108">
        <v>42</v>
      </c>
      <c r="B46" s="13" t="s">
        <v>391</v>
      </c>
      <c r="C46" s="107" t="s">
        <v>392</v>
      </c>
      <c r="D46" s="328">
        <v>0</v>
      </c>
      <c r="E46" s="328">
        <f t="shared" si="2"/>
        <v>0</v>
      </c>
      <c r="F46" s="9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108">
        <v>43</v>
      </c>
      <c r="B47" s="19" t="s">
        <v>393</v>
      </c>
      <c r="C47" s="106" t="s">
        <v>394</v>
      </c>
      <c r="D47" s="329">
        <f>SUM(D45:D46)</f>
        <v>0</v>
      </c>
      <c r="E47" s="329">
        <f>SUM(E45:E46)</f>
        <v>0</v>
      </c>
      <c r="F47" s="9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108">
        <v>44</v>
      </c>
      <c r="B48" s="13" t="s">
        <v>395</v>
      </c>
      <c r="C48" s="107" t="s">
        <v>396</v>
      </c>
      <c r="D48" s="328">
        <v>0</v>
      </c>
      <c r="E48" s="328">
        <v>0</v>
      </c>
      <c r="F48" s="9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108">
        <v>45</v>
      </c>
      <c r="B49" s="13" t="s">
        <v>397</v>
      </c>
      <c r="C49" s="107" t="s">
        <v>398</v>
      </c>
      <c r="D49" s="328">
        <v>0</v>
      </c>
      <c r="E49" s="328">
        <v>0</v>
      </c>
      <c r="F49" s="9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108" t="s">
        <v>138</v>
      </c>
      <c r="B50" s="19" t="s">
        <v>399</v>
      </c>
      <c r="C50" s="106" t="s">
        <v>400</v>
      </c>
      <c r="D50" s="329">
        <f>SUM(D48:D49)</f>
        <v>0</v>
      </c>
      <c r="E50" s="329">
        <f>SUM(E48:E49)</f>
        <v>0</v>
      </c>
      <c r="F50" s="9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108" t="s">
        <v>141</v>
      </c>
      <c r="B51" s="13" t="s">
        <v>401</v>
      </c>
      <c r="C51" s="107" t="s">
        <v>402</v>
      </c>
      <c r="D51" s="328">
        <v>0</v>
      </c>
      <c r="E51" s="328">
        <f>D51</f>
        <v>0</v>
      </c>
      <c r="F51" s="9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5">
      <c r="A52" s="108" t="s">
        <v>144</v>
      </c>
      <c r="B52" s="13" t="s">
        <v>403</v>
      </c>
      <c r="C52" s="107" t="s">
        <v>404</v>
      </c>
      <c r="D52" s="328">
        <v>0</v>
      </c>
      <c r="E52" s="328">
        <f>D52</f>
        <v>0</v>
      </c>
      <c r="F52" s="9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5">
      <c r="A53" s="112" t="s">
        <v>147</v>
      </c>
      <c r="B53" s="130" t="s">
        <v>405</v>
      </c>
      <c r="C53" s="218" t="s">
        <v>406</v>
      </c>
      <c r="D53" s="331">
        <f>SUM(D38+D39+D40+D41+D42+D43+D44+D47+D50+D51+D52)</f>
        <v>0</v>
      </c>
      <c r="E53" s="331">
        <f>SUM(E38+E39+E40+E41+E42+E43+E44+E47+E50+E51+E52)</f>
        <v>0</v>
      </c>
      <c r="F53" s="9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108" t="s">
        <v>150</v>
      </c>
      <c r="B54" s="13" t="s">
        <v>407</v>
      </c>
      <c r="C54" s="107" t="s">
        <v>408</v>
      </c>
      <c r="D54" s="328">
        <v>0</v>
      </c>
      <c r="E54" s="328">
        <v>0</v>
      </c>
      <c r="F54" s="9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108" t="s">
        <v>153</v>
      </c>
      <c r="B55" s="13" t="s">
        <v>409</v>
      </c>
      <c r="C55" s="107" t="s">
        <v>410</v>
      </c>
      <c r="D55" s="328">
        <v>0</v>
      </c>
      <c r="E55" s="328">
        <v>0</v>
      </c>
      <c r="F55" s="9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5">
      <c r="A56" s="108" t="s">
        <v>156</v>
      </c>
      <c r="B56" s="13" t="s">
        <v>411</v>
      </c>
      <c r="C56" s="107" t="s">
        <v>412</v>
      </c>
      <c r="D56" s="328">
        <v>0</v>
      </c>
      <c r="E56" s="328">
        <v>0</v>
      </c>
      <c r="F56" s="9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s="108" t="s">
        <v>159</v>
      </c>
      <c r="B57" s="13" t="s">
        <v>413</v>
      </c>
      <c r="C57" s="107" t="s">
        <v>414</v>
      </c>
      <c r="D57" s="328">
        <v>0</v>
      </c>
      <c r="E57" s="328">
        <v>0</v>
      </c>
      <c r="F57" s="9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5">
      <c r="A58" s="108" t="s">
        <v>162</v>
      </c>
      <c r="B58" s="13" t="s">
        <v>415</v>
      </c>
      <c r="C58" s="107" t="s">
        <v>416</v>
      </c>
      <c r="D58" s="328">
        <v>0</v>
      </c>
      <c r="E58" s="328">
        <v>0</v>
      </c>
      <c r="F58" s="9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5">
      <c r="A59" s="112" t="s">
        <v>165</v>
      </c>
      <c r="B59" s="130" t="s">
        <v>417</v>
      </c>
      <c r="C59" s="218" t="s">
        <v>418</v>
      </c>
      <c r="D59" s="331">
        <f>SUM(D54:D58)</f>
        <v>0</v>
      </c>
      <c r="E59" s="331">
        <f>SUM(E54:E58)</f>
        <v>0</v>
      </c>
      <c r="F59" s="9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ht="25.5" x14ac:dyDescent="0.25">
      <c r="A60" s="108" t="s">
        <v>419</v>
      </c>
      <c r="B60" s="13" t="s">
        <v>420</v>
      </c>
      <c r="C60" s="107" t="s">
        <v>421</v>
      </c>
      <c r="D60" s="328">
        <v>0</v>
      </c>
      <c r="E60" s="328">
        <v>0</v>
      </c>
      <c r="F60" s="9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108" t="s">
        <v>422</v>
      </c>
      <c r="B61" s="13" t="s">
        <v>423</v>
      </c>
      <c r="C61" s="107" t="s">
        <v>424</v>
      </c>
      <c r="D61" s="328">
        <v>0</v>
      </c>
      <c r="E61" s="328">
        <v>0</v>
      </c>
      <c r="F61" s="9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25.5" x14ac:dyDescent="0.25">
      <c r="A62" s="108" t="s">
        <v>425</v>
      </c>
      <c r="B62" s="13" t="s">
        <v>426</v>
      </c>
      <c r="C62" s="107" t="s">
        <v>427</v>
      </c>
      <c r="D62" s="328">
        <v>0</v>
      </c>
      <c r="E62" s="328">
        <f>D62</f>
        <v>0</v>
      </c>
      <c r="F62" s="9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ht="25.5" x14ac:dyDescent="0.25">
      <c r="A63" s="108" t="s">
        <v>428</v>
      </c>
      <c r="B63" s="13" t="s">
        <v>429</v>
      </c>
      <c r="C63" s="107" t="s">
        <v>430</v>
      </c>
      <c r="D63" s="328">
        <v>0</v>
      </c>
      <c r="E63" s="328">
        <v>0</v>
      </c>
      <c r="F63" s="9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5">
      <c r="A64" s="108" t="s">
        <v>431</v>
      </c>
      <c r="B64" s="13" t="s">
        <v>432</v>
      </c>
      <c r="C64" s="107" t="s">
        <v>433</v>
      </c>
      <c r="D64" s="328">
        <v>0</v>
      </c>
      <c r="E64" s="328">
        <v>0</v>
      </c>
      <c r="F64" s="9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5">
      <c r="A65" s="112" t="s">
        <v>434</v>
      </c>
      <c r="B65" s="130" t="s">
        <v>435</v>
      </c>
      <c r="C65" s="218" t="s">
        <v>436</v>
      </c>
      <c r="D65" s="331">
        <f>SUM(D60:D64)</f>
        <v>0</v>
      </c>
      <c r="E65" s="331">
        <f>SUM(E60:E64)</f>
        <v>0</v>
      </c>
      <c r="F65" s="9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ht="25.5" x14ac:dyDescent="0.25">
      <c r="A66" s="108" t="s">
        <v>437</v>
      </c>
      <c r="B66" s="13" t="s">
        <v>438</v>
      </c>
      <c r="C66" s="107" t="s">
        <v>439</v>
      </c>
      <c r="D66" s="328">
        <v>0</v>
      </c>
      <c r="E66" s="328">
        <v>0</v>
      </c>
      <c r="F66" s="9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5">
      <c r="A67" s="108" t="s">
        <v>440</v>
      </c>
      <c r="B67" s="13" t="s">
        <v>441</v>
      </c>
      <c r="C67" s="107" t="s">
        <v>442</v>
      </c>
      <c r="D67" s="328">
        <v>0</v>
      </c>
      <c r="E67" s="328">
        <v>0</v>
      </c>
      <c r="F67" s="9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25.5" x14ac:dyDescent="0.25">
      <c r="A68" s="108" t="s">
        <v>443</v>
      </c>
      <c r="B68" s="13" t="s">
        <v>444</v>
      </c>
      <c r="C68" s="107" t="s">
        <v>445</v>
      </c>
      <c r="D68" s="328">
        <v>0</v>
      </c>
      <c r="E68" s="328">
        <v>0</v>
      </c>
      <c r="F68" s="9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ht="25.5" x14ac:dyDescent="0.25">
      <c r="A69" s="108" t="s">
        <v>446</v>
      </c>
      <c r="B69" s="13" t="s">
        <v>447</v>
      </c>
      <c r="C69" s="107" t="s">
        <v>448</v>
      </c>
      <c r="D69" s="328">
        <v>0</v>
      </c>
      <c r="E69" s="328">
        <v>0</v>
      </c>
      <c r="F69" s="9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5">
      <c r="A70" s="108" t="s">
        <v>449</v>
      </c>
      <c r="B70" s="13" t="s">
        <v>450</v>
      </c>
      <c r="C70" s="107" t="s">
        <v>451</v>
      </c>
      <c r="D70" s="328">
        <v>0</v>
      </c>
      <c r="E70" s="328">
        <v>0</v>
      </c>
      <c r="F70" s="9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5">
      <c r="A71" s="112" t="s">
        <v>452</v>
      </c>
      <c r="B71" s="130" t="s">
        <v>453</v>
      </c>
      <c r="C71" s="218" t="s">
        <v>454</v>
      </c>
      <c r="D71" s="331">
        <f>SUM(D66:D70)</f>
        <v>0</v>
      </c>
      <c r="E71" s="331">
        <f>SUM(E66:E70)</f>
        <v>0</v>
      </c>
      <c r="F71" s="9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x14ac:dyDescent="0.25">
      <c r="A72" s="112" t="s">
        <v>455</v>
      </c>
      <c r="B72" s="135" t="s">
        <v>456</v>
      </c>
      <c r="C72" s="221" t="s">
        <v>457</v>
      </c>
      <c r="D72" s="332">
        <f>SUM(D17+D23+D37+D53+D59+D65+D71)</f>
        <v>0</v>
      </c>
      <c r="E72" s="332">
        <f>SUM(E17+E23+E37+E53+E59+E65+E71)</f>
        <v>0</v>
      </c>
      <c r="F72" s="9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5">
      <c r="A73" s="108" t="s">
        <v>3</v>
      </c>
      <c r="B73" s="13" t="s">
        <v>458</v>
      </c>
      <c r="C73" s="107" t="s">
        <v>459</v>
      </c>
      <c r="D73" s="328">
        <v>0</v>
      </c>
      <c r="E73" s="328">
        <v>0</v>
      </c>
      <c r="F73" s="9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5">
      <c r="A74" s="108" t="s">
        <v>6</v>
      </c>
      <c r="B74" s="13" t="s">
        <v>460</v>
      </c>
      <c r="C74" s="107" t="s">
        <v>461</v>
      </c>
      <c r="D74" s="328">
        <v>0</v>
      </c>
      <c r="E74" s="328">
        <v>0</v>
      </c>
      <c r="F74" s="9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s="108" t="s">
        <v>9</v>
      </c>
      <c r="B75" s="13" t="s">
        <v>462</v>
      </c>
      <c r="C75" s="107" t="s">
        <v>463</v>
      </c>
      <c r="D75" s="328">
        <v>0</v>
      </c>
      <c r="E75" s="328">
        <v>0</v>
      </c>
      <c r="F75" s="9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5">
      <c r="A76" s="108" t="s">
        <v>12</v>
      </c>
      <c r="B76" s="19" t="s">
        <v>464</v>
      </c>
      <c r="C76" s="106" t="s">
        <v>465</v>
      </c>
      <c r="D76" s="329">
        <f>SUM(D73:D75)</f>
        <v>0</v>
      </c>
      <c r="E76" s="329">
        <f>SUM(E73:E75)</f>
        <v>0</v>
      </c>
      <c r="F76" s="9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5">
      <c r="A77" s="108" t="s">
        <v>15</v>
      </c>
      <c r="B77" s="13" t="s">
        <v>466</v>
      </c>
      <c r="C77" s="107" t="s">
        <v>467</v>
      </c>
      <c r="D77" s="328">
        <v>0</v>
      </c>
      <c r="E77" s="328">
        <v>0</v>
      </c>
      <c r="F77" s="9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5">
      <c r="A78" s="108" t="s">
        <v>18</v>
      </c>
      <c r="B78" s="13" t="s">
        <v>468</v>
      </c>
      <c r="C78" s="107" t="s">
        <v>469</v>
      </c>
      <c r="D78" s="328">
        <v>0</v>
      </c>
      <c r="E78" s="328">
        <v>0</v>
      </c>
      <c r="F78" s="9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5">
      <c r="A79" s="108" t="s">
        <v>21</v>
      </c>
      <c r="B79" s="13" t="s">
        <v>470</v>
      </c>
      <c r="C79" s="107" t="s">
        <v>471</v>
      </c>
      <c r="D79" s="328">
        <v>0</v>
      </c>
      <c r="E79" s="328">
        <v>0</v>
      </c>
      <c r="F79" s="9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5">
      <c r="A80" s="108" t="s">
        <v>24</v>
      </c>
      <c r="B80" s="13" t="s">
        <v>472</v>
      </c>
      <c r="C80" s="107" t="s">
        <v>473</v>
      </c>
      <c r="D80" s="328">
        <v>0</v>
      </c>
      <c r="E80" s="328">
        <v>0</v>
      </c>
      <c r="F80" s="9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5">
      <c r="A81" s="108" t="s">
        <v>27</v>
      </c>
      <c r="B81" s="19" t="s">
        <v>474</v>
      </c>
      <c r="C81" s="106" t="s">
        <v>475</v>
      </c>
      <c r="D81" s="329">
        <f>SUM(D77:D80)</f>
        <v>0</v>
      </c>
      <c r="E81" s="329">
        <f>SUM(E77:E80)</f>
        <v>0</v>
      </c>
      <c r="F81" s="9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s="29" customFormat="1" x14ac:dyDescent="0.25">
      <c r="A82" s="108" t="s">
        <v>30</v>
      </c>
      <c r="B82" s="13" t="s">
        <v>476</v>
      </c>
      <c r="C82" s="107" t="s">
        <v>477</v>
      </c>
      <c r="D82" s="328">
        <v>104094</v>
      </c>
      <c r="E82" s="328">
        <f>D82</f>
        <v>104094</v>
      </c>
      <c r="F82" s="95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9" customFormat="1" x14ac:dyDescent="0.25">
      <c r="A83" s="108" t="s">
        <v>33</v>
      </c>
      <c r="B83" s="13" t="s">
        <v>478</v>
      </c>
      <c r="C83" s="107" t="s">
        <v>479</v>
      </c>
      <c r="D83" s="328">
        <v>0</v>
      </c>
      <c r="E83" s="328">
        <v>0</v>
      </c>
      <c r="F83" s="95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9" customFormat="1" x14ac:dyDescent="0.25">
      <c r="A84" s="108" t="s">
        <v>36</v>
      </c>
      <c r="B84" s="19" t="s">
        <v>480</v>
      </c>
      <c r="C84" s="106" t="s">
        <v>481</v>
      </c>
      <c r="D84" s="329">
        <f>SUM(D82:D83)</f>
        <v>104094</v>
      </c>
      <c r="E84" s="329">
        <f>SUM(E82:E83)</f>
        <v>104094</v>
      </c>
      <c r="F84" s="95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x14ac:dyDescent="0.25">
      <c r="A85" s="108" t="s">
        <v>39</v>
      </c>
      <c r="B85" s="13" t="s">
        <v>482</v>
      </c>
      <c r="C85" s="107" t="s">
        <v>483</v>
      </c>
      <c r="D85" s="328">
        <v>0</v>
      </c>
      <c r="E85" s="328">
        <v>0</v>
      </c>
      <c r="F85" s="9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25">
      <c r="A86" s="108" t="s">
        <v>42</v>
      </c>
      <c r="B86" s="13" t="s">
        <v>484</v>
      </c>
      <c r="C86" s="107" t="s">
        <v>485</v>
      </c>
      <c r="D86" s="328">
        <v>0</v>
      </c>
      <c r="E86" s="328">
        <v>0</v>
      </c>
      <c r="F86" s="9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s="108" t="s">
        <v>45</v>
      </c>
      <c r="B87" s="13" t="s">
        <v>486</v>
      </c>
      <c r="C87" s="107" t="s">
        <v>487</v>
      </c>
      <c r="D87" s="328">
        <v>68026305</v>
      </c>
      <c r="E87" s="328">
        <f>D87</f>
        <v>68026305</v>
      </c>
      <c r="F87" s="9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s="29" customFormat="1" x14ac:dyDescent="0.25">
      <c r="A88" s="108" t="s">
        <v>48</v>
      </c>
      <c r="B88" s="13" t="s">
        <v>488</v>
      </c>
      <c r="C88" s="107" t="s">
        <v>489</v>
      </c>
      <c r="D88" s="328">
        <v>0</v>
      </c>
      <c r="E88" s="328">
        <f>D88</f>
        <v>0</v>
      </c>
      <c r="F88" s="95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x14ac:dyDescent="0.25">
      <c r="A89" s="108" t="s">
        <v>51</v>
      </c>
      <c r="B89" s="13" t="s">
        <v>490</v>
      </c>
      <c r="C89" s="107" t="s">
        <v>491</v>
      </c>
      <c r="D89" s="328">
        <v>0</v>
      </c>
      <c r="E89" s="328">
        <v>0</v>
      </c>
      <c r="F89" s="95"/>
      <c r="G89" s="3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25">
      <c r="A90" s="108">
        <v>18</v>
      </c>
      <c r="B90" s="13" t="s">
        <v>492</v>
      </c>
      <c r="C90" s="107" t="s">
        <v>493</v>
      </c>
      <c r="D90" s="328">
        <v>0</v>
      </c>
      <c r="E90" s="328">
        <v>0</v>
      </c>
      <c r="F90" s="9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25">
      <c r="A91" s="108">
        <v>19</v>
      </c>
      <c r="B91" s="13" t="s">
        <v>494</v>
      </c>
      <c r="C91" s="107" t="s">
        <v>495</v>
      </c>
      <c r="D91" s="328">
        <v>0</v>
      </c>
      <c r="E91" s="328">
        <v>0</v>
      </c>
      <c r="F91" s="9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25">
      <c r="A92" s="108">
        <v>20</v>
      </c>
      <c r="B92" s="19" t="s">
        <v>496</v>
      </c>
      <c r="C92" s="106" t="s">
        <v>497</v>
      </c>
      <c r="D92" s="329">
        <f>SUM(D90:D91)</f>
        <v>0</v>
      </c>
      <c r="E92" s="329">
        <f>SUM(E90:E91)</f>
        <v>0</v>
      </c>
      <c r="F92" s="9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25">
      <c r="A93" s="108">
        <v>21</v>
      </c>
      <c r="B93" s="13" t="s">
        <v>498</v>
      </c>
      <c r="C93" s="107" t="s">
        <v>499</v>
      </c>
      <c r="D93" s="329">
        <f>SUM(D76+D81+D84+D85+D86+D87+D88+D89+D92)</f>
        <v>68130399</v>
      </c>
      <c r="E93" s="329">
        <f>SUM(E76+E81+E84+E85+E86+E87+E88+E89+E92)</f>
        <v>68130399</v>
      </c>
      <c r="F93" s="9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25">
      <c r="A94" s="108">
        <v>22</v>
      </c>
      <c r="B94" s="13" t="s">
        <v>500</v>
      </c>
      <c r="C94" s="107" t="s">
        <v>501</v>
      </c>
      <c r="D94" s="328">
        <v>0</v>
      </c>
      <c r="E94" s="328">
        <v>0</v>
      </c>
      <c r="F94" s="9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25">
      <c r="A95" s="108">
        <v>23</v>
      </c>
      <c r="B95" s="13" t="s">
        <v>502</v>
      </c>
      <c r="C95" s="107" t="s">
        <v>503</v>
      </c>
      <c r="D95" s="328">
        <v>0</v>
      </c>
      <c r="E95" s="328">
        <v>0</v>
      </c>
      <c r="F95" s="9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25">
      <c r="A96" s="108">
        <v>24</v>
      </c>
      <c r="B96" s="13" t="s">
        <v>504</v>
      </c>
      <c r="C96" s="107" t="s">
        <v>505</v>
      </c>
      <c r="D96" s="328">
        <v>0</v>
      </c>
      <c r="E96" s="328">
        <v>0</v>
      </c>
      <c r="F96" s="9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25">
      <c r="A97" s="108">
        <v>25</v>
      </c>
      <c r="B97" s="13" t="s">
        <v>506</v>
      </c>
      <c r="C97" s="107" t="s">
        <v>507</v>
      </c>
      <c r="D97" s="328">
        <v>0</v>
      </c>
      <c r="E97" s="328">
        <v>0</v>
      </c>
      <c r="F97" s="9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25">
      <c r="A98" s="108">
        <v>26</v>
      </c>
      <c r="B98" s="13" t="s">
        <v>508</v>
      </c>
      <c r="C98" s="107" t="s">
        <v>509</v>
      </c>
      <c r="D98" s="328">
        <v>0</v>
      </c>
      <c r="E98" s="328">
        <v>0</v>
      </c>
      <c r="F98" s="9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25">
      <c r="A99" s="108">
        <v>27</v>
      </c>
      <c r="B99" s="19" t="s">
        <v>510</v>
      </c>
      <c r="C99" s="106" t="s">
        <v>511</v>
      </c>
      <c r="D99" s="329">
        <f>SUM(D94:D98)</f>
        <v>0</v>
      </c>
      <c r="E99" s="329">
        <f>SUM(E94:E98)</f>
        <v>0</v>
      </c>
      <c r="F99" s="9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108">
        <v>28</v>
      </c>
      <c r="B100" s="13" t="s">
        <v>512</v>
      </c>
      <c r="C100" s="107" t="s">
        <v>513</v>
      </c>
      <c r="D100" s="328">
        <v>0</v>
      </c>
      <c r="E100" s="328">
        <v>0</v>
      </c>
      <c r="F100" s="9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25">
      <c r="A101" s="108">
        <v>29</v>
      </c>
      <c r="B101" s="13" t="s">
        <v>514</v>
      </c>
      <c r="C101" s="107" t="s">
        <v>515</v>
      </c>
      <c r="D101" s="328">
        <v>0</v>
      </c>
      <c r="E101" s="328">
        <v>0</v>
      </c>
      <c r="F101" s="9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x14ac:dyDescent="0.25">
      <c r="A102" s="112">
        <v>30</v>
      </c>
      <c r="B102" s="135" t="s">
        <v>516</v>
      </c>
      <c r="C102" s="221" t="s">
        <v>517</v>
      </c>
      <c r="D102" s="332">
        <f>SUM(D93+D99+D100+D101)</f>
        <v>68130399</v>
      </c>
      <c r="E102" s="332">
        <f>SUM(E93+E99+E100+E101)</f>
        <v>68130399</v>
      </c>
      <c r="F102" s="9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x14ac:dyDescent="0.25">
      <c r="A103" s="223">
        <v>31</v>
      </c>
      <c r="B103" s="136" t="s">
        <v>518</v>
      </c>
      <c r="C103" s="222"/>
      <c r="D103" s="333">
        <f>SUM(D102+D72)</f>
        <v>68130399</v>
      </c>
      <c r="E103" s="333">
        <f>SUM(E102+E72)</f>
        <v>68130399</v>
      </c>
      <c r="F103" s="9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x14ac:dyDescent="0.25">
      <c r="A104" s="225"/>
      <c r="B104" s="216" t="s">
        <v>530</v>
      </c>
      <c r="C104" s="96"/>
      <c r="D104" s="328">
        <f>SUM(D103-D105)</f>
        <v>68130399</v>
      </c>
      <c r="E104" s="328">
        <f>SUM(E103-E105)</f>
        <v>68130399</v>
      </c>
      <c r="F104" s="9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x14ac:dyDescent="0.25">
      <c r="A105" s="225"/>
      <c r="B105" s="216" t="s">
        <v>531</v>
      </c>
      <c r="C105" s="96"/>
      <c r="D105" s="328">
        <f>SUM(D23+D59)</f>
        <v>0</v>
      </c>
      <c r="E105" s="328">
        <f>SUM(E23+E59)</f>
        <v>0</v>
      </c>
      <c r="F105" s="9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25">
      <c r="A106" s="95"/>
      <c r="B106" s="95"/>
      <c r="C106" s="95"/>
      <c r="D106" s="334"/>
      <c r="E106" s="334"/>
      <c r="F106" s="9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x14ac:dyDescent="0.25">
      <c r="A107" s="4"/>
      <c r="B107" s="4"/>
      <c r="C107" s="4"/>
      <c r="D107" s="335">
        <f>SUM(D5+D6+D7+D8+D12+D13+D14+D15+D16+D18+D19+D20+D21+D22+D24+D25+D9+D10+D27+D28+D29+D30+D31+D32+D33+D34+D38+D39+D40+D41+D42+D43+D44+D45+D46+D48+D49+D51+D52+D54+D55+D56+D57+D58+D60+D61+D62+D63+D64+D66+D67+D68+D69+D70+D82+D83+D88+D36)</f>
        <v>104094</v>
      </c>
      <c r="E107" s="335">
        <f>SUM(E5+E6+E7+E8+E12+E13+E14+E15+E16+E18+E19+E20+E21+E22+E24+E25+E9+E10+E27+E28+E29+E30+E31+E32+E33+E34+E38+E39+E40+E41+E42+E43+E44+E45+E46+E48+E49+E51+E52+E54+E55+E56+E57+E58+E60+E61+E62+E63+E64+E66+E67+E68+E69+E70+E82+E83+E88+E36)</f>
        <v>104094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x14ac:dyDescent="0.25">
      <c r="A108" s="4"/>
      <c r="B108" s="4"/>
      <c r="C108" s="4"/>
      <c r="D108" s="336">
        <f>SUM(D103-D107)</f>
        <v>68026305</v>
      </c>
      <c r="E108" s="336">
        <f>SUM(E103-E107)</f>
        <v>68026305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x14ac:dyDescent="0.25">
      <c r="A109" s="4"/>
      <c r="B109" s="4"/>
      <c r="C109" s="4"/>
      <c r="D109" s="337"/>
      <c r="E109" s="33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x14ac:dyDescent="0.25">
      <c r="A110" s="4"/>
      <c r="B110" s="4"/>
      <c r="C110" s="4"/>
      <c r="D110" s="337"/>
      <c r="E110" s="33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x14ac:dyDescent="0.25">
      <c r="A111" s="4"/>
      <c r="B111" s="4"/>
      <c r="C111" s="4"/>
      <c r="D111" s="337"/>
      <c r="E111" s="33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x14ac:dyDescent="0.25">
      <c r="A112" s="4"/>
      <c r="B112" s="4"/>
      <c r="C112" s="4"/>
      <c r="D112" s="337"/>
      <c r="E112" s="33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x14ac:dyDescent="0.25">
      <c r="A113" s="4"/>
      <c r="B113" s="4"/>
      <c r="C113" s="4"/>
      <c r="D113" s="337"/>
      <c r="E113" s="33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x14ac:dyDescent="0.25">
      <c r="A114" s="4"/>
      <c r="B114" s="4"/>
      <c r="C114" s="4"/>
      <c r="D114" s="337"/>
      <c r="E114" s="33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x14ac:dyDescent="0.25">
      <c r="A115" s="4"/>
      <c r="B115" s="4"/>
      <c r="C115" s="4"/>
      <c r="D115" s="337"/>
      <c r="E115" s="33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x14ac:dyDescent="0.25">
      <c r="A116" s="4"/>
      <c r="B116" s="4"/>
      <c r="C116" s="4"/>
      <c r="D116" s="337"/>
      <c r="E116" s="33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x14ac:dyDescent="0.25">
      <c r="A117" s="4"/>
      <c r="B117" s="4"/>
      <c r="C117" s="4"/>
      <c r="D117" s="337"/>
      <c r="E117" s="33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x14ac:dyDescent="0.25">
      <c r="A118" s="4"/>
      <c r="B118" s="4"/>
      <c r="C118" s="4"/>
      <c r="D118" s="337"/>
      <c r="E118" s="33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x14ac:dyDescent="0.25">
      <c r="A119" s="4"/>
      <c r="B119" s="4"/>
      <c r="C119" s="4"/>
      <c r="D119" s="337"/>
      <c r="E119" s="33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x14ac:dyDescent="0.25">
      <c r="A120" s="4"/>
      <c r="B120" s="4"/>
      <c r="C120" s="4"/>
      <c r="D120" s="337"/>
      <c r="E120" s="33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x14ac:dyDescent="0.25">
      <c r="A121" s="4"/>
      <c r="B121" s="4"/>
      <c r="C121" s="4"/>
      <c r="D121" s="337"/>
      <c r="E121" s="33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x14ac:dyDescent="0.25">
      <c r="A122" s="4"/>
      <c r="B122" s="4"/>
      <c r="C122" s="4"/>
      <c r="D122" s="337"/>
      <c r="E122" s="33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x14ac:dyDescent="0.25">
      <c r="A123" s="4"/>
      <c r="B123" s="4"/>
      <c r="C123" s="4"/>
      <c r="D123" s="337"/>
      <c r="E123" s="33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x14ac:dyDescent="0.25">
      <c r="A124" s="4"/>
      <c r="B124" s="4"/>
      <c r="C124" s="4"/>
      <c r="D124" s="337"/>
      <c r="E124" s="33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x14ac:dyDescent="0.25">
      <c r="A125" s="4"/>
      <c r="B125" s="4"/>
      <c r="C125" s="4"/>
      <c r="D125" s="337"/>
      <c r="E125" s="33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x14ac:dyDescent="0.25">
      <c r="A126" s="4"/>
      <c r="B126" s="4"/>
      <c r="C126" s="4"/>
      <c r="D126" s="337"/>
      <c r="E126" s="33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x14ac:dyDescent="0.25">
      <c r="A127" s="4"/>
      <c r="B127" s="4"/>
      <c r="C127" s="4"/>
      <c r="D127" s="337"/>
      <c r="E127" s="33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x14ac:dyDescent="0.25">
      <c r="A128" s="4"/>
      <c r="B128" s="4"/>
      <c r="C128" s="4"/>
      <c r="D128" s="337"/>
      <c r="E128" s="33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x14ac:dyDescent="0.25">
      <c r="A129" s="4"/>
      <c r="B129" s="4"/>
      <c r="C129" s="4"/>
      <c r="D129" s="337"/>
      <c r="E129" s="33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x14ac:dyDescent="0.25">
      <c r="A130" s="4"/>
      <c r="B130" s="4"/>
      <c r="C130" s="4"/>
      <c r="D130" s="337"/>
      <c r="E130" s="33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x14ac:dyDescent="0.25">
      <c r="A131" s="4"/>
      <c r="B131" s="4"/>
      <c r="C131" s="4"/>
      <c r="D131" s="337"/>
      <c r="E131" s="33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x14ac:dyDescent="0.25">
      <c r="A132" s="4"/>
      <c r="B132" s="4"/>
      <c r="C132" s="4"/>
      <c r="D132" s="337"/>
      <c r="E132" s="33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x14ac:dyDescent="0.25">
      <c r="A133" s="4"/>
      <c r="B133" s="4"/>
      <c r="C133" s="4"/>
      <c r="D133" s="337"/>
      <c r="E133" s="33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x14ac:dyDescent="0.25">
      <c r="A134" s="4"/>
      <c r="B134" s="4"/>
      <c r="C134" s="4"/>
      <c r="D134" s="337"/>
      <c r="E134" s="33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x14ac:dyDescent="0.25">
      <c r="A135" s="4"/>
      <c r="B135" s="4"/>
      <c r="C135" s="4"/>
      <c r="D135" s="337"/>
      <c r="E135" s="33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x14ac:dyDescent="0.25">
      <c r="A136" s="4"/>
      <c r="B136" s="4"/>
      <c r="C136" s="4"/>
      <c r="D136" s="337"/>
      <c r="E136" s="33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x14ac:dyDescent="0.25">
      <c r="A137" s="4"/>
      <c r="B137" s="4"/>
      <c r="C137" s="4"/>
      <c r="D137" s="337"/>
      <c r="E137" s="33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x14ac:dyDescent="0.25">
      <c r="A138" s="4"/>
      <c r="B138" s="4"/>
      <c r="C138" s="4"/>
      <c r="D138" s="337"/>
      <c r="E138" s="33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x14ac:dyDescent="0.25">
      <c r="A139" s="4"/>
      <c r="B139" s="4"/>
      <c r="C139" s="4"/>
      <c r="D139" s="337"/>
      <c r="E139" s="33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x14ac:dyDescent="0.25">
      <c r="A140" s="4"/>
      <c r="B140" s="4"/>
      <c r="C140" s="4"/>
      <c r="D140" s="337"/>
      <c r="E140" s="33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x14ac:dyDescent="0.25">
      <c r="A141" s="4"/>
      <c r="B141" s="4"/>
      <c r="C141" s="4"/>
      <c r="D141" s="337"/>
      <c r="E141" s="33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x14ac:dyDescent="0.25">
      <c r="A142" s="4"/>
      <c r="B142" s="4"/>
      <c r="C142" s="4"/>
      <c r="D142" s="337"/>
      <c r="E142" s="33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x14ac:dyDescent="0.25">
      <c r="A143" s="4"/>
      <c r="B143" s="4"/>
      <c r="C143" s="4"/>
      <c r="D143" s="337"/>
      <c r="E143" s="33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x14ac:dyDescent="0.25">
      <c r="A144" s="4"/>
      <c r="B144" s="4"/>
      <c r="C144" s="4"/>
      <c r="D144" s="337"/>
      <c r="E144" s="33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x14ac:dyDescent="0.25">
      <c r="A145" s="4"/>
      <c r="B145" s="4"/>
      <c r="C145" s="4"/>
      <c r="D145" s="337"/>
      <c r="E145" s="33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x14ac:dyDescent="0.25">
      <c r="A146" s="4"/>
      <c r="B146" s="4"/>
      <c r="C146" s="4"/>
      <c r="D146" s="337"/>
      <c r="E146" s="33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x14ac:dyDescent="0.25">
      <c r="A147" s="4"/>
      <c r="B147" s="4"/>
      <c r="C147" s="4"/>
      <c r="D147" s="337"/>
      <c r="E147" s="33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x14ac:dyDescent="0.25">
      <c r="A148" s="4"/>
      <c r="B148" s="4"/>
      <c r="C148" s="4"/>
      <c r="D148" s="337"/>
      <c r="E148" s="33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x14ac:dyDescent="0.25">
      <c r="A149" s="4"/>
      <c r="B149" s="4"/>
      <c r="C149" s="4"/>
      <c r="D149" s="337"/>
      <c r="E149" s="33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x14ac:dyDescent="0.25">
      <c r="A150" s="4"/>
      <c r="B150" s="4"/>
      <c r="C150" s="4"/>
      <c r="D150" s="337"/>
      <c r="E150" s="33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x14ac:dyDescent="0.25">
      <c r="A151" s="4"/>
      <c r="B151" s="4"/>
      <c r="C151" s="4"/>
      <c r="D151" s="337"/>
      <c r="E151" s="33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x14ac:dyDescent="0.25">
      <c r="A152" s="4"/>
      <c r="B152" s="4"/>
      <c r="C152" s="4"/>
      <c r="D152" s="337"/>
      <c r="E152" s="33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x14ac:dyDescent="0.25">
      <c r="A153" s="4"/>
      <c r="B153" s="4"/>
      <c r="C153" s="4"/>
      <c r="D153" s="337"/>
      <c r="E153" s="33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x14ac:dyDescent="0.25">
      <c r="A154" s="4"/>
      <c r="B154" s="4"/>
      <c r="C154" s="4"/>
      <c r="D154" s="337"/>
      <c r="E154" s="33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x14ac:dyDescent="0.25">
      <c r="A155" s="4"/>
      <c r="B155" s="4"/>
      <c r="C155" s="4"/>
      <c r="D155" s="337"/>
      <c r="E155" s="33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x14ac:dyDescent="0.25">
      <c r="A156" s="4"/>
      <c r="B156" s="4"/>
      <c r="C156" s="4"/>
      <c r="D156" s="337"/>
      <c r="E156" s="33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x14ac:dyDescent="0.25">
      <c r="A157" s="4"/>
      <c r="B157" s="4"/>
      <c r="C157" s="4"/>
      <c r="D157" s="337"/>
      <c r="E157" s="33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x14ac:dyDescent="0.25">
      <c r="A158" s="4"/>
      <c r="B158" s="4"/>
      <c r="C158" s="4"/>
      <c r="D158" s="337"/>
      <c r="E158" s="33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x14ac:dyDescent="0.25">
      <c r="A159" s="4"/>
      <c r="B159" s="4"/>
      <c r="C159" s="4"/>
      <c r="D159" s="337"/>
      <c r="E159" s="33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x14ac:dyDescent="0.25">
      <c r="A160" s="4"/>
      <c r="B160" s="4"/>
      <c r="C160" s="4"/>
      <c r="D160" s="337"/>
      <c r="E160" s="33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x14ac:dyDescent="0.25">
      <c r="A161" s="4"/>
      <c r="B161" s="4"/>
      <c r="C161" s="4"/>
      <c r="D161" s="337"/>
      <c r="E161" s="33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x14ac:dyDescent="0.25">
      <c r="A162" s="4"/>
      <c r="B162" s="4"/>
      <c r="C162" s="4"/>
      <c r="D162" s="337"/>
      <c r="E162" s="33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x14ac:dyDescent="0.25">
      <c r="A163" s="4"/>
      <c r="B163" s="4"/>
      <c r="C163" s="4"/>
      <c r="D163" s="337"/>
      <c r="E163" s="33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x14ac:dyDescent="0.25">
      <c r="A164" s="4"/>
      <c r="B164" s="4"/>
      <c r="C164" s="4"/>
      <c r="D164" s="337"/>
      <c r="E164" s="33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x14ac:dyDescent="0.25">
      <c r="A165" s="4"/>
      <c r="B165" s="4"/>
      <c r="C165" s="4"/>
      <c r="D165" s="337"/>
      <c r="E165" s="33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5">
      <c r="A166" s="4"/>
      <c r="B166" s="4"/>
      <c r="C166" s="4"/>
      <c r="D166" s="337"/>
      <c r="E166" s="33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x14ac:dyDescent="0.25">
      <c r="A167" s="4"/>
      <c r="B167" s="4"/>
      <c r="C167" s="4"/>
      <c r="D167" s="337"/>
      <c r="E167" s="33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5">
      <c r="A168" s="4"/>
      <c r="B168" s="4"/>
      <c r="C168" s="4"/>
      <c r="D168" s="337"/>
      <c r="E168" s="33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5">
      <c r="A169" s="4"/>
      <c r="B169" s="4"/>
      <c r="C169" s="4"/>
      <c r="D169" s="337"/>
      <c r="E169" s="33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x14ac:dyDescent="0.25">
      <c r="A170" s="4"/>
      <c r="B170" s="4"/>
      <c r="C170" s="4"/>
      <c r="D170" s="337"/>
      <c r="E170" s="33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x14ac:dyDescent="0.25">
      <c r="A171" s="4"/>
      <c r="B171" s="4"/>
      <c r="C171" s="4"/>
      <c r="D171" s="337"/>
      <c r="E171" s="33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x14ac:dyDescent="0.25">
      <c r="A172" s="4"/>
      <c r="B172" s="4"/>
      <c r="C172" s="4"/>
      <c r="D172" s="337"/>
      <c r="E172" s="33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x14ac:dyDescent="0.25">
      <c r="A173" s="4"/>
      <c r="B173" s="4"/>
      <c r="C173" s="4"/>
      <c r="D173" s="337"/>
      <c r="E173" s="33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x14ac:dyDescent="0.25">
      <c r="A174" s="4"/>
      <c r="B174" s="4"/>
      <c r="C174" s="4"/>
      <c r="D174" s="337"/>
      <c r="E174" s="33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x14ac:dyDescent="0.25">
      <c r="A175" s="4"/>
      <c r="B175" s="4"/>
      <c r="C175" s="4"/>
      <c r="D175" s="337"/>
      <c r="E175" s="33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x14ac:dyDescent="0.25">
      <c r="A176" s="4"/>
      <c r="B176" s="4"/>
      <c r="C176" s="4"/>
      <c r="D176" s="337"/>
      <c r="E176" s="33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x14ac:dyDescent="0.25">
      <c r="A177" s="4"/>
      <c r="B177" s="4"/>
      <c r="C177" s="4"/>
      <c r="D177" s="337"/>
      <c r="E177" s="33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x14ac:dyDescent="0.25">
      <c r="A178" s="4"/>
      <c r="B178" s="4"/>
      <c r="C178" s="4"/>
      <c r="D178" s="337"/>
      <c r="E178" s="33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x14ac:dyDescent="0.25">
      <c r="A179" s="4"/>
      <c r="B179" s="4"/>
      <c r="C179" s="4"/>
      <c r="D179" s="337"/>
      <c r="E179" s="33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x14ac:dyDescent="0.25">
      <c r="A180" s="4"/>
      <c r="B180" s="4"/>
      <c r="C180" s="4"/>
      <c r="D180" s="337"/>
      <c r="E180" s="33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x14ac:dyDescent="0.25">
      <c r="A181" s="4"/>
      <c r="B181" s="4"/>
      <c r="C181" s="4"/>
      <c r="D181" s="337"/>
      <c r="E181" s="33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x14ac:dyDescent="0.25">
      <c r="A182" s="4"/>
      <c r="B182" s="4"/>
      <c r="C182" s="4"/>
      <c r="D182" s="337"/>
      <c r="E182" s="33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x14ac:dyDescent="0.25">
      <c r="A183" s="4"/>
      <c r="B183" s="4"/>
      <c r="C183" s="4"/>
      <c r="D183" s="337"/>
      <c r="E183" s="33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x14ac:dyDescent="0.25">
      <c r="A184" s="4"/>
      <c r="B184" s="4"/>
      <c r="C184" s="4"/>
      <c r="D184" s="337"/>
      <c r="E184" s="33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x14ac:dyDescent="0.25">
      <c r="A185" s="4"/>
      <c r="B185" s="4"/>
      <c r="C185" s="4"/>
      <c r="D185" s="337"/>
      <c r="E185" s="33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x14ac:dyDescent="0.25">
      <c r="A186" s="4"/>
      <c r="B186" s="4"/>
      <c r="C186" s="4"/>
      <c r="D186" s="337"/>
      <c r="E186" s="33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x14ac:dyDescent="0.25">
      <c r="A187" s="4"/>
      <c r="B187" s="4"/>
      <c r="C187" s="4"/>
      <c r="D187" s="337"/>
      <c r="E187" s="33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</sheetData>
  <mergeCells count="2">
    <mergeCell ref="A2:E2"/>
    <mergeCell ref="A1:E1"/>
  </mergeCells>
  <pageMargins left="0.25" right="0.25" top="0.75" bottom="0.75" header="0.3" footer="0.3"/>
  <pageSetup paperSize="8" scale="66" orientation="portrait" horizontalDpi="300" verticalDpi="300" r:id="rId1"/>
  <headerFooter>
    <oddHeader>&amp;L3. melléklet Balatonederics Község Önkormányzata 2020. évi költségvetéséről szóló...../2020. (II........) sz.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E190"/>
  <sheetViews>
    <sheetView view="pageBreakPreview" zoomScale="60" zoomScaleNormal="100" workbookViewId="0">
      <selection activeCell="D5" sqref="D5"/>
    </sheetView>
  </sheetViews>
  <sheetFormatPr defaultRowHeight="15" x14ac:dyDescent="0.25"/>
  <cols>
    <col min="1" max="1" width="6.140625" style="326" customWidth="1"/>
    <col min="2" max="2" width="83.85546875" style="326" customWidth="1"/>
    <col min="3" max="3" width="9.140625" style="326"/>
    <col min="4" max="4" width="12.42578125" style="326" customWidth="1"/>
    <col min="5" max="5" width="12.28515625" style="326" customWidth="1"/>
    <col min="6" max="16384" width="9.140625" style="326"/>
  </cols>
  <sheetData>
    <row r="1" spans="1:31" ht="18.75" customHeight="1" x14ac:dyDescent="0.25">
      <c r="A1" s="555" t="s">
        <v>795</v>
      </c>
      <c r="B1" s="555"/>
      <c r="C1" s="555"/>
      <c r="D1" s="555"/>
      <c r="E1" s="555"/>
      <c r="F1" s="555"/>
    </row>
    <row r="2" spans="1:31" ht="18" x14ac:dyDescent="0.25">
      <c r="A2" s="557" t="s">
        <v>765</v>
      </c>
      <c r="B2" s="557"/>
      <c r="C2" s="557"/>
      <c r="D2" s="557"/>
      <c r="E2" s="557"/>
    </row>
    <row r="4" spans="1:31" ht="25.5" x14ac:dyDescent="0.25">
      <c r="A4" s="132" t="s">
        <v>0</v>
      </c>
      <c r="B4" s="2" t="s">
        <v>1</v>
      </c>
      <c r="C4" s="3" t="s">
        <v>2</v>
      </c>
      <c r="D4" s="131" t="s">
        <v>798</v>
      </c>
      <c r="E4" s="86" t="s">
        <v>525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316" t="s">
        <v>3</v>
      </c>
      <c r="B5" s="317" t="s">
        <v>309</v>
      </c>
      <c r="C5" s="318" t="s">
        <v>310</v>
      </c>
      <c r="D5" s="338">
        <v>0</v>
      </c>
      <c r="E5" s="338">
        <f t="shared" ref="E5:E10" si="0">D5</f>
        <v>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5">
      <c r="A6" s="316" t="s">
        <v>6</v>
      </c>
      <c r="B6" s="246" t="s">
        <v>311</v>
      </c>
      <c r="C6" s="318" t="s">
        <v>312</v>
      </c>
      <c r="D6" s="338">
        <v>0</v>
      </c>
      <c r="E6" s="338">
        <f t="shared" si="0"/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5">
      <c r="A7" s="316" t="s">
        <v>9</v>
      </c>
      <c r="B7" s="246" t="s">
        <v>313</v>
      </c>
      <c r="C7" s="318" t="s">
        <v>314</v>
      </c>
      <c r="D7" s="338">
        <v>0</v>
      </c>
      <c r="E7" s="338">
        <f t="shared" si="0"/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316" t="s">
        <v>12</v>
      </c>
      <c r="B8" s="246" t="s">
        <v>315</v>
      </c>
      <c r="C8" s="318" t="s">
        <v>316</v>
      </c>
      <c r="D8" s="338">
        <v>0</v>
      </c>
      <c r="E8" s="338">
        <f t="shared" si="0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316" t="s">
        <v>15</v>
      </c>
      <c r="B9" s="246" t="s">
        <v>317</v>
      </c>
      <c r="C9" s="318" t="s">
        <v>318</v>
      </c>
      <c r="D9" s="338">
        <v>0</v>
      </c>
      <c r="E9" s="338">
        <f t="shared" si="0"/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316" t="s">
        <v>18</v>
      </c>
      <c r="B10" s="246" t="s">
        <v>319</v>
      </c>
      <c r="C10" s="318" t="s">
        <v>320</v>
      </c>
      <c r="D10" s="338">
        <v>0</v>
      </c>
      <c r="E10" s="338">
        <f t="shared" si="0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316" t="s">
        <v>21</v>
      </c>
      <c r="B11" s="11" t="s">
        <v>321</v>
      </c>
      <c r="C11" s="20" t="s">
        <v>322</v>
      </c>
      <c r="D11" s="339">
        <f>SUM(D5:D10)</f>
        <v>0</v>
      </c>
      <c r="E11" s="339">
        <f>SUM(E5:E10)</f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316" t="s">
        <v>24</v>
      </c>
      <c r="B12" s="11" t="s">
        <v>323</v>
      </c>
      <c r="C12" s="20" t="s">
        <v>324</v>
      </c>
      <c r="D12" s="338">
        <v>0</v>
      </c>
      <c r="E12" s="338">
        <f>D12</f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25.5" x14ac:dyDescent="0.25">
      <c r="A13" s="316" t="s">
        <v>27</v>
      </c>
      <c r="B13" s="11" t="s">
        <v>325</v>
      </c>
      <c r="C13" s="20" t="s">
        <v>326</v>
      </c>
      <c r="D13" s="338">
        <v>0</v>
      </c>
      <c r="E13" s="338">
        <f>D13</f>
        <v>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5.5" x14ac:dyDescent="0.25">
      <c r="A14" s="316" t="s">
        <v>30</v>
      </c>
      <c r="B14" s="11" t="s">
        <v>327</v>
      </c>
      <c r="C14" s="20" t="s">
        <v>328</v>
      </c>
      <c r="D14" s="338">
        <v>0</v>
      </c>
      <c r="E14" s="338">
        <f>D14</f>
        <v>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25.5" x14ac:dyDescent="0.25">
      <c r="A15" s="316" t="s">
        <v>33</v>
      </c>
      <c r="B15" s="11" t="s">
        <v>329</v>
      </c>
      <c r="C15" s="20" t="s">
        <v>330</v>
      </c>
      <c r="D15" s="338">
        <v>0</v>
      </c>
      <c r="E15" s="338">
        <f>D15</f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316" t="s">
        <v>36</v>
      </c>
      <c r="B16" s="11" t="s">
        <v>331</v>
      </c>
      <c r="C16" s="20" t="s">
        <v>332</v>
      </c>
      <c r="D16" s="338">
        <v>0</v>
      </c>
      <c r="E16" s="338">
        <f>D16</f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x14ac:dyDescent="0.25">
      <c r="A17" s="22" t="s">
        <v>39</v>
      </c>
      <c r="B17" s="123" t="s">
        <v>333</v>
      </c>
      <c r="C17" s="124" t="s">
        <v>334</v>
      </c>
      <c r="D17" s="340">
        <f>SUM(D11+D12+D13+D14+D15+D16)</f>
        <v>0</v>
      </c>
      <c r="E17" s="340">
        <f>SUM(E11+E12+E13+E14+E15+E16)</f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316" t="s">
        <v>42</v>
      </c>
      <c r="B18" s="246" t="s">
        <v>335</v>
      </c>
      <c r="C18" s="318" t="s">
        <v>336</v>
      </c>
      <c r="D18" s="338">
        <v>0</v>
      </c>
      <c r="E18" s="338">
        <f>D18</f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25">
      <c r="A19" s="316" t="s">
        <v>45</v>
      </c>
      <c r="B19" s="246" t="s">
        <v>337</v>
      </c>
      <c r="C19" s="318" t="s">
        <v>338</v>
      </c>
      <c r="D19" s="338">
        <v>0</v>
      </c>
      <c r="E19" s="338">
        <f>D19</f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25">
      <c r="A20" s="316" t="s">
        <v>48</v>
      </c>
      <c r="B20" s="246" t="s">
        <v>339</v>
      </c>
      <c r="C20" s="318" t="s">
        <v>340</v>
      </c>
      <c r="D20" s="338">
        <v>0</v>
      </c>
      <c r="E20" s="338">
        <f>D20</f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x14ac:dyDescent="0.25">
      <c r="A21" s="316" t="s">
        <v>51</v>
      </c>
      <c r="B21" s="246" t="s">
        <v>341</v>
      </c>
      <c r="C21" s="318" t="s">
        <v>342</v>
      </c>
      <c r="D21" s="338">
        <v>0</v>
      </c>
      <c r="E21" s="338">
        <f>D21</f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316" t="s">
        <v>54</v>
      </c>
      <c r="B22" s="246" t="s">
        <v>343</v>
      </c>
      <c r="C22" s="318" t="s">
        <v>344</v>
      </c>
      <c r="D22" s="338">
        <v>0</v>
      </c>
      <c r="E22" s="338">
        <f>D22</f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22" t="s">
        <v>57</v>
      </c>
      <c r="B23" s="123" t="s">
        <v>345</v>
      </c>
      <c r="C23" s="124" t="s">
        <v>346</v>
      </c>
      <c r="D23" s="341">
        <f>SUM(D18:D22)</f>
        <v>0</v>
      </c>
      <c r="E23" s="341">
        <f>SUM(E18:E22)</f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316" t="s">
        <v>60</v>
      </c>
      <c r="B24" s="246" t="s">
        <v>347</v>
      </c>
      <c r="C24" s="318" t="s">
        <v>348</v>
      </c>
      <c r="D24" s="338">
        <v>0</v>
      </c>
      <c r="E24" s="338">
        <f>D24</f>
        <v>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316" t="s">
        <v>63</v>
      </c>
      <c r="B25" s="246" t="s">
        <v>349</v>
      </c>
      <c r="C25" s="318" t="s">
        <v>350</v>
      </c>
      <c r="D25" s="338">
        <v>0</v>
      </c>
      <c r="E25" s="338">
        <f>D25</f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316" t="s">
        <v>66</v>
      </c>
      <c r="B26" s="11" t="s">
        <v>351</v>
      </c>
      <c r="C26" s="20" t="s">
        <v>352</v>
      </c>
      <c r="D26" s="339">
        <f>SUM(D24:D25)</f>
        <v>0</v>
      </c>
      <c r="E26" s="339">
        <f>SUM(E24:E25)</f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316" t="s">
        <v>69</v>
      </c>
      <c r="B27" s="246" t="s">
        <v>353</v>
      </c>
      <c r="C27" s="318" t="s">
        <v>354</v>
      </c>
      <c r="D27" s="338">
        <v>0</v>
      </c>
      <c r="E27" s="338">
        <f t="shared" ref="E27:E34" si="1">D27</f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316" t="s">
        <v>72</v>
      </c>
      <c r="B28" s="246" t="s">
        <v>355</v>
      </c>
      <c r="C28" s="318" t="s">
        <v>356</v>
      </c>
      <c r="D28" s="338">
        <v>0</v>
      </c>
      <c r="E28" s="338">
        <f t="shared" si="1"/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316" t="s">
        <v>75</v>
      </c>
      <c r="B29" s="246" t="s">
        <v>357</v>
      </c>
      <c r="C29" s="318" t="s">
        <v>358</v>
      </c>
      <c r="D29" s="338">
        <v>0</v>
      </c>
      <c r="E29" s="338">
        <f t="shared" si="1"/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316" t="s">
        <v>78</v>
      </c>
      <c r="B30" s="246" t="s">
        <v>359</v>
      </c>
      <c r="C30" s="318" t="s">
        <v>360</v>
      </c>
      <c r="D30" s="338">
        <v>0</v>
      </c>
      <c r="E30" s="338">
        <f t="shared" si="1"/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316" t="s">
        <v>81</v>
      </c>
      <c r="B31" s="246" t="s">
        <v>361</v>
      </c>
      <c r="C31" s="318" t="s">
        <v>362</v>
      </c>
      <c r="D31" s="338">
        <v>0</v>
      </c>
      <c r="E31" s="338">
        <f t="shared" si="1"/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316" t="s">
        <v>84</v>
      </c>
      <c r="B32" s="246" t="s">
        <v>363</v>
      </c>
      <c r="C32" s="318" t="s">
        <v>364</v>
      </c>
      <c r="D32" s="338">
        <v>0</v>
      </c>
      <c r="E32" s="338">
        <f t="shared" si="1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316" t="s">
        <v>87</v>
      </c>
      <c r="B33" s="246" t="s">
        <v>365</v>
      </c>
      <c r="C33" s="318" t="s">
        <v>366</v>
      </c>
      <c r="D33" s="338">
        <v>0</v>
      </c>
      <c r="E33" s="338">
        <f t="shared" si="1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316" t="s">
        <v>90</v>
      </c>
      <c r="B34" s="246" t="s">
        <v>367</v>
      </c>
      <c r="C34" s="318" t="s">
        <v>368</v>
      </c>
      <c r="D34" s="338">
        <v>0</v>
      </c>
      <c r="E34" s="338">
        <f t="shared" si="1"/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316" t="s">
        <v>93</v>
      </c>
      <c r="B35" s="11" t="s">
        <v>369</v>
      </c>
      <c r="C35" s="20" t="s">
        <v>370</v>
      </c>
      <c r="D35" s="339">
        <f>SUM(D30:D34)</f>
        <v>0</v>
      </c>
      <c r="E35" s="339">
        <f>SUM(E30:E34)</f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316" t="s">
        <v>96</v>
      </c>
      <c r="B36" s="246" t="s">
        <v>371</v>
      </c>
      <c r="C36" s="318" t="s">
        <v>372</v>
      </c>
      <c r="D36" s="338">
        <v>0</v>
      </c>
      <c r="E36" s="338">
        <f>D36</f>
        <v>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22" t="s">
        <v>99</v>
      </c>
      <c r="B37" s="123" t="s">
        <v>373</v>
      </c>
      <c r="C37" s="124" t="s">
        <v>374</v>
      </c>
      <c r="D37" s="341">
        <f>SUM(D26+D27+D28+D29+D35+D36)</f>
        <v>0</v>
      </c>
      <c r="E37" s="341">
        <f>SUM(E26+E27+E28+E29+E35+E36)</f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316" t="s">
        <v>102</v>
      </c>
      <c r="B38" s="13" t="s">
        <v>375</v>
      </c>
      <c r="C38" s="318" t="s">
        <v>376</v>
      </c>
      <c r="D38" s="338">
        <v>0</v>
      </c>
      <c r="E38" s="338">
        <f t="shared" ref="E38:E46" si="2">D38</f>
        <v>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316" t="s">
        <v>105</v>
      </c>
      <c r="B39" s="13" t="s">
        <v>377</v>
      </c>
      <c r="C39" s="318" t="s">
        <v>378</v>
      </c>
      <c r="D39" s="338">
        <v>16618151</v>
      </c>
      <c r="E39" s="338">
        <f t="shared" si="2"/>
        <v>16618151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316" t="s">
        <v>108</v>
      </c>
      <c r="B40" s="13" t="s">
        <v>379</v>
      </c>
      <c r="C40" s="318" t="s">
        <v>380</v>
      </c>
      <c r="D40" s="338">
        <v>0</v>
      </c>
      <c r="E40" s="338">
        <f t="shared" si="2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316" t="s">
        <v>111</v>
      </c>
      <c r="B41" s="13" t="s">
        <v>381</v>
      </c>
      <c r="C41" s="318" t="s">
        <v>382</v>
      </c>
      <c r="D41" s="338">
        <v>0</v>
      </c>
      <c r="E41" s="338">
        <f t="shared" si="2"/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316" t="s">
        <v>114</v>
      </c>
      <c r="B42" s="13" t="s">
        <v>383</v>
      </c>
      <c r="C42" s="318" t="s">
        <v>384</v>
      </c>
      <c r="D42" s="338">
        <v>2460886</v>
      </c>
      <c r="E42" s="338">
        <f t="shared" si="2"/>
        <v>2460886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316" t="s">
        <v>117</v>
      </c>
      <c r="B43" s="13" t="s">
        <v>385</v>
      </c>
      <c r="C43" s="318" t="s">
        <v>386</v>
      </c>
      <c r="D43" s="338">
        <v>5151345</v>
      </c>
      <c r="E43" s="338">
        <f t="shared" si="2"/>
        <v>5151345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316" t="s">
        <v>120</v>
      </c>
      <c r="B44" s="13" t="s">
        <v>387</v>
      </c>
      <c r="C44" s="318" t="s">
        <v>388</v>
      </c>
      <c r="D44" s="338">
        <v>0</v>
      </c>
      <c r="E44" s="338">
        <f t="shared" si="2"/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316" t="s">
        <v>123</v>
      </c>
      <c r="B45" s="13" t="s">
        <v>389</v>
      </c>
      <c r="C45" s="318" t="s">
        <v>390</v>
      </c>
      <c r="D45" s="338">
        <v>0</v>
      </c>
      <c r="E45" s="338">
        <f t="shared" si="2"/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316">
        <v>42</v>
      </c>
      <c r="B46" s="13" t="s">
        <v>391</v>
      </c>
      <c r="C46" s="318" t="s">
        <v>392</v>
      </c>
      <c r="D46" s="338">
        <v>0</v>
      </c>
      <c r="E46" s="338">
        <f t="shared" si="2"/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316">
        <v>43</v>
      </c>
      <c r="B47" s="19" t="s">
        <v>393</v>
      </c>
      <c r="C47" s="20" t="s">
        <v>394</v>
      </c>
      <c r="D47" s="339">
        <f>SUM(D45:D46)</f>
        <v>0</v>
      </c>
      <c r="E47" s="339">
        <f>SUM(E45:E46)</f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316">
        <v>44</v>
      </c>
      <c r="B48" s="13" t="s">
        <v>395</v>
      </c>
      <c r="C48" s="318" t="s">
        <v>396</v>
      </c>
      <c r="D48" s="338">
        <v>0</v>
      </c>
      <c r="E48" s="338">
        <f>D48</f>
        <v>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316">
        <v>45</v>
      </c>
      <c r="B49" s="13" t="s">
        <v>397</v>
      </c>
      <c r="C49" s="318" t="s">
        <v>398</v>
      </c>
      <c r="D49" s="338">
        <v>0</v>
      </c>
      <c r="E49" s="338">
        <f>D49</f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316" t="s">
        <v>138</v>
      </c>
      <c r="B50" s="19" t="s">
        <v>399</v>
      </c>
      <c r="C50" s="20" t="s">
        <v>400</v>
      </c>
      <c r="D50" s="339">
        <f>SUM(D48:D49)</f>
        <v>0</v>
      </c>
      <c r="E50" s="339">
        <f>SUM(E48:E49)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316" t="s">
        <v>141</v>
      </c>
      <c r="B51" s="13" t="s">
        <v>401</v>
      </c>
      <c r="C51" s="318" t="s">
        <v>402</v>
      </c>
      <c r="D51" s="338">
        <v>0</v>
      </c>
      <c r="E51" s="338">
        <f>D51</f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5">
      <c r="A52" s="316" t="s">
        <v>144</v>
      </c>
      <c r="B52" s="13" t="s">
        <v>403</v>
      </c>
      <c r="C52" s="318" t="s">
        <v>404</v>
      </c>
      <c r="D52" s="338">
        <v>0</v>
      </c>
      <c r="E52" s="338">
        <f>D52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5">
      <c r="A53" s="22" t="s">
        <v>147</v>
      </c>
      <c r="B53" s="123" t="s">
        <v>405</v>
      </c>
      <c r="C53" s="124" t="s">
        <v>406</v>
      </c>
      <c r="D53" s="341">
        <f>SUM(D38+D39+D40+D41+D42+D43+D44+D47+D50+D51+D52)</f>
        <v>24230382</v>
      </c>
      <c r="E53" s="341">
        <f>SUM(E38+E39+E40+E41+E42+E43+E44+E47+E50+E51+E52)</f>
        <v>24230382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316" t="s">
        <v>150</v>
      </c>
      <c r="B54" s="13" t="s">
        <v>407</v>
      </c>
      <c r="C54" s="318" t="s">
        <v>408</v>
      </c>
      <c r="D54" s="338">
        <v>0</v>
      </c>
      <c r="E54" s="338">
        <f>D54</f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316" t="s">
        <v>153</v>
      </c>
      <c r="B55" s="13" t="s">
        <v>409</v>
      </c>
      <c r="C55" s="318" t="s">
        <v>410</v>
      </c>
      <c r="D55" s="338">
        <v>0</v>
      </c>
      <c r="E55" s="338">
        <f>D55</f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5">
      <c r="A56" s="316" t="s">
        <v>156</v>
      </c>
      <c r="B56" s="13" t="s">
        <v>411</v>
      </c>
      <c r="C56" s="318" t="s">
        <v>412</v>
      </c>
      <c r="D56" s="338">
        <v>0</v>
      </c>
      <c r="E56" s="338">
        <f>D56</f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s="316" t="s">
        <v>159</v>
      </c>
      <c r="B57" s="13" t="s">
        <v>413</v>
      </c>
      <c r="C57" s="318" t="s">
        <v>414</v>
      </c>
      <c r="D57" s="338">
        <v>0</v>
      </c>
      <c r="E57" s="338">
        <f>D57</f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5">
      <c r="A58" s="316" t="s">
        <v>162</v>
      </c>
      <c r="B58" s="13" t="s">
        <v>415</v>
      </c>
      <c r="C58" s="318" t="s">
        <v>416</v>
      </c>
      <c r="D58" s="338">
        <v>0</v>
      </c>
      <c r="E58" s="338">
        <f>D58</f>
        <v>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5">
      <c r="A59" s="22" t="s">
        <v>165</v>
      </c>
      <c r="B59" s="123" t="s">
        <v>417</v>
      </c>
      <c r="C59" s="124" t="s">
        <v>418</v>
      </c>
      <c r="D59" s="341">
        <f>SUM(D54:D58)</f>
        <v>0</v>
      </c>
      <c r="E59" s="341">
        <f>SUM(E54:E58)</f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x14ac:dyDescent="0.25">
      <c r="A60" s="316" t="s">
        <v>419</v>
      </c>
      <c r="B60" s="13" t="s">
        <v>420</v>
      </c>
      <c r="C60" s="318" t="s">
        <v>421</v>
      </c>
      <c r="D60" s="338">
        <v>0</v>
      </c>
      <c r="E60" s="338">
        <f>D60</f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316" t="s">
        <v>422</v>
      </c>
      <c r="B61" s="13" t="s">
        <v>423</v>
      </c>
      <c r="C61" s="318" t="s">
        <v>424</v>
      </c>
      <c r="D61" s="338">
        <v>0</v>
      </c>
      <c r="E61" s="338">
        <f>D61</f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25.5" x14ac:dyDescent="0.25">
      <c r="A62" s="316" t="s">
        <v>425</v>
      </c>
      <c r="B62" s="13" t="s">
        <v>426</v>
      </c>
      <c r="C62" s="318" t="s">
        <v>427</v>
      </c>
      <c r="D62" s="338">
        <v>0</v>
      </c>
      <c r="E62" s="338">
        <f>D62</f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x14ac:dyDescent="0.25">
      <c r="A63" s="316" t="s">
        <v>428</v>
      </c>
      <c r="B63" s="246" t="s">
        <v>429</v>
      </c>
      <c r="C63" s="318" t="s">
        <v>430</v>
      </c>
      <c r="D63" s="338">
        <v>0</v>
      </c>
      <c r="E63" s="338">
        <f>D63</f>
        <v>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5">
      <c r="A64" s="316" t="s">
        <v>431</v>
      </c>
      <c r="B64" s="13" t="s">
        <v>432</v>
      </c>
      <c r="C64" s="318" t="s">
        <v>433</v>
      </c>
      <c r="D64" s="338">
        <v>0</v>
      </c>
      <c r="E64" s="338">
        <f>D64</f>
        <v>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5">
      <c r="A65" s="22" t="s">
        <v>434</v>
      </c>
      <c r="B65" s="123" t="s">
        <v>435</v>
      </c>
      <c r="C65" s="124" t="s">
        <v>436</v>
      </c>
      <c r="D65" s="341">
        <f>SUM(D60:D64)</f>
        <v>0</v>
      </c>
      <c r="E65" s="341">
        <f>SUM(E60:E64)</f>
        <v>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x14ac:dyDescent="0.25">
      <c r="A66" s="316" t="s">
        <v>437</v>
      </c>
      <c r="B66" s="13" t="s">
        <v>438</v>
      </c>
      <c r="C66" s="318" t="s">
        <v>439</v>
      </c>
      <c r="D66" s="338">
        <v>0</v>
      </c>
      <c r="E66" s="338">
        <f>D66</f>
        <v>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5">
      <c r="A67" s="316" t="s">
        <v>440</v>
      </c>
      <c r="B67" s="246" t="s">
        <v>441</v>
      </c>
      <c r="C67" s="318" t="s">
        <v>442</v>
      </c>
      <c r="D67" s="338">
        <v>0</v>
      </c>
      <c r="E67" s="338">
        <f>D67</f>
        <v>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25.5" x14ac:dyDescent="0.25">
      <c r="A68" s="316" t="s">
        <v>443</v>
      </c>
      <c r="B68" s="246" t="s">
        <v>444</v>
      </c>
      <c r="C68" s="318" t="s">
        <v>445</v>
      </c>
      <c r="D68" s="338">
        <v>0</v>
      </c>
      <c r="E68" s="338">
        <f>D68</f>
        <v>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x14ac:dyDescent="0.25">
      <c r="A69" s="316" t="s">
        <v>446</v>
      </c>
      <c r="B69" s="246" t="s">
        <v>447</v>
      </c>
      <c r="C69" s="318" t="s">
        <v>448</v>
      </c>
      <c r="D69" s="338">
        <v>0</v>
      </c>
      <c r="E69" s="338">
        <f>D69</f>
        <v>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5">
      <c r="A70" s="316" t="s">
        <v>449</v>
      </c>
      <c r="B70" s="13" t="s">
        <v>450</v>
      </c>
      <c r="C70" s="318" t="s">
        <v>451</v>
      </c>
      <c r="D70" s="338">
        <v>0</v>
      </c>
      <c r="E70" s="338">
        <f>D70</f>
        <v>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5">
      <c r="A71" s="22" t="s">
        <v>452</v>
      </c>
      <c r="B71" s="123" t="s">
        <v>453</v>
      </c>
      <c r="C71" s="124" t="s">
        <v>454</v>
      </c>
      <c r="D71" s="341">
        <f>SUM(D66:D70)</f>
        <v>0</v>
      </c>
      <c r="E71" s="341">
        <f>SUM(E66:E70)</f>
        <v>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ht="21" customHeight="1" x14ac:dyDescent="0.25">
      <c r="A72" s="22" t="s">
        <v>455</v>
      </c>
      <c r="B72" s="135" t="s">
        <v>456</v>
      </c>
      <c r="C72" s="210" t="s">
        <v>457</v>
      </c>
      <c r="D72" s="342">
        <f>SUM(D17+D23+D37+D53+D59+D65+D71)</f>
        <v>24230382</v>
      </c>
      <c r="E72" s="342">
        <f>SUM(E17+E23+E37+E53+E59+E65+E71)</f>
        <v>24230382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5">
      <c r="A73" s="316" t="s">
        <v>3</v>
      </c>
      <c r="B73" s="13" t="s">
        <v>458</v>
      </c>
      <c r="C73" s="318" t="s">
        <v>459</v>
      </c>
      <c r="D73" s="338">
        <v>0</v>
      </c>
      <c r="E73" s="338">
        <f>D73</f>
        <v>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5">
      <c r="A74" s="316" t="s">
        <v>6</v>
      </c>
      <c r="B74" s="13" t="s">
        <v>460</v>
      </c>
      <c r="C74" s="318" t="s">
        <v>461</v>
      </c>
      <c r="D74" s="338">
        <v>0</v>
      </c>
      <c r="E74" s="338">
        <f>D74</f>
        <v>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s="316" t="s">
        <v>9</v>
      </c>
      <c r="B75" s="13" t="s">
        <v>462</v>
      </c>
      <c r="C75" s="318" t="s">
        <v>463</v>
      </c>
      <c r="D75" s="338">
        <v>0</v>
      </c>
      <c r="E75" s="338">
        <f>D75</f>
        <v>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5">
      <c r="A76" s="316" t="s">
        <v>12</v>
      </c>
      <c r="B76" s="19" t="s">
        <v>464</v>
      </c>
      <c r="C76" s="20" t="s">
        <v>465</v>
      </c>
      <c r="D76" s="339">
        <f>SUM(D73:D75)</f>
        <v>0</v>
      </c>
      <c r="E76" s="339">
        <f>SUM(E73:E75)</f>
        <v>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5">
      <c r="A77" s="316" t="s">
        <v>15</v>
      </c>
      <c r="B77" s="13" t="s">
        <v>466</v>
      </c>
      <c r="C77" s="318" t="s">
        <v>467</v>
      </c>
      <c r="D77" s="338">
        <v>0</v>
      </c>
      <c r="E77" s="338">
        <f>D77</f>
        <v>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5">
      <c r="A78" s="316" t="s">
        <v>18</v>
      </c>
      <c r="B78" s="13" t="s">
        <v>468</v>
      </c>
      <c r="C78" s="318" t="s">
        <v>469</v>
      </c>
      <c r="D78" s="338">
        <v>0</v>
      </c>
      <c r="E78" s="338">
        <f>D78</f>
        <v>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5">
      <c r="A79" s="316" t="s">
        <v>21</v>
      </c>
      <c r="B79" s="13" t="s">
        <v>470</v>
      </c>
      <c r="C79" s="318" t="s">
        <v>471</v>
      </c>
      <c r="D79" s="338">
        <v>0</v>
      </c>
      <c r="E79" s="338">
        <f>D79</f>
        <v>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5">
      <c r="A80" s="316" t="s">
        <v>24</v>
      </c>
      <c r="B80" s="13" t="s">
        <v>472</v>
      </c>
      <c r="C80" s="318" t="s">
        <v>473</v>
      </c>
      <c r="D80" s="338">
        <v>0</v>
      </c>
      <c r="E80" s="338">
        <f>D80</f>
        <v>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5">
      <c r="A81" s="316" t="s">
        <v>27</v>
      </c>
      <c r="B81" s="19" t="s">
        <v>474</v>
      </c>
      <c r="C81" s="20" t="s">
        <v>475</v>
      </c>
      <c r="D81" s="339">
        <f>SUM(D77:D80)</f>
        <v>0</v>
      </c>
      <c r="E81" s="339">
        <f>SUM(E77:E80)</f>
        <v>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x14ac:dyDescent="0.25">
      <c r="A82" s="112" t="s">
        <v>30</v>
      </c>
      <c r="B82" s="19" t="s">
        <v>476</v>
      </c>
      <c r="C82" s="106" t="s">
        <v>477</v>
      </c>
      <c r="D82" s="329">
        <v>123965</v>
      </c>
      <c r="E82" s="329">
        <v>123965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 x14ac:dyDescent="0.25">
      <c r="A83" s="112" t="s">
        <v>33</v>
      </c>
      <c r="B83" s="19" t="s">
        <v>478</v>
      </c>
      <c r="C83" s="106" t="s">
        <v>479</v>
      </c>
      <c r="D83" s="339">
        <v>0</v>
      </c>
      <c r="E83" s="339">
        <v>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 x14ac:dyDescent="0.25">
      <c r="A84" s="112" t="s">
        <v>36</v>
      </c>
      <c r="B84" s="19" t="s">
        <v>480</v>
      </c>
      <c r="C84" s="106" t="s">
        <v>481</v>
      </c>
      <c r="D84" s="329">
        <f>SUM(D82:D83)</f>
        <v>123965</v>
      </c>
      <c r="E84" s="329">
        <f>SUM(E82:E83)</f>
        <v>123965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x14ac:dyDescent="0.25">
      <c r="A85" s="108" t="s">
        <v>39</v>
      </c>
      <c r="B85" s="13" t="s">
        <v>482</v>
      </c>
      <c r="C85" s="107" t="s">
        <v>483</v>
      </c>
      <c r="D85" s="338">
        <v>0</v>
      </c>
      <c r="E85" s="338">
        <f t="shared" ref="E85:E91" si="3">D85</f>
        <v>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25">
      <c r="A86" s="108" t="s">
        <v>42</v>
      </c>
      <c r="B86" s="13" t="s">
        <v>484</v>
      </c>
      <c r="C86" s="107" t="s">
        <v>485</v>
      </c>
      <c r="D86" s="338">
        <v>0</v>
      </c>
      <c r="E86" s="338">
        <f t="shared" si="3"/>
        <v>0</v>
      </c>
      <c r="F86" s="4"/>
      <c r="G86" s="220" t="s">
        <v>740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s="112" t="s">
        <v>45</v>
      </c>
      <c r="B87" s="19" t="s">
        <v>486</v>
      </c>
      <c r="C87" s="106" t="s">
        <v>487</v>
      </c>
      <c r="D87" s="329">
        <v>68026305</v>
      </c>
      <c r="E87" s="339">
        <f t="shared" si="3"/>
        <v>68026305</v>
      </c>
      <c r="F87" s="4"/>
      <c r="G87" s="11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x14ac:dyDescent="0.25">
      <c r="A88" s="108" t="s">
        <v>48</v>
      </c>
      <c r="B88" s="13" t="s">
        <v>488</v>
      </c>
      <c r="C88" s="107" t="s">
        <v>489</v>
      </c>
      <c r="D88" s="338">
        <v>0</v>
      </c>
      <c r="E88" s="338">
        <f t="shared" si="3"/>
        <v>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 x14ac:dyDescent="0.25">
      <c r="A89" s="108" t="s">
        <v>51</v>
      </c>
      <c r="B89" s="13" t="s">
        <v>490</v>
      </c>
      <c r="C89" s="107" t="s">
        <v>491</v>
      </c>
      <c r="D89" s="338">
        <v>0</v>
      </c>
      <c r="E89" s="338">
        <f t="shared" si="3"/>
        <v>0</v>
      </c>
      <c r="F89" s="4"/>
      <c r="G89" s="3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25">
      <c r="A90" s="316">
        <v>18</v>
      </c>
      <c r="B90" s="13" t="s">
        <v>492</v>
      </c>
      <c r="C90" s="318" t="s">
        <v>493</v>
      </c>
      <c r="D90" s="338">
        <v>0</v>
      </c>
      <c r="E90" s="338">
        <f t="shared" si="3"/>
        <v>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25">
      <c r="A91" s="316">
        <v>19</v>
      </c>
      <c r="B91" s="13" t="s">
        <v>494</v>
      </c>
      <c r="C91" s="318" t="s">
        <v>495</v>
      </c>
      <c r="D91" s="338">
        <v>0</v>
      </c>
      <c r="E91" s="338">
        <f t="shared" si="3"/>
        <v>0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25">
      <c r="A92" s="316">
        <v>20</v>
      </c>
      <c r="B92" s="19" t="s">
        <v>496</v>
      </c>
      <c r="C92" s="20" t="s">
        <v>497</v>
      </c>
      <c r="D92" s="339">
        <f>SUM(D90:D91)</f>
        <v>0</v>
      </c>
      <c r="E92" s="339">
        <f>SUM(E90:E91)</f>
        <v>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25">
      <c r="A93" s="316">
        <v>21</v>
      </c>
      <c r="B93" s="13" t="s">
        <v>498</v>
      </c>
      <c r="C93" s="318" t="s">
        <v>499</v>
      </c>
      <c r="D93" s="339">
        <f>SUM(D76+D81+D84+D85+D86+D87+D88+D89+D92)</f>
        <v>68150270</v>
      </c>
      <c r="E93" s="339">
        <f>SUM(E76+E81+E84+E85+E86+E87+E88+E89+E92)</f>
        <v>68150270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25">
      <c r="A94" s="316">
        <v>22</v>
      </c>
      <c r="B94" s="13" t="s">
        <v>500</v>
      </c>
      <c r="C94" s="318" t="s">
        <v>501</v>
      </c>
      <c r="D94" s="338">
        <v>0</v>
      </c>
      <c r="E94" s="338">
        <f>D94</f>
        <v>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25">
      <c r="A95" s="316">
        <v>23</v>
      </c>
      <c r="B95" s="13" t="s">
        <v>502</v>
      </c>
      <c r="C95" s="318" t="s">
        <v>503</v>
      </c>
      <c r="D95" s="338">
        <v>0</v>
      </c>
      <c r="E95" s="338">
        <f>D95</f>
        <v>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25">
      <c r="A96" s="316">
        <v>24</v>
      </c>
      <c r="B96" s="13" t="s">
        <v>504</v>
      </c>
      <c r="C96" s="318" t="s">
        <v>505</v>
      </c>
      <c r="D96" s="338">
        <v>0</v>
      </c>
      <c r="E96" s="338">
        <f>D96</f>
        <v>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25">
      <c r="A97" s="316">
        <v>25</v>
      </c>
      <c r="B97" s="13" t="s">
        <v>506</v>
      </c>
      <c r="C97" s="318" t="s">
        <v>507</v>
      </c>
      <c r="D97" s="338">
        <v>0</v>
      </c>
      <c r="E97" s="338">
        <f>D97</f>
        <v>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25">
      <c r="A98" s="316">
        <v>26</v>
      </c>
      <c r="B98" s="13" t="s">
        <v>508</v>
      </c>
      <c r="C98" s="318" t="s">
        <v>509</v>
      </c>
      <c r="D98" s="338">
        <v>0</v>
      </c>
      <c r="E98" s="338">
        <f>D98</f>
        <v>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25">
      <c r="A99" s="316">
        <v>27</v>
      </c>
      <c r="B99" s="19" t="s">
        <v>510</v>
      </c>
      <c r="C99" s="20" t="s">
        <v>511</v>
      </c>
      <c r="D99" s="339">
        <f>SUM(D94:D98)</f>
        <v>0</v>
      </c>
      <c r="E99" s="339">
        <f>SUM(E94:E98)</f>
        <v>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316">
        <v>28</v>
      </c>
      <c r="B100" s="13" t="s">
        <v>512</v>
      </c>
      <c r="C100" s="318" t="s">
        <v>513</v>
      </c>
      <c r="D100" s="338">
        <v>0</v>
      </c>
      <c r="E100" s="338">
        <f>D100</f>
        <v>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25">
      <c r="A101" s="316">
        <v>29</v>
      </c>
      <c r="B101" s="13" t="s">
        <v>514</v>
      </c>
      <c r="C101" s="318" t="s">
        <v>515</v>
      </c>
      <c r="D101" s="338">
        <v>0</v>
      </c>
      <c r="E101" s="338">
        <f>D101</f>
        <v>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25.5" customHeight="1" x14ac:dyDescent="0.25">
      <c r="A102" s="22">
        <v>30</v>
      </c>
      <c r="B102" s="135" t="s">
        <v>516</v>
      </c>
      <c r="C102" s="210" t="s">
        <v>517</v>
      </c>
      <c r="D102" s="342">
        <f>SUM(D93+D99+D100+D101)</f>
        <v>68150270</v>
      </c>
      <c r="E102" s="342">
        <f>SUM(E93+E99+E100+E101)</f>
        <v>68150270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28.5" customHeight="1" x14ac:dyDescent="0.25">
      <c r="A103" s="2">
        <v>31</v>
      </c>
      <c r="B103" s="136" t="s">
        <v>518</v>
      </c>
      <c r="C103" s="211"/>
      <c r="D103" s="343">
        <f>SUM(D102+D72)</f>
        <v>92380652</v>
      </c>
      <c r="E103" s="343">
        <f>SUM(E102+E72)</f>
        <v>92380652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21" customHeight="1" x14ac:dyDescent="0.25">
      <c r="A104" s="144"/>
      <c r="B104" s="216" t="s">
        <v>530</v>
      </c>
      <c r="C104" s="26"/>
      <c r="D104" s="338">
        <f>SUM(D103-D105)</f>
        <v>92380652</v>
      </c>
      <c r="E104" s="338">
        <f>SUM(E103-E105)</f>
        <v>92380652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21" customHeight="1" x14ac:dyDescent="0.25">
      <c r="A105" s="144"/>
      <c r="B105" s="216" t="s">
        <v>531</v>
      </c>
      <c r="C105" s="26"/>
      <c r="D105" s="338">
        <f>SUM(D23+D59+G87)</f>
        <v>0</v>
      </c>
      <c r="E105" s="338">
        <f>D105</f>
        <v>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25">
      <c r="A106" s="4"/>
      <c r="B106" s="4"/>
      <c r="C106" s="4"/>
      <c r="D106" s="337"/>
      <c r="E106" s="33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x14ac:dyDescent="0.25">
      <c r="A107" s="4"/>
      <c r="B107" s="4"/>
      <c r="C107" s="4"/>
      <c r="D107" s="335">
        <f>SUM(D5+D6+D7+D8+D12+D13+D14+D15+D16+D18+D19+D20+D21+D22+D24+D25+D9+D10+D27+D28+D29+D30+D31+D32+D33+D34+D38+D39+D40+D41+D42+D43+D44+D45+D46+D48+D49+D51+D52+D54+D55+D56+D57+D58+D60+D61+D62+D63+D64+D66+D67+D68+D69+D70+D82+D83+D88+D36+D87)</f>
        <v>92380652</v>
      </c>
      <c r="E107" s="335">
        <f>SUM(E5+E6+E7+E8+E12+E13+E14+E15+E16+E18+E19+E20+E21+E22+E24+E25+E9+E10+E27+E28+E29+E30+E31+E32+E33+E34+E38+E39+E40+E41+E42+E43+E44+E45+E46+E48+E49+E51+E52+E54+E55+E56+E57+E58+E60+E61+E62+E63+E64+E66+E67+E68+E69+E70+E82+E83+E88+E36+E87)</f>
        <v>92380652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x14ac:dyDescent="0.25">
      <c r="A108" s="4"/>
      <c r="B108" s="4"/>
      <c r="C108" s="4"/>
      <c r="D108" s="336">
        <f>SUM(D103-D107)</f>
        <v>0</v>
      </c>
      <c r="E108" s="336">
        <f>SUM(E103-E107)</f>
        <v>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x14ac:dyDescent="0.25">
      <c r="A109" s="4"/>
      <c r="B109" s="4"/>
      <c r="C109" s="4"/>
      <c r="D109" s="337"/>
      <c r="E109" s="33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x14ac:dyDescent="0.25">
      <c r="A110" s="4"/>
      <c r="B110" s="4"/>
      <c r="C110" s="4"/>
      <c r="D110" s="337"/>
      <c r="E110" s="33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x14ac:dyDescent="0.25">
      <c r="A111" s="4"/>
      <c r="B111" s="4"/>
      <c r="C111" s="4"/>
      <c r="D111" s="337"/>
      <c r="E111" s="33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</sheetData>
  <mergeCells count="2">
    <mergeCell ref="A1:F1"/>
    <mergeCell ref="A2:E2"/>
  </mergeCells>
  <pageMargins left="0.25" right="0.25" top="0.75" bottom="0.75" header="0.3" footer="0.3"/>
  <pageSetup paperSize="8" scale="69" orientation="portrait" horizontalDpi="300" verticalDpi="300" r:id="rId1"/>
  <headerFooter>
    <oddHeader xml:space="preserve">&amp;L3. melléklet Óvodai és Védőnői Társulás Balatonederics 2020. évi költségvetéséről szóló...../2020. (II........) sz. határozatához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M159"/>
  <sheetViews>
    <sheetView view="pageBreakPreview" zoomScale="60" zoomScaleNormal="100" workbookViewId="0">
      <selection activeCell="D130" sqref="D130"/>
    </sheetView>
  </sheetViews>
  <sheetFormatPr defaultRowHeight="15" x14ac:dyDescent="0.25"/>
  <cols>
    <col min="1" max="1" width="6.140625" customWidth="1"/>
    <col min="2" max="2" width="63.85546875" customWidth="1"/>
    <col min="3" max="3" width="10.140625" customWidth="1"/>
    <col min="4" max="4" width="16" customWidth="1"/>
    <col min="5" max="6" width="13.85546875" bestFit="1" customWidth="1"/>
    <col min="7" max="7" width="15.5703125" customWidth="1"/>
  </cols>
  <sheetData>
    <row r="1" spans="1:13" ht="18" x14ac:dyDescent="0.25">
      <c r="A1" s="555" t="s">
        <v>783</v>
      </c>
      <c r="B1" s="555"/>
      <c r="C1" s="555"/>
      <c r="D1" s="555"/>
      <c r="E1" s="555"/>
      <c r="F1" s="555"/>
      <c r="G1" s="555"/>
      <c r="H1" s="140"/>
      <c r="I1" s="141"/>
    </row>
    <row r="2" spans="1:13" ht="18" x14ac:dyDescent="0.25">
      <c r="A2" s="555" t="s">
        <v>772</v>
      </c>
      <c r="B2" s="555"/>
      <c r="C2" s="555"/>
      <c r="D2" s="555"/>
      <c r="E2" s="555"/>
      <c r="F2" s="555"/>
      <c r="G2" s="556"/>
      <c r="H2" s="141"/>
      <c r="I2" s="141"/>
    </row>
    <row r="3" spans="1:13" x14ac:dyDescent="0.25">
      <c r="A3" s="142"/>
      <c r="B3" s="142"/>
      <c r="C3" s="142"/>
      <c r="D3" s="142"/>
      <c r="E3" s="142"/>
      <c r="F3" s="142"/>
      <c r="G3" s="142"/>
      <c r="H3" s="141"/>
      <c r="I3" s="141"/>
    </row>
    <row r="4" spans="1:13" ht="28.5" customHeight="1" x14ac:dyDescent="0.25">
      <c r="A4" s="143" t="s">
        <v>0</v>
      </c>
      <c r="B4" s="144" t="s">
        <v>1</v>
      </c>
      <c r="C4" s="145" t="s">
        <v>2</v>
      </c>
      <c r="D4" s="146" t="s">
        <v>519</v>
      </c>
      <c r="E4" s="146" t="s">
        <v>787</v>
      </c>
      <c r="F4" s="146" t="s">
        <v>521</v>
      </c>
      <c r="G4" s="147" t="s">
        <v>523</v>
      </c>
      <c r="H4" s="142"/>
      <c r="I4" s="142"/>
      <c r="J4" s="4"/>
      <c r="K4" s="4"/>
    </row>
    <row r="5" spans="1:13" x14ac:dyDescent="0.25">
      <c r="A5" s="148" t="s">
        <v>3</v>
      </c>
      <c r="B5" s="149" t="s">
        <v>4</v>
      </c>
      <c r="C5" s="150" t="s">
        <v>5</v>
      </c>
      <c r="D5" s="267">
        <f>SUM('KIADÁSOK ÖNK'!D5)</f>
        <v>20427000</v>
      </c>
      <c r="E5" s="267">
        <f>SUM('KIADÁSOK TÁRSULÁS'!D5)</f>
        <v>0</v>
      </c>
      <c r="F5" s="267">
        <f>SUM('KIADÁSOK ÓVODA'!D5)</f>
        <v>46116499</v>
      </c>
      <c r="G5" s="267">
        <f t="shared" ref="G5:G36" si="0">SUM(D5:F5)</f>
        <v>66543499</v>
      </c>
      <c r="H5" s="151"/>
      <c r="I5" s="151"/>
      <c r="J5" s="118"/>
      <c r="K5" s="118"/>
      <c r="L5" s="120"/>
      <c r="M5" s="120"/>
    </row>
    <row r="6" spans="1:13" x14ac:dyDescent="0.25">
      <c r="A6" s="148" t="s">
        <v>6</v>
      </c>
      <c r="B6" s="149" t="s">
        <v>7</v>
      </c>
      <c r="C6" s="152" t="s">
        <v>8</v>
      </c>
      <c r="D6" s="267">
        <f>SUM('KIADÁSOK ÖNK'!D6)</f>
        <v>0</v>
      </c>
      <c r="E6" s="267">
        <f>SUM('KIADÁSOK TÁRSULÁS'!D6)</f>
        <v>0</v>
      </c>
      <c r="F6" s="267">
        <f>SUM('KIADÁSOK ÓVODA'!D6)</f>
        <v>1689975</v>
      </c>
      <c r="G6" s="267">
        <f t="shared" si="0"/>
        <v>1689975</v>
      </c>
      <c r="H6" s="151"/>
      <c r="I6" s="151"/>
      <c r="J6" s="118"/>
      <c r="K6" s="118"/>
      <c r="L6" s="120"/>
      <c r="M6" s="120"/>
    </row>
    <row r="7" spans="1:13" x14ac:dyDescent="0.25">
      <c r="A7" s="148" t="s">
        <v>9</v>
      </c>
      <c r="B7" s="149" t="s">
        <v>10</v>
      </c>
      <c r="C7" s="152" t="s">
        <v>11</v>
      </c>
      <c r="D7" s="267">
        <f>SUM('KIADÁSOK ÖNK'!D7)</f>
        <v>1300000</v>
      </c>
      <c r="E7" s="267">
        <f>SUM('KIADÁSOK TÁRSULÁS'!D7)</f>
        <v>0</v>
      </c>
      <c r="F7" s="267">
        <f>SUM('KIADÁSOK ÓVODA'!D7)</f>
        <v>500000</v>
      </c>
      <c r="G7" s="267">
        <f t="shared" si="0"/>
        <v>1800000</v>
      </c>
      <c r="H7" s="151"/>
      <c r="I7" s="151"/>
      <c r="J7" s="118"/>
      <c r="K7" s="118"/>
      <c r="L7" s="120"/>
      <c r="M7" s="120"/>
    </row>
    <row r="8" spans="1:13" x14ac:dyDescent="0.25">
      <c r="A8" s="148" t="s">
        <v>12</v>
      </c>
      <c r="B8" s="149" t="s">
        <v>13</v>
      </c>
      <c r="C8" s="152" t="s">
        <v>14</v>
      </c>
      <c r="D8" s="267">
        <f>SUM('KIADÁSOK ÖNK'!D8)</f>
        <v>0</v>
      </c>
      <c r="E8" s="267">
        <f>SUM('KIADÁSOK TÁRSULÁS'!D8)</f>
        <v>0</v>
      </c>
      <c r="F8" s="267">
        <f>SUM('KIADÁSOK ÓVODA'!D8)</f>
        <v>0</v>
      </c>
      <c r="G8" s="267">
        <f t="shared" si="0"/>
        <v>0</v>
      </c>
      <c r="H8" s="151"/>
      <c r="I8" s="151"/>
      <c r="J8" s="118"/>
      <c r="K8" s="118"/>
      <c r="L8" s="120"/>
      <c r="M8" s="120"/>
    </row>
    <row r="9" spans="1:13" x14ac:dyDescent="0.25">
      <c r="A9" s="148" t="s">
        <v>15</v>
      </c>
      <c r="B9" s="149" t="s">
        <v>16</v>
      </c>
      <c r="C9" s="152" t="s">
        <v>17</v>
      </c>
      <c r="D9" s="267">
        <f>SUM('KIADÁSOK ÖNK'!D9)</f>
        <v>0</v>
      </c>
      <c r="E9" s="267">
        <f>SUM('KIADÁSOK TÁRSULÁS'!D9)</f>
        <v>0</v>
      </c>
      <c r="F9" s="267">
        <f>SUM('KIADÁSOK ÓVODA'!D9)</f>
        <v>0</v>
      </c>
      <c r="G9" s="267">
        <f t="shared" si="0"/>
        <v>0</v>
      </c>
      <c r="H9" s="151"/>
      <c r="I9" s="151"/>
      <c r="J9" s="118"/>
      <c r="K9" s="118"/>
      <c r="L9" s="120"/>
      <c r="M9" s="120"/>
    </row>
    <row r="10" spans="1:13" x14ac:dyDescent="0.25">
      <c r="A10" s="148" t="s">
        <v>18</v>
      </c>
      <c r="B10" s="149" t="s">
        <v>19</v>
      </c>
      <c r="C10" s="152" t="s">
        <v>20</v>
      </c>
      <c r="D10" s="267">
        <f>SUM('KIADÁSOK ÖNK'!D10)</f>
        <v>0</v>
      </c>
      <c r="E10" s="267">
        <f>SUM('KIADÁSOK TÁRSULÁS'!D10)</f>
        <v>0</v>
      </c>
      <c r="F10" s="267">
        <f>SUM('KIADÁSOK ÓVODA'!D10)</f>
        <v>0</v>
      </c>
      <c r="G10" s="267">
        <f t="shared" si="0"/>
        <v>0</v>
      </c>
      <c r="H10" s="151"/>
      <c r="I10" s="151"/>
      <c r="J10" s="118"/>
      <c r="K10" s="118"/>
      <c r="L10" s="120"/>
      <c r="M10" s="120"/>
    </row>
    <row r="11" spans="1:13" x14ac:dyDescent="0.25">
      <c r="A11" s="148" t="s">
        <v>21</v>
      </c>
      <c r="B11" s="149" t="s">
        <v>22</v>
      </c>
      <c r="C11" s="152" t="s">
        <v>23</v>
      </c>
      <c r="D11" s="267">
        <f>SUM('KIADÁSOK ÖNK'!D11)</f>
        <v>926944</v>
      </c>
      <c r="E11" s="267">
        <f>SUM('KIADÁSOK TÁRSULÁS'!D11)</f>
        <v>0</v>
      </c>
      <c r="F11" s="267">
        <f>SUM('KIADÁSOK ÓVODA'!D11)</f>
        <v>1456000</v>
      </c>
      <c r="G11" s="267">
        <f t="shared" si="0"/>
        <v>2382944</v>
      </c>
      <c r="H11" s="151"/>
      <c r="I11" s="151"/>
      <c r="J11" s="118"/>
      <c r="K11" s="118"/>
      <c r="L11" s="120"/>
      <c r="M11" s="120"/>
    </row>
    <row r="12" spans="1:13" x14ac:dyDescent="0.25">
      <c r="A12" s="148" t="s">
        <v>24</v>
      </c>
      <c r="B12" s="149" t="s">
        <v>25</v>
      </c>
      <c r="C12" s="152" t="s">
        <v>26</v>
      </c>
      <c r="D12" s="267">
        <f>SUM('KIADÁSOK ÖNK'!D12)</f>
        <v>0</v>
      </c>
      <c r="E12" s="267">
        <f>SUM('KIADÁSOK TÁRSULÁS'!D12)</f>
        <v>0</v>
      </c>
      <c r="F12" s="267">
        <f>SUM('KIADÁSOK ÓVODA'!D12)</f>
        <v>0</v>
      </c>
      <c r="G12" s="267">
        <f t="shared" si="0"/>
        <v>0</v>
      </c>
      <c r="H12" s="151"/>
      <c r="I12" s="151"/>
      <c r="J12" s="118"/>
      <c r="K12" s="118"/>
      <c r="L12" s="120"/>
      <c r="M12" s="120"/>
    </row>
    <row r="13" spans="1:13" x14ac:dyDescent="0.25">
      <c r="A13" s="148" t="s">
        <v>27</v>
      </c>
      <c r="B13" s="153" t="s">
        <v>28</v>
      </c>
      <c r="C13" s="152" t="s">
        <v>29</v>
      </c>
      <c r="D13" s="267">
        <f>SUM('KIADÁSOK ÖNK'!D13)</f>
        <v>24000</v>
      </c>
      <c r="E13" s="267">
        <f>SUM('KIADÁSOK TÁRSULÁS'!D13)</f>
        <v>0</v>
      </c>
      <c r="F13" s="267">
        <f>SUM('KIADÁSOK ÓVODA'!D13)</f>
        <v>504000</v>
      </c>
      <c r="G13" s="267">
        <f t="shared" si="0"/>
        <v>528000</v>
      </c>
      <c r="H13" s="151"/>
      <c r="I13" s="151"/>
      <c r="J13" s="118"/>
      <c r="K13" s="118"/>
      <c r="L13" s="120"/>
      <c r="M13" s="120"/>
    </row>
    <row r="14" spans="1:13" x14ac:dyDescent="0.25">
      <c r="A14" s="148" t="s">
        <v>30</v>
      </c>
      <c r="B14" s="153" t="s">
        <v>31</v>
      </c>
      <c r="C14" s="152" t="s">
        <v>32</v>
      </c>
      <c r="D14" s="267">
        <f>SUM('KIADÁSOK ÖNK'!D14)</f>
        <v>0</v>
      </c>
      <c r="E14" s="267">
        <f>SUM('KIADÁSOK TÁRSULÁS'!D14)</f>
        <v>0</v>
      </c>
      <c r="F14" s="267">
        <f>SUM('KIADÁSOK ÓVODA'!D14)</f>
        <v>0</v>
      </c>
      <c r="G14" s="267">
        <f t="shared" si="0"/>
        <v>0</v>
      </c>
      <c r="H14" s="151"/>
      <c r="I14" s="151"/>
      <c r="J14" s="118"/>
      <c r="K14" s="118"/>
      <c r="L14" s="120"/>
      <c r="M14" s="120"/>
    </row>
    <row r="15" spans="1:13" x14ac:dyDescent="0.25">
      <c r="A15" s="148" t="s">
        <v>33</v>
      </c>
      <c r="B15" s="153" t="s">
        <v>34</v>
      </c>
      <c r="C15" s="152" t="s">
        <v>35</v>
      </c>
      <c r="D15" s="267">
        <f>SUM('KIADÁSOK ÖNK'!D15)</f>
        <v>0</v>
      </c>
      <c r="E15" s="267">
        <f>SUM('KIADÁSOK TÁRSULÁS'!D15)</f>
        <v>0</v>
      </c>
      <c r="F15" s="267">
        <f>SUM('KIADÁSOK ÓVODA'!D15)</f>
        <v>0</v>
      </c>
      <c r="G15" s="267">
        <f t="shared" si="0"/>
        <v>0</v>
      </c>
      <c r="H15" s="151"/>
      <c r="I15" s="151"/>
      <c r="J15" s="118"/>
      <c r="K15" s="118"/>
      <c r="L15" s="120"/>
      <c r="M15" s="120"/>
    </row>
    <row r="16" spans="1:13" x14ac:dyDescent="0.25">
      <c r="A16" s="148" t="s">
        <v>36</v>
      </c>
      <c r="B16" s="153" t="s">
        <v>37</v>
      </c>
      <c r="C16" s="152" t="s">
        <v>38</v>
      </c>
      <c r="D16" s="267">
        <f>SUM('KIADÁSOK ÖNK'!D16)</f>
        <v>0</v>
      </c>
      <c r="E16" s="267">
        <f>SUM('KIADÁSOK TÁRSULÁS'!D16)</f>
        <v>0</v>
      </c>
      <c r="F16" s="267">
        <f>SUM('KIADÁSOK ÓVODA'!D16)</f>
        <v>0</v>
      </c>
      <c r="G16" s="267">
        <f t="shared" si="0"/>
        <v>0</v>
      </c>
      <c r="H16" s="151"/>
      <c r="I16" s="151"/>
      <c r="J16" s="118"/>
      <c r="K16" s="118"/>
      <c r="L16" s="120"/>
      <c r="M16" s="120"/>
    </row>
    <row r="17" spans="1:13" x14ac:dyDescent="0.25">
      <c r="A17" s="148" t="s">
        <v>39</v>
      </c>
      <c r="B17" s="153" t="s">
        <v>40</v>
      </c>
      <c r="C17" s="152" t="s">
        <v>41</v>
      </c>
      <c r="D17" s="267">
        <f>SUM('KIADÁSOK ÖNK'!D17)</f>
        <v>0</v>
      </c>
      <c r="E17" s="267">
        <f>SUM('KIADÁSOK TÁRSULÁS'!D17)</f>
        <v>0</v>
      </c>
      <c r="F17" s="267">
        <f>SUM('KIADÁSOK ÓVODA'!D17)</f>
        <v>319713</v>
      </c>
      <c r="G17" s="267">
        <f t="shared" si="0"/>
        <v>319713</v>
      </c>
      <c r="H17" s="151"/>
      <c r="I17" s="151"/>
      <c r="J17" s="118"/>
      <c r="K17" s="118"/>
      <c r="L17" s="120"/>
      <c r="M17" s="120"/>
    </row>
    <row r="18" spans="1:13" x14ac:dyDescent="0.25">
      <c r="A18" s="148" t="s">
        <v>42</v>
      </c>
      <c r="B18" s="149" t="s">
        <v>43</v>
      </c>
      <c r="C18" s="152" t="s">
        <v>44</v>
      </c>
      <c r="D18" s="267">
        <f>SUM('KIADÁSOK ÖNK'!D18)</f>
        <v>0</v>
      </c>
      <c r="E18" s="267">
        <f>SUM('KIADÁSOK TÁRSULÁS'!D18)</f>
        <v>0</v>
      </c>
      <c r="F18" s="267">
        <f>SUM('KIADÁSOK ÓVODA'!D18)</f>
        <v>0</v>
      </c>
      <c r="G18" s="267">
        <f t="shared" si="0"/>
        <v>0</v>
      </c>
      <c r="H18" s="151"/>
      <c r="I18" s="151"/>
      <c r="J18" s="118"/>
      <c r="K18" s="118"/>
      <c r="L18" s="120"/>
      <c r="M18" s="120"/>
    </row>
    <row r="19" spans="1:13" x14ac:dyDescent="0.25">
      <c r="A19" s="148" t="s">
        <v>45</v>
      </c>
      <c r="B19" s="153" t="s">
        <v>46</v>
      </c>
      <c r="C19" s="152" t="s">
        <v>47</v>
      </c>
      <c r="D19" s="267">
        <f>SUM('KIADÁSOK ÖNK'!D19)</f>
        <v>8305848</v>
      </c>
      <c r="E19" s="267">
        <f>SUM('KIADÁSOK TÁRSULÁS'!D19)</f>
        <v>0</v>
      </c>
      <c r="F19" s="267">
        <f>SUM('KIADÁSOK ÓVODA'!D19)</f>
        <v>0</v>
      </c>
      <c r="G19" s="267">
        <f t="shared" si="0"/>
        <v>8305848</v>
      </c>
      <c r="H19" s="151"/>
      <c r="I19" s="151"/>
      <c r="J19" s="118"/>
      <c r="K19" s="118"/>
      <c r="L19" s="120"/>
      <c r="M19" s="120"/>
    </row>
    <row r="20" spans="1:13" ht="25.5" x14ac:dyDescent="0.25">
      <c r="A20" s="148" t="s">
        <v>48</v>
      </c>
      <c r="B20" s="153" t="s">
        <v>49</v>
      </c>
      <c r="C20" s="152" t="s">
        <v>50</v>
      </c>
      <c r="D20" s="267">
        <f>SUM('KIADÁSOK ÖNK'!D20)</f>
        <v>240000</v>
      </c>
      <c r="E20" s="267">
        <f>SUM('KIADÁSOK TÁRSULÁS'!D20)</f>
        <v>0</v>
      </c>
      <c r="F20" s="267">
        <f>SUM('KIADÁSOK ÓVODA'!D20)</f>
        <v>80000</v>
      </c>
      <c r="G20" s="267">
        <f t="shared" si="0"/>
        <v>320000</v>
      </c>
      <c r="H20" s="151"/>
      <c r="I20" s="151"/>
      <c r="J20" s="118"/>
      <c r="K20" s="118"/>
      <c r="L20" s="120"/>
      <c r="M20" s="120"/>
    </row>
    <row r="21" spans="1:13" x14ac:dyDescent="0.25">
      <c r="A21" s="148" t="s">
        <v>51</v>
      </c>
      <c r="B21" s="153" t="s">
        <v>52</v>
      </c>
      <c r="C21" s="152" t="s">
        <v>53</v>
      </c>
      <c r="D21" s="267">
        <f>SUM('KIADÁSOK ÖNK'!D21)</f>
        <v>0</v>
      </c>
      <c r="E21" s="267">
        <f>SUM('KIADÁSOK TÁRSULÁS'!D21)</f>
        <v>0</v>
      </c>
      <c r="F21" s="267">
        <f>SUM('KIADÁSOK ÓVODA'!D21)</f>
        <v>0</v>
      </c>
      <c r="G21" s="267">
        <f t="shared" si="0"/>
        <v>0</v>
      </c>
      <c r="H21" s="151"/>
      <c r="I21" s="151"/>
      <c r="J21" s="118"/>
      <c r="K21" s="118"/>
      <c r="L21" s="120"/>
      <c r="M21" s="120"/>
    </row>
    <row r="22" spans="1:13" x14ac:dyDescent="0.25">
      <c r="A22" s="148" t="s">
        <v>54</v>
      </c>
      <c r="B22" s="153" t="s">
        <v>55</v>
      </c>
      <c r="C22" s="152" t="s">
        <v>56</v>
      </c>
      <c r="D22" s="267">
        <f>SUM('KIADÁSOK ÖNK'!D22)</f>
        <v>0</v>
      </c>
      <c r="E22" s="267">
        <f>SUM('KIADÁSOK TÁRSULÁS'!D22)</f>
        <v>0</v>
      </c>
      <c r="F22" s="267">
        <f>SUM('KIADÁSOK ÓVODA'!D22)</f>
        <v>0</v>
      </c>
      <c r="G22" s="267">
        <f t="shared" si="0"/>
        <v>0</v>
      </c>
      <c r="H22" s="151"/>
      <c r="I22" s="151"/>
      <c r="J22" s="118"/>
      <c r="K22" s="118"/>
      <c r="L22" s="120"/>
      <c r="M22" s="120"/>
    </row>
    <row r="23" spans="1:13" x14ac:dyDescent="0.25">
      <c r="A23" s="154" t="s">
        <v>57</v>
      </c>
      <c r="B23" s="155" t="s">
        <v>58</v>
      </c>
      <c r="C23" s="156" t="s">
        <v>59</v>
      </c>
      <c r="D23" s="349">
        <f>SUM('KIADÁSOK ÖNK'!D23)</f>
        <v>31223792</v>
      </c>
      <c r="E23" s="267">
        <f>SUM('KIADÁSOK TÁRSULÁS'!D23)</f>
        <v>0</v>
      </c>
      <c r="F23" s="267">
        <f>SUM('KIADÁSOK ÓVODA'!D23)</f>
        <v>50666187</v>
      </c>
      <c r="G23" s="349">
        <f t="shared" si="0"/>
        <v>81889979</v>
      </c>
      <c r="H23" s="151"/>
      <c r="I23" s="151"/>
      <c r="J23" s="118"/>
      <c r="K23" s="118"/>
      <c r="L23" s="120"/>
      <c r="M23" s="120"/>
    </row>
    <row r="24" spans="1:13" ht="28.5" x14ac:dyDescent="0.25">
      <c r="A24" s="154" t="s">
        <v>60</v>
      </c>
      <c r="B24" s="157" t="s">
        <v>61</v>
      </c>
      <c r="C24" s="156" t="s">
        <v>62</v>
      </c>
      <c r="D24" s="349">
        <f>SUM('KIADÁSOK ÖNK'!D24)</f>
        <v>6155036</v>
      </c>
      <c r="E24" s="267">
        <f>SUM('KIADÁSOK TÁRSULÁS'!D24)</f>
        <v>0</v>
      </c>
      <c r="F24" s="267">
        <f>SUM('KIADÁSOK ÓVODA'!D24)</f>
        <v>10098306</v>
      </c>
      <c r="G24" s="349">
        <f t="shared" si="0"/>
        <v>16253342</v>
      </c>
      <c r="H24" s="151"/>
      <c r="I24" s="151"/>
      <c r="J24" s="118"/>
      <c r="K24" s="118"/>
      <c r="L24" s="120"/>
      <c r="M24" s="120"/>
    </row>
    <row r="25" spans="1:13" x14ac:dyDescent="0.25">
      <c r="A25" s="148" t="s">
        <v>63</v>
      </c>
      <c r="B25" s="153" t="s">
        <v>64</v>
      </c>
      <c r="C25" s="152" t="s">
        <v>65</v>
      </c>
      <c r="D25" s="267">
        <f>SUM('KIADÁSOK ÖNK'!D25)</f>
        <v>177000</v>
      </c>
      <c r="E25" s="267">
        <f>SUM('KIADÁSOK TÁRSULÁS'!D25)</f>
        <v>0</v>
      </c>
      <c r="F25" s="267">
        <f>SUM('KIADÁSOK ÓVODA'!D25)</f>
        <v>115000</v>
      </c>
      <c r="G25" s="267">
        <f t="shared" si="0"/>
        <v>292000</v>
      </c>
      <c r="H25" s="151"/>
      <c r="I25" s="151"/>
      <c r="J25" s="118"/>
      <c r="K25" s="118"/>
      <c r="L25" s="120"/>
      <c r="M25" s="120"/>
    </row>
    <row r="26" spans="1:13" x14ac:dyDescent="0.25">
      <c r="A26" s="148" t="s">
        <v>66</v>
      </c>
      <c r="B26" s="153" t="s">
        <v>67</v>
      </c>
      <c r="C26" s="152" t="s">
        <v>68</v>
      </c>
      <c r="D26" s="267">
        <f>SUM('KIADÁSOK ÖNK'!D26)</f>
        <v>6686000</v>
      </c>
      <c r="E26" s="267">
        <f>SUM('KIADÁSOK TÁRSULÁS'!D26)</f>
        <v>0</v>
      </c>
      <c r="F26" s="267">
        <f>SUM('KIADÁSOK ÓVODA'!D26)</f>
        <v>19548823</v>
      </c>
      <c r="G26" s="267">
        <f t="shared" si="0"/>
        <v>26234823</v>
      </c>
      <c r="H26" s="151"/>
      <c r="I26" s="151"/>
      <c r="J26" s="118"/>
      <c r="K26" s="118"/>
      <c r="L26" s="120"/>
      <c r="M26" s="120"/>
    </row>
    <row r="27" spans="1:13" x14ac:dyDescent="0.25">
      <c r="A27" s="148" t="s">
        <v>69</v>
      </c>
      <c r="B27" s="153" t="s">
        <v>70</v>
      </c>
      <c r="C27" s="152" t="s">
        <v>71</v>
      </c>
      <c r="D27" s="267">
        <f>SUM('KIADÁSOK ÖNK'!D27)</f>
        <v>0</v>
      </c>
      <c r="E27" s="267">
        <f>SUM('KIADÁSOK TÁRSULÁS'!D27)</f>
        <v>0</v>
      </c>
      <c r="F27" s="267">
        <f>SUM('KIADÁSOK ÓVODA'!D27)</f>
        <v>0</v>
      </c>
      <c r="G27" s="267">
        <f t="shared" si="0"/>
        <v>0</v>
      </c>
      <c r="H27" s="151"/>
      <c r="I27" s="151"/>
      <c r="J27" s="118"/>
      <c r="K27" s="118"/>
      <c r="L27" s="120"/>
      <c r="M27" s="120"/>
    </row>
    <row r="28" spans="1:13" x14ac:dyDescent="0.25">
      <c r="A28" s="148" t="s">
        <v>72</v>
      </c>
      <c r="B28" s="158" t="s">
        <v>73</v>
      </c>
      <c r="C28" s="159" t="s">
        <v>74</v>
      </c>
      <c r="D28" s="267">
        <f>SUM('KIADÁSOK ÖNK'!D28)</f>
        <v>6863000</v>
      </c>
      <c r="E28" s="267">
        <f>SUM('KIADÁSOK TÁRSULÁS'!D28)</f>
        <v>0</v>
      </c>
      <c r="F28" s="267">
        <f>SUM('KIADÁSOK ÓVODA'!D28)</f>
        <v>19663823</v>
      </c>
      <c r="G28" s="267">
        <f t="shared" si="0"/>
        <v>26526823</v>
      </c>
      <c r="H28" s="151"/>
      <c r="I28" s="151"/>
      <c r="J28" s="118"/>
      <c r="K28" s="118"/>
      <c r="L28" s="120"/>
      <c r="M28" s="120"/>
    </row>
    <row r="29" spans="1:13" x14ac:dyDescent="0.25">
      <c r="A29" s="148" t="s">
        <v>75</v>
      </c>
      <c r="B29" s="153" t="s">
        <v>76</v>
      </c>
      <c r="C29" s="152" t="s">
        <v>77</v>
      </c>
      <c r="D29" s="267">
        <f>SUM('KIADÁSOK ÖNK'!D29)</f>
        <v>0</v>
      </c>
      <c r="E29" s="267">
        <f>SUM('KIADÁSOK TÁRSULÁS'!D29)</f>
        <v>0</v>
      </c>
      <c r="F29" s="267">
        <f>SUM('KIADÁSOK ÓVODA'!D29)</f>
        <v>0</v>
      </c>
      <c r="G29" s="267">
        <f t="shared" si="0"/>
        <v>0</v>
      </c>
      <c r="H29" s="151"/>
      <c r="I29" s="151"/>
      <c r="J29" s="118"/>
      <c r="K29" s="118"/>
      <c r="L29" s="120"/>
      <c r="M29" s="120"/>
    </row>
    <row r="30" spans="1:13" x14ac:dyDescent="0.25">
      <c r="A30" s="148" t="s">
        <v>78</v>
      </c>
      <c r="B30" s="153" t="s">
        <v>79</v>
      </c>
      <c r="C30" s="152" t="s">
        <v>80</v>
      </c>
      <c r="D30" s="267">
        <f>SUM('KIADÁSOK ÖNK'!D30)</f>
        <v>825000</v>
      </c>
      <c r="E30" s="267">
        <f>SUM('KIADÁSOK TÁRSULÁS'!D30)</f>
        <v>0</v>
      </c>
      <c r="F30" s="267">
        <f>SUM('KIADÁSOK ÓVODA'!D30)</f>
        <v>186115</v>
      </c>
      <c r="G30" s="267">
        <f t="shared" si="0"/>
        <v>1011115</v>
      </c>
      <c r="H30" s="151"/>
      <c r="I30" s="151"/>
      <c r="J30" s="118"/>
      <c r="K30" s="118"/>
      <c r="L30" s="120"/>
      <c r="M30" s="120"/>
    </row>
    <row r="31" spans="1:13" x14ac:dyDescent="0.25">
      <c r="A31" s="148" t="s">
        <v>81</v>
      </c>
      <c r="B31" s="158" t="s">
        <v>82</v>
      </c>
      <c r="C31" s="159" t="s">
        <v>83</v>
      </c>
      <c r="D31" s="267">
        <f>SUM('KIADÁSOK ÖNK'!D31)</f>
        <v>825000</v>
      </c>
      <c r="E31" s="267">
        <f>SUM('KIADÁSOK TÁRSULÁS'!D31)</f>
        <v>0</v>
      </c>
      <c r="F31" s="267">
        <f>SUM('KIADÁSOK ÓVODA'!D31)</f>
        <v>186115</v>
      </c>
      <c r="G31" s="267">
        <f t="shared" si="0"/>
        <v>1011115</v>
      </c>
      <c r="H31" s="151"/>
      <c r="I31" s="151"/>
      <c r="J31" s="118"/>
      <c r="K31" s="118"/>
      <c r="L31" s="120"/>
      <c r="M31" s="120"/>
    </row>
    <row r="32" spans="1:13" x14ac:dyDescent="0.25">
      <c r="A32" s="148" t="s">
        <v>84</v>
      </c>
      <c r="B32" s="153" t="s">
        <v>85</v>
      </c>
      <c r="C32" s="152" t="s">
        <v>86</v>
      </c>
      <c r="D32" s="267">
        <f>SUM('KIADÁSOK ÖNK'!D32)</f>
        <v>10781000</v>
      </c>
      <c r="E32" s="267">
        <f>SUM('KIADÁSOK TÁRSULÁS'!D32)</f>
        <v>0</v>
      </c>
      <c r="F32" s="267">
        <f>SUM('KIADÁSOK ÓVODA'!D32)</f>
        <v>2782731</v>
      </c>
      <c r="G32" s="267">
        <f t="shared" si="0"/>
        <v>13563731</v>
      </c>
      <c r="H32" s="151"/>
      <c r="I32" s="151"/>
      <c r="J32" s="118"/>
      <c r="K32" s="118"/>
      <c r="L32" s="120"/>
      <c r="M32" s="120"/>
    </row>
    <row r="33" spans="1:13" x14ac:dyDescent="0.25">
      <c r="A33" s="148" t="s">
        <v>87</v>
      </c>
      <c r="B33" s="153" t="s">
        <v>88</v>
      </c>
      <c r="C33" s="152" t="s">
        <v>89</v>
      </c>
      <c r="D33" s="267">
        <f>SUM('KIADÁSOK ÖNK'!D33)</f>
        <v>0</v>
      </c>
      <c r="E33" s="267">
        <f>SUM('KIADÁSOK TÁRSULÁS'!D33)</f>
        <v>0</v>
      </c>
      <c r="F33" s="267">
        <f>SUM('KIADÁSOK ÓVODA'!D33)</f>
        <v>0</v>
      </c>
      <c r="G33" s="267">
        <f t="shared" si="0"/>
        <v>0</v>
      </c>
      <c r="H33" s="151"/>
      <c r="I33" s="151"/>
      <c r="J33" s="118"/>
      <c r="K33" s="118"/>
      <c r="L33" s="120"/>
      <c r="M33" s="120"/>
    </row>
    <row r="34" spans="1:13" x14ac:dyDescent="0.25">
      <c r="A34" s="148" t="s">
        <v>90</v>
      </c>
      <c r="B34" s="153" t="s">
        <v>91</v>
      </c>
      <c r="C34" s="152" t="s">
        <v>92</v>
      </c>
      <c r="D34" s="267">
        <f>SUM('KIADÁSOK ÖNK'!D34)</f>
        <v>0</v>
      </c>
      <c r="E34" s="267">
        <f>SUM('KIADÁSOK TÁRSULÁS'!D34)</f>
        <v>0</v>
      </c>
      <c r="F34" s="267">
        <f>SUM('KIADÁSOK ÓVODA'!D34)</f>
        <v>0</v>
      </c>
      <c r="G34" s="267">
        <f t="shared" si="0"/>
        <v>0</v>
      </c>
      <c r="H34" s="151"/>
      <c r="I34" s="151"/>
      <c r="J34" s="118"/>
      <c r="K34" s="118"/>
      <c r="L34" s="120"/>
      <c r="M34" s="120"/>
    </row>
    <row r="35" spans="1:13" x14ac:dyDescent="0.25">
      <c r="A35" s="148" t="s">
        <v>93</v>
      </c>
      <c r="B35" s="153" t="s">
        <v>94</v>
      </c>
      <c r="C35" s="152" t="s">
        <v>95</v>
      </c>
      <c r="D35" s="267">
        <f>SUM('KIADÁSOK ÖNK'!D35)</f>
        <v>7266000</v>
      </c>
      <c r="E35" s="267">
        <f>SUM('KIADÁSOK TÁRSULÁS'!D35)</f>
        <v>0</v>
      </c>
      <c r="F35" s="267">
        <f>SUM('KIADÁSOK ÓVODA'!D35)</f>
        <v>408000</v>
      </c>
      <c r="G35" s="267">
        <f t="shared" si="0"/>
        <v>7674000</v>
      </c>
      <c r="H35" s="151"/>
      <c r="I35" s="151"/>
      <c r="J35" s="118"/>
      <c r="K35" s="118"/>
      <c r="L35" s="120"/>
      <c r="M35" s="120"/>
    </row>
    <row r="36" spans="1:13" x14ac:dyDescent="0.25">
      <c r="A36" s="148" t="s">
        <v>96</v>
      </c>
      <c r="B36" s="160" t="s">
        <v>97</v>
      </c>
      <c r="C36" s="152" t="s">
        <v>98</v>
      </c>
      <c r="D36" s="267">
        <f>SUM('KIADÁSOK ÖNK'!D36)</f>
        <v>0</v>
      </c>
      <c r="E36" s="267">
        <f>SUM('KIADÁSOK TÁRSULÁS'!D36)</f>
        <v>0</v>
      </c>
      <c r="F36" s="267">
        <f>SUM('KIADÁSOK ÓVODA'!D36)</f>
        <v>11000</v>
      </c>
      <c r="G36" s="267">
        <f t="shared" si="0"/>
        <v>11000</v>
      </c>
      <c r="H36" s="151"/>
      <c r="I36" s="151"/>
      <c r="J36" s="118"/>
      <c r="K36" s="118"/>
      <c r="L36" s="120"/>
      <c r="M36" s="120"/>
    </row>
    <row r="37" spans="1:13" x14ac:dyDescent="0.25">
      <c r="A37" s="148" t="s">
        <v>99</v>
      </c>
      <c r="B37" s="153" t="s">
        <v>100</v>
      </c>
      <c r="C37" s="152" t="s">
        <v>101</v>
      </c>
      <c r="D37" s="267">
        <f>SUM('KIADÁSOK ÖNK'!D37)</f>
        <v>3258094</v>
      </c>
      <c r="E37" s="267">
        <f>SUM('KIADÁSOK TÁRSULÁS'!D37)</f>
        <v>0</v>
      </c>
      <c r="F37" s="267">
        <f>SUM('KIADÁSOK ÓVODA'!D37)</f>
        <v>122000</v>
      </c>
      <c r="G37" s="267">
        <f t="shared" ref="G37:G68" si="1">SUM(D37:F37)</f>
        <v>3380094</v>
      </c>
      <c r="H37" s="151"/>
      <c r="I37" s="151"/>
      <c r="J37" s="118"/>
      <c r="K37" s="118"/>
      <c r="L37" s="120"/>
      <c r="M37" s="120"/>
    </row>
    <row r="38" spans="1:13" x14ac:dyDescent="0.25">
      <c r="A38" s="148" t="s">
        <v>102</v>
      </c>
      <c r="B38" s="153" t="s">
        <v>103</v>
      </c>
      <c r="C38" s="152" t="s">
        <v>104</v>
      </c>
      <c r="D38" s="267">
        <f>SUM('KIADÁSOK ÖNK'!D38)</f>
        <v>19620000</v>
      </c>
      <c r="E38" s="267">
        <f>SUM('KIADÁSOK TÁRSULÁS'!D38)</f>
        <v>84000</v>
      </c>
      <c r="F38" s="267">
        <f>SUM('KIADÁSOK ÓVODA'!D38)</f>
        <v>1678000</v>
      </c>
      <c r="G38" s="267">
        <f t="shared" si="1"/>
        <v>21382000</v>
      </c>
      <c r="H38" s="151"/>
      <c r="I38" s="151"/>
      <c r="J38" s="118"/>
      <c r="K38" s="118"/>
      <c r="L38" s="120"/>
      <c r="M38" s="120"/>
    </row>
    <row r="39" spans="1:13" x14ac:dyDescent="0.25">
      <c r="A39" s="148" t="s">
        <v>105</v>
      </c>
      <c r="B39" s="158" t="s">
        <v>106</v>
      </c>
      <c r="C39" s="159" t="s">
        <v>107</v>
      </c>
      <c r="D39" s="267">
        <f>SUM('KIADÁSOK ÖNK'!D39)</f>
        <v>40925094</v>
      </c>
      <c r="E39" s="267">
        <f>SUM('KIADÁSOK TÁRSULÁS'!D39)</f>
        <v>84000</v>
      </c>
      <c r="F39" s="267">
        <f>SUM('KIADÁSOK ÓVODA'!D39)</f>
        <v>5001731</v>
      </c>
      <c r="G39" s="267">
        <f t="shared" si="1"/>
        <v>46010825</v>
      </c>
      <c r="H39" s="151"/>
      <c r="I39" s="151"/>
      <c r="J39" s="118"/>
      <c r="K39" s="118"/>
      <c r="L39" s="120"/>
      <c r="M39" s="120"/>
    </row>
    <row r="40" spans="1:13" x14ac:dyDescent="0.25">
      <c r="A40" s="148" t="s">
        <v>108</v>
      </c>
      <c r="B40" s="153" t="s">
        <v>109</v>
      </c>
      <c r="C40" s="152" t="s">
        <v>110</v>
      </c>
      <c r="D40" s="267">
        <f>SUM('KIADÁSOK ÖNK'!D40)</f>
        <v>0</v>
      </c>
      <c r="E40" s="267">
        <f>SUM('KIADÁSOK TÁRSULÁS'!D40)</f>
        <v>0</v>
      </c>
      <c r="F40" s="267">
        <f>SUM('KIADÁSOK ÓVODA'!D40)</f>
        <v>3490</v>
      </c>
      <c r="G40" s="267">
        <f t="shared" si="1"/>
        <v>3490</v>
      </c>
      <c r="H40" s="151"/>
      <c r="I40" s="151"/>
      <c r="J40" s="118"/>
      <c r="K40" s="118"/>
      <c r="L40" s="120"/>
      <c r="M40" s="120"/>
    </row>
    <row r="41" spans="1:13" x14ac:dyDescent="0.25">
      <c r="A41" s="148" t="s">
        <v>111</v>
      </c>
      <c r="B41" s="153" t="s">
        <v>112</v>
      </c>
      <c r="C41" s="152" t="s">
        <v>113</v>
      </c>
      <c r="D41" s="267">
        <f>SUM('KIADÁSOK ÖNK'!D41)</f>
        <v>1500000</v>
      </c>
      <c r="E41" s="267">
        <f>SUM('KIADÁSOK TÁRSULÁS'!D41)</f>
        <v>0</v>
      </c>
      <c r="F41" s="267">
        <f>SUM('KIADÁSOK ÓVODA'!D41)</f>
        <v>0</v>
      </c>
      <c r="G41" s="267">
        <f t="shared" si="1"/>
        <v>1500000</v>
      </c>
      <c r="H41" s="151"/>
      <c r="I41" s="151"/>
      <c r="J41" s="118"/>
      <c r="K41" s="118"/>
      <c r="L41" s="120"/>
      <c r="M41" s="120"/>
    </row>
    <row r="42" spans="1:13" x14ac:dyDescent="0.25">
      <c r="A42" s="148" t="s">
        <v>114</v>
      </c>
      <c r="B42" s="158" t="s">
        <v>115</v>
      </c>
      <c r="C42" s="159" t="s">
        <v>116</v>
      </c>
      <c r="D42" s="267">
        <f>SUM('KIADÁSOK ÖNK'!D42)</f>
        <v>1500000</v>
      </c>
      <c r="E42" s="267">
        <f>SUM('KIADÁSOK TÁRSULÁS'!D42)</f>
        <v>0</v>
      </c>
      <c r="F42" s="267">
        <f>SUM('KIADÁSOK ÓVODA'!D42)</f>
        <v>3490</v>
      </c>
      <c r="G42" s="267">
        <f t="shared" si="1"/>
        <v>1503490</v>
      </c>
      <c r="H42" s="151"/>
      <c r="I42" s="151"/>
      <c r="J42" s="118"/>
      <c r="K42" s="118"/>
      <c r="L42" s="120"/>
      <c r="M42" s="120"/>
    </row>
    <row r="43" spans="1:13" x14ac:dyDescent="0.25">
      <c r="A43" s="148" t="s">
        <v>117</v>
      </c>
      <c r="B43" s="153" t="s">
        <v>118</v>
      </c>
      <c r="C43" s="152" t="s">
        <v>119</v>
      </c>
      <c r="D43" s="267">
        <f>SUM('KIADÁSOK ÖNK'!D43)</f>
        <v>12560630</v>
      </c>
      <c r="E43" s="267">
        <f>SUM('KIADÁSOK TÁRSULÁS'!D43)</f>
        <v>0</v>
      </c>
      <c r="F43" s="267">
        <f>SUM('KIADÁSOK ÓVODA'!D43)</f>
        <v>4876000</v>
      </c>
      <c r="G43" s="267">
        <f t="shared" si="1"/>
        <v>17436630</v>
      </c>
      <c r="H43" s="151"/>
      <c r="I43" s="151"/>
      <c r="J43" s="118"/>
      <c r="K43" s="118"/>
      <c r="L43" s="120"/>
      <c r="M43" s="120"/>
    </row>
    <row r="44" spans="1:13" x14ac:dyDescent="0.25">
      <c r="A44" s="148" t="s">
        <v>120</v>
      </c>
      <c r="B44" s="153" t="s">
        <v>121</v>
      </c>
      <c r="C44" s="152" t="s">
        <v>122</v>
      </c>
      <c r="D44" s="267">
        <f>SUM('KIADÁSOK ÖNK'!D44)</f>
        <v>5500000</v>
      </c>
      <c r="E44" s="267">
        <f>SUM('KIADÁSOK TÁRSULÁS'!D44)</f>
        <v>0</v>
      </c>
      <c r="F44" s="267">
        <f>SUM('KIADÁSOK ÓVODA'!D44)</f>
        <v>1885000</v>
      </c>
      <c r="G44" s="267">
        <f t="shared" si="1"/>
        <v>7385000</v>
      </c>
      <c r="H44" s="151"/>
      <c r="I44" s="151"/>
      <c r="J44" s="118"/>
      <c r="K44" s="118"/>
      <c r="L44" s="120"/>
      <c r="M44" s="120"/>
    </row>
    <row r="45" spans="1:13" x14ac:dyDescent="0.25">
      <c r="A45" s="148" t="s">
        <v>123</v>
      </c>
      <c r="B45" s="153" t="s">
        <v>124</v>
      </c>
      <c r="C45" s="152" t="s">
        <v>125</v>
      </c>
      <c r="D45" s="267">
        <f>SUM('KIADÁSOK ÖNK'!D45)</f>
        <v>0</v>
      </c>
      <c r="E45" s="267">
        <f>SUM('KIADÁSOK TÁRSULÁS'!D45)</f>
        <v>0</v>
      </c>
      <c r="F45" s="267">
        <f>SUM('KIADÁSOK ÓVODA'!D45)</f>
        <v>0</v>
      </c>
      <c r="G45" s="267">
        <f t="shared" si="1"/>
        <v>0</v>
      </c>
      <c r="H45" s="151"/>
      <c r="I45" s="151"/>
      <c r="J45" s="118"/>
      <c r="K45" s="118"/>
      <c r="L45" s="120"/>
      <c r="M45" s="120"/>
    </row>
    <row r="46" spans="1:13" x14ac:dyDescent="0.25">
      <c r="A46" s="148" t="s">
        <v>126</v>
      </c>
      <c r="B46" s="153" t="s">
        <v>127</v>
      </c>
      <c r="C46" s="152" t="s">
        <v>128</v>
      </c>
      <c r="D46" s="267">
        <f>SUM('KIADÁSOK ÖNK'!D46)</f>
        <v>0</v>
      </c>
      <c r="E46" s="267">
        <f>SUM('KIADÁSOK TÁRSULÁS'!D46)</f>
        <v>0</v>
      </c>
      <c r="F46" s="267">
        <f>SUM('KIADÁSOK ÓVODA'!D46)</f>
        <v>0</v>
      </c>
      <c r="G46" s="267">
        <f t="shared" si="1"/>
        <v>0</v>
      </c>
      <c r="H46" s="151"/>
      <c r="I46" s="151"/>
      <c r="J46" s="118"/>
      <c r="K46" s="118"/>
      <c r="L46" s="120"/>
      <c r="M46" s="120"/>
    </row>
    <row r="47" spans="1:13" x14ac:dyDescent="0.25">
      <c r="A47" s="148" t="s">
        <v>129</v>
      </c>
      <c r="B47" s="153" t="s">
        <v>130</v>
      </c>
      <c r="C47" s="152" t="s">
        <v>131</v>
      </c>
      <c r="D47" s="267">
        <f>SUM('KIADÁSOK ÖNK'!D47)</f>
        <v>0</v>
      </c>
      <c r="E47" s="267">
        <f>SUM('KIADÁSOK TÁRSULÁS'!D47)</f>
        <v>0</v>
      </c>
      <c r="F47" s="267">
        <f>SUM('KIADÁSOK ÓVODA'!D47)</f>
        <v>0</v>
      </c>
      <c r="G47" s="267">
        <f t="shared" si="1"/>
        <v>0</v>
      </c>
      <c r="H47" s="151"/>
      <c r="I47" s="151"/>
      <c r="J47" s="118"/>
      <c r="K47" s="118"/>
      <c r="L47" s="120"/>
      <c r="M47" s="120"/>
    </row>
    <row r="48" spans="1:13" x14ac:dyDescent="0.25">
      <c r="A48" s="148" t="s">
        <v>132</v>
      </c>
      <c r="B48" s="158" t="s">
        <v>133</v>
      </c>
      <c r="C48" s="159" t="s">
        <v>134</v>
      </c>
      <c r="D48" s="267">
        <f>SUM('KIADÁSOK ÖNK'!D48)</f>
        <v>18060630</v>
      </c>
      <c r="E48" s="267">
        <f>SUM('KIADÁSOK TÁRSULÁS'!D48)</f>
        <v>0</v>
      </c>
      <c r="F48" s="267">
        <f>SUM('KIADÁSOK ÓVODA'!D48)</f>
        <v>6761000</v>
      </c>
      <c r="G48" s="267">
        <f t="shared" si="1"/>
        <v>24821630</v>
      </c>
      <c r="H48" s="151"/>
      <c r="I48" s="151"/>
      <c r="J48" s="118"/>
      <c r="K48" s="118"/>
      <c r="L48" s="120"/>
      <c r="M48" s="120"/>
    </row>
    <row r="49" spans="1:13" x14ac:dyDescent="0.25">
      <c r="A49" s="154" t="s">
        <v>135</v>
      </c>
      <c r="B49" s="161" t="s">
        <v>136</v>
      </c>
      <c r="C49" s="162" t="s">
        <v>137</v>
      </c>
      <c r="D49" s="364">
        <f>SUM('KIADÁSOK ÖNK'!D49)</f>
        <v>68173724</v>
      </c>
      <c r="E49" s="267">
        <f>SUM('KIADÁSOK TÁRSULÁS'!D49)</f>
        <v>84000</v>
      </c>
      <c r="F49" s="267">
        <f>SUM('KIADÁSOK ÓVODA'!D49)</f>
        <v>31616159</v>
      </c>
      <c r="G49" s="364">
        <f t="shared" si="1"/>
        <v>99873883</v>
      </c>
      <c r="H49" s="151"/>
      <c r="I49" s="151"/>
      <c r="J49" s="118"/>
      <c r="K49" s="118"/>
      <c r="L49" s="120"/>
      <c r="M49" s="120"/>
    </row>
    <row r="50" spans="1:13" x14ac:dyDescent="0.25">
      <c r="A50" s="148" t="s">
        <v>138</v>
      </c>
      <c r="B50" s="163" t="s">
        <v>139</v>
      </c>
      <c r="C50" s="152" t="s">
        <v>140</v>
      </c>
      <c r="D50" s="267">
        <f>SUM('KIADÁSOK ÖNK'!D50)</f>
        <v>0</v>
      </c>
      <c r="E50" s="267">
        <f>SUM('KIADÁSOK TÁRSULÁS'!D50)</f>
        <v>0</v>
      </c>
      <c r="F50" s="267">
        <f>SUM('KIADÁSOK ÓVODA'!D50)</f>
        <v>0</v>
      </c>
      <c r="G50" s="267">
        <f t="shared" si="1"/>
        <v>0</v>
      </c>
      <c r="H50" s="151"/>
      <c r="I50" s="151"/>
      <c r="J50" s="118"/>
      <c r="K50" s="118"/>
      <c r="L50" s="120"/>
      <c r="M50" s="120"/>
    </row>
    <row r="51" spans="1:13" x14ac:dyDescent="0.25">
      <c r="A51" s="148" t="s">
        <v>141</v>
      </c>
      <c r="B51" s="163" t="s">
        <v>142</v>
      </c>
      <c r="C51" s="152" t="s">
        <v>143</v>
      </c>
      <c r="D51" s="267">
        <f>SUM('KIADÁSOK ÖNK'!D51)</f>
        <v>0</v>
      </c>
      <c r="E51" s="267">
        <f>SUM('KIADÁSOK TÁRSULÁS'!D51)</f>
        <v>0</v>
      </c>
      <c r="F51" s="267">
        <f>SUM('KIADÁSOK ÓVODA'!D51)</f>
        <v>0</v>
      </c>
      <c r="G51" s="267">
        <f t="shared" si="1"/>
        <v>0</v>
      </c>
      <c r="H51" s="151"/>
      <c r="I51" s="151"/>
      <c r="J51" s="118"/>
      <c r="K51" s="118"/>
      <c r="L51" s="120"/>
      <c r="M51" s="120"/>
    </row>
    <row r="52" spans="1:13" x14ac:dyDescent="0.25">
      <c r="A52" s="148" t="s">
        <v>144</v>
      </c>
      <c r="B52" s="164" t="s">
        <v>145</v>
      </c>
      <c r="C52" s="152" t="s">
        <v>146</v>
      </c>
      <c r="D52" s="267">
        <f>SUM('KIADÁSOK ÖNK'!D52)</f>
        <v>0</v>
      </c>
      <c r="E52" s="267">
        <f>SUM('KIADÁSOK TÁRSULÁS'!D52)</f>
        <v>0</v>
      </c>
      <c r="F52" s="267">
        <f>SUM('KIADÁSOK ÓVODA'!D52)</f>
        <v>0</v>
      </c>
      <c r="G52" s="267">
        <f t="shared" si="1"/>
        <v>0</v>
      </c>
      <c r="H52" s="151"/>
      <c r="I52" s="151"/>
      <c r="J52" s="118"/>
      <c r="K52" s="118"/>
      <c r="L52" s="120"/>
      <c r="M52" s="120"/>
    </row>
    <row r="53" spans="1:13" x14ac:dyDescent="0.25">
      <c r="A53" s="148" t="s">
        <v>147</v>
      </c>
      <c r="B53" s="164" t="s">
        <v>148</v>
      </c>
      <c r="C53" s="152" t="s">
        <v>149</v>
      </c>
      <c r="D53" s="267">
        <f>SUM('KIADÁSOK ÖNK'!D53)</f>
        <v>0</v>
      </c>
      <c r="E53" s="267">
        <f>SUM('KIADÁSOK TÁRSULÁS'!D53)</f>
        <v>0</v>
      </c>
      <c r="F53" s="267">
        <f>SUM('KIADÁSOK ÓVODA'!D53)</f>
        <v>0</v>
      </c>
      <c r="G53" s="267">
        <f t="shared" si="1"/>
        <v>0</v>
      </c>
      <c r="H53" s="151"/>
      <c r="I53" s="151"/>
      <c r="J53" s="118"/>
      <c r="K53" s="118"/>
      <c r="L53" s="120"/>
      <c r="M53" s="120"/>
    </row>
    <row r="54" spans="1:13" x14ac:dyDescent="0.25">
      <c r="A54" s="148" t="s">
        <v>150</v>
      </c>
      <c r="B54" s="164" t="s">
        <v>151</v>
      </c>
      <c r="C54" s="152" t="s">
        <v>152</v>
      </c>
      <c r="D54" s="267">
        <f>SUM('KIADÁSOK ÖNK'!D54)</f>
        <v>0</v>
      </c>
      <c r="E54" s="267">
        <f>SUM('KIADÁSOK TÁRSULÁS'!D54)</f>
        <v>0</v>
      </c>
      <c r="F54" s="267">
        <f>SUM('KIADÁSOK ÓVODA'!D54)</f>
        <v>0</v>
      </c>
      <c r="G54" s="267">
        <f t="shared" si="1"/>
        <v>0</v>
      </c>
      <c r="H54" s="151"/>
      <c r="I54" s="151"/>
      <c r="J54" s="118"/>
      <c r="K54" s="118"/>
      <c r="L54" s="120"/>
      <c r="M54" s="120"/>
    </row>
    <row r="55" spans="1:13" x14ac:dyDescent="0.25">
      <c r="A55" s="148" t="s">
        <v>153</v>
      </c>
      <c r="B55" s="163" t="s">
        <v>154</v>
      </c>
      <c r="C55" s="152" t="s">
        <v>155</v>
      </c>
      <c r="D55" s="267">
        <f>SUM('KIADÁSOK ÖNK'!D55)</f>
        <v>0</v>
      </c>
      <c r="E55" s="267">
        <f>SUM('KIADÁSOK TÁRSULÁS'!D55)</f>
        <v>0</v>
      </c>
      <c r="F55" s="267">
        <f>SUM('KIADÁSOK ÓVODA'!D55)</f>
        <v>0</v>
      </c>
      <c r="G55" s="267">
        <f t="shared" si="1"/>
        <v>0</v>
      </c>
      <c r="H55" s="151"/>
      <c r="I55" s="151"/>
      <c r="J55" s="118"/>
      <c r="K55" s="118"/>
      <c r="L55" s="120"/>
      <c r="M55" s="120"/>
    </row>
    <row r="56" spans="1:13" x14ac:dyDescent="0.25">
      <c r="A56" s="148" t="s">
        <v>156</v>
      </c>
      <c r="B56" s="163" t="s">
        <v>157</v>
      </c>
      <c r="C56" s="152" t="s">
        <v>158</v>
      </c>
      <c r="D56" s="267">
        <f>SUM('KIADÁSOK ÖNK'!D56)</f>
        <v>0</v>
      </c>
      <c r="E56" s="267">
        <f>SUM('KIADÁSOK TÁRSULÁS'!D56)</f>
        <v>0</v>
      </c>
      <c r="F56" s="267">
        <f>SUM('KIADÁSOK ÓVODA'!D56)</f>
        <v>0</v>
      </c>
      <c r="G56" s="267">
        <f t="shared" si="1"/>
        <v>0</v>
      </c>
      <c r="H56" s="151"/>
      <c r="I56" s="151"/>
      <c r="J56" s="118"/>
      <c r="K56" s="118"/>
      <c r="L56" s="120"/>
      <c r="M56" s="120"/>
    </row>
    <row r="57" spans="1:13" x14ac:dyDescent="0.25">
      <c r="A57" s="148" t="s">
        <v>159</v>
      </c>
      <c r="B57" s="163" t="s">
        <v>160</v>
      </c>
      <c r="C57" s="152" t="s">
        <v>161</v>
      </c>
      <c r="D57" s="267">
        <f>SUM('KIADÁSOK ÖNK'!D57)</f>
        <v>6077904</v>
      </c>
      <c r="E57" s="267">
        <f>SUM('KIADÁSOK TÁRSULÁS'!D57)</f>
        <v>0</v>
      </c>
      <c r="F57" s="267">
        <f>SUM('KIADÁSOK ÓVODA'!D57)</f>
        <v>0</v>
      </c>
      <c r="G57" s="267">
        <f t="shared" si="1"/>
        <v>6077904</v>
      </c>
      <c r="H57" s="151"/>
      <c r="I57" s="151"/>
      <c r="J57" s="118"/>
      <c r="K57" s="118"/>
      <c r="L57" s="120"/>
      <c r="M57" s="120"/>
    </row>
    <row r="58" spans="1:13" x14ac:dyDescent="0.25">
      <c r="A58" s="154" t="s">
        <v>162</v>
      </c>
      <c r="B58" s="161" t="s">
        <v>163</v>
      </c>
      <c r="C58" s="156" t="s">
        <v>164</v>
      </c>
      <c r="D58" s="349">
        <f>SUM('KIADÁSOK ÖNK'!D58)</f>
        <v>6077904</v>
      </c>
      <c r="E58" s="267">
        <f>SUM('KIADÁSOK TÁRSULÁS'!D58)</f>
        <v>0</v>
      </c>
      <c r="F58" s="267">
        <f>SUM('KIADÁSOK ÓVODA'!D58)</f>
        <v>0</v>
      </c>
      <c r="G58" s="349">
        <f t="shared" si="1"/>
        <v>6077904</v>
      </c>
      <c r="H58" s="151"/>
      <c r="I58" s="151"/>
      <c r="J58" s="118"/>
      <c r="K58" s="118"/>
      <c r="L58" s="120"/>
      <c r="M58" s="120"/>
    </row>
    <row r="59" spans="1:13" x14ac:dyDescent="0.25">
      <c r="A59" s="148" t="s">
        <v>165</v>
      </c>
      <c r="B59" s="165" t="s">
        <v>166</v>
      </c>
      <c r="C59" s="152" t="s">
        <v>167</v>
      </c>
      <c r="D59" s="267">
        <f>SUM('KIADÁSOK ÖNK'!D59)</f>
        <v>0</v>
      </c>
      <c r="E59" s="267">
        <f>SUM('KIADÁSOK TÁRSULÁS'!D59)</f>
        <v>0</v>
      </c>
      <c r="F59" s="267">
        <f>SUM('KIADÁSOK ÓVODA'!D59)</f>
        <v>0</v>
      </c>
      <c r="G59" s="267">
        <f t="shared" si="1"/>
        <v>0</v>
      </c>
      <c r="H59" s="151"/>
      <c r="I59" s="151"/>
      <c r="J59" s="118"/>
      <c r="K59" s="118"/>
      <c r="L59" s="120"/>
      <c r="M59" s="120"/>
    </row>
    <row r="60" spans="1:13" x14ac:dyDescent="0.25">
      <c r="A60" s="148">
        <v>56</v>
      </c>
      <c r="B60" s="165" t="s">
        <v>168</v>
      </c>
      <c r="C60" s="152" t="s">
        <v>169</v>
      </c>
      <c r="D60" s="267">
        <f>SUM('KIADÁSOK ÖNK'!D60)</f>
        <v>0</v>
      </c>
      <c r="E60" s="267">
        <f>SUM('KIADÁSOK TÁRSULÁS'!D60)</f>
        <v>0</v>
      </c>
      <c r="F60" s="267">
        <f>SUM('KIADÁSOK ÓVODA'!D60)</f>
        <v>0</v>
      </c>
      <c r="G60" s="267">
        <f t="shared" si="1"/>
        <v>0</v>
      </c>
      <c r="H60" s="151"/>
      <c r="I60" s="151"/>
      <c r="J60" s="118"/>
      <c r="K60" s="118"/>
      <c r="L60" s="120"/>
      <c r="M60" s="120"/>
    </row>
    <row r="61" spans="1:13" x14ac:dyDescent="0.25">
      <c r="A61" s="148">
        <v>57</v>
      </c>
      <c r="B61" s="165" t="s">
        <v>170</v>
      </c>
      <c r="C61" s="152" t="s">
        <v>171</v>
      </c>
      <c r="D61" s="267">
        <f>SUM('KIADÁSOK ÖNK'!D61)</f>
        <v>0</v>
      </c>
      <c r="E61" s="267">
        <f>SUM('KIADÁSOK TÁRSULÁS'!D61)</f>
        <v>0</v>
      </c>
      <c r="F61" s="267">
        <f>SUM('KIADÁSOK ÓVODA'!D61)</f>
        <v>0</v>
      </c>
      <c r="G61" s="267">
        <f t="shared" si="1"/>
        <v>0</v>
      </c>
      <c r="H61" s="151"/>
      <c r="I61" s="151"/>
      <c r="J61" s="118"/>
      <c r="K61" s="118"/>
      <c r="L61" s="120"/>
      <c r="M61" s="120"/>
    </row>
    <row r="62" spans="1:13" x14ac:dyDescent="0.25">
      <c r="A62" s="148">
        <v>58</v>
      </c>
      <c r="B62" s="165" t="s">
        <v>172</v>
      </c>
      <c r="C62" s="152" t="s">
        <v>173</v>
      </c>
      <c r="D62" s="267">
        <f>SUM('KIADÁSOK ÖNK'!D62)</f>
        <v>0</v>
      </c>
      <c r="E62" s="267">
        <f>SUM('KIADÁSOK TÁRSULÁS'!D62)</f>
        <v>0</v>
      </c>
      <c r="F62" s="267">
        <f>SUM('KIADÁSOK ÓVODA'!D62)</f>
        <v>0</v>
      </c>
      <c r="G62" s="267">
        <f t="shared" si="1"/>
        <v>0</v>
      </c>
      <c r="H62" s="151"/>
      <c r="I62" s="151"/>
      <c r="J62" s="118"/>
      <c r="K62" s="118"/>
      <c r="L62" s="120"/>
      <c r="M62" s="120"/>
    </row>
    <row r="63" spans="1:13" x14ac:dyDescent="0.25">
      <c r="A63" s="148">
        <v>59</v>
      </c>
      <c r="B63" s="165" t="s">
        <v>174</v>
      </c>
      <c r="C63" s="152" t="s">
        <v>175</v>
      </c>
      <c r="D63" s="267">
        <f>SUM('KIADÁSOK ÖNK'!D63)</f>
        <v>0</v>
      </c>
      <c r="E63" s="267">
        <f>SUM('KIADÁSOK TÁRSULÁS'!D63)</f>
        <v>0</v>
      </c>
      <c r="F63" s="267">
        <f>SUM('KIADÁSOK ÓVODA'!D63)</f>
        <v>0</v>
      </c>
      <c r="G63" s="267">
        <f t="shared" si="1"/>
        <v>0</v>
      </c>
      <c r="H63" s="151"/>
      <c r="I63" s="151"/>
      <c r="J63" s="118"/>
      <c r="K63" s="118"/>
      <c r="L63" s="120"/>
      <c r="M63" s="120"/>
    </row>
    <row r="64" spans="1:13" ht="25.5" x14ac:dyDescent="0.25">
      <c r="A64" s="148">
        <v>60</v>
      </c>
      <c r="B64" s="165" t="s">
        <v>176</v>
      </c>
      <c r="C64" s="152" t="s">
        <v>177</v>
      </c>
      <c r="D64" s="267">
        <f>SUM('KIADÁSOK ÖNK'!D64)</f>
        <v>0</v>
      </c>
      <c r="E64" s="267">
        <f>SUM('KIADÁSOK TÁRSULÁS'!D64)</f>
        <v>0</v>
      </c>
      <c r="F64" s="267">
        <f>SUM('KIADÁSOK ÓVODA'!D64)</f>
        <v>0</v>
      </c>
      <c r="G64" s="267">
        <f t="shared" si="1"/>
        <v>0</v>
      </c>
      <c r="H64" s="151"/>
      <c r="I64" s="151"/>
      <c r="J64" s="118"/>
      <c r="K64" s="118"/>
      <c r="L64" s="120"/>
      <c r="M64" s="120"/>
    </row>
    <row r="65" spans="1:13" ht="25.5" x14ac:dyDescent="0.25">
      <c r="A65" s="148">
        <v>61</v>
      </c>
      <c r="B65" s="165" t="s">
        <v>178</v>
      </c>
      <c r="C65" s="152" t="s">
        <v>179</v>
      </c>
      <c r="D65" s="267">
        <f>SUM('KIADÁSOK ÖNK'!D65)</f>
        <v>0</v>
      </c>
      <c r="E65" s="267">
        <f>SUM('KIADÁSOK TÁRSULÁS'!D65)</f>
        <v>0</v>
      </c>
      <c r="F65" s="267">
        <f>SUM('KIADÁSOK ÓVODA'!D65)</f>
        <v>0</v>
      </c>
      <c r="G65" s="267">
        <f t="shared" si="1"/>
        <v>0</v>
      </c>
      <c r="H65" s="151"/>
      <c r="I65" s="151"/>
      <c r="J65" s="118"/>
      <c r="K65" s="118"/>
      <c r="L65" s="120"/>
      <c r="M65" s="120"/>
    </row>
    <row r="66" spans="1:13" ht="25.5" x14ac:dyDescent="0.25">
      <c r="A66" s="148">
        <v>62</v>
      </c>
      <c r="B66" s="165" t="s">
        <v>180</v>
      </c>
      <c r="C66" s="152" t="s">
        <v>181</v>
      </c>
      <c r="D66" s="267">
        <f>SUM('KIADÁSOK ÖNK'!D66)</f>
        <v>0</v>
      </c>
      <c r="E66" s="267">
        <f>SUM('KIADÁSOK TÁRSULÁS'!D66)</f>
        <v>0</v>
      </c>
      <c r="F66" s="267">
        <f>SUM('KIADÁSOK ÓVODA'!D66)</f>
        <v>0</v>
      </c>
      <c r="G66" s="267">
        <f t="shared" si="1"/>
        <v>0</v>
      </c>
      <c r="H66" s="151"/>
      <c r="I66" s="151"/>
      <c r="J66" s="118"/>
      <c r="K66" s="118"/>
      <c r="L66" s="120"/>
      <c r="M66" s="120"/>
    </row>
    <row r="67" spans="1:13" x14ac:dyDescent="0.25">
      <c r="A67" s="148">
        <v>63</v>
      </c>
      <c r="B67" s="165" t="s">
        <v>182</v>
      </c>
      <c r="C67" s="152" t="s">
        <v>183</v>
      </c>
      <c r="D67" s="267">
        <f>SUM('KIADÁSOK ÖNK'!D67)</f>
        <v>71942003</v>
      </c>
      <c r="E67" s="267">
        <f>SUM('KIADÁSOK TÁRSULÁS'!D67)</f>
        <v>0</v>
      </c>
      <c r="F67" s="267">
        <f>SUM('KIADÁSOK ÓVODA'!D67)</f>
        <v>0</v>
      </c>
      <c r="G67" s="267">
        <f t="shared" si="1"/>
        <v>71942003</v>
      </c>
      <c r="H67" s="151"/>
      <c r="I67" s="151"/>
      <c r="J67" s="118"/>
      <c r="K67" s="118"/>
      <c r="L67" s="120"/>
      <c r="M67" s="120"/>
    </row>
    <row r="68" spans="1:13" ht="25.5" x14ac:dyDescent="0.25">
      <c r="A68" s="148">
        <v>64</v>
      </c>
      <c r="B68" s="165" t="s">
        <v>184</v>
      </c>
      <c r="C68" s="152" t="s">
        <v>185</v>
      </c>
      <c r="D68" s="267">
        <f>SUM('KIADÁSOK ÖNK'!D68)</f>
        <v>0</v>
      </c>
      <c r="E68" s="267">
        <f>SUM('KIADÁSOK TÁRSULÁS'!D68)</f>
        <v>0</v>
      </c>
      <c r="F68" s="267">
        <f>SUM('KIADÁSOK ÓVODA'!D68)</f>
        <v>0</v>
      </c>
      <c r="G68" s="267">
        <f t="shared" si="1"/>
        <v>0</v>
      </c>
      <c r="H68" s="151"/>
      <c r="I68" s="151"/>
      <c r="J68" s="118"/>
      <c r="K68" s="118"/>
      <c r="L68" s="120"/>
      <c r="M68" s="120"/>
    </row>
    <row r="69" spans="1:13" ht="25.5" x14ac:dyDescent="0.25">
      <c r="A69" s="148">
        <v>65</v>
      </c>
      <c r="B69" s="165" t="s">
        <v>186</v>
      </c>
      <c r="C69" s="152" t="s">
        <v>187</v>
      </c>
      <c r="D69" s="267">
        <f>SUM('KIADÁSOK ÖNK'!D69)</f>
        <v>0</v>
      </c>
      <c r="E69" s="267">
        <f>SUM('KIADÁSOK TÁRSULÁS'!D69)</f>
        <v>0</v>
      </c>
      <c r="F69" s="267">
        <f>SUM('KIADÁSOK ÓVODA'!D69)</f>
        <v>0</v>
      </c>
      <c r="G69" s="267">
        <f t="shared" ref="G69:G100" si="2">SUM(D69:F69)</f>
        <v>0</v>
      </c>
      <c r="H69" s="151"/>
      <c r="I69" s="151"/>
      <c r="J69" s="118"/>
      <c r="K69" s="118"/>
      <c r="L69" s="120"/>
      <c r="M69" s="120"/>
    </row>
    <row r="70" spans="1:13" x14ac:dyDescent="0.25">
      <c r="A70" s="148">
        <v>66</v>
      </c>
      <c r="B70" s="165" t="s">
        <v>188</v>
      </c>
      <c r="C70" s="152" t="s">
        <v>189</v>
      </c>
      <c r="D70" s="267">
        <f>SUM('KIADÁSOK ÖNK'!D70)</f>
        <v>0</v>
      </c>
      <c r="E70" s="267">
        <f>SUM('KIADÁSOK TÁRSULÁS'!D70)</f>
        <v>0</v>
      </c>
      <c r="F70" s="267">
        <f>SUM('KIADÁSOK ÓVODA'!D70)</f>
        <v>0</v>
      </c>
      <c r="G70" s="267">
        <f t="shared" si="2"/>
        <v>0</v>
      </c>
      <c r="H70" s="151"/>
      <c r="I70" s="151"/>
      <c r="J70" s="118"/>
      <c r="K70" s="118"/>
      <c r="L70" s="120"/>
      <c r="M70" s="120"/>
    </row>
    <row r="71" spans="1:13" x14ac:dyDescent="0.25">
      <c r="A71" s="148">
        <v>67</v>
      </c>
      <c r="B71" s="165" t="s">
        <v>190</v>
      </c>
      <c r="C71" s="152" t="s">
        <v>191</v>
      </c>
      <c r="D71" s="267">
        <f>SUM('KIADÁSOK ÖNK'!D71)</f>
        <v>0</v>
      </c>
      <c r="E71" s="267">
        <f>SUM('KIADÁSOK TÁRSULÁS'!D71)</f>
        <v>0</v>
      </c>
      <c r="F71" s="267">
        <f>SUM('KIADÁSOK ÓVODA'!D71)</f>
        <v>0</v>
      </c>
      <c r="G71" s="267">
        <f t="shared" si="2"/>
        <v>0</v>
      </c>
      <c r="H71" s="151"/>
      <c r="I71" s="151"/>
      <c r="J71" s="118"/>
      <c r="K71" s="118"/>
      <c r="L71" s="120"/>
      <c r="M71" s="120"/>
    </row>
    <row r="72" spans="1:13" x14ac:dyDescent="0.25">
      <c r="A72" s="148">
        <v>68</v>
      </c>
      <c r="B72" s="165" t="s">
        <v>192</v>
      </c>
      <c r="C72" s="152" t="s">
        <v>193</v>
      </c>
      <c r="D72" s="267">
        <f>SUM('KIADÁSOK ÖNK'!D72)</f>
        <v>0</v>
      </c>
      <c r="E72" s="267">
        <f>SUM('KIADÁSOK TÁRSULÁS'!D72)</f>
        <v>0</v>
      </c>
      <c r="F72" s="267">
        <f>SUM('KIADÁSOK ÓVODA'!D72)</f>
        <v>0</v>
      </c>
      <c r="G72" s="267">
        <f t="shared" si="2"/>
        <v>0</v>
      </c>
      <c r="H72" s="151"/>
      <c r="I72" s="151"/>
      <c r="J72" s="118"/>
      <c r="K72" s="118"/>
      <c r="L72" s="120"/>
      <c r="M72" s="120"/>
    </row>
    <row r="73" spans="1:13" x14ac:dyDescent="0.25">
      <c r="A73" s="148">
        <v>69</v>
      </c>
      <c r="B73" s="165" t="s">
        <v>194</v>
      </c>
      <c r="C73" s="152" t="s">
        <v>195</v>
      </c>
      <c r="D73" s="267">
        <f>SUM('KIADÁSOK ÖNK'!D73)</f>
        <v>4170054</v>
      </c>
      <c r="E73" s="267">
        <f>SUM('KIADÁSOK TÁRSULÁS'!D73)</f>
        <v>0</v>
      </c>
      <c r="F73" s="267">
        <f>SUM('KIADÁSOK ÓVODA'!D73)</f>
        <v>0</v>
      </c>
      <c r="G73" s="267">
        <f t="shared" si="2"/>
        <v>4170054</v>
      </c>
      <c r="H73" s="151"/>
      <c r="I73" s="151"/>
      <c r="J73" s="118"/>
      <c r="K73" s="118"/>
      <c r="L73" s="120"/>
      <c r="M73" s="120"/>
    </row>
    <row r="74" spans="1:13" x14ac:dyDescent="0.25">
      <c r="A74" s="148">
        <v>70</v>
      </c>
      <c r="B74" s="165" t="s">
        <v>196</v>
      </c>
      <c r="C74" s="152" t="s">
        <v>197</v>
      </c>
      <c r="D74" s="267">
        <f>SUM('KIADÁSOK ÖNK'!D74)</f>
        <v>20926110</v>
      </c>
      <c r="E74" s="267">
        <f>SUM('KIADÁSOK TÁRSULÁS'!D74)</f>
        <v>20094</v>
      </c>
      <c r="F74" s="267">
        <f>SUM('KIADÁSOK ÓVODA'!D74)</f>
        <v>0</v>
      </c>
      <c r="G74" s="267">
        <f t="shared" si="2"/>
        <v>20946204</v>
      </c>
      <c r="H74" s="151"/>
      <c r="I74" s="151"/>
      <c r="J74" s="118"/>
      <c r="K74" s="118"/>
      <c r="L74" s="120"/>
      <c r="M74" s="120"/>
    </row>
    <row r="75" spans="1:13" x14ac:dyDescent="0.25">
      <c r="A75" s="154">
        <v>71</v>
      </c>
      <c r="B75" s="161" t="s">
        <v>198</v>
      </c>
      <c r="C75" s="156" t="s">
        <v>199</v>
      </c>
      <c r="D75" s="349">
        <f>SUM('KIADÁSOK ÖNK'!D75)</f>
        <v>97038167</v>
      </c>
      <c r="E75" s="267">
        <f>SUM('KIADÁSOK TÁRSULÁS'!D75)</f>
        <v>20094</v>
      </c>
      <c r="F75" s="267">
        <f>SUM('KIADÁSOK ÓVODA'!D75)</f>
        <v>0</v>
      </c>
      <c r="G75" s="349">
        <f t="shared" si="2"/>
        <v>97058261</v>
      </c>
      <c r="H75" s="151"/>
      <c r="I75" s="151"/>
      <c r="J75" s="118"/>
      <c r="K75" s="118"/>
      <c r="L75" s="120"/>
      <c r="M75" s="120"/>
    </row>
    <row r="76" spans="1:13" x14ac:dyDescent="0.25">
      <c r="A76" s="148">
        <v>72</v>
      </c>
      <c r="B76" s="166" t="s">
        <v>200</v>
      </c>
      <c r="C76" s="152" t="s">
        <v>201</v>
      </c>
      <c r="D76" s="267">
        <f>SUM('KIADÁSOK ÖNK'!D76)</f>
        <v>0</v>
      </c>
      <c r="E76" s="267">
        <f>SUM('KIADÁSOK TÁRSULÁS'!D76)</f>
        <v>0</v>
      </c>
      <c r="F76" s="267">
        <f>SUM('KIADÁSOK ÓVODA'!D76)</f>
        <v>0</v>
      </c>
      <c r="G76" s="267">
        <f t="shared" si="2"/>
        <v>0</v>
      </c>
      <c r="H76" s="151"/>
      <c r="I76" s="151"/>
      <c r="J76" s="118"/>
      <c r="K76" s="118"/>
      <c r="L76" s="120"/>
      <c r="M76" s="120"/>
    </row>
    <row r="77" spans="1:13" x14ac:dyDescent="0.25">
      <c r="A77" s="148">
        <v>73</v>
      </c>
      <c r="B77" s="166" t="s">
        <v>202</v>
      </c>
      <c r="C77" s="152" t="s">
        <v>203</v>
      </c>
      <c r="D77" s="267">
        <f>SUM('KIADÁSOK ÖNK'!D77)</f>
        <v>0</v>
      </c>
      <c r="E77" s="267">
        <f>SUM('KIADÁSOK TÁRSULÁS'!D77)</f>
        <v>0</v>
      </c>
      <c r="F77" s="267">
        <f>SUM('KIADÁSOK ÓVODA'!D77)</f>
        <v>0</v>
      </c>
      <c r="G77" s="267">
        <f t="shared" si="2"/>
        <v>0</v>
      </c>
      <c r="H77" s="151"/>
      <c r="I77" s="151"/>
      <c r="J77" s="118"/>
      <c r="K77" s="118"/>
      <c r="L77" s="120"/>
      <c r="M77" s="120"/>
    </row>
    <row r="78" spans="1:13" x14ac:dyDescent="0.25">
      <c r="A78" s="148">
        <v>74</v>
      </c>
      <c r="B78" s="166" t="s">
        <v>204</v>
      </c>
      <c r="C78" s="152" t="s">
        <v>205</v>
      </c>
      <c r="D78" s="267">
        <f>SUM('KIADÁSOK ÖNK'!D78)</f>
        <v>0</v>
      </c>
      <c r="E78" s="267">
        <f>SUM('KIADÁSOK TÁRSULÁS'!D78)</f>
        <v>0</v>
      </c>
      <c r="F78" s="267">
        <f>SUM('KIADÁSOK ÓVODA'!D78)</f>
        <v>0</v>
      </c>
      <c r="G78" s="267">
        <f t="shared" si="2"/>
        <v>0</v>
      </c>
      <c r="H78" s="151"/>
      <c r="I78" s="151"/>
      <c r="J78" s="118"/>
      <c r="K78" s="118"/>
      <c r="L78" s="120"/>
      <c r="M78" s="120"/>
    </row>
    <row r="79" spans="1:13" x14ac:dyDescent="0.25">
      <c r="A79" s="148">
        <v>75</v>
      </c>
      <c r="B79" s="166" t="s">
        <v>206</v>
      </c>
      <c r="C79" s="152" t="s">
        <v>207</v>
      </c>
      <c r="D79" s="267">
        <f>SUM('KIADÁSOK ÖNK'!D79)</f>
        <v>0</v>
      </c>
      <c r="E79" s="267">
        <f>SUM('KIADÁSOK TÁRSULÁS'!D79)</f>
        <v>0</v>
      </c>
      <c r="F79" s="267">
        <f>SUM('KIADÁSOK ÓVODA'!D79)</f>
        <v>0</v>
      </c>
      <c r="G79" s="267">
        <f t="shared" si="2"/>
        <v>0</v>
      </c>
      <c r="H79" s="151"/>
      <c r="I79" s="151"/>
      <c r="J79" s="118"/>
      <c r="K79" s="118"/>
      <c r="L79" s="120"/>
      <c r="M79" s="120"/>
    </row>
    <row r="80" spans="1:13" x14ac:dyDescent="0.25">
      <c r="A80" s="148">
        <v>76</v>
      </c>
      <c r="B80" s="153" t="s">
        <v>208</v>
      </c>
      <c r="C80" s="152" t="s">
        <v>209</v>
      </c>
      <c r="D80" s="267">
        <f>SUM('KIADÁSOK ÖNK'!D80)</f>
        <v>0</v>
      </c>
      <c r="E80" s="267">
        <f>SUM('KIADÁSOK TÁRSULÁS'!D80)</f>
        <v>0</v>
      </c>
      <c r="F80" s="267">
        <f>SUM('KIADÁSOK ÓVODA'!D80)</f>
        <v>0</v>
      </c>
      <c r="G80" s="267">
        <f t="shared" si="2"/>
        <v>0</v>
      </c>
      <c r="H80" s="151"/>
      <c r="I80" s="151"/>
      <c r="J80" s="118"/>
      <c r="K80" s="118"/>
      <c r="L80" s="120"/>
      <c r="M80" s="120"/>
    </row>
    <row r="81" spans="1:13" x14ac:dyDescent="0.25">
      <c r="A81" s="148">
        <v>77</v>
      </c>
      <c r="B81" s="153" t="s">
        <v>210</v>
      </c>
      <c r="C81" s="152" t="s">
        <v>211</v>
      </c>
      <c r="D81" s="267">
        <f>SUM('KIADÁSOK ÖNK'!D81)</f>
        <v>0</v>
      </c>
      <c r="E81" s="267">
        <f>SUM('KIADÁSOK TÁRSULÁS'!D81)</f>
        <v>0</v>
      </c>
      <c r="F81" s="267">
        <f>SUM('KIADÁSOK ÓVODA'!D81)</f>
        <v>0</v>
      </c>
      <c r="G81" s="267">
        <f t="shared" si="2"/>
        <v>0</v>
      </c>
      <c r="H81" s="151"/>
      <c r="I81" s="151"/>
      <c r="J81" s="118"/>
      <c r="K81" s="118"/>
      <c r="L81" s="120"/>
      <c r="M81" s="120"/>
    </row>
    <row r="82" spans="1:13" x14ac:dyDescent="0.25">
      <c r="A82" s="148">
        <v>78</v>
      </c>
      <c r="B82" s="153" t="s">
        <v>212</v>
      </c>
      <c r="C82" s="152" t="s">
        <v>213</v>
      </c>
      <c r="D82" s="267">
        <f>SUM('KIADÁSOK ÖNK'!D82)</f>
        <v>0</v>
      </c>
      <c r="E82" s="267">
        <f>SUM('KIADÁSOK TÁRSULÁS'!D82)</f>
        <v>0</v>
      </c>
      <c r="F82" s="267">
        <f>SUM('KIADÁSOK ÓVODA'!D82)</f>
        <v>0</v>
      </c>
      <c r="G82" s="267">
        <f t="shared" si="2"/>
        <v>0</v>
      </c>
      <c r="H82" s="151"/>
      <c r="I82" s="151"/>
      <c r="J82" s="118"/>
      <c r="K82" s="118"/>
      <c r="L82" s="120"/>
      <c r="M82" s="120"/>
    </row>
    <row r="83" spans="1:13" x14ac:dyDescent="0.25">
      <c r="A83" s="154">
        <v>79</v>
      </c>
      <c r="B83" s="157" t="s">
        <v>214</v>
      </c>
      <c r="C83" s="156" t="s">
        <v>215</v>
      </c>
      <c r="D83" s="349">
        <f>SUM('KIADÁSOK ÖNK'!D83)</f>
        <v>0</v>
      </c>
      <c r="E83" s="267">
        <f>SUM('KIADÁSOK TÁRSULÁS'!D83)</f>
        <v>0</v>
      </c>
      <c r="F83" s="267">
        <f>SUM('KIADÁSOK ÓVODA'!D83)</f>
        <v>0</v>
      </c>
      <c r="G83" s="349">
        <f t="shared" si="2"/>
        <v>0</v>
      </c>
      <c r="H83" s="151"/>
      <c r="I83" s="151"/>
      <c r="J83" s="118"/>
      <c r="K83" s="118"/>
      <c r="L83" s="120"/>
      <c r="M83" s="120"/>
    </row>
    <row r="84" spans="1:13" x14ac:dyDescent="0.25">
      <c r="A84" s="148">
        <v>80</v>
      </c>
      <c r="B84" s="163" t="s">
        <v>216</v>
      </c>
      <c r="C84" s="152" t="s">
        <v>217</v>
      </c>
      <c r="D84" s="267">
        <f>SUM('KIADÁSOK ÖNK'!D84)</f>
        <v>77578242</v>
      </c>
      <c r="E84" s="267">
        <f>SUM('KIADÁSOK TÁRSULÁS'!D84)</f>
        <v>0</v>
      </c>
      <c r="F84" s="267">
        <f>SUM('KIADÁSOK ÓVODA'!D84)</f>
        <v>0</v>
      </c>
      <c r="G84" s="267">
        <f t="shared" si="2"/>
        <v>77578242</v>
      </c>
      <c r="H84" s="151"/>
      <c r="I84" s="151"/>
      <c r="J84" s="118"/>
      <c r="K84" s="118"/>
      <c r="L84" s="120"/>
      <c r="M84" s="120"/>
    </row>
    <row r="85" spans="1:13" x14ac:dyDescent="0.25">
      <c r="A85" s="148">
        <v>81</v>
      </c>
      <c r="B85" s="163" t="s">
        <v>218</v>
      </c>
      <c r="C85" s="152" t="s">
        <v>219</v>
      </c>
      <c r="D85" s="267">
        <f>SUM('KIADÁSOK ÖNK'!D85)</f>
        <v>0</v>
      </c>
      <c r="E85" s="267">
        <f>SUM('KIADÁSOK TÁRSULÁS'!D85)</f>
        <v>0</v>
      </c>
      <c r="F85" s="267">
        <f>SUM('KIADÁSOK ÓVODA'!D85)</f>
        <v>0</v>
      </c>
      <c r="G85" s="267">
        <f t="shared" si="2"/>
        <v>0</v>
      </c>
      <c r="H85" s="151"/>
      <c r="I85" s="151"/>
      <c r="J85" s="118"/>
      <c r="K85" s="118"/>
      <c r="L85" s="120"/>
      <c r="M85" s="120"/>
    </row>
    <row r="86" spans="1:13" x14ac:dyDescent="0.25">
      <c r="A86" s="148">
        <v>82</v>
      </c>
      <c r="B86" s="163" t="s">
        <v>220</v>
      </c>
      <c r="C86" s="152" t="s">
        <v>221</v>
      </c>
      <c r="D86" s="267">
        <f>SUM('KIADÁSOK ÖNK'!D86)</f>
        <v>0</v>
      </c>
      <c r="E86" s="267">
        <f>SUM('KIADÁSOK TÁRSULÁS'!D86)</f>
        <v>0</v>
      </c>
      <c r="F86" s="267">
        <f>SUM('KIADÁSOK ÓVODA'!D86)</f>
        <v>0</v>
      </c>
      <c r="G86" s="267">
        <f t="shared" si="2"/>
        <v>0</v>
      </c>
      <c r="H86" s="151"/>
      <c r="I86" s="151"/>
      <c r="J86" s="118"/>
      <c r="K86" s="118"/>
      <c r="L86" s="120"/>
      <c r="M86" s="120"/>
    </row>
    <row r="87" spans="1:13" x14ac:dyDescent="0.25">
      <c r="A87" s="148">
        <v>83</v>
      </c>
      <c r="B87" s="163" t="s">
        <v>222</v>
      </c>
      <c r="C87" s="152" t="s">
        <v>223</v>
      </c>
      <c r="D87" s="267">
        <f>SUM('KIADÁSOK ÖNK'!D87)</f>
        <v>21533391</v>
      </c>
      <c r="E87" s="267">
        <f>SUM('KIADÁSOK TÁRSULÁS'!D87)</f>
        <v>0</v>
      </c>
      <c r="F87" s="267">
        <f>SUM('KIADÁSOK ÓVODA'!D87)</f>
        <v>0</v>
      </c>
      <c r="G87" s="267">
        <f t="shared" si="2"/>
        <v>21533391</v>
      </c>
      <c r="H87" s="151"/>
      <c r="I87" s="151"/>
      <c r="J87" s="118"/>
      <c r="K87" s="118"/>
      <c r="L87" s="120"/>
      <c r="M87" s="120"/>
    </row>
    <row r="88" spans="1:13" x14ac:dyDescent="0.25">
      <c r="A88" s="154">
        <v>84</v>
      </c>
      <c r="B88" s="161" t="s">
        <v>224</v>
      </c>
      <c r="C88" s="156" t="s">
        <v>225</v>
      </c>
      <c r="D88" s="349">
        <f>SUM('KIADÁSOK ÖNK'!D88)</f>
        <v>99111633</v>
      </c>
      <c r="E88" s="267">
        <f>SUM('KIADÁSOK TÁRSULÁS'!D88)</f>
        <v>0</v>
      </c>
      <c r="F88" s="267">
        <f>SUM('KIADÁSOK ÓVODA'!D88)</f>
        <v>0</v>
      </c>
      <c r="G88" s="349">
        <f t="shared" si="2"/>
        <v>99111633</v>
      </c>
      <c r="H88" s="151"/>
      <c r="I88" s="151"/>
      <c r="J88" s="118"/>
      <c r="K88" s="118"/>
      <c r="L88" s="120"/>
      <c r="M88" s="120"/>
    </row>
    <row r="89" spans="1:13" ht="25.5" x14ac:dyDescent="0.25">
      <c r="A89" s="148">
        <v>85</v>
      </c>
      <c r="B89" s="163" t="s">
        <v>226</v>
      </c>
      <c r="C89" s="152" t="s">
        <v>227</v>
      </c>
      <c r="D89" s="267">
        <f>SUM('KIADÁSOK ÖNK'!D89)</f>
        <v>0</v>
      </c>
      <c r="E89" s="267">
        <f>SUM('KIADÁSOK TÁRSULÁS'!D89)</f>
        <v>0</v>
      </c>
      <c r="F89" s="267">
        <f>SUM('KIADÁSOK ÓVODA'!D89)</f>
        <v>0</v>
      </c>
      <c r="G89" s="267">
        <f t="shared" si="2"/>
        <v>0</v>
      </c>
      <c r="H89" s="151"/>
      <c r="I89" s="151"/>
      <c r="J89" s="118"/>
      <c r="K89" s="118"/>
      <c r="L89" s="120"/>
      <c r="M89" s="120"/>
    </row>
    <row r="90" spans="1:13" ht="25.5" x14ac:dyDescent="0.25">
      <c r="A90" s="148">
        <v>86</v>
      </c>
      <c r="B90" s="163" t="s">
        <v>228</v>
      </c>
      <c r="C90" s="152" t="s">
        <v>229</v>
      </c>
      <c r="D90" s="267">
        <f>SUM('KIADÁSOK ÖNK'!D90)</f>
        <v>0</v>
      </c>
      <c r="E90" s="267">
        <f>SUM('KIADÁSOK TÁRSULÁS'!D90)</f>
        <v>0</v>
      </c>
      <c r="F90" s="267">
        <f>SUM('KIADÁSOK ÓVODA'!D90)</f>
        <v>0</v>
      </c>
      <c r="G90" s="267">
        <f t="shared" si="2"/>
        <v>0</v>
      </c>
      <c r="H90" s="151"/>
      <c r="I90" s="151"/>
      <c r="J90" s="118"/>
      <c r="K90" s="118"/>
      <c r="L90" s="120"/>
      <c r="M90" s="120"/>
    </row>
    <row r="91" spans="1:13" ht="25.5" x14ac:dyDescent="0.25">
      <c r="A91" s="148">
        <v>87</v>
      </c>
      <c r="B91" s="163" t="s">
        <v>230</v>
      </c>
      <c r="C91" s="152" t="s">
        <v>231</v>
      </c>
      <c r="D91" s="267">
        <f>SUM('KIADÁSOK ÖNK'!D91)</f>
        <v>0</v>
      </c>
      <c r="E91" s="267">
        <f>SUM('KIADÁSOK TÁRSULÁS'!D91)</f>
        <v>0</v>
      </c>
      <c r="F91" s="267">
        <f>SUM('KIADÁSOK ÓVODA'!D91)</f>
        <v>0</v>
      </c>
      <c r="G91" s="267">
        <f t="shared" si="2"/>
        <v>0</v>
      </c>
      <c r="H91" s="151"/>
      <c r="I91" s="151"/>
      <c r="J91" s="118"/>
      <c r="K91" s="118"/>
      <c r="L91" s="120"/>
      <c r="M91" s="120"/>
    </row>
    <row r="92" spans="1:13" x14ac:dyDescent="0.25">
      <c r="A92" s="148">
        <v>88</v>
      </c>
      <c r="B92" s="163" t="s">
        <v>232</v>
      </c>
      <c r="C92" s="152" t="s">
        <v>233</v>
      </c>
      <c r="D92" s="267">
        <f>SUM('KIADÁSOK ÖNK'!D92)</f>
        <v>0</v>
      </c>
      <c r="E92" s="267">
        <f>SUM('KIADÁSOK TÁRSULÁS'!D92)</f>
        <v>0</v>
      </c>
      <c r="F92" s="267">
        <f>SUM('KIADÁSOK ÓVODA'!D92)</f>
        <v>0</v>
      </c>
      <c r="G92" s="267">
        <f t="shared" si="2"/>
        <v>0</v>
      </c>
      <c r="H92" s="151"/>
      <c r="I92" s="151"/>
      <c r="J92" s="118"/>
      <c r="K92" s="118"/>
      <c r="L92" s="120"/>
      <c r="M92" s="120"/>
    </row>
    <row r="93" spans="1:13" ht="25.5" x14ac:dyDescent="0.25">
      <c r="A93" s="148">
        <v>89</v>
      </c>
      <c r="B93" s="163" t="s">
        <v>234</v>
      </c>
      <c r="C93" s="152" t="s">
        <v>235</v>
      </c>
      <c r="D93" s="267">
        <f>SUM('KIADÁSOK ÖNK'!D93)</f>
        <v>0</v>
      </c>
      <c r="E93" s="267">
        <f>SUM('KIADÁSOK TÁRSULÁS'!D93)</f>
        <v>0</v>
      </c>
      <c r="F93" s="267">
        <f>SUM('KIADÁSOK ÓVODA'!D93)</f>
        <v>0</v>
      </c>
      <c r="G93" s="267">
        <f t="shared" si="2"/>
        <v>0</v>
      </c>
      <c r="H93" s="151"/>
      <c r="I93" s="151"/>
      <c r="J93" s="118"/>
      <c r="K93" s="118"/>
      <c r="L93" s="120"/>
      <c r="M93" s="120"/>
    </row>
    <row r="94" spans="1:13" ht="25.5" x14ac:dyDescent="0.25">
      <c r="A94" s="148">
        <v>90</v>
      </c>
      <c r="B94" s="163" t="s">
        <v>236</v>
      </c>
      <c r="C94" s="152" t="s">
        <v>237</v>
      </c>
      <c r="D94" s="267">
        <f>SUM('KIADÁSOK ÖNK'!D94)</f>
        <v>0</v>
      </c>
      <c r="E94" s="267">
        <f>SUM('KIADÁSOK TÁRSULÁS'!D94)</f>
        <v>0</v>
      </c>
      <c r="F94" s="267">
        <f>SUM('KIADÁSOK ÓVODA'!D94)</f>
        <v>0</v>
      </c>
      <c r="G94" s="267">
        <f t="shared" si="2"/>
        <v>0</v>
      </c>
      <c r="H94" s="151"/>
      <c r="I94" s="151"/>
      <c r="J94" s="118"/>
      <c r="K94" s="118"/>
      <c r="L94" s="120"/>
      <c r="M94" s="120"/>
    </row>
    <row r="95" spans="1:13" x14ac:dyDescent="0.25">
      <c r="A95" s="148">
        <v>91</v>
      </c>
      <c r="B95" s="163" t="s">
        <v>238</v>
      </c>
      <c r="C95" s="152" t="s">
        <v>239</v>
      </c>
      <c r="D95" s="267">
        <f>SUM('KIADÁSOK ÖNK'!D95)</f>
        <v>0</v>
      </c>
      <c r="E95" s="267">
        <f>SUM('KIADÁSOK TÁRSULÁS'!D95)</f>
        <v>0</v>
      </c>
      <c r="F95" s="267">
        <f>SUM('KIADÁSOK ÓVODA'!D95)</f>
        <v>0</v>
      </c>
      <c r="G95" s="267">
        <f t="shared" si="2"/>
        <v>0</v>
      </c>
      <c r="H95" s="151"/>
      <c r="I95" s="151"/>
      <c r="J95" s="118"/>
      <c r="K95" s="118"/>
      <c r="L95" s="120"/>
      <c r="M95" s="120"/>
    </row>
    <row r="96" spans="1:13" x14ac:dyDescent="0.25">
      <c r="A96" s="148">
        <v>92</v>
      </c>
      <c r="B96" s="163" t="s">
        <v>240</v>
      </c>
      <c r="C96" s="152" t="s">
        <v>241</v>
      </c>
      <c r="D96" s="267">
        <f>SUM('KIADÁSOK ÖNK'!D96)</f>
        <v>0</v>
      </c>
      <c r="E96" s="267">
        <f>SUM('KIADÁSOK TÁRSULÁS'!D96)</f>
        <v>0</v>
      </c>
      <c r="F96" s="267">
        <f>SUM('KIADÁSOK ÓVODA'!D96)</f>
        <v>0</v>
      </c>
      <c r="G96" s="267">
        <f t="shared" si="2"/>
        <v>0</v>
      </c>
      <c r="H96" s="151"/>
      <c r="I96" s="151"/>
      <c r="J96" s="118"/>
      <c r="K96" s="118"/>
      <c r="L96" s="120"/>
      <c r="M96" s="120"/>
    </row>
    <row r="97" spans="1:13" x14ac:dyDescent="0.25">
      <c r="A97" s="148">
        <v>93</v>
      </c>
      <c r="B97" s="163" t="s">
        <v>242</v>
      </c>
      <c r="C97" s="152" t="s">
        <v>243</v>
      </c>
      <c r="D97" s="267">
        <f>SUM('KIADÁSOK ÖNK'!D97)</f>
        <v>0</v>
      </c>
      <c r="E97" s="267">
        <f>SUM('KIADÁSOK TÁRSULÁS'!D97)</f>
        <v>0</v>
      </c>
      <c r="F97" s="267">
        <f>SUM('KIADÁSOK ÓVODA'!D97)</f>
        <v>0</v>
      </c>
      <c r="G97" s="267">
        <f t="shared" si="2"/>
        <v>0</v>
      </c>
      <c r="H97" s="151"/>
      <c r="I97" s="151"/>
      <c r="J97" s="118"/>
      <c r="K97" s="118"/>
      <c r="L97" s="120"/>
      <c r="M97" s="120"/>
    </row>
    <row r="98" spans="1:13" x14ac:dyDescent="0.25">
      <c r="A98" s="154">
        <v>94</v>
      </c>
      <c r="B98" s="161" t="s">
        <v>244</v>
      </c>
      <c r="C98" s="156" t="s">
        <v>245</v>
      </c>
      <c r="D98" s="349">
        <f>SUM('KIADÁSOK ÖNK'!D98)</f>
        <v>0</v>
      </c>
      <c r="E98" s="267">
        <f>SUM('KIADÁSOK TÁRSULÁS'!D98)</f>
        <v>0</v>
      </c>
      <c r="F98" s="267">
        <f>SUM('KIADÁSOK ÓVODA'!D98)</f>
        <v>0</v>
      </c>
      <c r="G98" s="349">
        <f t="shared" si="2"/>
        <v>0</v>
      </c>
      <c r="H98" s="151"/>
      <c r="I98" s="151"/>
      <c r="J98" s="118"/>
      <c r="K98" s="118"/>
      <c r="L98" s="120"/>
      <c r="M98" s="120"/>
    </row>
    <row r="99" spans="1:13" ht="25.5" customHeight="1" x14ac:dyDescent="0.25">
      <c r="A99" s="154">
        <v>95</v>
      </c>
      <c r="B99" s="433" t="s">
        <v>246</v>
      </c>
      <c r="C99" s="434" t="s">
        <v>247</v>
      </c>
      <c r="D99" s="414">
        <f>SUM('KIADÁSOK ÖNK'!D99)</f>
        <v>307780256</v>
      </c>
      <c r="E99" s="415">
        <f>SUM('KIADÁSOK TÁRSULÁS'!D99)</f>
        <v>104094</v>
      </c>
      <c r="F99" s="415">
        <f>SUM('KIADÁSOK ÓVODA'!D99)</f>
        <v>92380652</v>
      </c>
      <c r="G99" s="414">
        <f>SUM(D99:F99)</f>
        <v>400265002</v>
      </c>
      <c r="H99" s="151"/>
      <c r="I99" s="151"/>
      <c r="J99" s="118"/>
      <c r="K99" s="118"/>
      <c r="L99" s="120"/>
      <c r="M99" s="120"/>
    </row>
    <row r="100" spans="1:13" x14ac:dyDescent="0.25">
      <c r="A100" s="167" t="s">
        <v>3</v>
      </c>
      <c r="B100" s="163" t="s">
        <v>248</v>
      </c>
      <c r="C100" s="168" t="s">
        <v>249</v>
      </c>
      <c r="D100" s="267">
        <f>SUM('KIADÁSOK ÖNK'!D100)</f>
        <v>0</v>
      </c>
      <c r="E100" s="267">
        <f>SUM('KIADÁSOK TÁRSULÁS'!D100)</f>
        <v>0</v>
      </c>
      <c r="F100" s="267">
        <f>SUM('KIADÁSOK ÓVODA'!D100)</f>
        <v>0</v>
      </c>
      <c r="G100" s="267">
        <f t="shared" si="2"/>
        <v>0</v>
      </c>
      <c r="H100" s="151"/>
      <c r="I100" s="151"/>
      <c r="J100" s="118"/>
      <c r="K100" s="118"/>
      <c r="L100" s="120"/>
      <c r="M100" s="120"/>
    </row>
    <row r="101" spans="1:13" x14ac:dyDescent="0.25">
      <c r="A101" s="167" t="s">
        <v>6</v>
      </c>
      <c r="B101" s="163" t="s">
        <v>250</v>
      </c>
      <c r="C101" s="168" t="s">
        <v>251</v>
      </c>
      <c r="D101" s="267">
        <f>SUM('KIADÁSOK ÖNK'!D101)</f>
        <v>0</v>
      </c>
      <c r="E101" s="267">
        <f>SUM('KIADÁSOK TÁRSULÁS'!D101)</f>
        <v>0</v>
      </c>
      <c r="F101" s="267">
        <f>SUM('KIADÁSOK ÓVODA'!D101)</f>
        <v>0</v>
      </c>
      <c r="G101" s="267">
        <f t="shared" ref="G101:G119" si="3">SUM(D101:F101)</f>
        <v>0</v>
      </c>
      <c r="H101" s="151"/>
      <c r="I101" s="151"/>
      <c r="J101" s="118"/>
      <c r="K101" s="118"/>
      <c r="L101" s="120"/>
      <c r="M101" s="120"/>
    </row>
    <row r="102" spans="1:13" x14ac:dyDescent="0.25">
      <c r="A102" s="167" t="s">
        <v>9</v>
      </c>
      <c r="B102" s="163" t="s">
        <v>252</v>
      </c>
      <c r="C102" s="168" t="s">
        <v>253</v>
      </c>
      <c r="D102" s="267">
        <f>SUM('KIADÁSOK ÖNK'!D102)</f>
        <v>0</v>
      </c>
      <c r="E102" s="267">
        <f>SUM('KIADÁSOK TÁRSULÁS'!D102)</f>
        <v>0</v>
      </c>
      <c r="F102" s="267">
        <f>SUM('KIADÁSOK ÓVODA'!D102)</f>
        <v>0</v>
      </c>
      <c r="G102" s="267">
        <f t="shared" si="3"/>
        <v>0</v>
      </c>
      <c r="H102" s="151"/>
      <c r="I102" s="151"/>
      <c r="J102" s="118"/>
      <c r="K102" s="118"/>
      <c r="L102" s="120"/>
      <c r="M102" s="120"/>
    </row>
    <row r="103" spans="1:13" x14ac:dyDescent="0.25">
      <c r="A103" s="167" t="s">
        <v>12</v>
      </c>
      <c r="B103" s="169" t="s">
        <v>254</v>
      </c>
      <c r="C103" s="170" t="s">
        <v>255</v>
      </c>
      <c r="D103" s="267">
        <f>SUM('KIADÁSOK ÖNK'!D103)</f>
        <v>0</v>
      </c>
      <c r="E103" s="267">
        <f>SUM('KIADÁSOK TÁRSULÁS'!D103)</f>
        <v>0</v>
      </c>
      <c r="F103" s="267">
        <f>SUM('KIADÁSOK ÓVODA'!D103)</f>
        <v>0</v>
      </c>
      <c r="G103" s="267">
        <f t="shared" si="3"/>
        <v>0</v>
      </c>
      <c r="H103" s="151"/>
      <c r="I103" s="151"/>
      <c r="J103" s="118"/>
      <c r="K103" s="118"/>
      <c r="L103" s="120"/>
      <c r="M103" s="120"/>
    </row>
    <row r="104" spans="1:13" x14ac:dyDescent="0.25">
      <c r="A104" s="167" t="s">
        <v>15</v>
      </c>
      <c r="B104" s="163" t="s">
        <v>256</v>
      </c>
      <c r="C104" s="168" t="s">
        <v>257</v>
      </c>
      <c r="D104" s="267">
        <f>SUM('KIADÁSOK ÖNK'!D104)</f>
        <v>0</v>
      </c>
      <c r="E104" s="267">
        <f>SUM('KIADÁSOK TÁRSULÁS'!D104)</f>
        <v>0</v>
      </c>
      <c r="F104" s="267">
        <f>SUM('KIADÁSOK ÓVODA'!D104)</f>
        <v>0</v>
      </c>
      <c r="G104" s="267">
        <f t="shared" si="3"/>
        <v>0</v>
      </c>
      <c r="H104" s="151"/>
      <c r="I104" s="151"/>
      <c r="J104" s="118"/>
      <c r="K104" s="118"/>
      <c r="L104" s="120"/>
      <c r="M104" s="120"/>
    </row>
    <row r="105" spans="1:13" x14ac:dyDescent="0.25">
      <c r="A105" s="167" t="s">
        <v>18</v>
      </c>
      <c r="B105" s="163" t="s">
        <v>258</v>
      </c>
      <c r="C105" s="168" t="s">
        <v>259</v>
      </c>
      <c r="D105" s="267">
        <f>SUM('KIADÁSOK ÖNK'!D105)</f>
        <v>0</v>
      </c>
      <c r="E105" s="267">
        <f>SUM('KIADÁSOK TÁRSULÁS'!D105)</f>
        <v>0</v>
      </c>
      <c r="F105" s="267">
        <f>SUM('KIADÁSOK ÓVODA'!D105)</f>
        <v>0</v>
      </c>
      <c r="G105" s="267">
        <f t="shared" si="3"/>
        <v>0</v>
      </c>
      <c r="H105" s="151"/>
      <c r="I105" s="151"/>
      <c r="J105" s="118"/>
      <c r="K105" s="118"/>
      <c r="L105" s="120"/>
      <c r="M105" s="120"/>
    </row>
    <row r="106" spans="1:13" x14ac:dyDescent="0.25">
      <c r="A106" s="167" t="s">
        <v>21</v>
      </c>
      <c r="B106" s="163" t="s">
        <v>260</v>
      </c>
      <c r="C106" s="168" t="s">
        <v>261</v>
      </c>
      <c r="D106" s="267">
        <f>SUM('KIADÁSOK ÖNK'!D106)</f>
        <v>0</v>
      </c>
      <c r="E106" s="267">
        <f>SUM('KIADÁSOK TÁRSULÁS'!D106)</f>
        <v>0</v>
      </c>
      <c r="F106" s="267">
        <f>SUM('KIADÁSOK ÓVODA'!D106)</f>
        <v>0</v>
      </c>
      <c r="G106" s="267">
        <f t="shared" si="3"/>
        <v>0</v>
      </c>
      <c r="H106" s="151"/>
      <c r="I106" s="151"/>
      <c r="J106" s="118"/>
      <c r="K106" s="118"/>
      <c r="L106" s="120"/>
      <c r="M106" s="120"/>
    </row>
    <row r="107" spans="1:13" x14ac:dyDescent="0.25">
      <c r="A107" s="167" t="s">
        <v>24</v>
      </c>
      <c r="B107" s="163" t="s">
        <v>262</v>
      </c>
      <c r="C107" s="168" t="s">
        <v>263</v>
      </c>
      <c r="D107" s="267">
        <f>SUM('KIADÁSOK ÖNK'!D107)</f>
        <v>0</v>
      </c>
      <c r="E107" s="267">
        <f>SUM('KIADÁSOK TÁRSULÁS'!D107)</f>
        <v>0</v>
      </c>
      <c r="F107" s="267">
        <f>SUM('KIADÁSOK ÓVODA'!D107)</f>
        <v>0</v>
      </c>
      <c r="G107" s="267">
        <f t="shared" si="3"/>
        <v>0</v>
      </c>
      <c r="H107" s="151"/>
      <c r="I107" s="151"/>
      <c r="J107" s="118"/>
      <c r="K107" s="118"/>
      <c r="L107" s="120"/>
      <c r="M107" s="120"/>
    </row>
    <row r="108" spans="1:13" x14ac:dyDescent="0.25">
      <c r="A108" s="167" t="s">
        <v>27</v>
      </c>
      <c r="B108" s="163" t="s">
        <v>264</v>
      </c>
      <c r="C108" s="168" t="s">
        <v>265</v>
      </c>
      <c r="D108" s="267">
        <f>SUM('KIADÁSOK ÖNK'!D108)</f>
        <v>0</v>
      </c>
      <c r="E108" s="267">
        <f>SUM('KIADÁSOK TÁRSULÁS'!D108)</f>
        <v>0</v>
      </c>
      <c r="F108" s="267">
        <f>SUM('KIADÁSOK ÓVODA'!D108)</f>
        <v>0</v>
      </c>
      <c r="G108" s="267">
        <f t="shared" si="3"/>
        <v>0</v>
      </c>
      <c r="H108" s="151"/>
      <c r="I108" s="151"/>
      <c r="J108" s="118"/>
      <c r="K108" s="118"/>
      <c r="L108" s="120"/>
      <c r="M108" s="120"/>
    </row>
    <row r="109" spans="1:13" x14ac:dyDescent="0.25">
      <c r="A109" s="167">
        <v>10</v>
      </c>
      <c r="B109" s="163" t="s">
        <v>266</v>
      </c>
      <c r="C109" s="168" t="s">
        <v>267</v>
      </c>
      <c r="D109" s="267">
        <f>SUM('KIADÁSOK ÖNK'!D109)</f>
        <v>0</v>
      </c>
      <c r="E109" s="267">
        <f>SUM('KIADÁSOK TÁRSULÁS'!D109)</f>
        <v>0</v>
      </c>
      <c r="F109" s="267">
        <f>SUM('KIADÁSOK ÓVODA'!D109)</f>
        <v>0</v>
      </c>
      <c r="G109" s="267">
        <f t="shared" si="3"/>
        <v>0</v>
      </c>
      <c r="H109" s="151"/>
      <c r="I109" s="151"/>
      <c r="J109" s="118"/>
      <c r="K109" s="118"/>
      <c r="L109" s="120"/>
      <c r="M109" s="120"/>
    </row>
    <row r="110" spans="1:13" x14ac:dyDescent="0.25">
      <c r="A110" s="167">
        <v>11</v>
      </c>
      <c r="B110" s="169" t="s">
        <v>268</v>
      </c>
      <c r="C110" s="170" t="s">
        <v>269</v>
      </c>
      <c r="D110" s="267">
        <f>SUM('KIADÁSOK ÖNK'!D110)</f>
        <v>0</v>
      </c>
      <c r="E110" s="267">
        <f>SUM('KIADÁSOK TÁRSULÁS'!D110)</f>
        <v>0</v>
      </c>
      <c r="F110" s="267">
        <f>SUM('KIADÁSOK ÓVODA'!D110)</f>
        <v>0</v>
      </c>
      <c r="G110" s="267">
        <f t="shared" si="3"/>
        <v>0</v>
      </c>
      <c r="H110" s="151"/>
      <c r="I110" s="151"/>
      <c r="J110" s="118"/>
      <c r="K110" s="118"/>
      <c r="L110" s="120"/>
      <c r="M110" s="120"/>
    </row>
    <row r="111" spans="1:13" x14ac:dyDescent="0.25">
      <c r="A111" s="167">
        <v>12</v>
      </c>
      <c r="B111" s="169" t="s">
        <v>270</v>
      </c>
      <c r="C111" s="170" t="s">
        <v>271</v>
      </c>
      <c r="D111" s="267">
        <f>SUM('KIADÁSOK ÖNK'!D111)</f>
        <v>0</v>
      </c>
      <c r="E111" s="267">
        <f>SUM('KIADÁSOK TÁRSULÁS'!D111)</f>
        <v>0</v>
      </c>
      <c r="F111" s="267">
        <f>SUM('KIADÁSOK ÓVODA'!D111)</f>
        <v>0</v>
      </c>
      <c r="G111" s="267">
        <f t="shared" si="3"/>
        <v>0</v>
      </c>
      <c r="H111" s="151"/>
      <c r="I111" s="151"/>
      <c r="J111" s="118"/>
      <c r="K111" s="118"/>
      <c r="L111" s="120"/>
      <c r="M111" s="120"/>
    </row>
    <row r="112" spans="1:13" x14ac:dyDescent="0.25">
      <c r="A112" s="167">
        <v>13</v>
      </c>
      <c r="B112" s="169" t="s">
        <v>272</v>
      </c>
      <c r="C112" s="170" t="s">
        <v>273</v>
      </c>
      <c r="D112" s="267">
        <f>SUM('KIADÁSOK ÖNK'!D112)</f>
        <v>2629493</v>
      </c>
      <c r="E112" s="267">
        <f>SUM('KIADÁSOK TÁRSULÁS'!D112)</f>
        <v>0</v>
      </c>
      <c r="F112" s="267">
        <f>SUM('KIADÁSOK ÓVODA'!D112)</f>
        <v>0</v>
      </c>
      <c r="G112" s="267">
        <f t="shared" si="3"/>
        <v>2629493</v>
      </c>
      <c r="H112" s="151"/>
      <c r="I112" s="151"/>
      <c r="J112" s="118"/>
      <c r="K112" s="118"/>
      <c r="L112" s="120"/>
      <c r="M112" s="120"/>
    </row>
    <row r="113" spans="1:13" x14ac:dyDescent="0.25">
      <c r="A113" s="167">
        <v>14</v>
      </c>
      <c r="B113" s="171" t="s">
        <v>274</v>
      </c>
      <c r="C113" s="172" t="s">
        <v>275</v>
      </c>
      <c r="D113" s="365">
        <f>SUM('KIADÁSOK ÖNK'!D113)</f>
        <v>23938271</v>
      </c>
      <c r="E113" s="267">
        <f>SUM('KIADÁSOK TÁRSULÁS'!D113)</f>
        <v>68026305</v>
      </c>
      <c r="F113" s="267">
        <f>SUM('KIADÁSOK ÓVODA'!D113)</f>
        <v>0</v>
      </c>
      <c r="G113" s="365">
        <f t="shared" si="3"/>
        <v>91964576</v>
      </c>
      <c r="H113" s="173"/>
      <c r="I113" s="151"/>
      <c r="J113" s="118"/>
      <c r="K113" s="118"/>
      <c r="L113" s="120"/>
      <c r="M113" s="120"/>
    </row>
    <row r="114" spans="1:13" x14ac:dyDescent="0.25">
      <c r="A114" s="167">
        <v>15</v>
      </c>
      <c r="B114" s="169" t="s">
        <v>276</v>
      </c>
      <c r="C114" s="170" t="s">
        <v>277</v>
      </c>
      <c r="D114" s="267">
        <f>SUM('KIADÁSOK ÖNK'!D114)</f>
        <v>0</v>
      </c>
      <c r="E114" s="267">
        <f>SUM('KIADÁSOK TÁRSULÁS'!D114)</f>
        <v>0</v>
      </c>
      <c r="F114" s="267">
        <f>SUM('KIADÁSOK ÓVODA'!D114)</f>
        <v>0</v>
      </c>
      <c r="G114" s="267">
        <f t="shared" si="3"/>
        <v>0</v>
      </c>
      <c r="H114" s="151"/>
      <c r="I114" s="151"/>
      <c r="J114" s="118"/>
      <c r="K114" s="118"/>
      <c r="L114" s="120"/>
      <c r="M114" s="120"/>
    </row>
    <row r="115" spans="1:13" x14ac:dyDescent="0.25">
      <c r="A115" s="167">
        <v>16</v>
      </c>
      <c r="B115" s="169" t="s">
        <v>278</v>
      </c>
      <c r="C115" s="170" t="s">
        <v>279</v>
      </c>
      <c r="D115" s="267">
        <f>SUM('KIADÁSOK ÖNK'!D115)</f>
        <v>0</v>
      </c>
      <c r="E115" s="267">
        <f>SUM('KIADÁSOK TÁRSULÁS'!D115)</f>
        <v>0</v>
      </c>
      <c r="F115" s="267">
        <f>SUM('KIADÁSOK ÓVODA'!D115)</f>
        <v>0</v>
      </c>
      <c r="G115" s="267">
        <f t="shared" si="3"/>
        <v>0</v>
      </c>
      <c r="H115" s="151"/>
      <c r="I115" s="151"/>
      <c r="J115" s="118"/>
      <c r="K115" s="118"/>
      <c r="L115" s="120"/>
      <c r="M115" s="120"/>
    </row>
    <row r="116" spans="1:13" x14ac:dyDescent="0.25">
      <c r="A116" s="167">
        <v>17</v>
      </c>
      <c r="B116" s="169" t="s">
        <v>280</v>
      </c>
      <c r="C116" s="170" t="s">
        <v>281</v>
      </c>
      <c r="D116" s="267">
        <f>SUM('KIADÁSOK ÖNK'!D116)</f>
        <v>389583</v>
      </c>
      <c r="E116" s="267">
        <f>SUM('KIADÁSOK TÁRSULÁS'!D116)</f>
        <v>0</v>
      </c>
      <c r="F116" s="267">
        <f>SUM('KIADÁSOK ÓVODA'!D116)</f>
        <v>0</v>
      </c>
      <c r="G116" s="267">
        <f t="shared" si="3"/>
        <v>389583</v>
      </c>
      <c r="H116" s="151"/>
      <c r="I116" s="151"/>
      <c r="J116" s="118"/>
      <c r="K116" s="118"/>
      <c r="L116" s="120"/>
      <c r="M116" s="120"/>
    </row>
    <row r="117" spans="1:13" x14ac:dyDescent="0.25">
      <c r="A117" s="167">
        <v>18</v>
      </c>
      <c r="B117" s="163" t="s">
        <v>282</v>
      </c>
      <c r="C117" s="168" t="s">
        <v>283</v>
      </c>
      <c r="D117" s="267">
        <f>SUM('KIADÁSOK ÖNK'!D117)</f>
        <v>0</v>
      </c>
      <c r="E117" s="267">
        <f>SUM('KIADÁSOK TÁRSULÁS'!D117)</f>
        <v>0</v>
      </c>
      <c r="F117" s="267">
        <f>SUM('KIADÁSOK ÓVODA'!D117)</f>
        <v>0</v>
      </c>
      <c r="G117" s="267">
        <f t="shared" si="3"/>
        <v>0</v>
      </c>
      <c r="H117" s="151"/>
      <c r="I117" s="151"/>
      <c r="J117" s="118"/>
      <c r="K117" s="118"/>
      <c r="L117" s="120"/>
      <c r="M117" s="120"/>
    </row>
    <row r="118" spans="1:13" x14ac:dyDescent="0.25">
      <c r="A118" s="167">
        <v>19</v>
      </c>
      <c r="B118" s="163" t="s">
        <v>284</v>
      </c>
      <c r="C118" s="168" t="s">
        <v>285</v>
      </c>
      <c r="D118" s="267">
        <f>SUM('KIADÁSOK ÖNK'!D118)</f>
        <v>0</v>
      </c>
      <c r="E118" s="267">
        <f>SUM('KIADÁSOK TÁRSULÁS'!D118)</f>
        <v>0</v>
      </c>
      <c r="F118" s="267">
        <f>SUM('KIADÁSOK ÓVODA'!D118)</f>
        <v>0</v>
      </c>
      <c r="G118" s="267">
        <f t="shared" si="3"/>
        <v>0</v>
      </c>
      <c r="H118" s="151"/>
      <c r="I118" s="151"/>
      <c r="J118" s="118"/>
      <c r="K118" s="118"/>
      <c r="L118" s="120"/>
      <c r="M118" s="120"/>
    </row>
    <row r="119" spans="1:13" x14ac:dyDescent="0.25">
      <c r="A119" s="167">
        <v>20</v>
      </c>
      <c r="B119" s="169" t="s">
        <v>286</v>
      </c>
      <c r="C119" s="170" t="s">
        <v>287</v>
      </c>
      <c r="D119" s="267">
        <f>SUM('KIADÁSOK ÖNK'!D119)</f>
        <v>0</v>
      </c>
      <c r="E119" s="267">
        <f>SUM('KIADÁSOK TÁRSULÁS'!D119)</f>
        <v>0</v>
      </c>
      <c r="F119" s="267">
        <f>SUM('KIADÁSOK ÓVODA'!D119)</f>
        <v>0</v>
      </c>
      <c r="G119" s="267">
        <f t="shared" si="3"/>
        <v>0</v>
      </c>
      <c r="H119" s="151"/>
      <c r="I119" s="151"/>
      <c r="J119" s="118"/>
      <c r="K119" s="118"/>
      <c r="L119" s="120"/>
      <c r="M119" s="120"/>
    </row>
    <row r="120" spans="1:13" x14ac:dyDescent="0.25">
      <c r="A120" s="167">
        <v>21</v>
      </c>
      <c r="B120" s="174" t="s">
        <v>288</v>
      </c>
      <c r="C120" s="175" t="s">
        <v>289</v>
      </c>
      <c r="D120" s="245">
        <f>SUM('KIADÁSOK ÖNK'!D120)</f>
        <v>26957347</v>
      </c>
      <c r="E120" s="245">
        <f>SUM(E103+E110+E111+E112+E114+E115+E116+E119)</f>
        <v>0</v>
      </c>
      <c r="F120" s="245">
        <f>SUM(F103+F110+F111+F112+F114+F115+F116+F119)</f>
        <v>0</v>
      </c>
      <c r="G120" s="245">
        <f>SUM(G103+G110+G111+G112+G114+G115+G116+G119)</f>
        <v>3019076</v>
      </c>
      <c r="H120" s="151"/>
      <c r="I120" s="151"/>
      <c r="J120" s="118"/>
      <c r="K120" s="118"/>
      <c r="L120" s="120"/>
      <c r="M120" s="120"/>
    </row>
    <row r="121" spans="1:13" x14ac:dyDescent="0.25">
      <c r="A121" s="167">
        <v>22</v>
      </c>
      <c r="B121" s="163" t="s">
        <v>290</v>
      </c>
      <c r="C121" s="168" t="s">
        <v>291</v>
      </c>
      <c r="D121" s="267">
        <f>SUM('KIADÁSOK ÖNK'!D121)</f>
        <v>0</v>
      </c>
      <c r="E121" s="267">
        <f>SUM('KIADÁSOK TÁRSULÁS'!D121)</f>
        <v>0</v>
      </c>
      <c r="F121" s="267">
        <f>SUM('KIADÁSOK ÓVODA'!D121)</f>
        <v>0</v>
      </c>
      <c r="G121" s="267">
        <f t="shared" ref="G121:G128" si="4">SUM(D121:F121)</f>
        <v>0</v>
      </c>
      <c r="H121" s="151"/>
      <c r="I121" s="151"/>
      <c r="J121" s="118"/>
      <c r="K121" s="118"/>
      <c r="L121" s="120"/>
      <c r="M121" s="120"/>
    </row>
    <row r="122" spans="1:13" x14ac:dyDescent="0.25">
      <c r="A122" s="167">
        <v>23</v>
      </c>
      <c r="B122" s="163" t="s">
        <v>292</v>
      </c>
      <c r="C122" s="168" t="s">
        <v>293</v>
      </c>
      <c r="D122" s="267">
        <f>SUM('KIADÁSOK ÖNK'!D122)</f>
        <v>0</v>
      </c>
      <c r="E122" s="267">
        <f>SUM('KIADÁSOK TÁRSULÁS'!D122)</f>
        <v>0</v>
      </c>
      <c r="F122" s="267">
        <f>SUM('KIADÁSOK ÓVODA'!D122)</f>
        <v>0</v>
      </c>
      <c r="G122" s="267">
        <f t="shared" si="4"/>
        <v>0</v>
      </c>
      <c r="H122" s="151"/>
      <c r="I122" s="151"/>
      <c r="J122" s="118"/>
      <c r="K122" s="118"/>
      <c r="L122" s="120"/>
      <c r="M122" s="120"/>
    </row>
    <row r="123" spans="1:13" x14ac:dyDescent="0.25">
      <c r="A123" s="167">
        <v>24</v>
      </c>
      <c r="B123" s="163" t="s">
        <v>294</v>
      </c>
      <c r="C123" s="168" t="s">
        <v>295</v>
      </c>
      <c r="D123" s="267">
        <f>SUM('KIADÁSOK ÖNK'!D123)</f>
        <v>0</v>
      </c>
      <c r="E123" s="267">
        <f>SUM('KIADÁSOK TÁRSULÁS'!D123)</f>
        <v>0</v>
      </c>
      <c r="F123" s="267">
        <f>SUM('KIADÁSOK ÓVODA'!D123)</f>
        <v>0</v>
      </c>
      <c r="G123" s="267">
        <f t="shared" si="4"/>
        <v>0</v>
      </c>
      <c r="H123" s="151"/>
      <c r="I123" s="151"/>
      <c r="J123" s="118"/>
      <c r="K123" s="118"/>
      <c r="L123" s="120"/>
      <c r="M123" s="120"/>
    </row>
    <row r="124" spans="1:13" ht="25.5" x14ac:dyDescent="0.25">
      <c r="A124" s="167">
        <v>25</v>
      </c>
      <c r="B124" s="163" t="s">
        <v>296</v>
      </c>
      <c r="C124" s="168" t="s">
        <v>297</v>
      </c>
      <c r="D124" s="267">
        <f>SUM('KIADÁSOK ÖNK'!D124)</f>
        <v>0</v>
      </c>
      <c r="E124" s="267">
        <f>SUM('KIADÁSOK TÁRSULÁS'!D124)</f>
        <v>0</v>
      </c>
      <c r="F124" s="267">
        <f>SUM('KIADÁSOK ÓVODA'!D124)</f>
        <v>0</v>
      </c>
      <c r="G124" s="267">
        <f t="shared" si="4"/>
        <v>0</v>
      </c>
      <c r="H124" s="151"/>
      <c r="I124" s="151"/>
      <c r="J124" s="118"/>
      <c r="K124" s="118"/>
      <c r="L124" s="120"/>
      <c r="M124" s="120"/>
    </row>
    <row r="125" spans="1:13" x14ac:dyDescent="0.25">
      <c r="A125" s="167">
        <v>26</v>
      </c>
      <c r="B125" s="163" t="s">
        <v>298</v>
      </c>
      <c r="C125" s="168" t="s">
        <v>299</v>
      </c>
      <c r="D125" s="267">
        <f>SUM('KIADÁSOK ÖNK'!D125)</f>
        <v>0</v>
      </c>
      <c r="E125" s="267">
        <f>SUM('KIADÁSOK TÁRSULÁS'!D125)</f>
        <v>0</v>
      </c>
      <c r="F125" s="267">
        <f>SUM('KIADÁSOK ÓVODA'!D125)</f>
        <v>0</v>
      </c>
      <c r="G125" s="267">
        <f t="shared" si="4"/>
        <v>0</v>
      </c>
      <c r="H125" s="151"/>
      <c r="I125" s="151"/>
      <c r="J125" s="118"/>
      <c r="K125" s="118"/>
      <c r="L125" s="120"/>
      <c r="M125" s="120"/>
    </row>
    <row r="126" spans="1:13" x14ac:dyDescent="0.25">
      <c r="A126" s="167">
        <v>27</v>
      </c>
      <c r="B126" s="174" t="s">
        <v>300</v>
      </c>
      <c r="C126" s="175" t="s">
        <v>301</v>
      </c>
      <c r="D126" s="267">
        <f>SUM('KIADÁSOK ÖNK'!D126)</f>
        <v>0</v>
      </c>
      <c r="E126" s="267">
        <f>SUM('KIADÁSOK TÁRSULÁS'!D126)</f>
        <v>0</v>
      </c>
      <c r="F126" s="267">
        <f>SUM('KIADÁSOK ÓVODA'!D126)</f>
        <v>0</v>
      </c>
      <c r="G126" s="267">
        <f t="shared" si="4"/>
        <v>0</v>
      </c>
      <c r="H126" s="151"/>
      <c r="I126" s="151"/>
      <c r="J126" s="118"/>
      <c r="K126" s="118"/>
      <c r="L126" s="120"/>
      <c r="M126" s="120"/>
    </row>
    <row r="127" spans="1:13" x14ac:dyDescent="0.25">
      <c r="A127" s="167">
        <v>28</v>
      </c>
      <c r="B127" s="174" t="s">
        <v>302</v>
      </c>
      <c r="C127" s="175" t="s">
        <v>303</v>
      </c>
      <c r="D127" s="267">
        <f>SUM('KIADÁSOK ÖNK'!D127)</f>
        <v>0</v>
      </c>
      <c r="E127" s="267">
        <f>SUM('KIADÁSOK TÁRSULÁS'!D127)</f>
        <v>0</v>
      </c>
      <c r="F127" s="267">
        <f>SUM('KIADÁSOK ÓVODA'!D127)</f>
        <v>0</v>
      </c>
      <c r="G127" s="267">
        <f t="shared" si="4"/>
        <v>0</v>
      </c>
      <c r="H127" s="151"/>
      <c r="I127" s="151"/>
      <c r="J127" s="118"/>
      <c r="K127" s="118"/>
      <c r="L127" s="120"/>
      <c r="M127" s="120"/>
    </row>
    <row r="128" spans="1:13" x14ac:dyDescent="0.25">
      <c r="A128" s="167">
        <v>29</v>
      </c>
      <c r="B128" s="174" t="s">
        <v>304</v>
      </c>
      <c r="C128" s="175" t="s">
        <v>305</v>
      </c>
      <c r="D128" s="267">
        <f>SUM('KIADÁSOK ÖNK'!D128)</f>
        <v>0</v>
      </c>
      <c r="E128" s="267">
        <f>SUM('KIADÁSOK TÁRSULÁS'!D128)</f>
        <v>0</v>
      </c>
      <c r="F128" s="267">
        <f>SUM('KIADÁSOK ÓVODA'!D128)</f>
        <v>0</v>
      </c>
      <c r="G128" s="267">
        <f t="shared" si="4"/>
        <v>0</v>
      </c>
      <c r="H128" s="151"/>
      <c r="I128" s="151"/>
      <c r="J128" s="118"/>
      <c r="K128" s="118"/>
      <c r="L128" s="120"/>
      <c r="M128" s="120"/>
    </row>
    <row r="129" spans="1:13" ht="22.5" customHeight="1" x14ac:dyDescent="0.25">
      <c r="A129" s="177">
        <v>30</v>
      </c>
      <c r="B129" s="435" t="s">
        <v>306</v>
      </c>
      <c r="C129" s="436" t="s">
        <v>307</v>
      </c>
      <c r="D129" s="414">
        <f>SUM('KIADÁSOK ÖNK'!D129)</f>
        <v>26957347</v>
      </c>
      <c r="E129" s="415">
        <f>SUM('KIADÁSOK TÁRSULÁS'!D129)</f>
        <v>68026305</v>
      </c>
      <c r="F129" s="415">
        <f>SUM('KIADÁSOK ÓVODA'!D129)</f>
        <v>0</v>
      </c>
      <c r="G129" s="414">
        <f>SUM(G120+G126+G127+G128)</f>
        <v>3019076</v>
      </c>
      <c r="H129" s="151"/>
      <c r="I129" s="151"/>
      <c r="J129" s="118"/>
      <c r="K129" s="118"/>
      <c r="L129" s="120"/>
      <c r="M129" s="120"/>
    </row>
    <row r="130" spans="1:13" ht="26.25" customHeight="1" x14ac:dyDescent="0.25">
      <c r="A130" s="180">
        <v>31</v>
      </c>
      <c r="B130" s="418" t="s">
        <v>308</v>
      </c>
      <c r="C130" s="419"/>
      <c r="D130" s="420">
        <f>SUM('KIADÁSOK ÖNK'!D130)</f>
        <v>334737603</v>
      </c>
      <c r="E130" s="416">
        <f>SUM('KIADÁSOK TÁRSULÁS'!D130)</f>
        <v>68130399</v>
      </c>
      <c r="F130" s="416">
        <f>SUM('KIADÁSOK ÓVODA'!D130)</f>
        <v>92380652</v>
      </c>
      <c r="G130" s="420">
        <f>SUM(G129+G99)</f>
        <v>403284078</v>
      </c>
      <c r="H130" s="151"/>
      <c r="I130" s="151"/>
      <c r="J130" s="118"/>
      <c r="K130" s="118"/>
      <c r="L130" s="120"/>
      <c r="M130" s="120"/>
    </row>
    <row r="131" spans="1:13" x14ac:dyDescent="0.25">
      <c r="A131" s="180"/>
      <c r="B131" s="216" t="s">
        <v>528</v>
      </c>
      <c r="C131" s="181"/>
      <c r="D131" s="267">
        <f>SUM('KIADÁSOK ÖNK'!D131)</f>
        <v>235625970</v>
      </c>
      <c r="E131" s="267">
        <f>SUM('KIADÁSOK TÁRSULÁS'!D131)</f>
        <v>68130399</v>
      </c>
      <c r="F131" s="267">
        <f>SUM('KIADÁSOK ÓVODA'!D131)</f>
        <v>92380652</v>
      </c>
      <c r="G131" s="267">
        <f>SUM(D131:F131)</f>
        <v>396137021</v>
      </c>
      <c r="H131" s="182"/>
      <c r="I131" s="151"/>
      <c r="J131" s="118"/>
      <c r="K131" s="118"/>
      <c r="L131" s="120"/>
      <c r="M131" s="120"/>
    </row>
    <row r="132" spans="1:13" x14ac:dyDescent="0.25">
      <c r="A132" s="180"/>
      <c r="B132" s="216" t="s">
        <v>529</v>
      </c>
      <c r="C132" s="181"/>
      <c r="D132" s="267">
        <f>SUM('KIADÁSOK ÖNK'!D132)</f>
        <v>99111633</v>
      </c>
      <c r="E132" s="267">
        <f>SUM('KIADÁSOK TÁRSULÁS'!D132)</f>
        <v>0</v>
      </c>
      <c r="F132" s="267">
        <f>SUM('KIADÁSOK ÓVODA'!D132)</f>
        <v>0</v>
      </c>
      <c r="G132" s="267">
        <f>SUM(D132:F132)</f>
        <v>99111633</v>
      </c>
      <c r="H132" s="182"/>
      <c r="I132" s="151"/>
      <c r="J132" s="118"/>
      <c r="K132" s="118"/>
      <c r="L132" s="120"/>
      <c r="M132" s="120"/>
    </row>
    <row r="133" spans="1:13" ht="21" customHeight="1" x14ac:dyDescent="0.25">
      <c r="A133" s="180"/>
      <c r="B133" s="214" t="s">
        <v>526</v>
      </c>
      <c r="C133" s="215"/>
      <c r="D133" s="346">
        <f>SUM('KIADÁSOK ÖNK'!D133)</f>
        <v>66984284</v>
      </c>
      <c r="E133" s="267">
        <f>SUM('KIADÁSOK TÁRSULÁS'!D133)</f>
        <v>0</v>
      </c>
      <c r="F133" s="267">
        <f>SUM('KIADÁSOK ÓVODA'!D133)</f>
        <v>0</v>
      </c>
      <c r="G133" s="346">
        <f>SUM(D133:F133)</f>
        <v>66984284</v>
      </c>
      <c r="H133" s="182"/>
      <c r="I133" s="151"/>
      <c r="J133" s="118"/>
      <c r="K133" s="118"/>
      <c r="L133" s="120"/>
      <c r="M133" s="120"/>
    </row>
    <row r="134" spans="1:13" ht="22.5" customHeight="1" x14ac:dyDescent="0.25">
      <c r="A134" s="180"/>
      <c r="B134" s="214" t="s">
        <v>527</v>
      </c>
      <c r="C134" s="215"/>
      <c r="D134" s="346">
        <f>SUM('KIADÁSOK ÖNK'!D134)</f>
        <v>-66984284</v>
      </c>
      <c r="E134" s="267">
        <f>SUM('KIADÁSOK TÁRSULÁS'!D134)</f>
        <v>0</v>
      </c>
      <c r="F134" s="267">
        <f>SUM('KIADÁSOK ÓVODA'!D134)</f>
        <v>0</v>
      </c>
      <c r="G134" s="346">
        <f>SUM(D134:F134)</f>
        <v>-66984284</v>
      </c>
      <c r="H134" s="182"/>
      <c r="I134" s="151"/>
      <c r="J134" s="118"/>
      <c r="K134" s="118"/>
      <c r="L134" s="120"/>
      <c r="M134" s="120"/>
    </row>
    <row r="135" spans="1:13" x14ac:dyDescent="0.25">
      <c r="A135" s="183"/>
      <c r="B135" s="184"/>
      <c r="C135" s="185"/>
      <c r="D135" s="352"/>
      <c r="E135" s="352"/>
      <c r="F135" s="352"/>
      <c r="G135" s="352"/>
      <c r="H135" s="182"/>
      <c r="I135" s="151"/>
      <c r="J135" s="118"/>
      <c r="K135" s="118"/>
      <c r="L135" s="120"/>
      <c r="M135" s="120"/>
    </row>
    <row r="136" spans="1:13" x14ac:dyDescent="0.25">
      <c r="A136" s="186"/>
      <c r="B136" s="187"/>
      <c r="C136" s="187"/>
      <c r="D136" s="353"/>
      <c r="E136" s="353"/>
      <c r="F136" s="353"/>
      <c r="G136" s="353"/>
      <c r="H136" s="182"/>
      <c r="I136" s="151"/>
      <c r="J136" s="118"/>
      <c r="K136" s="118"/>
      <c r="L136" s="120"/>
      <c r="M136" s="120"/>
    </row>
    <row r="137" spans="1:13" x14ac:dyDescent="0.25">
      <c r="A137" s="186"/>
      <c r="B137" s="187"/>
      <c r="C137" s="187"/>
      <c r="D137" s="353">
        <f>SUM(BEVÉTELEK!D103)</f>
        <v>334737603</v>
      </c>
      <c r="E137" s="353">
        <f>SUM(BEVÉTELEK!E103)</f>
        <v>68130399</v>
      </c>
      <c r="F137" s="353">
        <f>SUM(BEVÉTELEK!F103)</f>
        <v>92380652</v>
      </c>
      <c r="G137" s="353">
        <f>SUM(BEVÉTELEK!G103)</f>
        <v>359196044</v>
      </c>
      <c r="H137" s="182"/>
      <c r="I137" s="151"/>
      <c r="J137" s="118"/>
      <c r="K137" s="118"/>
      <c r="L137" s="120"/>
      <c r="M137" s="120"/>
    </row>
    <row r="138" spans="1:13" x14ac:dyDescent="0.25">
      <c r="A138" s="186"/>
      <c r="B138" s="187"/>
      <c r="C138" s="187"/>
      <c r="D138" s="353">
        <f>SUM(D130-D137)</f>
        <v>0</v>
      </c>
      <c r="E138" s="353">
        <f>SUM(E130-E137)</f>
        <v>0</v>
      </c>
      <c r="F138" s="353">
        <f>SUM(F130-F137)</f>
        <v>0</v>
      </c>
      <c r="G138" s="353">
        <f>SUM(G130-G137)</f>
        <v>44088034</v>
      </c>
      <c r="H138" s="182"/>
      <c r="I138" s="151"/>
      <c r="J138" s="118"/>
      <c r="K138" s="118"/>
      <c r="L138" s="120"/>
      <c r="M138" s="120"/>
    </row>
    <row r="139" spans="1:13" x14ac:dyDescent="0.25">
      <c r="A139" s="186"/>
      <c r="B139" s="187"/>
      <c r="C139" s="187"/>
      <c r="D139" s="353"/>
      <c r="E139" s="353"/>
      <c r="F139" s="353"/>
      <c r="G139" s="353"/>
      <c r="H139" s="182"/>
      <c r="I139" s="151"/>
      <c r="J139" s="118"/>
      <c r="K139" s="118"/>
      <c r="L139" s="120"/>
      <c r="M139" s="120"/>
    </row>
    <row r="140" spans="1:13" x14ac:dyDescent="0.25">
      <c r="A140" s="141"/>
      <c r="B140" s="140"/>
      <c r="C140" s="140"/>
      <c r="D140" s="353"/>
      <c r="E140" s="353"/>
      <c r="F140" s="353"/>
      <c r="G140" s="366">
        <f>SUM(D130:F130)</f>
        <v>495248654</v>
      </c>
      <c r="H140" s="140"/>
      <c r="I140" s="141"/>
    </row>
    <row r="141" spans="1:13" x14ac:dyDescent="0.25">
      <c r="A141" s="141"/>
      <c r="B141" s="141"/>
      <c r="C141" s="141"/>
      <c r="D141" s="243"/>
      <c r="E141" s="243"/>
      <c r="F141" s="243"/>
      <c r="G141" s="243">
        <f>SUM(G113)</f>
        <v>91964576</v>
      </c>
      <c r="H141" s="141"/>
      <c r="I141" s="141"/>
    </row>
    <row r="142" spans="1:13" x14ac:dyDescent="0.25">
      <c r="A142" s="141"/>
      <c r="B142" s="141"/>
      <c r="C142" s="141"/>
      <c r="D142" s="243"/>
      <c r="E142" s="243"/>
      <c r="F142" s="243"/>
      <c r="G142" s="347">
        <f>SUM(G140-G141)</f>
        <v>403284078</v>
      </c>
      <c r="H142" s="141"/>
      <c r="I142" s="141"/>
    </row>
    <row r="143" spans="1:13" x14ac:dyDescent="0.25">
      <c r="A143" s="141"/>
      <c r="B143" s="141"/>
      <c r="C143" s="141"/>
      <c r="D143" s="243"/>
      <c r="E143" s="243"/>
      <c r="F143" s="243"/>
      <c r="G143" s="243">
        <f>SUM(G142-BEVÉTELEK!G113)</f>
        <v>44088034</v>
      </c>
      <c r="H143" s="141"/>
      <c r="I143" s="141"/>
    </row>
    <row r="144" spans="1:13" x14ac:dyDescent="0.25">
      <c r="A144" s="141"/>
      <c r="B144" s="141"/>
      <c r="C144" s="141"/>
      <c r="D144" s="243"/>
      <c r="E144" s="243"/>
      <c r="F144" s="243"/>
      <c r="G144" s="243"/>
      <c r="H144" s="141"/>
      <c r="I144" s="141"/>
    </row>
    <row r="145" spans="1:9" x14ac:dyDescent="0.25">
      <c r="A145" s="141"/>
      <c r="B145" s="141"/>
      <c r="C145" s="141"/>
      <c r="D145" s="243"/>
      <c r="E145" s="243"/>
      <c r="F145" s="243"/>
      <c r="G145" s="243">
        <v>380917.48</v>
      </c>
      <c r="H145" s="141"/>
      <c r="I145" s="141"/>
    </row>
    <row r="146" spans="1:9" x14ac:dyDescent="0.25">
      <c r="A146" s="141"/>
      <c r="B146" s="141"/>
      <c r="C146" s="141"/>
      <c r="D146" s="243"/>
      <c r="E146" s="243"/>
      <c r="F146" s="243"/>
      <c r="G146" s="243"/>
      <c r="H146" s="141"/>
      <c r="I146" s="141"/>
    </row>
    <row r="147" spans="1:9" x14ac:dyDescent="0.25">
      <c r="D147" s="92"/>
      <c r="E147" s="92"/>
      <c r="F147" s="92"/>
      <c r="G147" s="92"/>
    </row>
    <row r="148" spans="1:9" x14ac:dyDescent="0.25">
      <c r="D148" s="92"/>
      <c r="E148" s="92"/>
      <c r="F148" s="92"/>
      <c r="G148" s="92"/>
    </row>
    <row r="149" spans="1:9" x14ac:dyDescent="0.25">
      <c r="D149" s="92"/>
      <c r="E149" s="92"/>
      <c r="F149" s="92"/>
      <c r="G149" s="92"/>
    </row>
    <row r="150" spans="1:9" x14ac:dyDescent="0.25">
      <c r="D150" s="92"/>
      <c r="E150" s="92"/>
      <c r="F150" s="92"/>
      <c r="G150" s="92"/>
    </row>
    <row r="151" spans="1:9" x14ac:dyDescent="0.25">
      <c r="D151" s="92"/>
      <c r="E151" s="92"/>
      <c r="F151" s="92"/>
      <c r="G151" s="92"/>
    </row>
    <row r="152" spans="1:9" x14ac:dyDescent="0.25">
      <c r="D152" s="92"/>
      <c r="E152" s="92"/>
      <c r="F152" s="92"/>
      <c r="G152" s="92"/>
    </row>
    <row r="153" spans="1:9" x14ac:dyDescent="0.25">
      <c r="D153" s="92"/>
      <c r="E153" s="92"/>
      <c r="F153" s="92"/>
      <c r="G153" s="92"/>
    </row>
    <row r="154" spans="1:9" x14ac:dyDescent="0.25">
      <c r="D154" s="92"/>
      <c r="E154" s="92"/>
      <c r="F154" s="92"/>
      <c r="G154" s="92"/>
    </row>
    <row r="155" spans="1:9" x14ac:dyDescent="0.25">
      <c r="D155" s="92"/>
      <c r="E155" s="92"/>
      <c r="F155" s="92"/>
      <c r="G155" s="92"/>
    </row>
    <row r="156" spans="1:9" x14ac:dyDescent="0.25">
      <c r="D156" s="92"/>
      <c r="E156" s="92"/>
      <c r="F156" s="92"/>
      <c r="G156" s="92"/>
    </row>
    <row r="157" spans="1:9" x14ac:dyDescent="0.25">
      <c r="D157" s="92"/>
      <c r="E157" s="92"/>
      <c r="F157" s="92"/>
      <c r="G157" s="92"/>
    </row>
    <row r="158" spans="1:9" x14ac:dyDescent="0.25">
      <c r="D158" s="92"/>
      <c r="E158" s="92"/>
      <c r="F158" s="92"/>
      <c r="G158" s="92"/>
    </row>
    <row r="159" spans="1:9" x14ac:dyDescent="0.25">
      <c r="D159" s="92"/>
      <c r="E159" s="92"/>
      <c r="F159" s="92"/>
      <c r="G159" s="92"/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8" fitToHeight="0" orientation="portrait" horizontalDpi="300" verticalDpi="300" r:id="rId1"/>
  <headerFooter>
    <oddHeader>&amp;L5. melléklet Balatonederics Község Önkormányzata 2020. évi költségvetéséről szóló...../2020. (II........) sz.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137"/>
  <sheetViews>
    <sheetView view="pageBreakPreview" zoomScaleNormal="100" zoomScaleSheetLayoutView="100" workbookViewId="0">
      <selection activeCell="D137" sqref="D137"/>
    </sheetView>
  </sheetViews>
  <sheetFormatPr defaultRowHeight="15" x14ac:dyDescent="0.25"/>
  <cols>
    <col min="1" max="1" width="6.28515625" customWidth="1"/>
    <col min="2" max="2" width="102" bestFit="1" customWidth="1"/>
    <col min="3" max="3" width="10.140625" customWidth="1"/>
    <col min="4" max="4" width="14.85546875" bestFit="1" customWidth="1"/>
    <col min="5" max="5" width="13.85546875" bestFit="1" customWidth="1"/>
    <col min="6" max="6" width="12.140625" bestFit="1" customWidth="1"/>
    <col min="7" max="7" width="11" bestFit="1" customWidth="1"/>
  </cols>
  <sheetData>
    <row r="1" spans="1:9" ht="18" x14ac:dyDescent="0.25">
      <c r="A1" s="558" t="s">
        <v>783</v>
      </c>
      <c r="B1" s="558"/>
      <c r="C1" s="558"/>
      <c r="D1" s="558"/>
      <c r="E1" s="558"/>
      <c r="F1" s="29" t="s">
        <v>524</v>
      </c>
    </row>
    <row r="2" spans="1:9" ht="24.75" customHeight="1" x14ac:dyDescent="0.25">
      <c r="A2" s="558" t="s">
        <v>773</v>
      </c>
      <c r="B2" s="558"/>
      <c r="C2" s="558"/>
      <c r="D2" s="558"/>
      <c r="E2" s="558"/>
    </row>
    <row r="4" spans="1:9" ht="28.5" customHeight="1" x14ac:dyDescent="0.25">
      <c r="A4" s="132" t="s">
        <v>0</v>
      </c>
      <c r="B4" s="2" t="s">
        <v>1</v>
      </c>
      <c r="C4" s="3" t="s">
        <v>2</v>
      </c>
      <c r="D4" s="131" t="s">
        <v>519</v>
      </c>
      <c r="E4" s="86" t="s">
        <v>525</v>
      </c>
      <c r="F4" s="4"/>
      <c r="G4" s="4"/>
      <c r="H4" s="4"/>
      <c r="I4" s="4"/>
    </row>
    <row r="5" spans="1:9" s="94" customFormat="1" x14ac:dyDescent="0.25">
      <c r="A5" s="111" t="s">
        <v>3</v>
      </c>
      <c r="B5" s="105" t="s">
        <v>4</v>
      </c>
      <c r="C5" s="105" t="s">
        <v>5</v>
      </c>
      <c r="D5" s="328">
        <v>20427000</v>
      </c>
      <c r="E5" s="328">
        <f>D5</f>
        <v>20427000</v>
      </c>
      <c r="F5" s="334"/>
      <c r="G5" s="334">
        <f>SUM(E5:E5)</f>
        <v>20427000</v>
      </c>
      <c r="H5" s="334">
        <f>SUM(D5-G5)</f>
        <v>0</v>
      </c>
      <c r="I5" s="93"/>
    </row>
    <row r="6" spans="1:9" x14ac:dyDescent="0.25">
      <c r="A6" s="111" t="s">
        <v>6</v>
      </c>
      <c r="B6" s="105" t="s">
        <v>7</v>
      </c>
      <c r="C6" s="101" t="s">
        <v>8</v>
      </c>
      <c r="D6" s="328">
        <v>0</v>
      </c>
      <c r="E6" s="328">
        <f t="shared" ref="E6:E22" si="0">D6</f>
        <v>0</v>
      </c>
      <c r="F6" s="334"/>
      <c r="G6" s="337"/>
      <c r="H6" s="337"/>
      <c r="I6" s="4"/>
    </row>
    <row r="7" spans="1:9" x14ac:dyDescent="0.25">
      <c r="A7" s="111" t="s">
        <v>9</v>
      </c>
      <c r="B7" s="105" t="s">
        <v>10</v>
      </c>
      <c r="C7" s="101" t="s">
        <v>11</v>
      </c>
      <c r="D7" s="328">
        <v>1300000</v>
      </c>
      <c r="E7" s="328">
        <f t="shared" si="0"/>
        <v>1300000</v>
      </c>
      <c r="F7" s="334"/>
      <c r="G7" s="337"/>
      <c r="H7" s="337"/>
      <c r="I7" s="4"/>
    </row>
    <row r="8" spans="1:9" x14ac:dyDescent="0.25">
      <c r="A8" s="111" t="s">
        <v>12</v>
      </c>
      <c r="B8" s="105" t="s">
        <v>13</v>
      </c>
      <c r="C8" s="101" t="s">
        <v>14</v>
      </c>
      <c r="D8" s="328">
        <v>0</v>
      </c>
      <c r="E8" s="328">
        <f t="shared" si="0"/>
        <v>0</v>
      </c>
      <c r="F8" s="334"/>
      <c r="G8" s="337"/>
      <c r="H8" s="337"/>
      <c r="I8" s="4"/>
    </row>
    <row r="9" spans="1:9" x14ac:dyDescent="0.25">
      <c r="A9" s="111" t="s">
        <v>15</v>
      </c>
      <c r="B9" s="105" t="s">
        <v>16</v>
      </c>
      <c r="C9" s="101" t="s">
        <v>17</v>
      </c>
      <c r="D9" s="328">
        <v>0</v>
      </c>
      <c r="E9" s="328">
        <f t="shared" si="0"/>
        <v>0</v>
      </c>
      <c r="F9" s="334"/>
      <c r="G9" s="337"/>
      <c r="H9" s="337"/>
      <c r="I9" s="4"/>
    </row>
    <row r="10" spans="1:9" x14ac:dyDescent="0.25">
      <c r="A10" s="111" t="s">
        <v>18</v>
      </c>
      <c r="B10" s="105" t="s">
        <v>19</v>
      </c>
      <c r="C10" s="101" t="s">
        <v>20</v>
      </c>
      <c r="D10" s="328">
        <v>0</v>
      </c>
      <c r="E10" s="328">
        <f t="shared" si="0"/>
        <v>0</v>
      </c>
      <c r="F10" s="334"/>
      <c r="G10" s="337"/>
      <c r="H10" s="337"/>
      <c r="I10" s="4"/>
    </row>
    <row r="11" spans="1:9" x14ac:dyDescent="0.25">
      <c r="A11" s="111" t="s">
        <v>21</v>
      </c>
      <c r="B11" s="105" t="s">
        <v>22</v>
      </c>
      <c r="C11" s="101" t="s">
        <v>23</v>
      </c>
      <c r="D11" s="328">
        <v>926944</v>
      </c>
      <c r="E11" s="328">
        <f t="shared" si="0"/>
        <v>926944</v>
      </c>
      <c r="F11" s="334"/>
      <c r="G11" s="337"/>
      <c r="H11" s="337"/>
      <c r="I11" s="4"/>
    </row>
    <row r="12" spans="1:9" x14ac:dyDescent="0.25">
      <c r="A12" s="111" t="s">
        <v>24</v>
      </c>
      <c r="B12" s="105" t="s">
        <v>25</v>
      </c>
      <c r="C12" s="101" t="s">
        <v>26</v>
      </c>
      <c r="D12" s="328">
        <v>0</v>
      </c>
      <c r="E12" s="328">
        <f t="shared" si="0"/>
        <v>0</v>
      </c>
      <c r="F12" s="334"/>
      <c r="G12" s="337"/>
      <c r="H12" s="337"/>
      <c r="I12" s="4"/>
    </row>
    <row r="13" spans="1:9" x14ac:dyDescent="0.25">
      <c r="A13" s="111" t="s">
        <v>27</v>
      </c>
      <c r="B13" s="107" t="s">
        <v>28</v>
      </c>
      <c r="C13" s="101" t="s">
        <v>29</v>
      </c>
      <c r="D13" s="328">
        <v>24000</v>
      </c>
      <c r="E13" s="328">
        <f t="shared" si="0"/>
        <v>24000</v>
      </c>
      <c r="F13" s="334"/>
      <c r="G13" s="337"/>
      <c r="H13" s="337"/>
      <c r="I13" s="4"/>
    </row>
    <row r="14" spans="1:9" x14ac:dyDescent="0.25">
      <c r="A14" s="111" t="s">
        <v>30</v>
      </c>
      <c r="B14" s="107" t="s">
        <v>31</v>
      </c>
      <c r="C14" s="101" t="s">
        <v>32</v>
      </c>
      <c r="D14" s="328">
        <v>0</v>
      </c>
      <c r="E14" s="328">
        <f t="shared" si="0"/>
        <v>0</v>
      </c>
      <c r="F14" s="334"/>
      <c r="G14" s="337"/>
      <c r="H14" s="337"/>
      <c r="I14" s="4"/>
    </row>
    <row r="15" spans="1:9" x14ac:dyDescent="0.25">
      <c r="A15" s="111" t="s">
        <v>33</v>
      </c>
      <c r="B15" s="107" t="s">
        <v>34</v>
      </c>
      <c r="C15" s="101" t="s">
        <v>35</v>
      </c>
      <c r="D15" s="328">
        <v>0</v>
      </c>
      <c r="E15" s="328">
        <f t="shared" si="0"/>
        <v>0</v>
      </c>
      <c r="F15" s="334"/>
      <c r="G15" s="337"/>
      <c r="H15" s="337"/>
      <c r="I15" s="4"/>
    </row>
    <row r="16" spans="1:9" x14ac:dyDescent="0.25">
      <c r="A16" s="111" t="s">
        <v>36</v>
      </c>
      <c r="B16" s="107" t="s">
        <v>37</v>
      </c>
      <c r="C16" s="101" t="s">
        <v>38</v>
      </c>
      <c r="D16" s="328">
        <v>0</v>
      </c>
      <c r="E16" s="328">
        <f t="shared" si="0"/>
        <v>0</v>
      </c>
      <c r="F16" s="334"/>
      <c r="G16" s="337"/>
      <c r="H16" s="337"/>
      <c r="I16" s="4"/>
    </row>
    <row r="17" spans="1:9" x14ac:dyDescent="0.25">
      <c r="A17" s="111" t="s">
        <v>39</v>
      </c>
      <c r="B17" s="107" t="s">
        <v>40</v>
      </c>
      <c r="C17" s="101" t="s">
        <v>41</v>
      </c>
      <c r="D17" s="328">
        <v>0</v>
      </c>
      <c r="E17" s="328">
        <f t="shared" si="0"/>
        <v>0</v>
      </c>
      <c r="F17" s="334"/>
      <c r="G17" s="337"/>
      <c r="H17" s="337"/>
      <c r="I17" s="4"/>
    </row>
    <row r="18" spans="1:9" x14ac:dyDescent="0.25">
      <c r="A18" s="111" t="s">
        <v>42</v>
      </c>
      <c r="B18" s="105" t="s">
        <v>43</v>
      </c>
      <c r="C18" s="101" t="s">
        <v>44</v>
      </c>
      <c r="D18" s="328">
        <v>0</v>
      </c>
      <c r="E18" s="328">
        <f t="shared" si="0"/>
        <v>0</v>
      </c>
      <c r="F18" s="334"/>
      <c r="G18" s="337"/>
      <c r="H18" s="337"/>
      <c r="I18" s="4"/>
    </row>
    <row r="19" spans="1:9" x14ac:dyDescent="0.25">
      <c r="A19" s="111" t="s">
        <v>45</v>
      </c>
      <c r="B19" s="107" t="s">
        <v>46</v>
      </c>
      <c r="C19" s="101" t="s">
        <v>47</v>
      </c>
      <c r="D19" s="328">
        <v>8305848</v>
      </c>
      <c r="E19" s="328">
        <f t="shared" si="0"/>
        <v>8305848</v>
      </c>
      <c r="F19" s="334"/>
      <c r="G19" s="337"/>
      <c r="H19" s="337"/>
      <c r="I19" s="4"/>
    </row>
    <row r="20" spans="1:9" x14ac:dyDescent="0.25">
      <c r="A20" s="111" t="s">
        <v>48</v>
      </c>
      <c r="B20" s="107" t="s">
        <v>49</v>
      </c>
      <c r="C20" s="101" t="s">
        <v>50</v>
      </c>
      <c r="D20" s="328">
        <v>240000</v>
      </c>
      <c r="E20" s="328">
        <f t="shared" si="0"/>
        <v>240000</v>
      </c>
      <c r="F20" s="334"/>
      <c r="G20" s="337"/>
      <c r="H20" s="337"/>
      <c r="I20" s="4"/>
    </row>
    <row r="21" spans="1:9" x14ac:dyDescent="0.25">
      <c r="A21" s="111" t="s">
        <v>51</v>
      </c>
      <c r="B21" s="107" t="s">
        <v>52</v>
      </c>
      <c r="C21" s="101" t="s">
        <v>53</v>
      </c>
      <c r="D21" s="328">
        <v>0</v>
      </c>
      <c r="E21" s="328">
        <f t="shared" si="0"/>
        <v>0</v>
      </c>
      <c r="F21" s="334"/>
      <c r="G21" s="337"/>
      <c r="H21" s="337"/>
      <c r="I21" s="4"/>
    </row>
    <row r="22" spans="1:9" x14ac:dyDescent="0.25">
      <c r="A22" s="111" t="s">
        <v>54</v>
      </c>
      <c r="B22" s="107" t="s">
        <v>55</v>
      </c>
      <c r="C22" s="101" t="s">
        <v>56</v>
      </c>
      <c r="D22" s="328">
        <v>0</v>
      </c>
      <c r="E22" s="328">
        <f t="shared" si="0"/>
        <v>0</v>
      </c>
      <c r="F22" s="334"/>
      <c r="G22" s="337"/>
      <c r="H22" s="337"/>
      <c r="I22" s="4"/>
    </row>
    <row r="23" spans="1:9" x14ac:dyDescent="0.25">
      <c r="A23" s="109" t="s">
        <v>57</v>
      </c>
      <c r="B23" s="447" t="s">
        <v>58</v>
      </c>
      <c r="C23" s="129" t="s">
        <v>59</v>
      </c>
      <c r="D23" s="331">
        <f>SUM(D5:D22)</f>
        <v>31223792</v>
      </c>
      <c r="E23" s="331">
        <f>SUM(E5:E22)</f>
        <v>31223792</v>
      </c>
      <c r="F23" s="334"/>
      <c r="G23" s="337"/>
      <c r="H23" s="337"/>
      <c r="I23" s="4"/>
    </row>
    <row r="24" spans="1:9" x14ac:dyDescent="0.25">
      <c r="A24" s="109" t="s">
        <v>60</v>
      </c>
      <c r="B24" s="448" t="s">
        <v>61</v>
      </c>
      <c r="C24" s="129" t="s">
        <v>62</v>
      </c>
      <c r="D24" s="331">
        <v>6155036</v>
      </c>
      <c r="E24" s="331">
        <f>D24</f>
        <v>6155036</v>
      </c>
      <c r="F24" s="334"/>
      <c r="G24" s="337"/>
      <c r="H24" s="337"/>
      <c r="I24" s="4"/>
    </row>
    <row r="25" spans="1:9" x14ac:dyDescent="0.25">
      <c r="A25" s="111" t="s">
        <v>63</v>
      </c>
      <c r="B25" s="107" t="s">
        <v>64</v>
      </c>
      <c r="C25" s="101" t="s">
        <v>65</v>
      </c>
      <c r="D25" s="328">
        <v>177000</v>
      </c>
      <c r="E25" s="328">
        <f>D25</f>
        <v>177000</v>
      </c>
      <c r="F25" s="334"/>
      <c r="G25" s="337"/>
      <c r="H25" s="337"/>
      <c r="I25" s="4"/>
    </row>
    <row r="26" spans="1:9" x14ac:dyDescent="0.25">
      <c r="A26" s="111" t="s">
        <v>66</v>
      </c>
      <c r="B26" s="107" t="s">
        <v>67</v>
      </c>
      <c r="C26" s="101" t="s">
        <v>68</v>
      </c>
      <c r="D26" s="328">
        <v>6686000</v>
      </c>
      <c r="E26" s="328">
        <f>D26</f>
        <v>6686000</v>
      </c>
      <c r="F26" s="334"/>
      <c r="G26" s="337"/>
      <c r="H26" s="337"/>
      <c r="I26" s="4"/>
    </row>
    <row r="27" spans="1:9" x14ac:dyDescent="0.25">
      <c r="A27" s="111" t="s">
        <v>69</v>
      </c>
      <c r="B27" s="107" t="s">
        <v>70</v>
      </c>
      <c r="C27" s="101" t="s">
        <v>71</v>
      </c>
      <c r="D27" s="328">
        <v>0</v>
      </c>
      <c r="E27" s="328">
        <f>D27</f>
        <v>0</v>
      </c>
      <c r="F27" s="334"/>
      <c r="G27" s="337"/>
      <c r="H27" s="337"/>
      <c r="I27" s="4"/>
    </row>
    <row r="28" spans="1:9" x14ac:dyDescent="0.25">
      <c r="A28" s="111" t="s">
        <v>72</v>
      </c>
      <c r="B28" s="106" t="s">
        <v>73</v>
      </c>
      <c r="C28" s="110" t="s">
        <v>74</v>
      </c>
      <c r="D28" s="329">
        <f>SUM(D25:D27)</f>
        <v>6863000</v>
      </c>
      <c r="E28" s="329">
        <f>SUM(E25:E27)</f>
        <v>6863000</v>
      </c>
      <c r="F28" s="334"/>
      <c r="G28" s="337"/>
      <c r="H28" s="337"/>
      <c r="I28" s="4"/>
    </row>
    <row r="29" spans="1:9" x14ac:dyDescent="0.25">
      <c r="A29" s="111" t="s">
        <v>75</v>
      </c>
      <c r="B29" s="107" t="s">
        <v>76</v>
      </c>
      <c r="C29" s="101" t="s">
        <v>77</v>
      </c>
      <c r="D29" s="328">
        <v>0</v>
      </c>
      <c r="E29" s="328">
        <f>D29</f>
        <v>0</v>
      </c>
      <c r="F29" s="334"/>
      <c r="G29" s="337"/>
      <c r="H29" s="337"/>
      <c r="I29" s="4"/>
    </row>
    <row r="30" spans="1:9" x14ac:dyDescent="0.25">
      <c r="A30" s="111" t="s">
        <v>78</v>
      </c>
      <c r="B30" s="107" t="s">
        <v>79</v>
      </c>
      <c r="C30" s="101" t="s">
        <v>80</v>
      </c>
      <c r="D30" s="328">
        <v>825000</v>
      </c>
      <c r="E30" s="328">
        <f>D30</f>
        <v>825000</v>
      </c>
      <c r="F30" s="334"/>
      <c r="G30" s="337"/>
      <c r="H30" s="337"/>
      <c r="I30" s="4"/>
    </row>
    <row r="31" spans="1:9" x14ac:dyDescent="0.25">
      <c r="A31" s="111" t="s">
        <v>81</v>
      </c>
      <c r="B31" s="106" t="s">
        <v>82</v>
      </c>
      <c r="C31" s="110" t="s">
        <v>83</v>
      </c>
      <c r="D31" s="329">
        <f>SUM(D29:D30)</f>
        <v>825000</v>
      </c>
      <c r="E31" s="329">
        <f>SUM(E29:E30)</f>
        <v>825000</v>
      </c>
      <c r="F31" s="334"/>
      <c r="G31" s="337"/>
      <c r="H31" s="337"/>
      <c r="I31" s="4"/>
    </row>
    <row r="32" spans="1:9" x14ac:dyDescent="0.25">
      <c r="A32" s="111" t="s">
        <v>84</v>
      </c>
      <c r="B32" s="107" t="s">
        <v>85</v>
      </c>
      <c r="C32" s="101" t="s">
        <v>86</v>
      </c>
      <c r="D32" s="328">
        <v>10781000</v>
      </c>
      <c r="E32" s="328">
        <f t="shared" ref="E32:E38" si="1">D32</f>
        <v>10781000</v>
      </c>
      <c r="F32" s="334"/>
      <c r="G32" s="337"/>
      <c r="H32" s="337"/>
      <c r="I32" s="4"/>
    </row>
    <row r="33" spans="1:9" x14ac:dyDescent="0.25">
      <c r="A33" s="111" t="s">
        <v>87</v>
      </c>
      <c r="B33" s="107" t="s">
        <v>88</v>
      </c>
      <c r="C33" s="101" t="s">
        <v>89</v>
      </c>
      <c r="D33" s="328">
        <v>0</v>
      </c>
      <c r="E33" s="328">
        <f t="shared" si="1"/>
        <v>0</v>
      </c>
      <c r="F33" s="334"/>
      <c r="G33" s="337"/>
      <c r="H33" s="337"/>
      <c r="I33" s="4"/>
    </row>
    <row r="34" spans="1:9" x14ac:dyDescent="0.25">
      <c r="A34" s="111" t="s">
        <v>90</v>
      </c>
      <c r="B34" s="107" t="s">
        <v>91</v>
      </c>
      <c r="C34" s="101" t="s">
        <v>92</v>
      </c>
      <c r="D34" s="328">
        <v>0</v>
      </c>
      <c r="E34" s="328">
        <f t="shared" si="1"/>
        <v>0</v>
      </c>
      <c r="F34" s="334"/>
      <c r="G34" s="337"/>
      <c r="H34" s="337"/>
      <c r="I34" s="4"/>
    </row>
    <row r="35" spans="1:9" x14ac:dyDescent="0.25">
      <c r="A35" s="111" t="s">
        <v>93</v>
      </c>
      <c r="B35" s="107" t="s">
        <v>94</v>
      </c>
      <c r="C35" s="101" t="s">
        <v>95</v>
      </c>
      <c r="D35" s="328">
        <v>7266000</v>
      </c>
      <c r="E35" s="328">
        <f t="shared" si="1"/>
        <v>7266000</v>
      </c>
      <c r="F35" s="337"/>
      <c r="G35" s="337"/>
      <c r="H35" s="337"/>
      <c r="I35" s="4"/>
    </row>
    <row r="36" spans="1:9" x14ac:dyDescent="0.25">
      <c r="A36" s="111" t="s">
        <v>96</v>
      </c>
      <c r="B36" s="440" t="s">
        <v>97</v>
      </c>
      <c r="C36" s="101" t="s">
        <v>98</v>
      </c>
      <c r="D36" s="328">
        <v>0</v>
      </c>
      <c r="E36" s="328">
        <f t="shared" si="1"/>
        <v>0</v>
      </c>
      <c r="F36" s="337"/>
      <c r="G36" s="337"/>
      <c r="H36" s="337"/>
      <c r="I36" s="4"/>
    </row>
    <row r="37" spans="1:9" x14ac:dyDescent="0.25">
      <c r="A37" s="111" t="s">
        <v>99</v>
      </c>
      <c r="B37" s="107" t="s">
        <v>100</v>
      </c>
      <c r="C37" s="101" t="s">
        <v>101</v>
      </c>
      <c r="D37" s="328">
        <v>3258094</v>
      </c>
      <c r="E37" s="328">
        <f t="shared" si="1"/>
        <v>3258094</v>
      </c>
      <c r="F37" s="337"/>
      <c r="G37" s="337"/>
      <c r="H37" s="337"/>
      <c r="I37" s="4"/>
    </row>
    <row r="38" spans="1:9" x14ac:dyDescent="0.25">
      <c r="A38" s="111" t="s">
        <v>102</v>
      </c>
      <c r="B38" s="107" t="s">
        <v>103</v>
      </c>
      <c r="C38" s="101" t="s">
        <v>104</v>
      </c>
      <c r="D38" s="328">
        <v>19620000</v>
      </c>
      <c r="E38" s="328">
        <f t="shared" si="1"/>
        <v>19620000</v>
      </c>
      <c r="F38" s="337"/>
      <c r="G38" s="337"/>
      <c r="H38" s="337"/>
      <c r="I38" s="4"/>
    </row>
    <row r="39" spans="1:9" x14ac:dyDescent="0.25">
      <c r="A39" s="111" t="s">
        <v>105</v>
      </c>
      <c r="B39" s="106" t="s">
        <v>106</v>
      </c>
      <c r="C39" s="110" t="s">
        <v>107</v>
      </c>
      <c r="D39" s="329">
        <f>SUM(D32:D38)</f>
        <v>40925094</v>
      </c>
      <c r="E39" s="329">
        <f>SUM(E32:E38)</f>
        <v>40925094</v>
      </c>
      <c r="F39" s="337"/>
      <c r="G39" s="337"/>
      <c r="H39" s="337"/>
      <c r="I39" s="4"/>
    </row>
    <row r="40" spans="1:9" x14ac:dyDescent="0.25">
      <c r="A40" s="111" t="s">
        <v>108</v>
      </c>
      <c r="B40" s="107" t="s">
        <v>109</v>
      </c>
      <c r="C40" s="101" t="s">
        <v>110</v>
      </c>
      <c r="D40" s="328">
        <v>0</v>
      </c>
      <c r="E40" s="328">
        <f>D40</f>
        <v>0</v>
      </c>
      <c r="F40" s="337"/>
      <c r="G40" s="337"/>
      <c r="H40" s="337"/>
      <c r="I40" s="4"/>
    </row>
    <row r="41" spans="1:9" x14ac:dyDescent="0.25">
      <c r="A41" s="111" t="s">
        <v>111</v>
      </c>
      <c r="B41" s="107" t="s">
        <v>112</v>
      </c>
      <c r="C41" s="101" t="s">
        <v>113</v>
      </c>
      <c r="D41" s="328">
        <v>1500000</v>
      </c>
      <c r="E41" s="328">
        <f>D41</f>
        <v>1500000</v>
      </c>
      <c r="F41" s="337"/>
      <c r="G41" s="337"/>
      <c r="H41" s="337"/>
      <c r="I41" s="4"/>
    </row>
    <row r="42" spans="1:9" x14ac:dyDescent="0.25">
      <c r="A42" s="111" t="s">
        <v>114</v>
      </c>
      <c r="B42" s="106" t="s">
        <v>115</v>
      </c>
      <c r="C42" s="110" t="s">
        <v>116</v>
      </c>
      <c r="D42" s="329">
        <f>SUM(D40:D41)</f>
        <v>1500000</v>
      </c>
      <c r="E42" s="329">
        <f>SUM(E40:E41)</f>
        <v>1500000</v>
      </c>
      <c r="F42" s="337"/>
      <c r="G42" s="337"/>
      <c r="H42" s="337"/>
      <c r="I42" s="4"/>
    </row>
    <row r="43" spans="1:9" x14ac:dyDescent="0.25">
      <c r="A43" s="111" t="s">
        <v>117</v>
      </c>
      <c r="B43" s="107" t="s">
        <v>118</v>
      </c>
      <c r="C43" s="101" t="s">
        <v>119</v>
      </c>
      <c r="D43" s="328">
        <v>12560630</v>
      </c>
      <c r="E43" s="328">
        <f>D43</f>
        <v>12560630</v>
      </c>
      <c r="F43" s="337"/>
      <c r="G43" s="337"/>
      <c r="H43" s="337"/>
      <c r="I43" s="4"/>
    </row>
    <row r="44" spans="1:9" x14ac:dyDescent="0.25">
      <c r="A44" s="111" t="s">
        <v>120</v>
      </c>
      <c r="B44" s="107" t="s">
        <v>121</v>
      </c>
      <c r="C44" s="101" t="s">
        <v>122</v>
      </c>
      <c r="D44" s="328">
        <v>5500000</v>
      </c>
      <c r="E44" s="328">
        <f>D44</f>
        <v>5500000</v>
      </c>
      <c r="F44" s="337"/>
      <c r="G44" s="337"/>
      <c r="H44" s="337"/>
      <c r="I44" s="4"/>
    </row>
    <row r="45" spans="1:9" x14ac:dyDescent="0.25">
      <c r="A45" s="111" t="s">
        <v>123</v>
      </c>
      <c r="B45" s="107" t="s">
        <v>124</v>
      </c>
      <c r="C45" s="101" t="s">
        <v>125</v>
      </c>
      <c r="D45" s="328">
        <v>0</v>
      </c>
      <c r="E45" s="328">
        <f>D45</f>
        <v>0</v>
      </c>
      <c r="F45" s="337"/>
      <c r="G45" s="337"/>
      <c r="H45" s="337"/>
      <c r="I45" s="4"/>
    </row>
    <row r="46" spans="1:9" x14ac:dyDescent="0.25">
      <c r="A46" s="111" t="s">
        <v>126</v>
      </c>
      <c r="B46" s="107" t="s">
        <v>127</v>
      </c>
      <c r="C46" s="101" t="s">
        <v>128</v>
      </c>
      <c r="D46" s="328">
        <v>0</v>
      </c>
      <c r="E46" s="328">
        <f>D46</f>
        <v>0</v>
      </c>
      <c r="F46" s="337"/>
      <c r="G46" s="337"/>
      <c r="H46" s="337"/>
      <c r="I46" s="4"/>
    </row>
    <row r="47" spans="1:9" x14ac:dyDescent="0.25">
      <c r="A47" s="111" t="s">
        <v>129</v>
      </c>
      <c r="B47" s="107" t="s">
        <v>130</v>
      </c>
      <c r="C47" s="101" t="s">
        <v>131</v>
      </c>
      <c r="D47" s="328">
        <v>0</v>
      </c>
      <c r="E47" s="328">
        <f>D47</f>
        <v>0</v>
      </c>
      <c r="F47" s="337"/>
      <c r="G47" s="337"/>
      <c r="H47" s="337"/>
      <c r="I47" s="4"/>
    </row>
    <row r="48" spans="1:9" x14ac:dyDescent="0.25">
      <c r="A48" s="111" t="s">
        <v>132</v>
      </c>
      <c r="B48" s="106" t="s">
        <v>133</v>
      </c>
      <c r="C48" s="110" t="s">
        <v>134</v>
      </c>
      <c r="D48" s="329">
        <f>SUM(D43:D47)</f>
        <v>18060630</v>
      </c>
      <c r="E48" s="329">
        <f>SUM(E43:E47)</f>
        <v>18060630</v>
      </c>
      <c r="F48" s="337"/>
      <c r="G48" s="337"/>
      <c r="H48" s="337"/>
      <c r="I48" s="4"/>
    </row>
    <row r="49" spans="1:9" x14ac:dyDescent="0.25">
      <c r="A49" s="109" t="s">
        <v>135</v>
      </c>
      <c r="B49" s="448" t="s">
        <v>136</v>
      </c>
      <c r="C49" s="129" t="s">
        <v>137</v>
      </c>
      <c r="D49" s="331">
        <f>SUM(D48,D42,D39,D31,D28)</f>
        <v>68173724</v>
      </c>
      <c r="E49" s="331">
        <f>SUM(E48,E42,E39,E31,E28)</f>
        <v>68173724</v>
      </c>
      <c r="F49" s="337"/>
      <c r="G49" s="337"/>
      <c r="H49" s="337"/>
      <c r="I49" s="4"/>
    </row>
    <row r="50" spans="1:9" x14ac:dyDescent="0.25">
      <c r="A50" s="111" t="s">
        <v>138</v>
      </c>
      <c r="B50" s="107" t="s">
        <v>139</v>
      </c>
      <c r="C50" s="101" t="s">
        <v>140</v>
      </c>
      <c r="D50" s="328">
        <v>0</v>
      </c>
      <c r="E50" s="328">
        <f t="shared" ref="E50:E57" si="2">D50</f>
        <v>0</v>
      </c>
      <c r="F50" s="337"/>
      <c r="G50" s="337"/>
      <c r="H50" s="337"/>
      <c r="I50" s="4"/>
    </row>
    <row r="51" spans="1:9" x14ac:dyDescent="0.25">
      <c r="A51" s="111" t="s">
        <v>141</v>
      </c>
      <c r="B51" s="107" t="s">
        <v>142</v>
      </c>
      <c r="C51" s="101" t="s">
        <v>143</v>
      </c>
      <c r="D51" s="328">
        <v>0</v>
      </c>
      <c r="E51" s="328">
        <f t="shared" si="2"/>
        <v>0</v>
      </c>
      <c r="F51" s="337"/>
      <c r="G51" s="337"/>
      <c r="H51" s="337"/>
      <c r="I51" s="4"/>
    </row>
    <row r="52" spans="1:9" x14ac:dyDescent="0.25">
      <c r="A52" s="111" t="s">
        <v>144</v>
      </c>
      <c r="B52" s="440" t="s">
        <v>145</v>
      </c>
      <c r="C52" s="101" t="s">
        <v>146</v>
      </c>
      <c r="D52" s="328">
        <v>0</v>
      </c>
      <c r="E52" s="328">
        <f t="shared" si="2"/>
        <v>0</v>
      </c>
      <c r="F52" s="337"/>
      <c r="G52" s="337"/>
      <c r="H52" s="337"/>
      <c r="I52" s="4"/>
    </row>
    <row r="53" spans="1:9" x14ac:dyDescent="0.25">
      <c r="A53" s="111" t="s">
        <v>147</v>
      </c>
      <c r="B53" s="440" t="s">
        <v>148</v>
      </c>
      <c r="C53" s="101" t="s">
        <v>149</v>
      </c>
      <c r="D53" s="328">
        <v>0</v>
      </c>
      <c r="E53" s="328">
        <f t="shared" si="2"/>
        <v>0</v>
      </c>
      <c r="F53" s="337"/>
      <c r="G53" s="337"/>
      <c r="H53" s="337"/>
      <c r="I53" s="4"/>
    </row>
    <row r="54" spans="1:9" x14ac:dyDescent="0.25">
      <c r="A54" s="111" t="s">
        <v>150</v>
      </c>
      <c r="B54" s="440" t="s">
        <v>151</v>
      </c>
      <c r="C54" s="101" t="s">
        <v>152</v>
      </c>
      <c r="D54" s="328">
        <v>0</v>
      </c>
      <c r="E54" s="328">
        <f t="shared" si="2"/>
        <v>0</v>
      </c>
      <c r="F54" s="337"/>
      <c r="G54" s="337"/>
      <c r="H54" s="337"/>
      <c r="I54" s="4"/>
    </row>
    <row r="55" spans="1:9" x14ac:dyDescent="0.25">
      <c r="A55" s="111" t="s">
        <v>153</v>
      </c>
      <c r="B55" s="107" t="s">
        <v>154</v>
      </c>
      <c r="C55" s="101" t="s">
        <v>155</v>
      </c>
      <c r="D55" s="328">
        <v>0</v>
      </c>
      <c r="E55" s="328">
        <f t="shared" si="2"/>
        <v>0</v>
      </c>
      <c r="F55" s="337"/>
      <c r="G55" s="337"/>
      <c r="H55" s="337"/>
      <c r="I55" s="4"/>
    </row>
    <row r="56" spans="1:9" x14ac:dyDescent="0.25">
      <c r="A56" s="111" t="s">
        <v>156</v>
      </c>
      <c r="B56" s="107" t="s">
        <v>157</v>
      </c>
      <c r="C56" s="101" t="s">
        <v>158</v>
      </c>
      <c r="D56" s="328">
        <v>0</v>
      </c>
      <c r="E56" s="328">
        <f t="shared" si="2"/>
        <v>0</v>
      </c>
      <c r="F56" s="337"/>
      <c r="G56" s="337"/>
      <c r="H56" s="337"/>
      <c r="I56" s="4"/>
    </row>
    <row r="57" spans="1:9" x14ac:dyDescent="0.25">
      <c r="A57" s="111" t="s">
        <v>159</v>
      </c>
      <c r="B57" s="107" t="s">
        <v>160</v>
      </c>
      <c r="C57" s="101" t="s">
        <v>161</v>
      </c>
      <c r="D57" s="328">
        <v>6077904</v>
      </c>
      <c r="E57" s="328">
        <f t="shared" si="2"/>
        <v>6077904</v>
      </c>
      <c r="F57" s="337"/>
      <c r="G57" s="337"/>
      <c r="H57" s="337"/>
      <c r="I57" s="4"/>
    </row>
    <row r="58" spans="1:9" x14ac:dyDescent="0.25">
      <c r="A58" s="109" t="s">
        <v>162</v>
      </c>
      <c r="B58" s="448" t="s">
        <v>163</v>
      </c>
      <c r="C58" s="129" t="s">
        <v>164</v>
      </c>
      <c r="D58" s="331">
        <f>SUM(D50:D57)</f>
        <v>6077904</v>
      </c>
      <c r="E58" s="331">
        <f>SUM(E50:E57)</f>
        <v>6077904</v>
      </c>
      <c r="F58" s="337"/>
      <c r="G58" s="337"/>
      <c r="H58" s="337"/>
      <c r="I58" s="4"/>
    </row>
    <row r="59" spans="1:9" x14ac:dyDescent="0.25">
      <c r="A59" s="111" t="s">
        <v>165</v>
      </c>
      <c r="B59" s="105" t="s">
        <v>166</v>
      </c>
      <c r="C59" s="101" t="s">
        <v>167</v>
      </c>
      <c r="D59" s="328">
        <v>0</v>
      </c>
      <c r="E59" s="328">
        <f t="shared" ref="E59:E73" si="3">D59</f>
        <v>0</v>
      </c>
      <c r="F59" s="337"/>
      <c r="G59" s="337"/>
      <c r="H59" s="337"/>
      <c r="I59" s="4"/>
    </row>
    <row r="60" spans="1:9" x14ac:dyDescent="0.25">
      <c r="A60" s="111">
        <v>56</v>
      </c>
      <c r="B60" s="105" t="s">
        <v>168</v>
      </c>
      <c r="C60" s="101" t="s">
        <v>169</v>
      </c>
      <c r="D60" s="328">
        <v>0</v>
      </c>
      <c r="E60" s="328">
        <f t="shared" si="3"/>
        <v>0</v>
      </c>
      <c r="F60" s="337"/>
      <c r="G60" s="337"/>
      <c r="H60" s="337"/>
      <c r="I60" s="4"/>
    </row>
    <row r="61" spans="1:9" x14ac:dyDescent="0.25">
      <c r="A61" s="111">
        <v>57</v>
      </c>
      <c r="B61" s="105" t="s">
        <v>170</v>
      </c>
      <c r="C61" s="101" t="s">
        <v>171</v>
      </c>
      <c r="D61" s="328">
        <v>0</v>
      </c>
      <c r="E61" s="328">
        <f t="shared" si="3"/>
        <v>0</v>
      </c>
      <c r="F61" s="337"/>
      <c r="G61" s="337"/>
      <c r="H61" s="337"/>
      <c r="I61" s="4"/>
    </row>
    <row r="62" spans="1:9" x14ac:dyDescent="0.25">
      <c r="A62" s="111">
        <v>58</v>
      </c>
      <c r="B62" s="105" t="s">
        <v>172</v>
      </c>
      <c r="C62" s="101" t="s">
        <v>173</v>
      </c>
      <c r="D62" s="328">
        <v>0</v>
      </c>
      <c r="E62" s="328">
        <f t="shared" si="3"/>
        <v>0</v>
      </c>
      <c r="F62" s="337"/>
      <c r="G62" s="337"/>
      <c r="H62" s="337"/>
      <c r="I62" s="4"/>
    </row>
    <row r="63" spans="1:9" x14ac:dyDescent="0.25">
      <c r="A63" s="111">
        <v>59</v>
      </c>
      <c r="B63" s="105" t="s">
        <v>174</v>
      </c>
      <c r="C63" s="101" t="s">
        <v>175</v>
      </c>
      <c r="D63" s="328">
        <v>0</v>
      </c>
      <c r="E63" s="328">
        <f t="shared" si="3"/>
        <v>0</v>
      </c>
      <c r="F63" s="337"/>
      <c r="G63" s="337"/>
      <c r="H63" s="337"/>
      <c r="I63" s="4"/>
    </row>
    <row r="64" spans="1:9" x14ac:dyDescent="0.25">
      <c r="A64" s="111">
        <v>60</v>
      </c>
      <c r="B64" s="105" t="s">
        <v>176</v>
      </c>
      <c r="C64" s="101" t="s">
        <v>177</v>
      </c>
      <c r="D64" s="328">
        <v>0</v>
      </c>
      <c r="E64" s="328">
        <f t="shared" si="3"/>
        <v>0</v>
      </c>
      <c r="F64" s="337"/>
      <c r="G64" s="337"/>
      <c r="H64" s="337"/>
      <c r="I64" s="4"/>
    </row>
    <row r="65" spans="1:9" x14ac:dyDescent="0.25">
      <c r="A65" s="111">
        <v>61</v>
      </c>
      <c r="B65" s="105" t="s">
        <v>178</v>
      </c>
      <c r="C65" s="101" t="s">
        <v>179</v>
      </c>
      <c r="D65" s="328">
        <v>0</v>
      </c>
      <c r="E65" s="328">
        <f t="shared" si="3"/>
        <v>0</v>
      </c>
      <c r="F65" s="337"/>
      <c r="G65" s="337"/>
      <c r="H65" s="337"/>
      <c r="I65" s="4"/>
    </row>
    <row r="66" spans="1:9" x14ac:dyDescent="0.25">
      <c r="A66" s="111">
        <v>62</v>
      </c>
      <c r="B66" s="105" t="s">
        <v>180</v>
      </c>
      <c r="C66" s="101" t="s">
        <v>181</v>
      </c>
      <c r="D66" s="328">
        <v>0</v>
      </c>
      <c r="E66" s="328">
        <f t="shared" si="3"/>
        <v>0</v>
      </c>
      <c r="F66" s="337"/>
      <c r="G66" s="337"/>
      <c r="H66" s="337"/>
      <c r="I66" s="4"/>
    </row>
    <row r="67" spans="1:9" x14ac:dyDescent="0.25">
      <c r="A67" s="111">
        <v>63</v>
      </c>
      <c r="B67" s="105" t="s">
        <v>182</v>
      </c>
      <c r="C67" s="101" t="s">
        <v>183</v>
      </c>
      <c r="D67" s="328">
        <v>71942003</v>
      </c>
      <c r="E67" s="328">
        <f t="shared" si="3"/>
        <v>71942003</v>
      </c>
      <c r="F67" s="337"/>
      <c r="G67" s="337"/>
      <c r="H67" s="337"/>
      <c r="I67" s="4"/>
    </row>
    <row r="68" spans="1:9" x14ac:dyDescent="0.25">
      <c r="A68" s="111">
        <v>64</v>
      </c>
      <c r="B68" s="105" t="s">
        <v>184</v>
      </c>
      <c r="C68" s="101" t="s">
        <v>185</v>
      </c>
      <c r="D68" s="328">
        <v>0</v>
      </c>
      <c r="E68" s="328">
        <f t="shared" si="3"/>
        <v>0</v>
      </c>
      <c r="F68" s="337"/>
      <c r="G68" s="337"/>
      <c r="H68" s="337"/>
      <c r="I68" s="4"/>
    </row>
    <row r="69" spans="1:9" x14ac:dyDescent="0.25">
      <c r="A69" s="111">
        <v>65</v>
      </c>
      <c r="B69" s="105" t="s">
        <v>186</v>
      </c>
      <c r="C69" s="101" t="s">
        <v>187</v>
      </c>
      <c r="D69" s="328">
        <v>0</v>
      </c>
      <c r="E69" s="328">
        <f t="shared" si="3"/>
        <v>0</v>
      </c>
      <c r="F69" s="337"/>
      <c r="G69" s="337"/>
      <c r="H69" s="337"/>
      <c r="I69" s="4"/>
    </row>
    <row r="70" spans="1:9" x14ac:dyDescent="0.25">
      <c r="A70" s="111">
        <v>66</v>
      </c>
      <c r="B70" s="105" t="s">
        <v>188</v>
      </c>
      <c r="C70" s="101" t="s">
        <v>189</v>
      </c>
      <c r="D70" s="328">
        <v>0</v>
      </c>
      <c r="E70" s="328">
        <f t="shared" si="3"/>
        <v>0</v>
      </c>
      <c r="F70" s="337"/>
      <c r="G70" s="337"/>
      <c r="H70" s="337"/>
      <c r="I70" s="4"/>
    </row>
    <row r="71" spans="1:9" x14ac:dyDescent="0.25">
      <c r="A71" s="111">
        <v>67</v>
      </c>
      <c r="B71" s="105" t="s">
        <v>190</v>
      </c>
      <c r="C71" s="101" t="s">
        <v>191</v>
      </c>
      <c r="D71" s="328">
        <v>0</v>
      </c>
      <c r="E71" s="328">
        <f t="shared" si="3"/>
        <v>0</v>
      </c>
      <c r="F71" s="337"/>
      <c r="G71" s="337"/>
      <c r="H71" s="337"/>
      <c r="I71" s="4"/>
    </row>
    <row r="72" spans="1:9" x14ac:dyDescent="0.25">
      <c r="A72" s="111">
        <v>68</v>
      </c>
      <c r="B72" s="105" t="s">
        <v>192</v>
      </c>
      <c r="C72" s="101" t="s">
        <v>193</v>
      </c>
      <c r="D72" s="328">
        <v>0</v>
      </c>
      <c r="E72" s="328">
        <f t="shared" si="3"/>
        <v>0</v>
      </c>
      <c r="F72" s="337"/>
      <c r="G72" s="337"/>
      <c r="H72" s="337"/>
      <c r="I72" s="4"/>
    </row>
    <row r="73" spans="1:9" x14ac:dyDescent="0.25">
      <c r="A73" s="111">
        <v>69</v>
      </c>
      <c r="B73" s="105" t="s">
        <v>194</v>
      </c>
      <c r="C73" s="101" t="s">
        <v>195</v>
      </c>
      <c r="D73" s="328">
        <v>4170054</v>
      </c>
      <c r="E73" s="328">
        <f t="shared" si="3"/>
        <v>4170054</v>
      </c>
      <c r="F73" s="337"/>
      <c r="G73" s="337" t="s">
        <v>743</v>
      </c>
      <c r="H73" s="337"/>
      <c r="I73" s="4"/>
    </row>
    <row r="74" spans="1:9" s="98" customFormat="1" ht="15.75" x14ac:dyDescent="0.25">
      <c r="A74" s="109">
        <v>70</v>
      </c>
      <c r="B74" s="449" t="s">
        <v>196</v>
      </c>
      <c r="C74" s="110" t="s">
        <v>197</v>
      </c>
      <c r="D74" s="357">
        <v>20926110</v>
      </c>
      <c r="E74" s="357">
        <f>D74</f>
        <v>20926110</v>
      </c>
      <c r="F74" s="358"/>
      <c r="G74" s="359">
        <f>SUM(TARTALÉKOK!C13)</f>
        <v>0</v>
      </c>
      <c r="H74" s="358"/>
      <c r="I74" s="97"/>
    </row>
    <row r="75" spans="1:9" x14ac:dyDescent="0.25">
      <c r="A75" s="109">
        <v>71</v>
      </c>
      <c r="B75" s="448" t="s">
        <v>198</v>
      </c>
      <c r="C75" s="129" t="s">
        <v>199</v>
      </c>
      <c r="D75" s="331">
        <f>SUM(D59:D74)</f>
        <v>97038167</v>
      </c>
      <c r="E75" s="331">
        <f>SUM(E59:E74)</f>
        <v>97038167</v>
      </c>
      <c r="F75" s="337"/>
      <c r="G75" s="337"/>
      <c r="H75" s="337"/>
      <c r="I75" s="4"/>
    </row>
    <row r="76" spans="1:9" x14ac:dyDescent="0.25">
      <c r="A76" s="111">
        <v>72</v>
      </c>
      <c r="B76" s="450" t="s">
        <v>200</v>
      </c>
      <c r="C76" s="101" t="s">
        <v>201</v>
      </c>
      <c r="D76" s="328">
        <v>0</v>
      </c>
      <c r="E76" s="328">
        <f t="shared" ref="E76:E82" si="4">D76</f>
        <v>0</v>
      </c>
      <c r="F76" s="337"/>
      <c r="G76" s="92"/>
      <c r="H76" s="337"/>
      <c r="I76" s="4"/>
    </row>
    <row r="77" spans="1:9" x14ac:dyDescent="0.25">
      <c r="A77" s="111">
        <v>73</v>
      </c>
      <c r="B77" s="450" t="s">
        <v>202</v>
      </c>
      <c r="C77" s="101" t="s">
        <v>203</v>
      </c>
      <c r="D77" s="328">
        <v>0</v>
      </c>
      <c r="E77" s="328">
        <f t="shared" si="4"/>
        <v>0</v>
      </c>
      <c r="F77" s="337"/>
      <c r="G77" s="337"/>
      <c r="H77" s="337"/>
      <c r="I77" s="4"/>
    </row>
    <row r="78" spans="1:9" s="94" customFormat="1" x14ac:dyDescent="0.25">
      <c r="A78" s="111">
        <v>74</v>
      </c>
      <c r="B78" s="450" t="s">
        <v>204</v>
      </c>
      <c r="C78" s="101" t="s">
        <v>205</v>
      </c>
      <c r="D78" s="328">
        <v>0</v>
      </c>
      <c r="E78" s="328">
        <f t="shared" si="4"/>
        <v>0</v>
      </c>
      <c r="F78" s="360"/>
      <c r="G78" s="360"/>
      <c r="H78" s="360"/>
      <c r="I78" s="93"/>
    </row>
    <row r="79" spans="1:9" x14ac:dyDescent="0.25">
      <c r="A79" s="111">
        <v>75</v>
      </c>
      <c r="B79" s="450" t="s">
        <v>206</v>
      </c>
      <c r="C79" s="101" t="s">
        <v>207</v>
      </c>
      <c r="D79" s="328">
        <v>0</v>
      </c>
      <c r="E79" s="328">
        <f t="shared" si="4"/>
        <v>0</v>
      </c>
      <c r="F79" s="337"/>
      <c r="G79" s="337"/>
      <c r="H79" s="337"/>
      <c r="I79" s="4"/>
    </row>
    <row r="80" spans="1:9" x14ac:dyDescent="0.25">
      <c r="A80" s="111">
        <v>76</v>
      </c>
      <c r="B80" s="107" t="s">
        <v>208</v>
      </c>
      <c r="C80" s="101" t="s">
        <v>209</v>
      </c>
      <c r="D80" s="328">
        <v>0</v>
      </c>
      <c r="E80" s="328">
        <f t="shared" si="4"/>
        <v>0</v>
      </c>
      <c r="F80" s="337"/>
      <c r="G80" s="337"/>
      <c r="H80" s="337"/>
      <c r="I80" s="4"/>
    </row>
    <row r="81" spans="1:9" x14ac:dyDescent="0.25">
      <c r="A81" s="111">
        <v>77</v>
      </c>
      <c r="B81" s="107" t="s">
        <v>210</v>
      </c>
      <c r="C81" s="101" t="s">
        <v>211</v>
      </c>
      <c r="D81" s="328">
        <v>0</v>
      </c>
      <c r="E81" s="328">
        <f t="shared" si="4"/>
        <v>0</v>
      </c>
      <c r="F81" s="337"/>
      <c r="G81" s="337"/>
      <c r="H81" s="337"/>
      <c r="I81" s="4"/>
    </row>
    <row r="82" spans="1:9" s="94" customFormat="1" x14ac:dyDescent="0.25">
      <c r="A82" s="111">
        <v>78</v>
      </c>
      <c r="B82" s="107" t="s">
        <v>212</v>
      </c>
      <c r="C82" s="101" t="s">
        <v>213</v>
      </c>
      <c r="D82" s="328">
        <v>0</v>
      </c>
      <c r="E82" s="328">
        <f t="shared" si="4"/>
        <v>0</v>
      </c>
      <c r="F82" s="360"/>
      <c r="G82" s="360"/>
      <c r="H82" s="360"/>
      <c r="I82" s="93"/>
    </row>
    <row r="83" spans="1:9" x14ac:dyDescent="0.25">
      <c r="A83" s="109">
        <v>79</v>
      </c>
      <c r="B83" s="448" t="s">
        <v>214</v>
      </c>
      <c r="C83" s="129" t="s">
        <v>215</v>
      </c>
      <c r="D83" s="331">
        <f>SUM(D76:D82)</f>
        <v>0</v>
      </c>
      <c r="E83" s="331">
        <f>SUM(E76:E82)</f>
        <v>0</v>
      </c>
      <c r="F83" s="337"/>
      <c r="G83" s="337"/>
      <c r="H83" s="337"/>
      <c r="I83" s="4"/>
    </row>
    <row r="84" spans="1:9" s="94" customFormat="1" x14ac:dyDescent="0.25">
      <c r="A84" s="111">
        <v>80</v>
      </c>
      <c r="B84" s="107" t="s">
        <v>216</v>
      </c>
      <c r="C84" s="101" t="s">
        <v>217</v>
      </c>
      <c r="D84" s="328">
        <v>77578242</v>
      </c>
      <c r="E84" s="328">
        <f>D84</f>
        <v>77578242</v>
      </c>
      <c r="F84" s="360"/>
      <c r="G84" s="360"/>
      <c r="H84" s="360"/>
      <c r="I84" s="93"/>
    </row>
    <row r="85" spans="1:9" x14ac:dyDescent="0.25">
      <c r="A85" s="111">
        <v>81</v>
      </c>
      <c r="B85" s="107" t="s">
        <v>218</v>
      </c>
      <c r="C85" s="101" t="s">
        <v>219</v>
      </c>
      <c r="D85" s="328">
        <v>0</v>
      </c>
      <c r="E85" s="328">
        <f>D85</f>
        <v>0</v>
      </c>
      <c r="F85" s="337"/>
      <c r="G85" s="337"/>
      <c r="H85" s="337"/>
      <c r="I85" s="4"/>
    </row>
    <row r="86" spans="1:9" x14ac:dyDescent="0.25">
      <c r="A86" s="111">
        <v>82</v>
      </c>
      <c r="B86" s="107" t="s">
        <v>220</v>
      </c>
      <c r="C86" s="101" t="s">
        <v>221</v>
      </c>
      <c r="D86" s="328">
        <v>0</v>
      </c>
      <c r="E86" s="328">
        <f>D86</f>
        <v>0</v>
      </c>
      <c r="F86" s="337"/>
      <c r="G86" s="337"/>
      <c r="H86" s="337"/>
      <c r="I86" s="4"/>
    </row>
    <row r="87" spans="1:9" x14ac:dyDescent="0.25">
      <c r="A87" s="111">
        <v>83</v>
      </c>
      <c r="B87" s="107" t="s">
        <v>222</v>
      </c>
      <c r="C87" s="101" t="s">
        <v>223</v>
      </c>
      <c r="D87" s="328">
        <v>21533391</v>
      </c>
      <c r="E87" s="328">
        <f>D87</f>
        <v>21533391</v>
      </c>
      <c r="F87" s="337"/>
      <c r="G87" s="337"/>
      <c r="H87" s="337"/>
      <c r="I87" s="4"/>
    </row>
    <row r="88" spans="1:9" x14ac:dyDescent="0.25">
      <c r="A88" s="109">
        <v>84</v>
      </c>
      <c r="B88" s="448" t="s">
        <v>224</v>
      </c>
      <c r="C88" s="129" t="s">
        <v>225</v>
      </c>
      <c r="D88" s="331">
        <f>SUM(D84:D87)</f>
        <v>99111633</v>
      </c>
      <c r="E88" s="331">
        <f>SUM(E84:E87)</f>
        <v>99111633</v>
      </c>
      <c r="F88" s="337"/>
      <c r="G88" s="337"/>
      <c r="H88" s="337"/>
      <c r="I88" s="4"/>
    </row>
    <row r="89" spans="1:9" x14ac:dyDescent="0.25">
      <c r="A89" s="111">
        <v>85</v>
      </c>
      <c r="B89" s="107" t="s">
        <v>226</v>
      </c>
      <c r="C89" s="101" t="s">
        <v>227</v>
      </c>
      <c r="D89" s="328">
        <v>0</v>
      </c>
      <c r="E89" s="328">
        <v>0</v>
      </c>
      <c r="F89" s="337"/>
      <c r="G89" s="337"/>
      <c r="H89" s="337"/>
      <c r="I89" s="4"/>
    </row>
    <row r="90" spans="1:9" x14ac:dyDescent="0.25">
      <c r="A90" s="111">
        <v>86</v>
      </c>
      <c r="B90" s="107" t="s">
        <v>228</v>
      </c>
      <c r="C90" s="101" t="s">
        <v>229</v>
      </c>
      <c r="D90" s="328">
        <v>0</v>
      </c>
      <c r="E90" s="328">
        <v>0</v>
      </c>
      <c r="F90" s="337"/>
      <c r="G90" s="337"/>
      <c r="H90" s="337"/>
      <c r="I90" s="4"/>
    </row>
    <row r="91" spans="1:9" x14ac:dyDescent="0.25">
      <c r="A91" s="111">
        <v>87</v>
      </c>
      <c r="B91" s="107" t="s">
        <v>230</v>
      </c>
      <c r="C91" s="101" t="s">
        <v>231</v>
      </c>
      <c r="D91" s="328">
        <v>0</v>
      </c>
      <c r="E91" s="328">
        <v>0</v>
      </c>
      <c r="F91" s="337"/>
      <c r="G91" s="337"/>
      <c r="H91" s="337"/>
      <c r="I91" s="4"/>
    </row>
    <row r="92" spans="1:9" x14ac:dyDescent="0.25">
      <c r="A92" s="111">
        <v>88</v>
      </c>
      <c r="B92" s="107" t="s">
        <v>232</v>
      </c>
      <c r="C92" s="101" t="s">
        <v>233</v>
      </c>
      <c r="D92" s="328">
        <v>0</v>
      </c>
      <c r="E92" s="328">
        <v>0</v>
      </c>
      <c r="F92" s="337"/>
      <c r="G92" s="337"/>
      <c r="H92" s="337"/>
      <c r="I92" s="4"/>
    </row>
    <row r="93" spans="1:9" x14ac:dyDescent="0.25">
      <c r="A93" s="111">
        <v>89</v>
      </c>
      <c r="B93" s="107" t="s">
        <v>234</v>
      </c>
      <c r="C93" s="101" t="s">
        <v>235</v>
      </c>
      <c r="D93" s="328">
        <v>0</v>
      </c>
      <c r="E93" s="328">
        <v>0</v>
      </c>
      <c r="F93" s="337"/>
      <c r="G93" s="337"/>
      <c r="H93" s="337"/>
      <c r="I93" s="4"/>
    </row>
    <row r="94" spans="1:9" x14ac:dyDescent="0.25">
      <c r="A94" s="111">
        <v>90</v>
      </c>
      <c r="B94" s="107" t="s">
        <v>236</v>
      </c>
      <c r="C94" s="101" t="s">
        <v>237</v>
      </c>
      <c r="D94" s="328">
        <v>0</v>
      </c>
      <c r="E94" s="328">
        <v>0</v>
      </c>
      <c r="F94" s="337"/>
      <c r="G94" s="337"/>
      <c r="H94" s="337"/>
      <c r="I94" s="4"/>
    </row>
    <row r="95" spans="1:9" x14ac:dyDescent="0.25">
      <c r="A95" s="111">
        <v>91</v>
      </c>
      <c r="B95" s="107" t="s">
        <v>238</v>
      </c>
      <c r="C95" s="101" t="s">
        <v>239</v>
      </c>
      <c r="D95" s="328">
        <v>0</v>
      </c>
      <c r="E95" s="328">
        <v>0</v>
      </c>
      <c r="F95" s="337"/>
      <c r="G95" s="337"/>
      <c r="H95" s="337"/>
      <c r="I95" s="4"/>
    </row>
    <row r="96" spans="1:9" x14ac:dyDescent="0.25">
      <c r="A96" s="111">
        <v>92</v>
      </c>
      <c r="B96" s="107" t="s">
        <v>240</v>
      </c>
      <c r="C96" s="101" t="s">
        <v>241</v>
      </c>
      <c r="D96" s="328">
        <v>0</v>
      </c>
      <c r="E96" s="328">
        <v>0</v>
      </c>
      <c r="F96" s="337"/>
      <c r="G96" s="337"/>
      <c r="H96" s="337"/>
      <c r="I96" s="4"/>
    </row>
    <row r="97" spans="1:9" x14ac:dyDescent="0.25">
      <c r="A97" s="111">
        <v>93</v>
      </c>
      <c r="B97" s="107" t="s">
        <v>242</v>
      </c>
      <c r="C97" s="101" t="s">
        <v>243</v>
      </c>
      <c r="D97" s="328">
        <v>0</v>
      </c>
      <c r="E97" s="328">
        <v>0</v>
      </c>
      <c r="F97" s="337"/>
      <c r="G97" s="337"/>
      <c r="H97" s="337"/>
      <c r="I97" s="4"/>
    </row>
    <row r="98" spans="1:9" x14ac:dyDescent="0.25">
      <c r="A98" s="109">
        <v>94</v>
      </c>
      <c r="B98" s="448" t="s">
        <v>244</v>
      </c>
      <c r="C98" s="129" t="s">
        <v>245</v>
      </c>
      <c r="D98" s="331">
        <f>SUM(D89:D97)</f>
        <v>0</v>
      </c>
      <c r="E98" s="331">
        <f>SUM(E89:E97)</f>
        <v>0</v>
      </c>
      <c r="F98" s="337"/>
      <c r="G98" s="337"/>
      <c r="H98" s="337"/>
      <c r="I98" s="4"/>
    </row>
    <row r="99" spans="1:9" ht="27" customHeight="1" x14ac:dyDescent="0.25">
      <c r="A99" s="109">
        <v>95</v>
      </c>
      <c r="B99" s="221" t="s">
        <v>246</v>
      </c>
      <c r="C99" s="209" t="s">
        <v>247</v>
      </c>
      <c r="D99" s="332">
        <f>SUM(D98+D88+D83+D75+D58+D49+D24+D23)</f>
        <v>307780256</v>
      </c>
      <c r="E99" s="332">
        <f>SUM(E98+E88+E83+E75+E58+E49+E24+E23)</f>
        <v>307780256</v>
      </c>
      <c r="F99" s="337"/>
      <c r="G99" s="337"/>
      <c r="H99" s="337"/>
      <c r="I99" s="4"/>
    </row>
    <row r="100" spans="1:9" x14ac:dyDescent="0.25">
      <c r="A100" s="108" t="s">
        <v>3</v>
      </c>
      <c r="B100" s="107" t="s">
        <v>248</v>
      </c>
      <c r="C100" s="107" t="s">
        <v>249</v>
      </c>
      <c r="D100" s="328">
        <v>0</v>
      </c>
      <c r="E100" s="328">
        <v>0</v>
      </c>
      <c r="F100" s="337"/>
      <c r="G100" s="337"/>
      <c r="H100" s="337"/>
      <c r="I100" s="4"/>
    </row>
    <row r="101" spans="1:9" x14ac:dyDescent="0.25">
      <c r="A101" s="108" t="s">
        <v>6</v>
      </c>
      <c r="B101" s="107" t="s">
        <v>250</v>
      </c>
      <c r="C101" s="107" t="s">
        <v>251</v>
      </c>
      <c r="D101" s="328">
        <v>0</v>
      </c>
      <c r="E101" s="328">
        <v>0</v>
      </c>
      <c r="F101" s="337"/>
      <c r="G101" s="337"/>
      <c r="H101" s="337"/>
      <c r="I101" s="4"/>
    </row>
    <row r="102" spans="1:9" x14ac:dyDescent="0.25">
      <c r="A102" s="108" t="s">
        <v>9</v>
      </c>
      <c r="B102" s="107" t="s">
        <v>252</v>
      </c>
      <c r="C102" s="107" t="s">
        <v>253</v>
      </c>
      <c r="D102" s="328">
        <v>0</v>
      </c>
      <c r="E102" s="328">
        <v>0</v>
      </c>
      <c r="F102" s="337"/>
      <c r="G102" s="337"/>
      <c r="H102" s="337"/>
      <c r="I102" s="4"/>
    </row>
    <row r="103" spans="1:9" x14ac:dyDescent="0.25">
      <c r="A103" s="108" t="s">
        <v>12</v>
      </c>
      <c r="B103" s="106" t="s">
        <v>254</v>
      </c>
      <c r="C103" s="106" t="s">
        <v>255</v>
      </c>
      <c r="D103" s="329">
        <f>SUM(D100:D102)</f>
        <v>0</v>
      </c>
      <c r="E103" s="329">
        <f>SUM(E100:E102)</f>
        <v>0</v>
      </c>
      <c r="F103" s="337"/>
      <c r="G103" s="337"/>
      <c r="H103" s="337"/>
      <c r="I103" s="4"/>
    </row>
    <row r="104" spans="1:9" x14ac:dyDescent="0.25">
      <c r="A104" s="108" t="s">
        <v>15</v>
      </c>
      <c r="B104" s="107" t="s">
        <v>256</v>
      </c>
      <c r="C104" s="107" t="s">
        <v>257</v>
      </c>
      <c r="D104" s="328">
        <v>0</v>
      </c>
      <c r="E104" s="328">
        <v>0</v>
      </c>
      <c r="F104" s="337"/>
      <c r="G104" s="337"/>
      <c r="H104" s="337"/>
      <c r="I104" s="4"/>
    </row>
    <row r="105" spans="1:9" x14ac:dyDescent="0.25">
      <c r="A105" s="108" t="s">
        <v>18</v>
      </c>
      <c r="B105" s="107" t="s">
        <v>258</v>
      </c>
      <c r="C105" s="107" t="s">
        <v>259</v>
      </c>
      <c r="D105" s="328">
        <v>0</v>
      </c>
      <c r="E105" s="328">
        <v>0</v>
      </c>
      <c r="F105" s="337"/>
      <c r="G105" s="337"/>
      <c r="H105" s="337"/>
      <c r="I105" s="4"/>
    </row>
    <row r="106" spans="1:9" x14ac:dyDescent="0.25">
      <c r="A106" s="108" t="s">
        <v>21</v>
      </c>
      <c r="B106" s="107" t="s">
        <v>260</v>
      </c>
      <c r="C106" s="107" t="s">
        <v>261</v>
      </c>
      <c r="D106" s="328">
        <v>0</v>
      </c>
      <c r="E106" s="328">
        <v>0</v>
      </c>
      <c r="F106" s="337"/>
      <c r="G106" s="337"/>
      <c r="H106" s="337"/>
      <c r="I106" s="4"/>
    </row>
    <row r="107" spans="1:9" x14ac:dyDescent="0.25">
      <c r="A107" s="108" t="s">
        <v>24</v>
      </c>
      <c r="B107" s="107" t="s">
        <v>262</v>
      </c>
      <c r="C107" s="107" t="s">
        <v>263</v>
      </c>
      <c r="D107" s="328">
        <v>0</v>
      </c>
      <c r="E107" s="328">
        <v>0</v>
      </c>
      <c r="F107" s="337"/>
      <c r="G107" s="337"/>
      <c r="H107" s="337"/>
      <c r="I107" s="4"/>
    </row>
    <row r="108" spans="1:9" x14ac:dyDescent="0.25">
      <c r="A108" s="108" t="s">
        <v>27</v>
      </c>
      <c r="B108" s="107" t="s">
        <v>264</v>
      </c>
      <c r="C108" s="107" t="s">
        <v>265</v>
      </c>
      <c r="D108" s="328">
        <v>0</v>
      </c>
      <c r="E108" s="328">
        <v>0</v>
      </c>
      <c r="F108" s="337"/>
      <c r="G108" s="337"/>
      <c r="H108" s="337"/>
      <c r="I108" s="4"/>
    </row>
    <row r="109" spans="1:9" x14ac:dyDescent="0.25">
      <c r="A109" s="108">
        <v>10</v>
      </c>
      <c r="B109" s="107" t="s">
        <v>266</v>
      </c>
      <c r="C109" s="107" t="s">
        <v>267</v>
      </c>
      <c r="D109" s="328">
        <v>0</v>
      </c>
      <c r="E109" s="328">
        <v>0</v>
      </c>
      <c r="F109" s="337"/>
      <c r="G109" s="337"/>
      <c r="H109" s="337"/>
      <c r="I109" s="4"/>
    </row>
    <row r="110" spans="1:9" x14ac:dyDescent="0.25">
      <c r="A110" s="108">
        <v>11</v>
      </c>
      <c r="B110" s="106" t="s">
        <v>268</v>
      </c>
      <c r="C110" s="106" t="s">
        <v>269</v>
      </c>
      <c r="D110" s="329">
        <f>SUM(D104:D109)</f>
        <v>0</v>
      </c>
      <c r="E110" s="329">
        <f>SUM(E104:E109)</f>
        <v>0</v>
      </c>
      <c r="F110" s="337"/>
      <c r="G110" s="337"/>
      <c r="H110" s="337"/>
      <c r="I110" s="4"/>
    </row>
    <row r="111" spans="1:9" x14ac:dyDescent="0.25">
      <c r="A111" s="108">
        <v>12</v>
      </c>
      <c r="B111" s="106" t="s">
        <v>270</v>
      </c>
      <c r="C111" s="106" t="s">
        <v>271</v>
      </c>
      <c r="D111" s="328">
        <v>0</v>
      </c>
      <c r="E111" s="328">
        <v>0</v>
      </c>
      <c r="F111" s="337"/>
      <c r="G111" s="337"/>
      <c r="H111" s="337"/>
      <c r="I111" s="4"/>
    </row>
    <row r="112" spans="1:9" s="29" customFormat="1" x14ac:dyDescent="0.25">
      <c r="A112" s="108">
        <v>13</v>
      </c>
      <c r="B112" s="106" t="s">
        <v>272</v>
      </c>
      <c r="C112" s="106" t="s">
        <v>273</v>
      </c>
      <c r="D112" s="328">
        <v>2629493</v>
      </c>
      <c r="E112" s="328">
        <f>D112</f>
        <v>2629493</v>
      </c>
      <c r="F112" s="361"/>
      <c r="G112" s="361"/>
      <c r="H112" s="361"/>
      <c r="I112" s="30"/>
    </row>
    <row r="113" spans="1:9" s="29" customFormat="1" x14ac:dyDescent="0.25">
      <c r="A113" s="108">
        <v>14</v>
      </c>
      <c r="B113" s="218" t="s">
        <v>274</v>
      </c>
      <c r="C113" s="218" t="s">
        <v>275</v>
      </c>
      <c r="D113" s="345">
        <v>23938271</v>
      </c>
      <c r="E113" s="328">
        <f>D113</f>
        <v>23938271</v>
      </c>
      <c r="F113" s="361"/>
      <c r="G113" s="361" t="e">
        <f>SUM(#REF!+#REF!+#REF!)</f>
        <v>#REF!</v>
      </c>
      <c r="H113" s="361"/>
      <c r="I113" s="30"/>
    </row>
    <row r="114" spans="1:9" x14ac:dyDescent="0.25">
      <c r="A114" s="108">
        <v>15</v>
      </c>
      <c r="B114" s="106" t="s">
        <v>276</v>
      </c>
      <c r="C114" s="106" t="s">
        <v>277</v>
      </c>
      <c r="D114" s="328">
        <v>0</v>
      </c>
      <c r="E114" s="328">
        <v>0</v>
      </c>
      <c r="F114" s="337"/>
      <c r="G114" s="337"/>
      <c r="H114" s="337"/>
      <c r="I114" s="4"/>
    </row>
    <row r="115" spans="1:9" x14ac:dyDescent="0.25">
      <c r="A115" s="108">
        <v>16</v>
      </c>
      <c r="B115" s="106" t="s">
        <v>278</v>
      </c>
      <c r="C115" s="106" t="s">
        <v>279</v>
      </c>
      <c r="D115" s="328">
        <v>0</v>
      </c>
      <c r="E115" s="328">
        <v>0</v>
      </c>
      <c r="F115" s="337"/>
      <c r="G115" s="337"/>
      <c r="H115" s="337"/>
      <c r="I115" s="4"/>
    </row>
    <row r="116" spans="1:9" x14ac:dyDescent="0.25">
      <c r="A116" s="108">
        <v>17</v>
      </c>
      <c r="B116" s="106" t="s">
        <v>280</v>
      </c>
      <c r="C116" s="106" t="s">
        <v>281</v>
      </c>
      <c r="D116" s="328">
        <v>389583</v>
      </c>
      <c r="E116" s="328">
        <v>389583</v>
      </c>
      <c r="F116" s="337"/>
      <c r="G116" s="337"/>
      <c r="H116" s="337"/>
      <c r="I116" s="4"/>
    </row>
    <row r="117" spans="1:9" x14ac:dyDescent="0.25">
      <c r="A117" s="108">
        <v>18</v>
      </c>
      <c r="B117" s="107" t="s">
        <v>282</v>
      </c>
      <c r="C117" s="107" t="s">
        <v>283</v>
      </c>
      <c r="D117" s="328">
        <v>0</v>
      </c>
      <c r="E117" s="328">
        <v>0</v>
      </c>
      <c r="F117" s="337"/>
      <c r="G117" s="337"/>
      <c r="H117" s="337"/>
      <c r="I117" s="4"/>
    </row>
    <row r="118" spans="1:9" x14ac:dyDescent="0.25">
      <c r="A118" s="108">
        <v>19</v>
      </c>
      <c r="B118" s="107" t="s">
        <v>284</v>
      </c>
      <c r="C118" s="107" t="s">
        <v>285</v>
      </c>
      <c r="D118" s="328">
        <v>0</v>
      </c>
      <c r="E118" s="328">
        <v>0</v>
      </c>
      <c r="F118" s="337"/>
      <c r="G118" s="337"/>
      <c r="H118" s="337"/>
      <c r="I118" s="4"/>
    </row>
    <row r="119" spans="1:9" x14ac:dyDescent="0.25">
      <c r="A119" s="108">
        <v>20</v>
      </c>
      <c r="B119" s="106" t="s">
        <v>286</v>
      </c>
      <c r="C119" s="106" t="s">
        <v>287</v>
      </c>
      <c r="D119" s="329">
        <f>SUM(D117:D118)</f>
        <v>0</v>
      </c>
      <c r="E119" s="329">
        <f>SUM(E117:E118)</f>
        <v>0</v>
      </c>
      <c r="F119" s="337"/>
      <c r="G119" s="337"/>
      <c r="H119" s="337"/>
      <c r="I119" s="4"/>
    </row>
    <row r="120" spans="1:9" x14ac:dyDescent="0.25">
      <c r="A120" s="108">
        <v>21</v>
      </c>
      <c r="B120" s="115" t="s">
        <v>288</v>
      </c>
      <c r="C120" s="115" t="s">
        <v>289</v>
      </c>
      <c r="D120" s="329">
        <f>SUM(D103+D110+D111+D112+D113+D114+D115+D116+D119)</f>
        <v>26957347</v>
      </c>
      <c r="E120" s="329">
        <f>SUM(E103+E110+E111+E112+E113+E114+E115+E116+E119)</f>
        <v>26957347</v>
      </c>
      <c r="F120" s="337"/>
      <c r="G120" s="337"/>
      <c r="H120" s="337"/>
      <c r="I120" s="4"/>
    </row>
    <row r="121" spans="1:9" x14ac:dyDescent="0.25">
      <c r="A121" s="108">
        <v>22</v>
      </c>
      <c r="B121" s="107" t="s">
        <v>290</v>
      </c>
      <c r="C121" s="107" t="s">
        <v>291</v>
      </c>
      <c r="D121" s="328">
        <v>0</v>
      </c>
      <c r="E121" s="328">
        <v>0</v>
      </c>
      <c r="F121" s="337"/>
      <c r="G121" s="337"/>
      <c r="H121" s="337"/>
      <c r="I121" s="4"/>
    </row>
    <row r="122" spans="1:9" x14ac:dyDescent="0.25">
      <c r="A122" s="108">
        <v>23</v>
      </c>
      <c r="B122" s="107" t="s">
        <v>292</v>
      </c>
      <c r="C122" s="107" t="s">
        <v>293</v>
      </c>
      <c r="D122" s="328">
        <v>0</v>
      </c>
      <c r="E122" s="328">
        <v>0</v>
      </c>
      <c r="F122" s="337"/>
      <c r="G122" s="337"/>
      <c r="H122" s="337"/>
      <c r="I122" s="4"/>
    </row>
    <row r="123" spans="1:9" x14ac:dyDescent="0.25">
      <c r="A123" s="108">
        <v>24</v>
      </c>
      <c r="B123" s="107" t="s">
        <v>294</v>
      </c>
      <c r="C123" s="107" t="s">
        <v>295</v>
      </c>
      <c r="D123" s="328">
        <v>0</v>
      </c>
      <c r="E123" s="328">
        <v>0</v>
      </c>
      <c r="F123" s="337"/>
      <c r="G123" s="337"/>
      <c r="H123" s="337"/>
      <c r="I123" s="4"/>
    </row>
    <row r="124" spans="1:9" x14ac:dyDescent="0.25">
      <c r="A124" s="108">
        <v>25</v>
      </c>
      <c r="B124" s="107" t="s">
        <v>296</v>
      </c>
      <c r="C124" s="107" t="s">
        <v>297</v>
      </c>
      <c r="D124" s="328">
        <v>0</v>
      </c>
      <c r="E124" s="328">
        <v>0</v>
      </c>
      <c r="F124" s="337"/>
      <c r="G124" s="337"/>
      <c r="H124" s="337"/>
      <c r="I124" s="4"/>
    </row>
    <row r="125" spans="1:9" x14ac:dyDescent="0.25">
      <c r="A125" s="108">
        <v>26</v>
      </c>
      <c r="B125" s="107" t="s">
        <v>298</v>
      </c>
      <c r="C125" s="107" t="s">
        <v>299</v>
      </c>
      <c r="D125" s="328">
        <v>0</v>
      </c>
      <c r="E125" s="328">
        <v>0</v>
      </c>
      <c r="F125" s="337"/>
      <c r="G125" s="337"/>
      <c r="H125" s="337"/>
      <c r="I125" s="4"/>
    </row>
    <row r="126" spans="1:9" x14ac:dyDescent="0.25">
      <c r="A126" s="108">
        <v>27</v>
      </c>
      <c r="B126" s="115" t="s">
        <v>300</v>
      </c>
      <c r="C126" s="115" t="s">
        <v>301</v>
      </c>
      <c r="D126" s="329">
        <f>SUM(D121:D125)</f>
        <v>0</v>
      </c>
      <c r="E126" s="329">
        <f>SUM(E121:E125)</f>
        <v>0</v>
      </c>
      <c r="F126" s="337"/>
      <c r="G126" s="337"/>
      <c r="H126" s="337"/>
      <c r="I126" s="4"/>
    </row>
    <row r="127" spans="1:9" x14ac:dyDescent="0.25">
      <c r="A127" s="108">
        <v>28</v>
      </c>
      <c r="B127" s="115" t="s">
        <v>302</v>
      </c>
      <c r="C127" s="115" t="s">
        <v>303</v>
      </c>
      <c r="D127" s="328">
        <v>0</v>
      </c>
      <c r="E127" s="328">
        <v>0</v>
      </c>
      <c r="F127" s="337"/>
      <c r="G127" s="337"/>
      <c r="H127" s="337"/>
      <c r="I127" s="4"/>
    </row>
    <row r="128" spans="1:9" x14ac:dyDescent="0.25">
      <c r="A128" s="17">
        <v>29</v>
      </c>
      <c r="B128" s="115" t="s">
        <v>304</v>
      </c>
      <c r="C128" s="21" t="s">
        <v>305</v>
      </c>
      <c r="D128" s="328">
        <v>0</v>
      </c>
      <c r="E128" s="328">
        <v>0</v>
      </c>
      <c r="F128" s="337"/>
      <c r="G128" s="337"/>
      <c r="H128" s="337"/>
      <c r="I128" s="4"/>
    </row>
    <row r="129" spans="1:9" ht="28.5" customHeight="1" x14ac:dyDescent="0.25">
      <c r="A129" s="22">
        <v>30</v>
      </c>
      <c r="B129" s="221" t="s">
        <v>306</v>
      </c>
      <c r="C129" s="210" t="s">
        <v>307</v>
      </c>
      <c r="D129" s="342">
        <f>SUM(D120+D126+D127+D128)</f>
        <v>26957347</v>
      </c>
      <c r="E129" s="342">
        <f>SUM(E120+E126+E127+E128)</f>
        <v>26957347</v>
      </c>
      <c r="F129" s="337"/>
      <c r="G129" s="337"/>
      <c r="H129" s="337"/>
      <c r="I129" s="4"/>
    </row>
    <row r="130" spans="1:9" ht="25.5" customHeight="1" x14ac:dyDescent="0.25">
      <c r="A130" s="23">
        <v>31</v>
      </c>
      <c r="B130" s="451" t="s">
        <v>308</v>
      </c>
      <c r="C130" s="211"/>
      <c r="D130" s="343">
        <f>SUM(D129+D99)</f>
        <v>334737603</v>
      </c>
      <c r="E130" s="343">
        <f>SUM(E129+E99)</f>
        <v>334737603</v>
      </c>
      <c r="F130" s="337"/>
      <c r="G130" s="337"/>
      <c r="H130" s="337"/>
      <c r="I130" s="4"/>
    </row>
    <row r="131" spans="1:9" x14ac:dyDescent="0.25">
      <c r="A131" s="180"/>
      <c r="B131" s="452" t="s">
        <v>528</v>
      </c>
      <c r="C131" s="181"/>
      <c r="D131" s="245">
        <f>SUM(D130-D132)</f>
        <v>235625970</v>
      </c>
      <c r="E131" s="267">
        <f>SUM(E130-E132)</f>
        <v>235625970</v>
      </c>
      <c r="F131" s="362"/>
      <c r="G131" s="337"/>
      <c r="H131" s="337"/>
      <c r="I131" s="4"/>
    </row>
    <row r="132" spans="1:9" x14ac:dyDescent="0.25">
      <c r="A132" s="180"/>
      <c r="B132" s="452" t="s">
        <v>529</v>
      </c>
      <c r="C132" s="181"/>
      <c r="D132" s="245">
        <f>SUM(D83+D88+D98+'INT FINANSZÍROZÁS'!F7)</f>
        <v>99111633</v>
      </c>
      <c r="E132" s="267">
        <f>SUM(E83+E88+E98+'INT FINANSZÍROZÁS'!F7)</f>
        <v>99111633</v>
      </c>
      <c r="F132" s="362"/>
      <c r="G132" s="337"/>
      <c r="H132" s="337"/>
      <c r="I132" s="4"/>
    </row>
    <row r="133" spans="1:9" x14ac:dyDescent="0.25">
      <c r="A133" s="180"/>
      <c r="B133" s="453" t="s">
        <v>526</v>
      </c>
      <c r="C133" s="181"/>
      <c r="D133" s="346">
        <f>SUM('BEVÉTELEK ÖNK'!D104-'KIADÁSOK ÖNK'!D131)</f>
        <v>66984284</v>
      </c>
      <c r="E133" s="363">
        <f>SUM('BEVÉTELEK ÖNK'!E104-'KIADÁSOK ÖNK'!E131)</f>
        <v>66984284</v>
      </c>
      <c r="F133" s="362"/>
      <c r="G133" s="337"/>
      <c r="H133" s="337"/>
      <c r="I133" s="4"/>
    </row>
    <row r="134" spans="1:9" x14ac:dyDescent="0.25">
      <c r="A134" s="180"/>
      <c r="B134" s="453" t="s">
        <v>527</v>
      </c>
      <c r="C134" s="181"/>
      <c r="D134" s="346">
        <f>SUM('BEVÉTELEK ÖNK'!D105-'KIADÁSOK ÖNK'!D132)</f>
        <v>-66984284</v>
      </c>
      <c r="E134" s="363">
        <f>SUM('BEVÉTELEK ÖNK'!E105-'KIADÁSOK ÖNK'!E132)</f>
        <v>-66984284</v>
      </c>
      <c r="F134" s="362"/>
      <c r="G134" s="337"/>
      <c r="H134" s="337"/>
      <c r="I134" s="4"/>
    </row>
    <row r="135" spans="1:9" x14ac:dyDescent="0.25">
      <c r="D135" s="92"/>
      <c r="E135" s="92"/>
      <c r="F135" s="92"/>
      <c r="G135" s="92"/>
      <c r="H135" s="92"/>
    </row>
    <row r="136" spans="1:9" x14ac:dyDescent="0.25">
      <c r="D136" s="347">
        <f>SUM(D5+D6+D7+D8+D9+D10+D11+D12+D14+D13+D15+D16+D17+D18+D19+D20+D21+D22+D24+D25+D26+D27+D29+D30+D32+D33+D34+D35+D36+D37+D38+D40+D41+D43+D44+D45+D46+D47+D50+D51+D52+D53+D54+D55+D56+D57+D67+D73+D74+D76+D77+D78+D79+D80+D81+D82+D84+D85+D86+D87+D112+D113)</f>
        <v>334348020</v>
      </c>
      <c r="E136" s="347">
        <f>SUM(E5+E6+E7+E8+E9+E10+E11+E12+E14+E13+E15+E16+E17+E18+E19+E20+E21+E22+E24+E25+E26+E27+E29+E30+E32+E33+E34+E35+E36+E37+E38+E40+E41+E43+E44+E45+E46+E47+E50+E51+E52+E53+E54+E55+E56+E57+E67+E73+E74+E76+E77+E78+E79+E80+E81+E82+E84+E85+E86+E87+E112+E113)</f>
        <v>334348020</v>
      </c>
      <c r="F136" s="92"/>
      <c r="G136" s="92"/>
      <c r="H136" s="92"/>
    </row>
    <row r="137" spans="1:9" x14ac:dyDescent="0.25">
      <c r="D137" s="348">
        <f>SUM(D130-D136)</f>
        <v>389583</v>
      </c>
      <c r="E137" s="348">
        <f>SUM(E130-E136)</f>
        <v>389583</v>
      </c>
      <c r="F137" s="92"/>
      <c r="G137" s="92"/>
      <c r="H137" s="92"/>
    </row>
  </sheetData>
  <mergeCells count="2">
    <mergeCell ref="A1:E1"/>
    <mergeCell ref="A2:E2"/>
  </mergeCells>
  <phoneticPr fontId="0" type="noConversion"/>
  <pageMargins left="0.25" right="0.25" top="0.75" bottom="0.75" header="0.3" footer="0.3"/>
  <pageSetup paperSize="8" scale="57" orientation="portrait" r:id="rId1"/>
  <headerFooter>
    <oddHeader>&amp;L6. melléklet Balatonederics Község Önkormányzata 2020. évi költségvetéséről szóló...../2020. (II........) sz.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139"/>
  <sheetViews>
    <sheetView view="pageBreakPreview" zoomScale="60" zoomScaleNormal="100" workbookViewId="0">
      <selection activeCell="D114" sqref="D114"/>
    </sheetView>
  </sheetViews>
  <sheetFormatPr defaultRowHeight="15" x14ac:dyDescent="0.25"/>
  <cols>
    <col min="1" max="1" width="6.28515625" style="326" customWidth="1"/>
    <col min="2" max="2" width="69.28515625" style="326" customWidth="1"/>
    <col min="3" max="3" width="10.140625" style="326" customWidth="1"/>
    <col min="4" max="4" width="12.42578125" style="326" bestFit="1" customWidth="1"/>
    <col min="5" max="5" width="13.85546875" style="326" bestFit="1" customWidth="1"/>
    <col min="6" max="6" width="12.140625" style="326" bestFit="1" customWidth="1"/>
    <col min="7" max="7" width="11" style="326" bestFit="1" customWidth="1"/>
    <col min="8" max="16384" width="9.140625" style="326"/>
  </cols>
  <sheetData>
    <row r="1" spans="1:9" ht="18" x14ac:dyDescent="0.25">
      <c r="A1" s="558" t="s">
        <v>795</v>
      </c>
      <c r="B1" s="558"/>
      <c r="C1" s="558"/>
      <c r="D1" s="558"/>
      <c r="E1" s="558"/>
      <c r="F1" s="29" t="s">
        <v>524</v>
      </c>
    </row>
    <row r="2" spans="1:9" ht="24.75" customHeight="1" x14ac:dyDescent="0.25">
      <c r="A2" s="558" t="s">
        <v>797</v>
      </c>
      <c r="B2" s="558"/>
      <c r="C2" s="558"/>
      <c r="D2" s="558"/>
      <c r="E2" s="558"/>
    </row>
    <row r="4" spans="1:9" ht="28.5" customHeight="1" x14ac:dyDescent="0.25">
      <c r="A4" s="132" t="s">
        <v>0</v>
      </c>
      <c r="B4" s="2" t="s">
        <v>1</v>
      </c>
      <c r="C4" s="3" t="s">
        <v>2</v>
      </c>
      <c r="D4" s="131" t="s">
        <v>787</v>
      </c>
      <c r="E4" s="86" t="s">
        <v>525</v>
      </c>
      <c r="F4" s="4"/>
      <c r="G4" s="4"/>
      <c r="H4" s="4"/>
      <c r="I4" s="4"/>
    </row>
    <row r="5" spans="1:9" s="94" customFormat="1" x14ac:dyDescent="0.25">
      <c r="A5" s="111" t="s">
        <v>3</v>
      </c>
      <c r="B5" s="16" t="s">
        <v>4</v>
      </c>
      <c r="C5" s="105" t="s">
        <v>5</v>
      </c>
      <c r="D5" s="328">
        <v>0</v>
      </c>
      <c r="E5" s="328">
        <f>D5</f>
        <v>0</v>
      </c>
      <c r="F5" s="95"/>
      <c r="G5" s="95">
        <f>SUM(E5:E5)</f>
        <v>0</v>
      </c>
      <c r="H5" s="95">
        <f>SUM(D5-G5)</f>
        <v>0</v>
      </c>
      <c r="I5" s="93"/>
    </row>
    <row r="6" spans="1:9" x14ac:dyDescent="0.25">
      <c r="A6" s="111" t="s">
        <v>6</v>
      </c>
      <c r="B6" s="16" t="s">
        <v>7</v>
      </c>
      <c r="C6" s="101" t="s">
        <v>8</v>
      </c>
      <c r="D6" s="328">
        <v>0</v>
      </c>
      <c r="E6" s="328">
        <f t="shared" ref="E6:E22" si="0">D6</f>
        <v>0</v>
      </c>
      <c r="F6" s="95"/>
      <c r="G6" s="4"/>
      <c r="H6" s="4"/>
      <c r="I6" s="4"/>
    </row>
    <row r="7" spans="1:9" x14ac:dyDescent="0.25">
      <c r="A7" s="111" t="s">
        <v>9</v>
      </c>
      <c r="B7" s="16" t="s">
        <v>10</v>
      </c>
      <c r="C7" s="101" t="s">
        <v>11</v>
      </c>
      <c r="D7" s="328">
        <v>0</v>
      </c>
      <c r="E7" s="328">
        <f t="shared" si="0"/>
        <v>0</v>
      </c>
      <c r="F7" s="95"/>
      <c r="G7" s="4"/>
      <c r="H7" s="4"/>
      <c r="I7" s="4"/>
    </row>
    <row r="8" spans="1:9" x14ac:dyDescent="0.25">
      <c r="A8" s="111" t="s">
        <v>12</v>
      </c>
      <c r="B8" s="16" t="s">
        <v>13</v>
      </c>
      <c r="C8" s="101" t="s">
        <v>14</v>
      </c>
      <c r="D8" s="328">
        <v>0</v>
      </c>
      <c r="E8" s="328">
        <f t="shared" si="0"/>
        <v>0</v>
      </c>
      <c r="F8" s="95"/>
      <c r="G8" s="4"/>
      <c r="H8" s="4"/>
      <c r="I8" s="4"/>
    </row>
    <row r="9" spans="1:9" x14ac:dyDescent="0.25">
      <c r="A9" s="111" t="s">
        <v>15</v>
      </c>
      <c r="B9" s="16" t="s">
        <v>16</v>
      </c>
      <c r="C9" s="101" t="s">
        <v>17</v>
      </c>
      <c r="D9" s="328">
        <v>0</v>
      </c>
      <c r="E9" s="328">
        <f t="shared" si="0"/>
        <v>0</v>
      </c>
      <c r="F9" s="95"/>
      <c r="G9" s="4"/>
      <c r="H9" s="4"/>
      <c r="I9" s="4"/>
    </row>
    <row r="10" spans="1:9" x14ac:dyDescent="0.25">
      <c r="A10" s="111" t="s">
        <v>18</v>
      </c>
      <c r="B10" s="16" t="s">
        <v>19</v>
      </c>
      <c r="C10" s="101" t="s">
        <v>20</v>
      </c>
      <c r="D10" s="328">
        <v>0</v>
      </c>
      <c r="E10" s="328">
        <f t="shared" si="0"/>
        <v>0</v>
      </c>
      <c r="F10" s="95"/>
      <c r="G10" s="4"/>
      <c r="H10" s="4"/>
      <c r="I10" s="4"/>
    </row>
    <row r="11" spans="1:9" x14ac:dyDescent="0.25">
      <c r="A11" s="111" t="s">
        <v>21</v>
      </c>
      <c r="B11" s="16" t="s">
        <v>22</v>
      </c>
      <c r="C11" s="101" t="s">
        <v>23</v>
      </c>
      <c r="D11" s="328">
        <v>0</v>
      </c>
      <c r="E11" s="328">
        <f t="shared" si="0"/>
        <v>0</v>
      </c>
      <c r="F11" s="95"/>
      <c r="G11" s="4"/>
      <c r="H11" s="4"/>
      <c r="I11" s="4"/>
    </row>
    <row r="12" spans="1:9" x14ac:dyDescent="0.25">
      <c r="A12" s="111" t="s">
        <v>24</v>
      </c>
      <c r="B12" s="16" t="s">
        <v>25</v>
      </c>
      <c r="C12" s="101" t="s">
        <v>26</v>
      </c>
      <c r="D12" s="328">
        <v>0</v>
      </c>
      <c r="E12" s="328">
        <f t="shared" si="0"/>
        <v>0</v>
      </c>
      <c r="F12" s="95"/>
      <c r="G12" s="4"/>
      <c r="H12" s="4"/>
      <c r="I12" s="4"/>
    </row>
    <row r="13" spans="1:9" x14ac:dyDescent="0.25">
      <c r="A13" s="111" t="s">
        <v>27</v>
      </c>
      <c r="B13" s="13" t="s">
        <v>28</v>
      </c>
      <c r="C13" s="101" t="s">
        <v>29</v>
      </c>
      <c r="D13" s="328">
        <v>0</v>
      </c>
      <c r="E13" s="328">
        <f t="shared" si="0"/>
        <v>0</v>
      </c>
      <c r="F13" s="95"/>
      <c r="G13" s="4"/>
      <c r="H13" s="4"/>
      <c r="I13" s="4"/>
    </row>
    <row r="14" spans="1:9" x14ac:dyDescent="0.25">
      <c r="A14" s="111" t="s">
        <v>30</v>
      </c>
      <c r="B14" s="13" t="s">
        <v>31</v>
      </c>
      <c r="C14" s="101" t="s">
        <v>32</v>
      </c>
      <c r="D14" s="328">
        <v>0</v>
      </c>
      <c r="E14" s="328">
        <f t="shared" si="0"/>
        <v>0</v>
      </c>
      <c r="F14" s="95"/>
      <c r="G14" s="4"/>
      <c r="H14" s="4"/>
      <c r="I14" s="4"/>
    </row>
    <row r="15" spans="1:9" x14ac:dyDescent="0.25">
      <c r="A15" s="111" t="s">
        <v>33</v>
      </c>
      <c r="B15" s="13" t="s">
        <v>34</v>
      </c>
      <c r="C15" s="101" t="s">
        <v>35</v>
      </c>
      <c r="D15" s="328">
        <v>0</v>
      </c>
      <c r="E15" s="328">
        <f t="shared" si="0"/>
        <v>0</v>
      </c>
      <c r="F15" s="95"/>
      <c r="G15" s="4"/>
      <c r="H15" s="4"/>
      <c r="I15" s="4"/>
    </row>
    <row r="16" spans="1:9" x14ac:dyDescent="0.25">
      <c r="A16" s="111" t="s">
        <v>36</v>
      </c>
      <c r="B16" s="13" t="s">
        <v>37</v>
      </c>
      <c r="C16" s="101" t="s">
        <v>38</v>
      </c>
      <c r="D16" s="328">
        <v>0</v>
      </c>
      <c r="E16" s="328">
        <f t="shared" si="0"/>
        <v>0</v>
      </c>
      <c r="F16" s="95"/>
      <c r="G16" s="4"/>
      <c r="H16" s="4"/>
      <c r="I16" s="4"/>
    </row>
    <row r="17" spans="1:9" x14ac:dyDescent="0.25">
      <c r="A17" s="111" t="s">
        <v>39</v>
      </c>
      <c r="B17" s="13" t="s">
        <v>40</v>
      </c>
      <c r="C17" s="101" t="s">
        <v>41</v>
      </c>
      <c r="D17" s="328">
        <v>0</v>
      </c>
      <c r="E17" s="328">
        <f t="shared" si="0"/>
        <v>0</v>
      </c>
      <c r="F17" s="95"/>
      <c r="G17" s="4"/>
      <c r="H17" s="4"/>
      <c r="I17" s="4"/>
    </row>
    <row r="18" spans="1:9" x14ac:dyDescent="0.25">
      <c r="A18" s="111" t="s">
        <v>42</v>
      </c>
      <c r="B18" s="16" t="s">
        <v>43</v>
      </c>
      <c r="C18" s="101" t="s">
        <v>44</v>
      </c>
      <c r="D18" s="328">
        <v>0</v>
      </c>
      <c r="E18" s="328">
        <f t="shared" si="0"/>
        <v>0</v>
      </c>
      <c r="F18" s="95"/>
      <c r="G18" s="4"/>
      <c r="H18" s="4"/>
      <c r="I18" s="4"/>
    </row>
    <row r="19" spans="1:9" x14ac:dyDescent="0.25">
      <c r="A19" s="111" t="s">
        <v>45</v>
      </c>
      <c r="B19" s="13" t="s">
        <v>46</v>
      </c>
      <c r="C19" s="101" t="s">
        <v>47</v>
      </c>
      <c r="D19" s="328">
        <v>0</v>
      </c>
      <c r="E19" s="328">
        <f t="shared" si="0"/>
        <v>0</v>
      </c>
      <c r="F19" s="95"/>
      <c r="G19" s="4"/>
      <c r="H19" s="4"/>
      <c r="I19" s="4"/>
    </row>
    <row r="20" spans="1:9" ht="25.5" x14ac:dyDescent="0.25">
      <c r="A20" s="111" t="s">
        <v>48</v>
      </c>
      <c r="B20" s="13" t="s">
        <v>49</v>
      </c>
      <c r="C20" s="101" t="s">
        <v>50</v>
      </c>
      <c r="D20" s="328">
        <v>0</v>
      </c>
      <c r="E20" s="328">
        <f t="shared" si="0"/>
        <v>0</v>
      </c>
      <c r="F20" s="95"/>
      <c r="G20" s="4"/>
      <c r="H20" s="4"/>
      <c r="I20" s="4"/>
    </row>
    <row r="21" spans="1:9" x14ac:dyDescent="0.25">
      <c r="A21" s="111" t="s">
        <v>51</v>
      </c>
      <c r="B21" s="13" t="s">
        <v>52</v>
      </c>
      <c r="C21" s="101" t="s">
        <v>53</v>
      </c>
      <c r="D21" s="328">
        <v>0</v>
      </c>
      <c r="E21" s="328">
        <f t="shared" si="0"/>
        <v>0</v>
      </c>
      <c r="F21" s="95"/>
      <c r="G21" s="4"/>
      <c r="H21" s="4"/>
      <c r="I21" s="4"/>
    </row>
    <row r="22" spans="1:9" x14ac:dyDescent="0.25">
      <c r="A22" s="111" t="s">
        <v>54</v>
      </c>
      <c r="B22" s="13" t="s">
        <v>55</v>
      </c>
      <c r="C22" s="101" t="s">
        <v>56</v>
      </c>
      <c r="D22" s="328">
        <v>0</v>
      </c>
      <c r="E22" s="328">
        <f t="shared" si="0"/>
        <v>0</v>
      </c>
      <c r="F22" s="95"/>
      <c r="G22" s="4"/>
      <c r="H22" s="4"/>
      <c r="I22" s="4"/>
    </row>
    <row r="23" spans="1:9" x14ac:dyDescent="0.25">
      <c r="A23" s="109" t="s">
        <v>57</v>
      </c>
      <c r="B23" s="217" t="s">
        <v>58</v>
      </c>
      <c r="C23" s="129" t="s">
        <v>59</v>
      </c>
      <c r="D23" s="331">
        <f>SUM(D5:D22)</f>
        <v>0</v>
      </c>
      <c r="E23" s="331">
        <f>SUM(E5:E22)</f>
        <v>0</v>
      </c>
      <c r="F23" s="95"/>
      <c r="G23" s="4"/>
      <c r="H23" s="4"/>
      <c r="I23" s="4"/>
    </row>
    <row r="24" spans="1:9" x14ac:dyDescent="0.25">
      <c r="A24" s="109" t="s">
        <v>60</v>
      </c>
      <c r="B24" s="128" t="s">
        <v>61</v>
      </c>
      <c r="C24" s="129" t="s">
        <v>62</v>
      </c>
      <c r="D24" s="331">
        <v>0</v>
      </c>
      <c r="E24" s="331">
        <v>0</v>
      </c>
      <c r="F24" s="95"/>
      <c r="G24" s="4"/>
      <c r="H24" s="4"/>
      <c r="I24" s="4"/>
    </row>
    <row r="25" spans="1:9" x14ac:dyDescent="0.25">
      <c r="A25" s="111" t="s">
        <v>63</v>
      </c>
      <c r="B25" s="13" t="s">
        <v>64</v>
      </c>
      <c r="C25" s="101" t="s">
        <v>65</v>
      </c>
      <c r="D25" s="328">
        <v>0</v>
      </c>
      <c r="E25" s="328">
        <f>D25</f>
        <v>0</v>
      </c>
      <c r="F25" s="95"/>
      <c r="G25" s="4"/>
      <c r="H25" s="4"/>
      <c r="I25" s="4"/>
    </row>
    <row r="26" spans="1:9" x14ac:dyDescent="0.25">
      <c r="A26" s="111" t="s">
        <v>66</v>
      </c>
      <c r="B26" s="13" t="s">
        <v>67</v>
      </c>
      <c r="C26" s="101" t="s">
        <v>68</v>
      </c>
      <c r="D26" s="328">
        <v>0</v>
      </c>
      <c r="E26" s="328">
        <f>D26</f>
        <v>0</v>
      </c>
      <c r="F26" s="95"/>
      <c r="G26" s="4"/>
      <c r="H26" s="4"/>
      <c r="I26" s="4"/>
    </row>
    <row r="27" spans="1:9" x14ac:dyDescent="0.25">
      <c r="A27" s="111" t="s">
        <v>69</v>
      </c>
      <c r="B27" s="13" t="s">
        <v>70</v>
      </c>
      <c r="C27" s="101" t="s">
        <v>71</v>
      </c>
      <c r="D27" s="328">
        <v>0</v>
      </c>
      <c r="E27" s="328">
        <f>D27</f>
        <v>0</v>
      </c>
      <c r="F27" s="95"/>
      <c r="G27" s="4"/>
      <c r="H27" s="4"/>
      <c r="I27" s="4"/>
    </row>
    <row r="28" spans="1:9" x14ac:dyDescent="0.25">
      <c r="A28" s="111" t="s">
        <v>72</v>
      </c>
      <c r="B28" s="19" t="s">
        <v>73</v>
      </c>
      <c r="C28" s="110" t="s">
        <v>74</v>
      </c>
      <c r="D28" s="329">
        <f>SUM(D25:D27)</f>
        <v>0</v>
      </c>
      <c r="E28" s="329">
        <f>SUM(E25:E27)</f>
        <v>0</v>
      </c>
      <c r="F28" s="95"/>
      <c r="G28" s="4"/>
      <c r="H28" s="4"/>
      <c r="I28" s="4"/>
    </row>
    <row r="29" spans="1:9" x14ac:dyDescent="0.25">
      <c r="A29" s="111" t="s">
        <v>75</v>
      </c>
      <c r="B29" s="13" t="s">
        <v>76</v>
      </c>
      <c r="C29" s="101" t="s">
        <v>77</v>
      </c>
      <c r="D29" s="328">
        <v>0</v>
      </c>
      <c r="E29" s="328">
        <f>D29</f>
        <v>0</v>
      </c>
      <c r="F29" s="95"/>
      <c r="G29" s="4"/>
      <c r="H29" s="4"/>
      <c r="I29" s="4"/>
    </row>
    <row r="30" spans="1:9" x14ac:dyDescent="0.25">
      <c r="A30" s="111" t="s">
        <v>78</v>
      </c>
      <c r="B30" s="13" t="s">
        <v>79</v>
      </c>
      <c r="C30" s="101" t="s">
        <v>80</v>
      </c>
      <c r="D30" s="328">
        <v>0</v>
      </c>
      <c r="E30" s="328">
        <f>D30</f>
        <v>0</v>
      </c>
      <c r="F30" s="95"/>
      <c r="G30" s="4"/>
      <c r="H30" s="4"/>
      <c r="I30" s="4"/>
    </row>
    <row r="31" spans="1:9" x14ac:dyDescent="0.25">
      <c r="A31" s="111" t="s">
        <v>81</v>
      </c>
      <c r="B31" s="19" t="s">
        <v>82</v>
      </c>
      <c r="C31" s="110" t="s">
        <v>83</v>
      </c>
      <c r="D31" s="329">
        <f>SUM(D29:D30)</f>
        <v>0</v>
      </c>
      <c r="E31" s="329">
        <f>SUM(E29:E30)</f>
        <v>0</v>
      </c>
      <c r="F31" s="95"/>
      <c r="G31" s="4"/>
      <c r="H31" s="4"/>
      <c r="I31" s="4"/>
    </row>
    <row r="32" spans="1:9" x14ac:dyDescent="0.25">
      <c r="A32" s="111" t="s">
        <v>84</v>
      </c>
      <c r="B32" s="13" t="s">
        <v>85</v>
      </c>
      <c r="C32" s="101" t="s">
        <v>86</v>
      </c>
      <c r="D32" s="328">
        <v>0</v>
      </c>
      <c r="E32" s="328">
        <f t="shared" ref="E32:E38" si="1">D32</f>
        <v>0</v>
      </c>
      <c r="F32" s="95"/>
      <c r="G32" s="4"/>
      <c r="H32" s="4"/>
      <c r="I32" s="4"/>
    </row>
    <row r="33" spans="1:9" x14ac:dyDescent="0.25">
      <c r="A33" s="111" t="s">
        <v>87</v>
      </c>
      <c r="B33" s="13" t="s">
        <v>88</v>
      </c>
      <c r="C33" s="101" t="s">
        <v>89</v>
      </c>
      <c r="D33" s="328">
        <v>0</v>
      </c>
      <c r="E33" s="328">
        <f t="shared" si="1"/>
        <v>0</v>
      </c>
      <c r="F33" s="95"/>
      <c r="G33" s="4"/>
      <c r="H33" s="4"/>
      <c r="I33" s="4"/>
    </row>
    <row r="34" spans="1:9" x14ac:dyDescent="0.25">
      <c r="A34" s="111" t="s">
        <v>90</v>
      </c>
      <c r="B34" s="13" t="s">
        <v>91</v>
      </c>
      <c r="C34" s="101" t="s">
        <v>92</v>
      </c>
      <c r="D34" s="328">
        <v>0</v>
      </c>
      <c r="E34" s="328">
        <f t="shared" si="1"/>
        <v>0</v>
      </c>
      <c r="F34" s="95"/>
      <c r="G34" s="4"/>
      <c r="H34" s="4"/>
      <c r="I34" s="4"/>
    </row>
    <row r="35" spans="1:9" x14ac:dyDescent="0.25">
      <c r="A35" s="111" t="s">
        <v>93</v>
      </c>
      <c r="B35" s="13" t="s">
        <v>94</v>
      </c>
      <c r="C35" s="101" t="s">
        <v>95</v>
      </c>
      <c r="D35" s="328">
        <v>0</v>
      </c>
      <c r="E35" s="328">
        <f t="shared" si="1"/>
        <v>0</v>
      </c>
      <c r="F35" s="4"/>
      <c r="G35" s="4"/>
      <c r="H35" s="4"/>
      <c r="I35" s="4"/>
    </row>
    <row r="36" spans="1:9" x14ac:dyDescent="0.25">
      <c r="A36" s="111" t="s">
        <v>96</v>
      </c>
      <c r="B36" s="14" t="s">
        <v>97</v>
      </c>
      <c r="C36" s="101" t="s">
        <v>98</v>
      </c>
      <c r="D36" s="328">
        <v>0</v>
      </c>
      <c r="E36" s="328">
        <f t="shared" si="1"/>
        <v>0</v>
      </c>
      <c r="F36" s="4"/>
      <c r="G36" s="4"/>
      <c r="H36" s="4"/>
      <c r="I36" s="4"/>
    </row>
    <row r="37" spans="1:9" x14ac:dyDescent="0.25">
      <c r="A37" s="111" t="s">
        <v>99</v>
      </c>
      <c r="B37" s="13" t="s">
        <v>100</v>
      </c>
      <c r="C37" s="101" t="s">
        <v>101</v>
      </c>
      <c r="D37" s="328">
        <v>0</v>
      </c>
      <c r="E37" s="328">
        <f t="shared" si="1"/>
        <v>0</v>
      </c>
      <c r="F37" s="4"/>
      <c r="G37" s="4"/>
      <c r="H37" s="4"/>
      <c r="I37" s="4"/>
    </row>
    <row r="38" spans="1:9" x14ac:dyDescent="0.25">
      <c r="A38" s="111" t="s">
        <v>102</v>
      </c>
      <c r="B38" s="13" t="s">
        <v>103</v>
      </c>
      <c r="C38" s="101" t="s">
        <v>104</v>
      </c>
      <c r="D38" s="328">
        <v>84000</v>
      </c>
      <c r="E38" s="328">
        <f t="shared" si="1"/>
        <v>84000</v>
      </c>
      <c r="F38" s="99"/>
      <c r="G38" s="4"/>
      <c r="H38" s="4"/>
      <c r="I38" s="4"/>
    </row>
    <row r="39" spans="1:9" x14ac:dyDescent="0.25">
      <c r="A39" s="111" t="s">
        <v>105</v>
      </c>
      <c r="B39" s="19" t="s">
        <v>106</v>
      </c>
      <c r="C39" s="110" t="s">
        <v>107</v>
      </c>
      <c r="D39" s="329">
        <f>SUM(D32:D38)</f>
        <v>84000</v>
      </c>
      <c r="E39" s="329">
        <f>SUM(E32:E38)</f>
        <v>84000</v>
      </c>
      <c r="F39" s="4"/>
      <c r="G39" s="4"/>
      <c r="H39" s="4"/>
      <c r="I39" s="4"/>
    </row>
    <row r="40" spans="1:9" x14ac:dyDescent="0.25">
      <c r="A40" s="111" t="s">
        <v>108</v>
      </c>
      <c r="B40" s="13" t="s">
        <v>109</v>
      </c>
      <c r="C40" s="101" t="s">
        <v>110</v>
      </c>
      <c r="D40" s="328">
        <v>0</v>
      </c>
      <c r="E40" s="328">
        <f>D40</f>
        <v>0</v>
      </c>
      <c r="F40" s="4"/>
      <c r="G40" s="4"/>
      <c r="H40" s="4"/>
      <c r="I40" s="4"/>
    </row>
    <row r="41" spans="1:9" x14ac:dyDescent="0.25">
      <c r="A41" s="111" t="s">
        <v>111</v>
      </c>
      <c r="B41" s="13" t="s">
        <v>112</v>
      </c>
      <c r="C41" s="101" t="s">
        <v>113</v>
      </c>
      <c r="D41" s="328">
        <v>0</v>
      </c>
      <c r="E41" s="328">
        <f>D41</f>
        <v>0</v>
      </c>
      <c r="F41" s="4"/>
      <c r="G41" s="4"/>
      <c r="H41" s="4"/>
      <c r="I41" s="4"/>
    </row>
    <row r="42" spans="1:9" x14ac:dyDescent="0.25">
      <c r="A42" s="111" t="s">
        <v>114</v>
      </c>
      <c r="B42" s="19" t="s">
        <v>115</v>
      </c>
      <c r="C42" s="110" t="s">
        <v>116</v>
      </c>
      <c r="D42" s="329">
        <f>SUM(D40:D41)</f>
        <v>0</v>
      </c>
      <c r="E42" s="329">
        <f>SUM(E40:E41)</f>
        <v>0</v>
      </c>
      <c r="F42" s="4"/>
      <c r="G42" s="4"/>
      <c r="H42" s="4"/>
      <c r="I42" s="4"/>
    </row>
    <row r="43" spans="1:9" x14ac:dyDescent="0.25">
      <c r="A43" s="111" t="s">
        <v>117</v>
      </c>
      <c r="B43" s="13" t="s">
        <v>118</v>
      </c>
      <c r="C43" s="101" t="s">
        <v>119</v>
      </c>
      <c r="D43" s="328">
        <v>0</v>
      </c>
      <c r="E43" s="328">
        <f>D43</f>
        <v>0</v>
      </c>
      <c r="F43" s="99"/>
      <c r="G43" s="4"/>
      <c r="H43" s="4"/>
      <c r="I43" s="4"/>
    </row>
    <row r="44" spans="1:9" x14ac:dyDescent="0.25">
      <c r="A44" s="111" t="s">
        <v>120</v>
      </c>
      <c r="B44" s="13" t="s">
        <v>121</v>
      </c>
      <c r="C44" s="101" t="s">
        <v>122</v>
      </c>
      <c r="D44" s="328">
        <v>0</v>
      </c>
      <c r="E44" s="328">
        <f>D44</f>
        <v>0</v>
      </c>
      <c r="F44" s="4"/>
      <c r="G44" s="4"/>
      <c r="H44" s="4"/>
      <c r="I44" s="4"/>
    </row>
    <row r="45" spans="1:9" x14ac:dyDescent="0.25">
      <c r="A45" s="111" t="s">
        <v>123</v>
      </c>
      <c r="B45" s="13" t="s">
        <v>124</v>
      </c>
      <c r="C45" s="101" t="s">
        <v>125</v>
      </c>
      <c r="D45" s="328">
        <v>0</v>
      </c>
      <c r="E45" s="328">
        <f>D45</f>
        <v>0</v>
      </c>
      <c r="F45" s="4"/>
      <c r="G45" s="4"/>
      <c r="H45" s="4"/>
      <c r="I45" s="4"/>
    </row>
    <row r="46" spans="1:9" x14ac:dyDescent="0.25">
      <c r="A46" s="111" t="s">
        <v>126</v>
      </c>
      <c r="B46" s="13" t="s">
        <v>127</v>
      </c>
      <c r="C46" s="101" t="s">
        <v>128</v>
      </c>
      <c r="D46" s="328">
        <v>0</v>
      </c>
      <c r="E46" s="328">
        <f>D46</f>
        <v>0</v>
      </c>
      <c r="F46" s="4"/>
      <c r="G46" s="4"/>
      <c r="H46" s="4"/>
      <c r="I46" s="4"/>
    </row>
    <row r="47" spans="1:9" x14ac:dyDescent="0.25">
      <c r="A47" s="111" t="s">
        <v>129</v>
      </c>
      <c r="B47" s="13" t="s">
        <v>130</v>
      </c>
      <c r="C47" s="101" t="s">
        <v>131</v>
      </c>
      <c r="D47" s="328">
        <v>0</v>
      </c>
      <c r="E47" s="328">
        <f>D47</f>
        <v>0</v>
      </c>
      <c r="F47" s="4"/>
      <c r="G47" s="4"/>
      <c r="H47" s="4"/>
      <c r="I47" s="4"/>
    </row>
    <row r="48" spans="1:9" x14ac:dyDescent="0.25">
      <c r="A48" s="111" t="s">
        <v>132</v>
      </c>
      <c r="B48" s="19" t="s">
        <v>133</v>
      </c>
      <c r="C48" s="110" t="s">
        <v>134</v>
      </c>
      <c r="D48" s="329">
        <f>SUM(D43:D47)</f>
        <v>0</v>
      </c>
      <c r="E48" s="329">
        <f>SUM(E43:E47)</f>
        <v>0</v>
      </c>
      <c r="F48" s="4"/>
      <c r="G48" s="4"/>
      <c r="H48" s="4"/>
      <c r="I48" s="4"/>
    </row>
    <row r="49" spans="1:9" x14ac:dyDescent="0.25">
      <c r="A49" s="109" t="s">
        <v>135</v>
      </c>
      <c r="B49" s="128" t="s">
        <v>136</v>
      </c>
      <c r="C49" s="129" t="s">
        <v>137</v>
      </c>
      <c r="D49" s="331">
        <f>SUM(D48,D42,D39,D31,D28)</f>
        <v>84000</v>
      </c>
      <c r="E49" s="331">
        <f>SUM(E48,E42,E39,E31,E28)</f>
        <v>84000</v>
      </c>
      <c r="F49" s="4"/>
      <c r="G49" s="4"/>
      <c r="H49" s="4"/>
      <c r="I49" s="4"/>
    </row>
    <row r="50" spans="1:9" x14ac:dyDescent="0.25">
      <c r="A50" s="111" t="s">
        <v>138</v>
      </c>
      <c r="B50" s="13" t="s">
        <v>139</v>
      </c>
      <c r="C50" s="101" t="s">
        <v>140</v>
      </c>
      <c r="D50" s="328">
        <v>0</v>
      </c>
      <c r="E50" s="328">
        <f t="shared" ref="E50:E57" si="2">D50</f>
        <v>0</v>
      </c>
      <c r="F50" s="4"/>
      <c r="G50" s="4"/>
      <c r="H50" s="4"/>
      <c r="I50" s="4"/>
    </row>
    <row r="51" spans="1:9" x14ac:dyDescent="0.25">
      <c r="A51" s="111" t="s">
        <v>141</v>
      </c>
      <c r="B51" s="13" t="s">
        <v>142</v>
      </c>
      <c r="C51" s="101" t="s">
        <v>143</v>
      </c>
      <c r="D51" s="328">
        <v>0</v>
      </c>
      <c r="E51" s="328">
        <f t="shared" si="2"/>
        <v>0</v>
      </c>
      <c r="F51" s="4"/>
      <c r="G51" s="4"/>
      <c r="H51" s="4"/>
      <c r="I51" s="4"/>
    </row>
    <row r="52" spans="1:9" x14ac:dyDescent="0.25">
      <c r="A52" s="111" t="s">
        <v>144</v>
      </c>
      <c r="B52" s="14" t="s">
        <v>145</v>
      </c>
      <c r="C52" s="101" t="s">
        <v>146</v>
      </c>
      <c r="D52" s="328">
        <v>0</v>
      </c>
      <c r="E52" s="328">
        <f t="shared" si="2"/>
        <v>0</v>
      </c>
      <c r="F52" s="4"/>
      <c r="G52" s="4"/>
      <c r="H52" s="4"/>
      <c r="I52" s="4"/>
    </row>
    <row r="53" spans="1:9" x14ac:dyDescent="0.25">
      <c r="A53" s="111" t="s">
        <v>147</v>
      </c>
      <c r="B53" s="14" t="s">
        <v>148</v>
      </c>
      <c r="C53" s="101" t="s">
        <v>149</v>
      </c>
      <c r="D53" s="328">
        <v>0</v>
      </c>
      <c r="E53" s="328">
        <f t="shared" si="2"/>
        <v>0</v>
      </c>
      <c r="F53" s="4"/>
      <c r="G53" s="4"/>
      <c r="H53" s="4"/>
      <c r="I53" s="4"/>
    </row>
    <row r="54" spans="1:9" x14ac:dyDescent="0.25">
      <c r="A54" s="111" t="s">
        <v>150</v>
      </c>
      <c r="B54" s="14" t="s">
        <v>151</v>
      </c>
      <c r="C54" s="101" t="s">
        <v>152</v>
      </c>
      <c r="D54" s="328">
        <v>0</v>
      </c>
      <c r="E54" s="328">
        <f t="shared" si="2"/>
        <v>0</v>
      </c>
      <c r="F54" s="4"/>
      <c r="G54" s="4"/>
      <c r="H54" s="4"/>
      <c r="I54" s="4"/>
    </row>
    <row r="55" spans="1:9" x14ac:dyDescent="0.25">
      <c r="A55" s="111" t="s">
        <v>153</v>
      </c>
      <c r="B55" s="13" t="s">
        <v>154</v>
      </c>
      <c r="C55" s="101" t="s">
        <v>155</v>
      </c>
      <c r="D55" s="328">
        <v>0</v>
      </c>
      <c r="E55" s="328">
        <f t="shared" si="2"/>
        <v>0</v>
      </c>
      <c r="F55" s="4"/>
      <c r="G55" s="4"/>
      <c r="H55" s="4"/>
      <c r="I55" s="4"/>
    </row>
    <row r="56" spans="1:9" x14ac:dyDescent="0.25">
      <c r="A56" s="111" t="s">
        <v>156</v>
      </c>
      <c r="B56" s="13" t="s">
        <v>157</v>
      </c>
      <c r="C56" s="101" t="s">
        <v>158</v>
      </c>
      <c r="D56" s="328">
        <v>0</v>
      </c>
      <c r="E56" s="328">
        <f t="shared" si="2"/>
        <v>0</v>
      </c>
      <c r="F56" s="4"/>
      <c r="G56" s="4"/>
      <c r="H56" s="4"/>
      <c r="I56" s="4"/>
    </row>
    <row r="57" spans="1:9" x14ac:dyDescent="0.25">
      <c r="A57" s="111" t="s">
        <v>159</v>
      </c>
      <c r="B57" s="13" t="s">
        <v>160</v>
      </c>
      <c r="C57" s="101" t="s">
        <v>161</v>
      </c>
      <c r="D57" s="328">
        <v>0</v>
      </c>
      <c r="E57" s="328">
        <f t="shared" si="2"/>
        <v>0</v>
      </c>
      <c r="F57" s="4"/>
      <c r="G57" s="4"/>
      <c r="H57" s="4"/>
      <c r="I57" s="4"/>
    </row>
    <row r="58" spans="1:9" x14ac:dyDescent="0.25">
      <c r="A58" s="109" t="s">
        <v>162</v>
      </c>
      <c r="B58" s="128" t="s">
        <v>163</v>
      </c>
      <c r="C58" s="129" t="s">
        <v>164</v>
      </c>
      <c r="D58" s="331">
        <f>SUM(D50:D57)</f>
        <v>0</v>
      </c>
      <c r="E58" s="331">
        <f>SUM(E50:E57)</f>
        <v>0</v>
      </c>
      <c r="F58" s="4"/>
      <c r="G58" s="4"/>
      <c r="H58" s="4"/>
      <c r="I58" s="4"/>
    </row>
    <row r="59" spans="1:9" x14ac:dyDescent="0.25">
      <c r="A59" s="111" t="s">
        <v>165</v>
      </c>
      <c r="B59" s="16" t="s">
        <v>166</v>
      </c>
      <c r="C59" s="101" t="s">
        <v>167</v>
      </c>
      <c r="D59" s="328">
        <v>0</v>
      </c>
      <c r="E59" s="328">
        <f t="shared" ref="E59:E73" si="3">D59</f>
        <v>0</v>
      </c>
      <c r="F59" s="4"/>
      <c r="G59" s="4"/>
      <c r="H59" s="4"/>
      <c r="I59" s="4"/>
    </row>
    <row r="60" spans="1:9" x14ac:dyDescent="0.25">
      <c r="A60" s="111">
        <v>56</v>
      </c>
      <c r="B60" s="16" t="s">
        <v>168</v>
      </c>
      <c r="C60" s="101" t="s">
        <v>169</v>
      </c>
      <c r="D60" s="328">
        <v>0</v>
      </c>
      <c r="E60" s="328">
        <f t="shared" si="3"/>
        <v>0</v>
      </c>
      <c r="F60" s="4"/>
      <c r="G60" s="4"/>
      <c r="H60" s="4"/>
      <c r="I60" s="4"/>
    </row>
    <row r="61" spans="1:9" x14ac:dyDescent="0.25">
      <c r="A61" s="111">
        <v>57</v>
      </c>
      <c r="B61" s="16" t="s">
        <v>170</v>
      </c>
      <c r="C61" s="101" t="s">
        <v>171</v>
      </c>
      <c r="D61" s="328">
        <v>0</v>
      </c>
      <c r="E61" s="328">
        <f t="shared" si="3"/>
        <v>0</v>
      </c>
      <c r="F61" s="4"/>
      <c r="G61" s="4"/>
      <c r="H61" s="4"/>
      <c r="I61" s="4"/>
    </row>
    <row r="62" spans="1:9" x14ac:dyDescent="0.25">
      <c r="A62" s="111">
        <v>58</v>
      </c>
      <c r="B62" s="16" t="s">
        <v>172</v>
      </c>
      <c r="C62" s="101" t="s">
        <v>173</v>
      </c>
      <c r="D62" s="328">
        <v>0</v>
      </c>
      <c r="E62" s="328">
        <f t="shared" si="3"/>
        <v>0</v>
      </c>
      <c r="F62" s="4"/>
      <c r="G62" s="4"/>
      <c r="H62" s="4"/>
      <c r="I62" s="4"/>
    </row>
    <row r="63" spans="1:9" x14ac:dyDescent="0.25">
      <c r="A63" s="111">
        <v>59</v>
      </c>
      <c r="B63" s="16" t="s">
        <v>174</v>
      </c>
      <c r="C63" s="101" t="s">
        <v>175</v>
      </c>
      <c r="D63" s="328">
        <v>0</v>
      </c>
      <c r="E63" s="328">
        <f t="shared" si="3"/>
        <v>0</v>
      </c>
      <c r="F63" s="4"/>
      <c r="G63" s="4"/>
      <c r="H63" s="4"/>
      <c r="I63" s="4"/>
    </row>
    <row r="64" spans="1:9" ht="25.5" x14ac:dyDescent="0.25">
      <c r="A64" s="111">
        <v>60</v>
      </c>
      <c r="B64" s="16" t="s">
        <v>176</v>
      </c>
      <c r="C64" s="101" t="s">
        <v>177</v>
      </c>
      <c r="D64" s="328">
        <v>0</v>
      </c>
      <c r="E64" s="328">
        <f t="shared" si="3"/>
        <v>0</v>
      </c>
      <c r="F64" s="4"/>
      <c r="G64" s="4"/>
      <c r="H64" s="4"/>
      <c r="I64" s="4"/>
    </row>
    <row r="65" spans="1:9" ht="25.5" x14ac:dyDescent="0.25">
      <c r="A65" s="111">
        <v>61</v>
      </c>
      <c r="B65" s="16" t="s">
        <v>178</v>
      </c>
      <c r="C65" s="101" t="s">
        <v>179</v>
      </c>
      <c r="D65" s="328">
        <v>0</v>
      </c>
      <c r="E65" s="328">
        <f t="shared" si="3"/>
        <v>0</v>
      </c>
      <c r="F65" s="4"/>
      <c r="G65" s="4"/>
      <c r="H65" s="4"/>
      <c r="I65" s="4"/>
    </row>
    <row r="66" spans="1:9" ht="25.5" x14ac:dyDescent="0.25">
      <c r="A66" s="111">
        <v>62</v>
      </c>
      <c r="B66" s="16" t="s">
        <v>180</v>
      </c>
      <c r="C66" s="101" t="s">
        <v>181</v>
      </c>
      <c r="D66" s="328">
        <v>0</v>
      </c>
      <c r="E66" s="328">
        <f t="shared" si="3"/>
        <v>0</v>
      </c>
      <c r="F66" s="4"/>
      <c r="G66" s="4"/>
      <c r="H66" s="4"/>
      <c r="I66" s="4"/>
    </row>
    <row r="67" spans="1:9" x14ac:dyDescent="0.25">
      <c r="A67" s="111">
        <v>63</v>
      </c>
      <c r="B67" s="16" t="s">
        <v>182</v>
      </c>
      <c r="C67" s="101" t="s">
        <v>183</v>
      </c>
      <c r="D67" s="328">
        <v>0</v>
      </c>
      <c r="E67" s="328">
        <f t="shared" si="3"/>
        <v>0</v>
      </c>
      <c r="F67" s="4"/>
      <c r="G67" s="4"/>
      <c r="H67" s="4"/>
      <c r="I67" s="4"/>
    </row>
    <row r="68" spans="1:9" ht="25.5" x14ac:dyDescent="0.25">
      <c r="A68" s="111">
        <v>64</v>
      </c>
      <c r="B68" s="16" t="s">
        <v>184</v>
      </c>
      <c r="C68" s="101" t="s">
        <v>185</v>
      </c>
      <c r="D68" s="328">
        <v>0</v>
      </c>
      <c r="E68" s="328">
        <f t="shared" si="3"/>
        <v>0</v>
      </c>
      <c r="F68" s="4"/>
      <c r="G68" s="4"/>
      <c r="H68" s="4"/>
      <c r="I68" s="4"/>
    </row>
    <row r="69" spans="1:9" ht="25.5" x14ac:dyDescent="0.25">
      <c r="A69" s="111">
        <v>65</v>
      </c>
      <c r="B69" s="16" t="s">
        <v>186</v>
      </c>
      <c r="C69" s="101" t="s">
        <v>187</v>
      </c>
      <c r="D69" s="328">
        <v>0</v>
      </c>
      <c r="E69" s="328">
        <f t="shared" si="3"/>
        <v>0</v>
      </c>
      <c r="F69" s="4"/>
      <c r="G69" s="4"/>
      <c r="H69" s="4"/>
      <c r="I69" s="4"/>
    </row>
    <row r="70" spans="1:9" x14ac:dyDescent="0.25">
      <c r="A70" s="111">
        <v>66</v>
      </c>
      <c r="B70" s="16" t="s">
        <v>188</v>
      </c>
      <c r="C70" s="101" t="s">
        <v>189</v>
      </c>
      <c r="D70" s="328">
        <v>0</v>
      </c>
      <c r="E70" s="328">
        <f t="shared" si="3"/>
        <v>0</v>
      </c>
      <c r="F70" s="4"/>
      <c r="G70" s="4"/>
      <c r="H70" s="4"/>
      <c r="I70" s="4"/>
    </row>
    <row r="71" spans="1:9" x14ac:dyDescent="0.25">
      <c r="A71" s="111">
        <v>67</v>
      </c>
      <c r="B71" s="16" t="s">
        <v>190</v>
      </c>
      <c r="C71" s="101" t="s">
        <v>191</v>
      </c>
      <c r="D71" s="328">
        <v>0</v>
      </c>
      <c r="E71" s="328">
        <f t="shared" si="3"/>
        <v>0</v>
      </c>
      <c r="F71" s="4"/>
      <c r="G71" s="4"/>
      <c r="H71" s="4"/>
      <c r="I71" s="4"/>
    </row>
    <row r="72" spans="1:9" x14ac:dyDescent="0.25">
      <c r="A72" s="111">
        <v>68</v>
      </c>
      <c r="B72" s="16" t="s">
        <v>192</v>
      </c>
      <c r="C72" s="101" t="s">
        <v>193</v>
      </c>
      <c r="D72" s="328">
        <v>0</v>
      </c>
      <c r="E72" s="328">
        <f t="shared" si="3"/>
        <v>0</v>
      </c>
      <c r="F72" s="4"/>
      <c r="G72" s="4"/>
      <c r="H72" s="4"/>
      <c r="I72" s="4"/>
    </row>
    <row r="73" spans="1:9" x14ac:dyDescent="0.25">
      <c r="A73" s="111">
        <v>69</v>
      </c>
      <c r="B73" s="16" t="s">
        <v>194</v>
      </c>
      <c r="C73" s="101" t="s">
        <v>195</v>
      </c>
      <c r="D73" s="328">
        <v>0</v>
      </c>
      <c r="E73" s="328">
        <f t="shared" si="3"/>
        <v>0</v>
      </c>
      <c r="F73" s="4"/>
      <c r="G73" s="4" t="s">
        <v>743</v>
      </c>
      <c r="H73" s="4"/>
      <c r="I73" s="4"/>
    </row>
    <row r="74" spans="1:9" s="98" customFormat="1" ht="15.75" x14ac:dyDescent="0.25">
      <c r="A74" s="109">
        <v>70</v>
      </c>
      <c r="B74" s="84" t="s">
        <v>196</v>
      </c>
      <c r="C74" s="110" t="s">
        <v>197</v>
      </c>
      <c r="D74" s="344">
        <v>20094</v>
      </c>
      <c r="E74" s="344">
        <v>20094</v>
      </c>
      <c r="F74" s="97"/>
      <c r="G74" s="237">
        <f>SUM([1]TARTALÉKOK!C22)</f>
        <v>0</v>
      </c>
      <c r="H74" s="97"/>
      <c r="I74" s="97"/>
    </row>
    <row r="75" spans="1:9" x14ac:dyDescent="0.25">
      <c r="A75" s="109">
        <v>71</v>
      </c>
      <c r="B75" s="128" t="s">
        <v>198</v>
      </c>
      <c r="C75" s="129" t="s">
        <v>199</v>
      </c>
      <c r="D75" s="331">
        <f>SUM(D59:D74)</f>
        <v>20094</v>
      </c>
      <c r="E75" s="331">
        <f>SUM(E59:E74)</f>
        <v>20094</v>
      </c>
      <c r="F75" s="4"/>
      <c r="G75" s="118"/>
      <c r="H75" s="4"/>
      <c r="I75" s="4"/>
    </row>
    <row r="76" spans="1:9" x14ac:dyDescent="0.25">
      <c r="A76" s="111">
        <v>72</v>
      </c>
      <c r="B76" s="100" t="s">
        <v>200</v>
      </c>
      <c r="C76" s="101" t="s">
        <v>201</v>
      </c>
      <c r="D76" s="328">
        <v>0</v>
      </c>
      <c r="E76" s="328">
        <f t="shared" ref="E76:E82" si="4">D76</f>
        <v>0</v>
      </c>
      <c r="F76" s="4"/>
      <c r="H76" s="4"/>
      <c r="I76" s="4"/>
    </row>
    <row r="77" spans="1:9" x14ac:dyDescent="0.25">
      <c r="A77" s="111">
        <v>73</v>
      </c>
      <c r="B77" s="100" t="s">
        <v>202</v>
      </c>
      <c r="C77" s="101" t="s">
        <v>203</v>
      </c>
      <c r="D77" s="328">
        <v>0</v>
      </c>
      <c r="E77" s="328">
        <f t="shared" si="4"/>
        <v>0</v>
      </c>
      <c r="F77" s="4"/>
      <c r="G77" s="118"/>
      <c r="H77" s="4"/>
      <c r="I77" s="4"/>
    </row>
    <row r="78" spans="1:9" s="94" customFormat="1" x14ac:dyDescent="0.25">
      <c r="A78" s="111">
        <v>74</v>
      </c>
      <c r="B78" s="100" t="s">
        <v>204</v>
      </c>
      <c r="C78" s="101" t="s">
        <v>205</v>
      </c>
      <c r="D78" s="328">
        <v>0</v>
      </c>
      <c r="E78" s="328">
        <f t="shared" si="4"/>
        <v>0</v>
      </c>
      <c r="F78" s="93"/>
      <c r="G78" s="121"/>
      <c r="H78" s="93"/>
      <c r="I78" s="93"/>
    </row>
    <row r="79" spans="1:9" x14ac:dyDescent="0.25">
      <c r="A79" s="111">
        <v>75</v>
      </c>
      <c r="B79" s="100" t="s">
        <v>206</v>
      </c>
      <c r="C79" s="101" t="s">
        <v>207</v>
      </c>
      <c r="D79" s="328">
        <v>0</v>
      </c>
      <c r="E79" s="328">
        <f t="shared" si="4"/>
        <v>0</v>
      </c>
      <c r="F79" s="4"/>
      <c r="G79" s="118"/>
      <c r="H79" s="4"/>
      <c r="I79" s="4"/>
    </row>
    <row r="80" spans="1:9" x14ac:dyDescent="0.25">
      <c r="A80" s="111">
        <v>76</v>
      </c>
      <c r="B80" s="13" t="s">
        <v>208</v>
      </c>
      <c r="C80" s="101" t="s">
        <v>209</v>
      </c>
      <c r="D80" s="328">
        <v>0</v>
      </c>
      <c r="E80" s="328">
        <f t="shared" si="4"/>
        <v>0</v>
      </c>
      <c r="F80" s="4"/>
      <c r="G80" s="118"/>
      <c r="H80" s="4"/>
      <c r="I80" s="4"/>
    </row>
    <row r="81" spans="1:9" x14ac:dyDescent="0.25">
      <c r="A81" s="111">
        <v>77</v>
      </c>
      <c r="B81" s="13" t="s">
        <v>210</v>
      </c>
      <c r="C81" s="101" t="s">
        <v>211</v>
      </c>
      <c r="D81" s="328">
        <v>0</v>
      </c>
      <c r="E81" s="328">
        <f t="shared" si="4"/>
        <v>0</v>
      </c>
      <c r="F81" s="4"/>
      <c r="G81" s="118"/>
      <c r="H81" s="4"/>
      <c r="I81" s="4"/>
    </row>
    <row r="82" spans="1:9" s="94" customFormat="1" x14ac:dyDescent="0.25">
      <c r="A82" s="111">
        <v>78</v>
      </c>
      <c r="B82" s="13" t="s">
        <v>212</v>
      </c>
      <c r="C82" s="101" t="s">
        <v>213</v>
      </c>
      <c r="D82" s="328">
        <v>0</v>
      </c>
      <c r="E82" s="328">
        <f t="shared" si="4"/>
        <v>0</v>
      </c>
      <c r="F82" s="93"/>
      <c r="G82" s="121"/>
      <c r="H82" s="93"/>
      <c r="I82" s="93"/>
    </row>
    <row r="83" spans="1:9" x14ac:dyDescent="0.25">
      <c r="A83" s="109">
        <v>79</v>
      </c>
      <c r="B83" s="128" t="s">
        <v>214</v>
      </c>
      <c r="C83" s="129" t="s">
        <v>215</v>
      </c>
      <c r="D83" s="331">
        <f>SUM(D76:D82)</f>
        <v>0</v>
      </c>
      <c r="E83" s="331">
        <f>SUM(E76:E82)</f>
        <v>0</v>
      </c>
      <c r="F83" s="4"/>
      <c r="G83" s="118"/>
      <c r="H83" s="4"/>
      <c r="I83" s="4"/>
    </row>
    <row r="84" spans="1:9" s="94" customFormat="1" x14ac:dyDescent="0.25">
      <c r="A84" s="111">
        <v>80</v>
      </c>
      <c r="B84" s="13" t="s">
        <v>216</v>
      </c>
      <c r="C84" s="101" t="s">
        <v>217</v>
      </c>
      <c r="D84" s="328">
        <v>0</v>
      </c>
      <c r="E84" s="328">
        <f>D84</f>
        <v>0</v>
      </c>
      <c r="F84" s="93"/>
      <c r="G84" s="121"/>
      <c r="H84" s="93"/>
      <c r="I84" s="93"/>
    </row>
    <row r="85" spans="1:9" x14ac:dyDescent="0.25">
      <c r="A85" s="111">
        <v>81</v>
      </c>
      <c r="B85" s="13" t="s">
        <v>218</v>
      </c>
      <c r="C85" s="101" t="s">
        <v>219</v>
      </c>
      <c r="D85" s="328">
        <v>0</v>
      </c>
      <c r="E85" s="328">
        <f>D85</f>
        <v>0</v>
      </c>
      <c r="F85" s="4"/>
      <c r="G85" s="118"/>
      <c r="H85" s="4"/>
      <c r="I85" s="4"/>
    </row>
    <row r="86" spans="1:9" x14ac:dyDescent="0.25">
      <c r="A86" s="111">
        <v>82</v>
      </c>
      <c r="B86" s="13" t="s">
        <v>220</v>
      </c>
      <c r="C86" s="101" t="s">
        <v>221</v>
      </c>
      <c r="D86" s="328">
        <v>0</v>
      </c>
      <c r="E86" s="328">
        <f>D86</f>
        <v>0</v>
      </c>
      <c r="F86" s="4"/>
      <c r="G86" s="118"/>
      <c r="H86" s="4"/>
      <c r="I86" s="4"/>
    </row>
    <row r="87" spans="1:9" x14ac:dyDescent="0.25">
      <c r="A87" s="111">
        <v>83</v>
      </c>
      <c r="B87" s="13" t="s">
        <v>222</v>
      </c>
      <c r="C87" s="101" t="s">
        <v>223</v>
      </c>
      <c r="D87" s="328">
        <v>0</v>
      </c>
      <c r="E87" s="328">
        <f>D87</f>
        <v>0</v>
      </c>
      <c r="F87" s="4"/>
      <c r="G87" s="118"/>
      <c r="H87" s="4"/>
      <c r="I87" s="4"/>
    </row>
    <row r="88" spans="1:9" x14ac:dyDescent="0.25">
      <c r="A88" s="109">
        <v>84</v>
      </c>
      <c r="B88" s="128" t="s">
        <v>224</v>
      </c>
      <c r="C88" s="129" t="s">
        <v>225</v>
      </c>
      <c r="D88" s="331">
        <f>SUM(D84:D87)</f>
        <v>0</v>
      </c>
      <c r="E88" s="331">
        <f>SUM(E84:E87)</f>
        <v>0</v>
      </c>
      <c r="F88" s="4"/>
      <c r="G88" s="118"/>
      <c r="H88" s="4"/>
      <c r="I88" s="4"/>
    </row>
    <row r="89" spans="1:9" ht="25.5" x14ac:dyDescent="0.25">
      <c r="A89" s="111">
        <v>85</v>
      </c>
      <c r="B89" s="13" t="s">
        <v>226</v>
      </c>
      <c r="C89" s="101" t="s">
        <v>227</v>
      </c>
      <c r="D89" s="328">
        <v>0</v>
      </c>
      <c r="E89" s="328">
        <v>0</v>
      </c>
      <c r="F89" s="4"/>
      <c r="G89" s="118"/>
      <c r="H89" s="4"/>
      <c r="I89" s="4"/>
    </row>
    <row r="90" spans="1:9" ht="25.5" x14ac:dyDescent="0.25">
      <c r="A90" s="111">
        <v>86</v>
      </c>
      <c r="B90" s="13" t="s">
        <v>228</v>
      </c>
      <c r="C90" s="101" t="s">
        <v>229</v>
      </c>
      <c r="D90" s="328">
        <v>0</v>
      </c>
      <c r="E90" s="328">
        <v>0</v>
      </c>
      <c r="F90" s="4"/>
      <c r="G90" s="118"/>
      <c r="H90" s="4"/>
      <c r="I90" s="4"/>
    </row>
    <row r="91" spans="1:9" ht="25.5" x14ac:dyDescent="0.25">
      <c r="A91" s="111">
        <v>87</v>
      </c>
      <c r="B91" s="13" t="s">
        <v>230</v>
      </c>
      <c r="C91" s="101" t="s">
        <v>231</v>
      </c>
      <c r="D91" s="328">
        <v>0</v>
      </c>
      <c r="E91" s="328">
        <v>0</v>
      </c>
      <c r="F91" s="4"/>
      <c r="G91" s="4"/>
      <c r="H91" s="4"/>
      <c r="I91" s="4"/>
    </row>
    <row r="92" spans="1:9" x14ac:dyDescent="0.25">
      <c r="A92" s="111">
        <v>88</v>
      </c>
      <c r="B92" s="13" t="s">
        <v>232</v>
      </c>
      <c r="C92" s="101" t="s">
        <v>233</v>
      </c>
      <c r="D92" s="328">
        <v>0</v>
      </c>
      <c r="E92" s="328">
        <v>0</v>
      </c>
      <c r="F92" s="4"/>
      <c r="G92" s="4"/>
      <c r="H92" s="4"/>
      <c r="I92" s="4"/>
    </row>
    <row r="93" spans="1:9" ht="25.5" x14ac:dyDescent="0.25">
      <c r="A93" s="111">
        <v>89</v>
      </c>
      <c r="B93" s="13" t="s">
        <v>234</v>
      </c>
      <c r="C93" s="101" t="s">
        <v>235</v>
      </c>
      <c r="D93" s="328">
        <v>0</v>
      </c>
      <c r="E93" s="328">
        <v>0</v>
      </c>
      <c r="F93" s="4"/>
      <c r="G93" s="4"/>
      <c r="H93" s="4"/>
      <c r="I93" s="4"/>
    </row>
    <row r="94" spans="1:9" ht="25.5" x14ac:dyDescent="0.25">
      <c r="A94" s="111">
        <v>90</v>
      </c>
      <c r="B94" s="13" t="s">
        <v>236</v>
      </c>
      <c r="C94" s="101" t="s">
        <v>237</v>
      </c>
      <c r="D94" s="328">
        <v>0</v>
      </c>
      <c r="E94" s="328">
        <v>0</v>
      </c>
      <c r="F94" s="4"/>
      <c r="G94" s="4"/>
      <c r="H94" s="4"/>
      <c r="I94" s="4"/>
    </row>
    <row r="95" spans="1:9" x14ac:dyDescent="0.25">
      <c r="A95" s="111">
        <v>91</v>
      </c>
      <c r="B95" s="13" t="s">
        <v>238</v>
      </c>
      <c r="C95" s="101" t="s">
        <v>239</v>
      </c>
      <c r="D95" s="328">
        <v>0</v>
      </c>
      <c r="E95" s="328">
        <v>0</v>
      </c>
      <c r="F95" s="4"/>
      <c r="G95" s="4"/>
      <c r="H95" s="4"/>
      <c r="I95" s="4"/>
    </row>
    <row r="96" spans="1:9" x14ac:dyDescent="0.25">
      <c r="A96" s="111">
        <v>92</v>
      </c>
      <c r="B96" s="13" t="s">
        <v>240</v>
      </c>
      <c r="C96" s="101" t="s">
        <v>241</v>
      </c>
      <c r="D96" s="328">
        <v>0</v>
      </c>
      <c r="E96" s="328">
        <v>0</v>
      </c>
      <c r="F96" s="4"/>
      <c r="G96" s="4"/>
      <c r="H96" s="4"/>
      <c r="I96" s="4"/>
    </row>
    <row r="97" spans="1:9" x14ac:dyDescent="0.25">
      <c r="A97" s="111">
        <v>93</v>
      </c>
      <c r="B97" s="13" t="s">
        <v>242</v>
      </c>
      <c r="C97" s="101" t="s">
        <v>243</v>
      </c>
      <c r="D97" s="328">
        <v>0</v>
      </c>
      <c r="E97" s="328">
        <v>0</v>
      </c>
      <c r="F97" s="4"/>
      <c r="G97" s="4"/>
      <c r="H97" s="4"/>
      <c r="I97" s="4"/>
    </row>
    <row r="98" spans="1:9" x14ac:dyDescent="0.25">
      <c r="A98" s="109">
        <v>94</v>
      </c>
      <c r="B98" s="128" t="s">
        <v>244</v>
      </c>
      <c r="C98" s="129" t="s">
        <v>245</v>
      </c>
      <c r="D98" s="331">
        <f>SUM(D89:D97)</f>
        <v>0</v>
      </c>
      <c r="E98" s="331">
        <f>SUM(E89:E97)</f>
        <v>0</v>
      </c>
      <c r="F98" s="4"/>
      <c r="G98" s="4"/>
      <c r="H98" s="4"/>
      <c r="I98" s="4"/>
    </row>
    <row r="99" spans="1:9" ht="27" customHeight="1" x14ac:dyDescent="0.25">
      <c r="A99" s="109">
        <v>95</v>
      </c>
      <c r="B99" s="135" t="s">
        <v>246</v>
      </c>
      <c r="C99" s="209" t="s">
        <v>247</v>
      </c>
      <c r="D99" s="332">
        <f>SUM(D98+D88+D83+D75+D58+D49+D24+D23)</f>
        <v>104094</v>
      </c>
      <c r="E99" s="332">
        <f>SUM(E98+E88+E83+E75+E58+E49+E24+E23)</f>
        <v>104094</v>
      </c>
      <c r="F99" s="4"/>
      <c r="G99" s="118"/>
      <c r="H99" s="4"/>
      <c r="I99" s="4"/>
    </row>
    <row r="100" spans="1:9" x14ac:dyDescent="0.25">
      <c r="A100" s="108" t="s">
        <v>3</v>
      </c>
      <c r="B100" s="13" t="s">
        <v>248</v>
      </c>
      <c r="C100" s="107" t="s">
        <v>249</v>
      </c>
      <c r="D100" s="328">
        <v>0</v>
      </c>
      <c r="E100" s="328">
        <v>0</v>
      </c>
      <c r="F100" s="4"/>
      <c r="G100" s="4"/>
      <c r="H100" s="4"/>
      <c r="I100" s="4"/>
    </row>
    <row r="101" spans="1:9" x14ac:dyDescent="0.25">
      <c r="A101" s="108" t="s">
        <v>6</v>
      </c>
      <c r="B101" s="13" t="s">
        <v>250</v>
      </c>
      <c r="C101" s="107" t="s">
        <v>251</v>
      </c>
      <c r="D101" s="328">
        <v>0</v>
      </c>
      <c r="E101" s="328">
        <v>0</v>
      </c>
      <c r="F101" s="4"/>
      <c r="G101" s="4"/>
      <c r="H101" s="4"/>
      <c r="I101" s="4"/>
    </row>
    <row r="102" spans="1:9" x14ac:dyDescent="0.25">
      <c r="A102" s="108" t="s">
        <v>9</v>
      </c>
      <c r="B102" s="13" t="s">
        <v>252</v>
      </c>
      <c r="C102" s="107" t="s">
        <v>253</v>
      </c>
      <c r="D102" s="328">
        <v>0</v>
      </c>
      <c r="E102" s="328">
        <v>0</v>
      </c>
      <c r="F102" s="4"/>
      <c r="G102" s="4"/>
      <c r="H102" s="4"/>
      <c r="I102" s="4"/>
    </row>
    <row r="103" spans="1:9" x14ac:dyDescent="0.25">
      <c r="A103" s="108" t="s">
        <v>12</v>
      </c>
      <c r="B103" s="19" t="s">
        <v>254</v>
      </c>
      <c r="C103" s="106" t="s">
        <v>255</v>
      </c>
      <c r="D103" s="329">
        <f>SUM(D100:D102)</f>
        <v>0</v>
      </c>
      <c r="E103" s="329">
        <f>SUM(E100:E102)</f>
        <v>0</v>
      </c>
      <c r="F103" s="4"/>
      <c r="G103" s="4"/>
      <c r="H103" s="4"/>
      <c r="I103" s="4"/>
    </row>
    <row r="104" spans="1:9" x14ac:dyDescent="0.25">
      <c r="A104" s="108" t="s">
        <v>15</v>
      </c>
      <c r="B104" s="13" t="s">
        <v>256</v>
      </c>
      <c r="C104" s="107" t="s">
        <v>257</v>
      </c>
      <c r="D104" s="328">
        <v>0</v>
      </c>
      <c r="E104" s="328">
        <v>0</v>
      </c>
      <c r="F104" s="4"/>
      <c r="G104" s="4"/>
      <c r="H104" s="4"/>
      <c r="I104" s="4"/>
    </row>
    <row r="105" spans="1:9" x14ac:dyDescent="0.25">
      <c r="A105" s="108" t="s">
        <v>18</v>
      </c>
      <c r="B105" s="13" t="s">
        <v>258</v>
      </c>
      <c r="C105" s="107" t="s">
        <v>259</v>
      </c>
      <c r="D105" s="328">
        <v>0</v>
      </c>
      <c r="E105" s="328">
        <v>0</v>
      </c>
      <c r="F105" s="4"/>
      <c r="G105" s="4"/>
      <c r="H105" s="4"/>
      <c r="I105" s="4"/>
    </row>
    <row r="106" spans="1:9" x14ac:dyDescent="0.25">
      <c r="A106" s="108" t="s">
        <v>21</v>
      </c>
      <c r="B106" s="13" t="s">
        <v>260</v>
      </c>
      <c r="C106" s="107" t="s">
        <v>261</v>
      </c>
      <c r="D106" s="328">
        <v>0</v>
      </c>
      <c r="E106" s="328">
        <v>0</v>
      </c>
      <c r="F106" s="4"/>
      <c r="G106" s="4"/>
      <c r="H106" s="4"/>
      <c r="I106" s="4"/>
    </row>
    <row r="107" spans="1:9" x14ac:dyDescent="0.25">
      <c r="A107" s="108" t="s">
        <v>24</v>
      </c>
      <c r="B107" s="13" t="s">
        <v>262</v>
      </c>
      <c r="C107" s="107" t="s">
        <v>263</v>
      </c>
      <c r="D107" s="328">
        <v>0</v>
      </c>
      <c r="E107" s="328">
        <v>0</v>
      </c>
      <c r="F107" s="4"/>
      <c r="G107" s="4"/>
      <c r="H107" s="4"/>
      <c r="I107" s="4"/>
    </row>
    <row r="108" spans="1:9" x14ac:dyDescent="0.25">
      <c r="A108" s="108" t="s">
        <v>27</v>
      </c>
      <c r="B108" s="13" t="s">
        <v>264</v>
      </c>
      <c r="C108" s="107" t="s">
        <v>265</v>
      </c>
      <c r="D108" s="328">
        <v>0</v>
      </c>
      <c r="E108" s="328">
        <v>0</v>
      </c>
      <c r="F108" s="4"/>
      <c r="G108" s="4"/>
      <c r="H108" s="4"/>
      <c r="I108" s="4"/>
    </row>
    <row r="109" spans="1:9" x14ac:dyDescent="0.25">
      <c r="A109" s="108">
        <v>10</v>
      </c>
      <c r="B109" s="13" t="s">
        <v>266</v>
      </c>
      <c r="C109" s="107" t="s">
        <v>267</v>
      </c>
      <c r="D109" s="328">
        <v>0</v>
      </c>
      <c r="E109" s="328">
        <v>0</v>
      </c>
      <c r="F109" s="4"/>
      <c r="G109" s="4"/>
      <c r="H109" s="4"/>
      <c r="I109" s="4"/>
    </row>
    <row r="110" spans="1:9" x14ac:dyDescent="0.25">
      <c r="A110" s="108">
        <v>11</v>
      </c>
      <c r="B110" s="19" t="s">
        <v>268</v>
      </c>
      <c r="C110" s="106" t="s">
        <v>269</v>
      </c>
      <c r="D110" s="329">
        <f>SUM(D104:D109)</f>
        <v>0</v>
      </c>
      <c r="E110" s="329">
        <f>SUM(E104:E109)</f>
        <v>0</v>
      </c>
      <c r="F110" s="4"/>
      <c r="G110" s="4"/>
      <c r="H110" s="4"/>
      <c r="I110" s="4"/>
    </row>
    <row r="111" spans="1:9" x14ac:dyDescent="0.25">
      <c r="A111" s="108">
        <v>12</v>
      </c>
      <c r="B111" s="19" t="s">
        <v>270</v>
      </c>
      <c r="C111" s="106" t="s">
        <v>271</v>
      </c>
      <c r="D111" s="328">
        <v>0</v>
      </c>
      <c r="E111" s="328">
        <v>0</v>
      </c>
      <c r="F111" s="4"/>
      <c r="G111" s="4"/>
      <c r="H111" s="4"/>
      <c r="I111" s="4"/>
    </row>
    <row r="112" spans="1:9" s="29" customFormat="1" x14ac:dyDescent="0.25">
      <c r="A112" s="108">
        <v>13</v>
      </c>
      <c r="B112" s="19" t="s">
        <v>272</v>
      </c>
      <c r="C112" s="106" t="s">
        <v>273</v>
      </c>
      <c r="D112" s="328">
        <v>0</v>
      </c>
      <c r="E112" s="328">
        <f>D112</f>
        <v>0</v>
      </c>
      <c r="F112" s="30"/>
      <c r="G112" s="30"/>
      <c r="H112" s="30"/>
      <c r="I112" s="30"/>
    </row>
    <row r="113" spans="1:9" s="29" customFormat="1" x14ac:dyDescent="0.25">
      <c r="A113" s="108">
        <v>14</v>
      </c>
      <c r="B113" s="130" t="s">
        <v>274</v>
      </c>
      <c r="C113" s="218" t="s">
        <v>275</v>
      </c>
      <c r="D113" s="345">
        <v>68026305</v>
      </c>
      <c r="E113" s="328">
        <f t="shared" ref="E113:E118" si="5">D113</f>
        <v>68026305</v>
      </c>
      <c r="F113" s="30"/>
      <c r="G113" s="119" t="e">
        <f>SUM(#REF!+#REF!+#REF!)</f>
        <v>#REF!</v>
      </c>
      <c r="H113" s="30"/>
      <c r="I113" s="30"/>
    </row>
    <row r="114" spans="1:9" x14ac:dyDescent="0.25">
      <c r="A114" s="108">
        <v>15</v>
      </c>
      <c r="B114" s="19" t="s">
        <v>276</v>
      </c>
      <c r="C114" s="106" t="s">
        <v>277</v>
      </c>
      <c r="D114" s="328">
        <v>0</v>
      </c>
      <c r="E114" s="328">
        <f t="shared" si="5"/>
        <v>0</v>
      </c>
      <c r="F114" s="4"/>
      <c r="G114" s="4"/>
      <c r="H114" s="4"/>
      <c r="I114" s="4"/>
    </row>
    <row r="115" spans="1:9" x14ac:dyDescent="0.25">
      <c r="A115" s="108">
        <v>16</v>
      </c>
      <c r="B115" s="19" t="s">
        <v>278</v>
      </c>
      <c r="C115" s="106" t="s">
        <v>279</v>
      </c>
      <c r="D115" s="328">
        <v>0</v>
      </c>
      <c r="E115" s="328">
        <f t="shared" si="5"/>
        <v>0</v>
      </c>
      <c r="F115" s="4"/>
      <c r="G115" s="4"/>
      <c r="H115" s="4"/>
      <c r="I115" s="4"/>
    </row>
    <row r="116" spans="1:9" x14ac:dyDescent="0.25">
      <c r="A116" s="108">
        <v>17</v>
      </c>
      <c r="B116" s="19" t="s">
        <v>280</v>
      </c>
      <c r="C116" s="106" t="s">
        <v>281</v>
      </c>
      <c r="D116" s="328">
        <v>0</v>
      </c>
      <c r="E116" s="328">
        <f t="shared" si="5"/>
        <v>0</v>
      </c>
      <c r="F116" s="4"/>
      <c r="G116" s="4"/>
      <c r="H116" s="4"/>
      <c r="I116" s="4"/>
    </row>
    <row r="117" spans="1:9" x14ac:dyDescent="0.25">
      <c r="A117" s="108">
        <v>18</v>
      </c>
      <c r="B117" s="13" t="s">
        <v>282</v>
      </c>
      <c r="C117" s="107" t="s">
        <v>283</v>
      </c>
      <c r="D117" s="328">
        <v>0</v>
      </c>
      <c r="E117" s="328">
        <f t="shared" si="5"/>
        <v>0</v>
      </c>
      <c r="F117" s="4"/>
      <c r="G117" s="4"/>
      <c r="H117" s="4"/>
      <c r="I117" s="4"/>
    </row>
    <row r="118" spans="1:9" x14ac:dyDescent="0.25">
      <c r="A118" s="108">
        <v>19</v>
      </c>
      <c r="B118" s="13" t="s">
        <v>284</v>
      </c>
      <c r="C118" s="107" t="s">
        <v>285</v>
      </c>
      <c r="D118" s="328">
        <v>0</v>
      </c>
      <c r="E118" s="328">
        <f t="shared" si="5"/>
        <v>0</v>
      </c>
      <c r="F118" s="4"/>
      <c r="G118" s="4"/>
      <c r="H118" s="4"/>
      <c r="I118" s="4"/>
    </row>
    <row r="119" spans="1:9" x14ac:dyDescent="0.25">
      <c r="A119" s="108">
        <v>20</v>
      </c>
      <c r="B119" s="19" t="s">
        <v>286</v>
      </c>
      <c r="C119" s="106" t="s">
        <v>287</v>
      </c>
      <c r="D119" s="329">
        <f>SUM(D117:D118)</f>
        <v>0</v>
      </c>
      <c r="E119" s="329">
        <f>SUM(E117:E118)</f>
        <v>0</v>
      </c>
      <c r="F119" s="4"/>
      <c r="G119" s="4"/>
      <c r="H119" s="4"/>
      <c r="I119" s="4"/>
    </row>
    <row r="120" spans="1:9" x14ac:dyDescent="0.25">
      <c r="A120" s="108">
        <v>21</v>
      </c>
      <c r="B120" s="15" t="s">
        <v>288</v>
      </c>
      <c r="C120" s="115" t="s">
        <v>289</v>
      </c>
      <c r="D120" s="329">
        <f>SUM(D103+D110+D111+D112+D113+D114+D115+D116+D119)</f>
        <v>68026305</v>
      </c>
      <c r="E120" s="329">
        <f>SUM(E103+E110+E111+E112+E113+E114+E115+E116+E119)</f>
        <v>68026305</v>
      </c>
      <c r="F120" s="4"/>
      <c r="G120" s="4"/>
      <c r="H120" s="4"/>
      <c r="I120" s="4"/>
    </row>
    <row r="121" spans="1:9" x14ac:dyDescent="0.25">
      <c r="A121" s="108">
        <v>22</v>
      </c>
      <c r="B121" s="13" t="s">
        <v>290</v>
      </c>
      <c r="C121" s="107" t="s">
        <v>291</v>
      </c>
      <c r="D121" s="328">
        <v>0</v>
      </c>
      <c r="E121" s="328">
        <v>0</v>
      </c>
      <c r="F121" s="4"/>
      <c r="G121" s="4"/>
      <c r="H121" s="4"/>
      <c r="I121" s="4"/>
    </row>
    <row r="122" spans="1:9" x14ac:dyDescent="0.25">
      <c r="A122" s="108">
        <v>23</v>
      </c>
      <c r="B122" s="13" t="s">
        <v>292</v>
      </c>
      <c r="C122" s="107" t="s">
        <v>293</v>
      </c>
      <c r="D122" s="328">
        <v>0</v>
      </c>
      <c r="E122" s="328">
        <v>0</v>
      </c>
      <c r="F122" s="4"/>
      <c r="G122" s="4"/>
      <c r="H122" s="4"/>
      <c r="I122" s="4"/>
    </row>
    <row r="123" spans="1:9" x14ac:dyDescent="0.25">
      <c r="A123" s="108">
        <v>24</v>
      </c>
      <c r="B123" s="13" t="s">
        <v>294</v>
      </c>
      <c r="C123" s="107" t="s">
        <v>295</v>
      </c>
      <c r="D123" s="328">
        <v>0</v>
      </c>
      <c r="E123" s="328">
        <v>0</v>
      </c>
      <c r="F123" s="4"/>
      <c r="G123" s="4"/>
      <c r="H123" s="4"/>
      <c r="I123" s="4"/>
    </row>
    <row r="124" spans="1:9" ht="25.5" x14ac:dyDescent="0.25">
      <c r="A124" s="108">
        <v>25</v>
      </c>
      <c r="B124" s="13" t="s">
        <v>296</v>
      </c>
      <c r="C124" s="107" t="s">
        <v>297</v>
      </c>
      <c r="D124" s="328">
        <v>0</v>
      </c>
      <c r="E124" s="328">
        <v>0</v>
      </c>
      <c r="F124" s="4"/>
      <c r="G124" s="4"/>
      <c r="H124" s="4"/>
      <c r="I124" s="4"/>
    </row>
    <row r="125" spans="1:9" x14ac:dyDescent="0.25">
      <c r="A125" s="108">
        <v>26</v>
      </c>
      <c r="B125" s="13" t="s">
        <v>298</v>
      </c>
      <c r="C125" s="107" t="s">
        <v>299</v>
      </c>
      <c r="D125" s="328">
        <v>0</v>
      </c>
      <c r="E125" s="328">
        <v>0</v>
      </c>
      <c r="F125" s="4"/>
      <c r="G125" s="4"/>
      <c r="H125" s="4"/>
      <c r="I125" s="4"/>
    </row>
    <row r="126" spans="1:9" x14ac:dyDescent="0.25">
      <c r="A126" s="108">
        <v>27</v>
      </c>
      <c r="B126" s="15" t="s">
        <v>300</v>
      </c>
      <c r="C126" s="115" t="s">
        <v>301</v>
      </c>
      <c r="D126" s="329">
        <f>SUM(D121:D125)</f>
        <v>0</v>
      </c>
      <c r="E126" s="329">
        <f>SUM(E121:E125)</f>
        <v>0</v>
      </c>
      <c r="F126" s="4"/>
      <c r="G126" s="4"/>
      <c r="H126" s="4"/>
      <c r="I126" s="4"/>
    </row>
    <row r="127" spans="1:9" x14ac:dyDescent="0.25">
      <c r="A127" s="108">
        <v>28</v>
      </c>
      <c r="B127" s="15" t="s">
        <v>302</v>
      </c>
      <c r="C127" s="115" t="s">
        <v>303</v>
      </c>
      <c r="D127" s="328">
        <v>0</v>
      </c>
      <c r="E127" s="328">
        <v>0</v>
      </c>
      <c r="F127" s="4"/>
      <c r="G127" s="4"/>
      <c r="H127" s="4"/>
      <c r="I127" s="4"/>
    </row>
    <row r="128" spans="1:9" x14ac:dyDescent="0.25">
      <c r="A128" s="316">
        <v>29</v>
      </c>
      <c r="B128" s="15" t="s">
        <v>304</v>
      </c>
      <c r="C128" s="21" t="s">
        <v>305</v>
      </c>
      <c r="D128" s="328">
        <v>0</v>
      </c>
      <c r="E128" s="328">
        <v>0</v>
      </c>
      <c r="F128" s="4"/>
      <c r="G128" s="4"/>
      <c r="H128" s="4"/>
      <c r="I128" s="4"/>
    </row>
    <row r="129" spans="1:9" ht="28.5" customHeight="1" x14ac:dyDescent="0.25">
      <c r="A129" s="22">
        <v>30</v>
      </c>
      <c r="B129" s="135" t="s">
        <v>306</v>
      </c>
      <c r="C129" s="210" t="s">
        <v>307</v>
      </c>
      <c r="D129" s="342">
        <f>SUM(D120+D126+D127+D128)</f>
        <v>68026305</v>
      </c>
      <c r="E129" s="342">
        <f>SUM(E120+E126+E127+E128)</f>
        <v>68026305</v>
      </c>
      <c r="F129" s="4"/>
      <c r="G129" s="4"/>
      <c r="H129" s="4"/>
      <c r="I129" s="4"/>
    </row>
    <row r="130" spans="1:9" ht="25.5" customHeight="1" x14ac:dyDescent="0.25">
      <c r="A130" s="23">
        <v>31</v>
      </c>
      <c r="B130" s="136" t="s">
        <v>308</v>
      </c>
      <c r="C130" s="211"/>
      <c r="D130" s="343">
        <f>SUM(D129+D99)</f>
        <v>68130399</v>
      </c>
      <c r="E130" s="343">
        <f>SUM(E129+E99)</f>
        <v>68130399</v>
      </c>
      <c r="F130" s="4"/>
      <c r="G130" s="4"/>
      <c r="H130" s="4"/>
      <c r="I130" s="4"/>
    </row>
    <row r="131" spans="1:9" x14ac:dyDescent="0.25">
      <c r="A131" s="180"/>
      <c r="B131" s="216" t="s">
        <v>528</v>
      </c>
      <c r="C131" s="181"/>
      <c r="D131" s="245">
        <f>SUM(D130-D132)</f>
        <v>68130399</v>
      </c>
      <c r="E131" s="245">
        <f>SUM(E130-E132)</f>
        <v>68130399</v>
      </c>
      <c r="F131" s="208"/>
      <c r="G131" s="4"/>
      <c r="H131" s="4"/>
      <c r="I131" s="4"/>
    </row>
    <row r="132" spans="1:9" x14ac:dyDescent="0.25">
      <c r="A132" s="180"/>
      <c r="B132" s="216" t="s">
        <v>529</v>
      </c>
      <c r="C132" s="181"/>
      <c r="D132" s="245">
        <f>SUM(D83+D88+D98)</f>
        <v>0</v>
      </c>
      <c r="E132" s="245">
        <f>SUM(E83+E88+E98)</f>
        <v>0</v>
      </c>
      <c r="F132" s="208"/>
      <c r="G132" s="4"/>
      <c r="H132" s="4"/>
      <c r="I132" s="4"/>
    </row>
    <row r="133" spans="1:9" x14ac:dyDescent="0.25">
      <c r="A133" s="180"/>
      <c r="B133" s="214" t="s">
        <v>526</v>
      </c>
      <c r="C133" s="181"/>
      <c r="D133" s="346">
        <f>SUM('[1]BEVÉTEL TÁRSULÁS'!D103-'KIADÁSOK TÁRSULÁS'!D131)</f>
        <v>0</v>
      </c>
      <c r="E133" s="346">
        <f>SUM('[1]BEVÉTEL TÁRSULÁS'!E103-'KIADÁSOK TÁRSULÁS'!E131)</f>
        <v>0</v>
      </c>
      <c r="F133" s="208"/>
      <c r="G133" s="4"/>
      <c r="H133" s="4"/>
      <c r="I133" s="4"/>
    </row>
    <row r="134" spans="1:9" x14ac:dyDescent="0.25">
      <c r="A134" s="180"/>
      <c r="B134" s="214" t="s">
        <v>527</v>
      </c>
      <c r="C134" s="181"/>
      <c r="D134" s="346">
        <f>SUM('[1]BEVÉTEL TÁRSULÁS'!D105-'KIADÁSOK TÁRSULÁS'!D132)</f>
        <v>0</v>
      </c>
      <c r="E134" s="346">
        <f>SUM('[1]BEVÉTEL TÁRSULÁS'!E105-'KIADÁSOK TÁRSULÁS'!E132)</f>
        <v>0</v>
      </c>
      <c r="F134" s="208"/>
      <c r="G134" s="4"/>
      <c r="H134" s="4"/>
      <c r="I134" s="4"/>
    </row>
    <row r="135" spans="1:9" x14ac:dyDescent="0.25">
      <c r="D135" s="92"/>
      <c r="E135" s="92"/>
    </row>
    <row r="136" spans="1:9" x14ac:dyDescent="0.25">
      <c r="D136" s="347">
        <f>SUM(D5+D6+D7+D8+D9+D10+D11+D12+D14+D13+D15+D16+D17+D18+D19+D20+D21+D22+D24+D25+D26+D27+D29+D30+D32+D33+D34+D35+D36+D37+D38+D40+D41+D43+D44+D45+D46+D47+D50+D51+D52+D53+D54+D55+D56+D57+D67+D73+D74+D76+D77+D78+D79+D80+D81+D82+D84+D85+D86+D87+D112+D113)</f>
        <v>68130399</v>
      </c>
      <c r="E136" s="347">
        <f>SUM(E5+E6+E7+E8+E9+E10+E11+E12+E14+E13+E15+E16+E17+E18+E19+E20+E21+E22+E24+E25+E26+E27+E29+E30+E32+E33+E34+E35+E36+E37+E38+E40+E41+E43+E44+E45+E46+E47+E50+E51+E52+E53+E54+E55+E56+E57+E67+E73+E74+E76+E77+E78+E79+E80+E81+E82+E84+E85+E86+E87+E112+E113)</f>
        <v>68130399</v>
      </c>
    </row>
    <row r="137" spans="1:9" x14ac:dyDescent="0.25">
      <c r="D137" s="348">
        <f>SUM(D130-D136)</f>
        <v>0</v>
      </c>
      <c r="E137" s="348">
        <f>SUM(E130-E136)</f>
        <v>0</v>
      </c>
    </row>
    <row r="138" spans="1:9" x14ac:dyDescent="0.25">
      <c r="D138" s="92"/>
      <c r="E138" s="92"/>
    </row>
    <row r="139" spans="1:9" x14ac:dyDescent="0.25">
      <c r="D139" s="92"/>
      <c r="E139" s="92"/>
    </row>
  </sheetData>
  <mergeCells count="2">
    <mergeCell ref="A1:E1"/>
    <mergeCell ref="A2:E2"/>
  </mergeCells>
  <pageMargins left="0.25" right="0.25" top="0.75" bottom="0.75" header="0.3" footer="0.3"/>
  <pageSetup paperSize="8" scale="53" orientation="portrait" r:id="rId1"/>
  <headerFooter>
    <oddHeader>&amp;L6. melléklet Óvodai és Védőnői Társulás Balatonederics 2020. évi költségvetéséről szóló...../2020. (II........) sz. határozatához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139"/>
  <sheetViews>
    <sheetView view="pageBreakPreview" topLeftCell="A91" zoomScale="60" zoomScaleNormal="100" workbookViewId="0">
      <selection activeCell="D131" sqref="D131"/>
    </sheetView>
  </sheetViews>
  <sheetFormatPr defaultRowHeight="15" x14ac:dyDescent="0.25"/>
  <cols>
    <col min="1" max="1" width="6.42578125" style="326" customWidth="1"/>
    <col min="2" max="2" width="77.85546875" style="326" customWidth="1"/>
    <col min="3" max="3" width="10.140625" style="326" customWidth="1"/>
    <col min="4" max="4" width="13.85546875" style="326" bestFit="1" customWidth="1"/>
    <col min="5" max="5" width="12.42578125" style="326" bestFit="1" customWidth="1"/>
    <col min="6" max="16384" width="9.140625" style="326"/>
  </cols>
  <sheetData>
    <row r="1" spans="1:9" ht="18.75" customHeight="1" x14ac:dyDescent="0.25">
      <c r="A1" s="557" t="s">
        <v>795</v>
      </c>
      <c r="B1" s="557"/>
      <c r="C1" s="557"/>
      <c r="D1" s="557"/>
      <c r="E1" s="557"/>
      <c r="F1" s="29" t="s">
        <v>524</v>
      </c>
    </row>
    <row r="2" spans="1:9" ht="24" customHeight="1" x14ac:dyDescent="0.25">
      <c r="A2" s="557" t="s">
        <v>766</v>
      </c>
      <c r="B2" s="557"/>
      <c r="C2" s="557"/>
      <c r="D2" s="557"/>
      <c r="E2" s="557"/>
    </row>
    <row r="4" spans="1:9" ht="28.5" customHeight="1" x14ac:dyDescent="0.25">
      <c r="A4" s="132" t="s">
        <v>0</v>
      </c>
      <c r="B4" s="2" t="s">
        <v>1</v>
      </c>
      <c r="C4" s="3" t="s">
        <v>2</v>
      </c>
      <c r="D4" s="131" t="s">
        <v>521</v>
      </c>
      <c r="E4" s="86" t="s">
        <v>525</v>
      </c>
      <c r="F4" s="4"/>
      <c r="G4" s="4"/>
      <c r="H4" s="4"/>
      <c r="I4" s="4"/>
    </row>
    <row r="5" spans="1:9" x14ac:dyDescent="0.25">
      <c r="A5" s="319" t="s">
        <v>3</v>
      </c>
      <c r="B5" s="317" t="s">
        <v>4</v>
      </c>
      <c r="C5" s="320" t="s">
        <v>5</v>
      </c>
      <c r="D5" s="338">
        <v>46116499</v>
      </c>
      <c r="E5" s="338">
        <f>D5</f>
        <v>46116499</v>
      </c>
      <c r="F5" s="4"/>
      <c r="G5" s="4"/>
      <c r="H5" s="4"/>
      <c r="I5" s="4"/>
    </row>
    <row r="6" spans="1:9" x14ac:dyDescent="0.25">
      <c r="A6" s="319" t="s">
        <v>6</v>
      </c>
      <c r="B6" s="317" t="s">
        <v>7</v>
      </c>
      <c r="C6" s="321" t="s">
        <v>8</v>
      </c>
      <c r="D6" s="338">
        <v>1689975</v>
      </c>
      <c r="E6" s="338">
        <f t="shared" ref="E6:E21" si="0">D6</f>
        <v>1689975</v>
      </c>
      <c r="F6" s="4"/>
      <c r="G6" s="4"/>
      <c r="H6" s="4"/>
      <c r="I6" s="4"/>
    </row>
    <row r="7" spans="1:9" x14ac:dyDescent="0.25">
      <c r="A7" s="319" t="s">
        <v>9</v>
      </c>
      <c r="B7" s="317" t="s">
        <v>10</v>
      </c>
      <c r="C7" s="321" t="s">
        <v>11</v>
      </c>
      <c r="D7" s="338">
        <v>500000</v>
      </c>
      <c r="E7" s="338">
        <f t="shared" si="0"/>
        <v>500000</v>
      </c>
      <c r="F7" s="4"/>
      <c r="G7" s="4"/>
      <c r="H7" s="4"/>
      <c r="I7" s="4"/>
    </row>
    <row r="8" spans="1:9" x14ac:dyDescent="0.25">
      <c r="A8" s="319" t="s">
        <v>12</v>
      </c>
      <c r="B8" s="317" t="s">
        <v>13</v>
      </c>
      <c r="C8" s="321" t="s">
        <v>14</v>
      </c>
      <c r="D8" s="338">
        <v>0</v>
      </c>
      <c r="E8" s="338">
        <f t="shared" si="0"/>
        <v>0</v>
      </c>
      <c r="F8" s="4"/>
      <c r="G8" s="4"/>
      <c r="H8" s="4"/>
      <c r="I8" s="4"/>
    </row>
    <row r="9" spans="1:9" x14ac:dyDescent="0.25">
      <c r="A9" s="319" t="s">
        <v>15</v>
      </c>
      <c r="B9" s="317" t="s">
        <v>16</v>
      </c>
      <c r="C9" s="321" t="s">
        <v>17</v>
      </c>
      <c r="D9" s="338">
        <v>0</v>
      </c>
      <c r="E9" s="338">
        <f t="shared" si="0"/>
        <v>0</v>
      </c>
      <c r="F9" s="4"/>
      <c r="G9" s="4"/>
      <c r="H9" s="4"/>
      <c r="I9" s="4"/>
    </row>
    <row r="10" spans="1:9" x14ac:dyDescent="0.25">
      <c r="A10" s="319" t="s">
        <v>18</v>
      </c>
      <c r="B10" s="317" t="s">
        <v>19</v>
      </c>
      <c r="C10" s="321" t="s">
        <v>20</v>
      </c>
      <c r="D10" s="338">
        <v>0</v>
      </c>
      <c r="E10" s="338">
        <f t="shared" si="0"/>
        <v>0</v>
      </c>
      <c r="F10" s="4"/>
      <c r="G10" s="4"/>
      <c r="H10" s="4"/>
      <c r="I10" s="4"/>
    </row>
    <row r="11" spans="1:9" x14ac:dyDescent="0.25">
      <c r="A11" s="319" t="s">
        <v>21</v>
      </c>
      <c r="B11" s="317" t="s">
        <v>22</v>
      </c>
      <c r="C11" s="321" t="s">
        <v>23</v>
      </c>
      <c r="D11" s="338">
        <v>1456000</v>
      </c>
      <c r="E11" s="338">
        <f t="shared" si="0"/>
        <v>1456000</v>
      </c>
      <c r="F11" s="4"/>
      <c r="G11" s="4"/>
      <c r="H11" s="4"/>
      <c r="I11" s="4"/>
    </row>
    <row r="12" spans="1:9" x14ac:dyDescent="0.25">
      <c r="A12" s="319" t="s">
        <v>24</v>
      </c>
      <c r="B12" s="317" t="s">
        <v>25</v>
      </c>
      <c r="C12" s="321" t="s">
        <v>26</v>
      </c>
      <c r="D12" s="338">
        <v>0</v>
      </c>
      <c r="E12" s="338">
        <f t="shared" si="0"/>
        <v>0</v>
      </c>
      <c r="F12" s="4"/>
      <c r="G12" s="4"/>
      <c r="H12" s="4"/>
      <c r="I12" s="4"/>
    </row>
    <row r="13" spans="1:9" x14ac:dyDescent="0.25">
      <c r="A13" s="319" t="s">
        <v>27</v>
      </c>
      <c r="B13" s="246" t="s">
        <v>28</v>
      </c>
      <c r="C13" s="321" t="s">
        <v>29</v>
      </c>
      <c r="D13" s="338">
        <v>504000</v>
      </c>
      <c r="E13" s="338">
        <f t="shared" si="0"/>
        <v>504000</v>
      </c>
      <c r="F13" s="4"/>
      <c r="G13" s="4"/>
      <c r="H13" s="4"/>
      <c r="I13" s="4"/>
    </row>
    <row r="14" spans="1:9" x14ac:dyDescent="0.25">
      <c r="A14" s="319" t="s">
        <v>30</v>
      </c>
      <c r="B14" s="246" t="s">
        <v>31</v>
      </c>
      <c r="C14" s="321" t="s">
        <v>32</v>
      </c>
      <c r="D14" s="338">
        <v>0</v>
      </c>
      <c r="E14" s="338">
        <f t="shared" si="0"/>
        <v>0</v>
      </c>
      <c r="F14" s="4"/>
      <c r="G14" s="4"/>
      <c r="H14" s="4"/>
      <c r="I14" s="4"/>
    </row>
    <row r="15" spans="1:9" x14ac:dyDescent="0.25">
      <c r="A15" s="319" t="s">
        <v>33</v>
      </c>
      <c r="B15" s="246" t="s">
        <v>34</v>
      </c>
      <c r="C15" s="321" t="s">
        <v>35</v>
      </c>
      <c r="D15" s="338">
        <v>0</v>
      </c>
      <c r="E15" s="338">
        <f t="shared" si="0"/>
        <v>0</v>
      </c>
      <c r="F15" s="4"/>
      <c r="G15" s="4"/>
      <c r="H15" s="4"/>
      <c r="I15" s="4"/>
    </row>
    <row r="16" spans="1:9" x14ac:dyDescent="0.25">
      <c r="A16" s="319" t="s">
        <v>36</v>
      </c>
      <c r="B16" s="246" t="s">
        <v>37</v>
      </c>
      <c r="C16" s="321" t="s">
        <v>38</v>
      </c>
      <c r="D16" s="338">
        <v>0</v>
      </c>
      <c r="E16" s="338">
        <f t="shared" si="0"/>
        <v>0</v>
      </c>
      <c r="F16" s="4"/>
      <c r="G16" s="4"/>
      <c r="H16" s="4"/>
      <c r="I16" s="4"/>
    </row>
    <row r="17" spans="1:9" x14ac:dyDescent="0.25">
      <c r="A17" s="319" t="s">
        <v>39</v>
      </c>
      <c r="B17" s="246" t="s">
        <v>40</v>
      </c>
      <c r="C17" s="321" t="s">
        <v>41</v>
      </c>
      <c r="D17" s="338">
        <v>319713</v>
      </c>
      <c r="E17" s="338">
        <f t="shared" si="0"/>
        <v>319713</v>
      </c>
      <c r="F17" s="4"/>
      <c r="G17" s="4"/>
      <c r="H17" s="4"/>
      <c r="I17" s="4"/>
    </row>
    <row r="18" spans="1:9" x14ac:dyDescent="0.25">
      <c r="A18" s="319" t="s">
        <v>42</v>
      </c>
      <c r="B18" s="317" t="s">
        <v>43</v>
      </c>
      <c r="C18" s="321" t="s">
        <v>44</v>
      </c>
      <c r="D18" s="338">
        <v>0</v>
      </c>
      <c r="E18" s="338">
        <f t="shared" si="0"/>
        <v>0</v>
      </c>
      <c r="F18" s="4"/>
      <c r="G18" s="4"/>
      <c r="H18" s="4"/>
      <c r="I18" s="4"/>
    </row>
    <row r="19" spans="1:9" x14ac:dyDescent="0.25">
      <c r="A19" s="319" t="s">
        <v>45</v>
      </c>
      <c r="B19" s="246" t="s">
        <v>46</v>
      </c>
      <c r="C19" s="321" t="s">
        <v>47</v>
      </c>
      <c r="D19" s="338">
        <v>0</v>
      </c>
      <c r="E19" s="338">
        <f t="shared" si="0"/>
        <v>0</v>
      </c>
      <c r="F19" s="4"/>
      <c r="G19" s="4"/>
      <c r="H19" s="4"/>
      <c r="I19" s="4"/>
    </row>
    <row r="20" spans="1:9" x14ac:dyDescent="0.25">
      <c r="A20" s="319" t="s">
        <v>48</v>
      </c>
      <c r="B20" s="246" t="s">
        <v>49</v>
      </c>
      <c r="C20" s="321" t="s">
        <v>50</v>
      </c>
      <c r="D20" s="338">
        <v>80000</v>
      </c>
      <c r="E20" s="338">
        <f t="shared" si="0"/>
        <v>80000</v>
      </c>
      <c r="F20" s="4"/>
      <c r="G20" s="4"/>
      <c r="H20" s="4"/>
      <c r="I20" s="4"/>
    </row>
    <row r="21" spans="1:9" x14ac:dyDescent="0.25">
      <c r="A21" s="319" t="s">
        <v>51</v>
      </c>
      <c r="B21" s="246" t="s">
        <v>52</v>
      </c>
      <c r="C21" s="321" t="s">
        <v>53</v>
      </c>
      <c r="D21" s="338">
        <v>0</v>
      </c>
      <c r="E21" s="338">
        <f t="shared" si="0"/>
        <v>0</v>
      </c>
      <c r="F21" s="4"/>
      <c r="G21" s="4"/>
      <c r="H21" s="4"/>
      <c r="I21" s="4"/>
    </row>
    <row r="22" spans="1:9" x14ac:dyDescent="0.25">
      <c r="A22" s="319" t="s">
        <v>54</v>
      </c>
      <c r="B22" s="246" t="s">
        <v>55</v>
      </c>
      <c r="C22" s="321" t="s">
        <v>56</v>
      </c>
      <c r="D22" s="338">
        <v>0</v>
      </c>
      <c r="E22" s="338">
        <f>D22</f>
        <v>0</v>
      </c>
      <c r="F22" s="4"/>
      <c r="G22" s="4"/>
      <c r="H22" s="4"/>
      <c r="I22" s="4"/>
    </row>
    <row r="23" spans="1:9" x14ac:dyDescent="0.25">
      <c r="A23" s="9" t="s">
        <v>57</v>
      </c>
      <c r="B23" s="125" t="s">
        <v>58</v>
      </c>
      <c r="C23" s="126" t="s">
        <v>59</v>
      </c>
      <c r="D23" s="341">
        <f>SUM(D5:D22)</f>
        <v>50666187</v>
      </c>
      <c r="E23" s="341">
        <f>SUM(E5:E22)</f>
        <v>50666187</v>
      </c>
      <c r="F23" s="4"/>
      <c r="G23" s="4"/>
      <c r="H23" s="4"/>
      <c r="I23" s="4"/>
    </row>
    <row r="24" spans="1:9" x14ac:dyDescent="0.25">
      <c r="A24" s="9" t="s">
        <v>60</v>
      </c>
      <c r="B24" s="127" t="s">
        <v>61</v>
      </c>
      <c r="C24" s="126" t="s">
        <v>62</v>
      </c>
      <c r="D24" s="341">
        <v>10098306</v>
      </c>
      <c r="E24" s="341">
        <f>D24</f>
        <v>10098306</v>
      </c>
      <c r="F24" s="4"/>
      <c r="G24" s="4"/>
      <c r="H24" s="4"/>
      <c r="I24" s="4"/>
    </row>
    <row r="25" spans="1:9" x14ac:dyDescent="0.25">
      <c r="A25" s="319" t="s">
        <v>63</v>
      </c>
      <c r="B25" s="246" t="s">
        <v>64</v>
      </c>
      <c r="C25" s="321" t="s">
        <v>65</v>
      </c>
      <c r="D25" s="338">
        <v>115000</v>
      </c>
      <c r="E25" s="338">
        <f>D25</f>
        <v>115000</v>
      </c>
      <c r="F25" s="4"/>
      <c r="G25" s="4"/>
      <c r="H25" s="4"/>
      <c r="I25" s="4"/>
    </row>
    <row r="26" spans="1:9" x14ac:dyDescent="0.25">
      <c r="A26" s="319" t="s">
        <v>66</v>
      </c>
      <c r="B26" s="246" t="s">
        <v>67</v>
      </c>
      <c r="C26" s="321" t="s">
        <v>68</v>
      </c>
      <c r="D26" s="338">
        <v>19548823</v>
      </c>
      <c r="E26" s="338">
        <f>D26</f>
        <v>19548823</v>
      </c>
      <c r="F26" s="4"/>
      <c r="G26" s="4"/>
      <c r="H26" s="4"/>
      <c r="I26" s="4"/>
    </row>
    <row r="27" spans="1:9" x14ac:dyDescent="0.25">
      <c r="A27" s="319" t="s">
        <v>69</v>
      </c>
      <c r="B27" s="246" t="s">
        <v>70</v>
      </c>
      <c r="C27" s="321" t="s">
        <v>71</v>
      </c>
      <c r="D27" s="338">
        <v>0</v>
      </c>
      <c r="E27" s="338">
        <f>D27</f>
        <v>0</v>
      </c>
      <c r="F27" s="4"/>
      <c r="G27" s="4"/>
      <c r="H27" s="4"/>
      <c r="I27" s="4"/>
    </row>
    <row r="28" spans="1:9" x14ac:dyDescent="0.25">
      <c r="A28" s="319" t="s">
        <v>72</v>
      </c>
      <c r="B28" s="11" t="s">
        <v>73</v>
      </c>
      <c r="C28" s="12" t="s">
        <v>74</v>
      </c>
      <c r="D28" s="339">
        <f>SUM(D25:D27)</f>
        <v>19663823</v>
      </c>
      <c r="E28" s="339">
        <f>SUM(E25:E27)</f>
        <v>19663823</v>
      </c>
      <c r="F28" s="4"/>
      <c r="G28" s="4"/>
      <c r="H28" s="4"/>
      <c r="I28" s="4"/>
    </row>
    <row r="29" spans="1:9" x14ac:dyDescent="0.25">
      <c r="A29" s="319" t="s">
        <v>75</v>
      </c>
      <c r="B29" s="246" t="s">
        <v>76</v>
      </c>
      <c r="C29" s="321" t="s">
        <v>77</v>
      </c>
      <c r="D29" s="338">
        <v>0</v>
      </c>
      <c r="E29" s="338">
        <f>D29</f>
        <v>0</v>
      </c>
      <c r="F29" s="4"/>
      <c r="G29" s="4"/>
      <c r="H29" s="4"/>
      <c r="I29" s="4"/>
    </row>
    <row r="30" spans="1:9" x14ac:dyDescent="0.25">
      <c r="A30" s="319" t="s">
        <v>78</v>
      </c>
      <c r="B30" s="246" t="s">
        <v>79</v>
      </c>
      <c r="C30" s="321" t="s">
        <v>80</v>
      </c>
      <c r="D30" s="338">
        <v>186115</v>
      </c>
      <c r="E30" s="338">
        <f>D30</f>
        <v>186115</v>
      </c>
      <c r="F30" s="4"/>
      <c r="G30" s="4"/>
      <c r="H30" s="4"/>
      <c r="I30" s="4"/>
    </row>
    <row r="31" spans="1:9" x14ac:dyDescent="0.25">
      <c r="A31" s="319" t="s">
        <v>81</v>
      </c>
      <c r="B31" s="11" t="s">
        <v>82</v>
      </c>
      <c r="C31" s="12" t="s">
        <v>83</v>
      </c>
      <c r="D31" s="339">
        <f>SUM(D29:D30)</f>
        <v>186115</v>
      </c>
      <c r="E31" s="339">
        <f>SUM(E29:E30)</f>
        <v>186115</v>
      </c>
      <c r="F31" s="4"/>
      <c r="G31" s="4"/>
      <c r="H31" s="4"/>
      <c r="I31" s="4"/>
    </row>
    <row r="32" spans="1:9" x14ac:dyDescent="0.25">
      <c r="A32" s="319" t="s">
        <v>84</v>
      </c>
      <c r="B32" s="246" t="s">
        <v>85</v>
      </c>
      <c r="C32" s="321" t="s">
        <v>86</v>
      </c>
      <c r="D32" s="338">
        <v>2782731</v>
      </c>
      <c r="E32" s="338">
        <f t="shared" ref="E32:E38" si="1">D32</f>
        <v>2782731</v>
      </c>
      <c r="F32" s="4"/>
      <c r="G32" s="4"/>
      <c r="H32" s="4"/>
      <c r="I32" s="4"/>
    </row>
    <row r="33" spans="1:9" x14ac:dyDescent="0.25">
      <c r="A33" s="319" t="s">
        <v>87</v>
      </c>
      <c r="B33" s="246" t="s">
        <v>88</v>
      </c>
      <c r="C33" s="321" t="s">
        <v>89</v>
      </c>
      <c r="D33" s="338">
        <v>0</v>
      </c>
      <c r="E33" s="338">
        <f t="shared" si="1"/>
        <v>0</v>
      </c>
      <c r="F33" s="4"/>
      <c r="G33" s="4"/>
      <c r="H33" s="4"/>
      <c r="I33" s="4"/>
    </row>
    <row r="34" spans="1:9" x14ac:dyDescent="0.25">
      <c r="A34" s="319" t="s">
        <v>90</v>
      </c>
      <c r="B34" s="246" t="s">
        <v>91</v>
      </c>
      <c r="C34" s="321" t="s">
        <v>92</v>
      </c>
      <c r="D34" s="338">
        <v>0</v>
      </c>
      <c r="E34" s="338">
        <f t="shared" si="1"/>
        <v>0</v>
      </c>
      <c r="F34" s="4"/>
      <c r="G34" s="4"/>
      <c r="H34" s="4"/>
      <c r="I34" s="4"/>
    </row>
    <row r="35" spans="1:9" x14ac:dyDescent="0.25">
      <c r="A35" s="319" t="s">
        <v>93</v>
      </c>
      <c r="B35" s="246" t="s">
        <v>94</v>
      </c>
      <c r="C35" s="321" t="s">
        <v>95</v>
      </c>
      <c r="D35" s="338">
        <v>408000</v>
      </c>
      <c r="E35" s="338">
        <f t="shared" si="1"/>
        <v>408000</v>
      </c>
      <c r="F35" s="4"/>
      <c r="G35" s="4"/>
      <c r="H35" s="4"/>
      <c r="I35" s="4"/>
    </row>
    <row r="36" spans="1:9" x14ac:dyDescent="0.25">
      <c r="A36" s="319" t="s">
        <v>96</v>
      </c>
      <c r="B36" s="322" t="s">
        <v>97</v>
      </c>
      <c r="C36" s="321" t="s">
        <v>98</v>
      </c>
      <c r="D36" s="338">
        <v>11000</v>
      </c>
      <c r="E36" s="338">
        <f t="shared" si="1"/>
        <v>11000</v>
      </c>
      <c r="F36" s="4"/>
      <c r="G36" s="4"/>
      <c r="H36" s="4"/>
      <c r="I36" s="4"/>
    </row>
    <row r="37" spans="1:9" x14ac:dyDescent="0.25">
      <c r="A37" s="319" t="s">
        <v>99</v>
      </c>
      <c r="B37" s="246" t="s">
        <v>100</v>
      </c>
      <c r="C37" s="321" t="s">
        <v>101</v>
      </c>
      <c r="D37" s="338">
        <v>122000</v>
      </c>
      <c r="E37" s="338">
        <f t="shared" si="1"/>
        <v>122000</v>
      </c>
      <c r="F37" s="4"/>
      <c r="G37" s="4"/>
      <c r="H37" s="4"/>
      <c r="I37" s="4"/>
    </row>
    <row r="38" spans="1:9" x14ac:dyDescent="0.25">
      <c r="A38" s="319" t="s">
        <v>102</v>
      </c>
      <c r="B38" s="246" t="s">
        <v>103</v>
      </c>
      <c r="C38" s="321" t="s">
        <v>104</v>
      </c>
      <c r="D38" s="338">
        <v>1678000</v>
      </c>
      <c r="E38" s="338">
        <f t="shared" si="1"/>
        <v>1678000</v>
      </c>
      <c r="F38" s="4"/>
      <c r="G38" s="4"/>
      <c r="H38" s="4"/>
      <c r="I38" s="4"/>
    </row>
    <row r="39" spans="1:9" x14ac:dyDescent="0.25">
      <c r="A39" s="319" t="s">
        <v>105</v>
      </c>
      <c r="B39" s="11" t="s">
        <v>106</v>
      </c>
      <c r="C39" s="12" t="s">
        <v>107</v>
      </c>
      <c r="D39" s="339">
        <f>SUM(D32:D38)</f>
        <v>5001731</v>
      </c>
      <c r="E39" s="339">
        <f>SUM(E32:E38)</f>
        <v>5001731</v>
      </c>
      <c r="F39" s="4"/>
      <c r="G39" s="4"/>
      <c r="H39" s="4"/>
      <c r="I39" s="4"/>
    </row>
    <row r="40" spans="1:9" x14ac:dyDescent="0.25">
      <c r="A40" s="319" t="s">
        <v>108</v>
      </c>
      <c r="B40" s="246" t="s">
        <v>109</v>
      </c>
      <c r="C40" s="321" t="s">
        <v>110</v>
      </c>
      <c r="D40" s="338">
        <v>3490</v>
      </c>
      <c r="E40" s="338">
        <f>D40</f>
        <v>3490</v>
      </c>
      <c r="F40" s="4"/>
      <c r="G40" s="4"/>
      <c r="H40" s="4"/>
      <c r="I40" s="4"/>
    </row>
    <row r="41" spans="1:9" x14ac:dyDescent="0.25">
      <c r="A41" s="319" t="s">
        <v>111</v>
      </c>
      <c r="B41" s="246" t="s">
        <v>112</v>
      </c>
      <c r="C41" s="321" t="s">
        <v>113</v>
      </c>
      <c r="D41" s="338">
        <v>0</v>
      </c>
      <c r="E41" s="338">
        <f>D41</f>
        <v>0</v>
      </c>
      <c r="F41" s="4"/>
      <c r="G41" s="4"/>
      <c r="H41" s="4"/>
      <c r="I41" s="4"/>
    </row>
    <row r="42" spans="1:9" x14ac:dyDescent="0.25">
      <c r="A42" s="319" t="s">
        <v>114</v>
      </c>
      <c r="B42" s="11" t="s">
        <v>115</v>
      </c>
      <c r="C42" s="12" t="s">
        <v>116</v>
      </c>
      <c r="D42" s="339">
        <f>SUM(D40:D41)</f>
        <v>3490</v>
      </c>
      <c r="E42" s="339">
        <f>SUM(E40:E41)</f>
        <v>3490</v>
      </c>
      <c r="F42" s="4"/>
      <c r="G42" s="4"/>
      <c r="H42" s="4"/>
      <c r="I42" s="4"/>
    </row>
    <row r="43" spans="1:9" x14ac:dyDescent="0.25">
      <c r="A43" s="319" t="s">
        <v>117</v>
      </c>
      <c r="B43" s="246" t="s">
        <v>118</v>
      </c>
      <c r="C43" s="321" t="s">
        <v>119</v>
      </c>
      <c r="D43" s="338">
        <v>4876000</v>
      </c>
      <c r="E43" s="338">
        <f>D43</f>
        <v>4876000</v>
      </c>
      <c r="F43" s="4"/>
      <c r="G43" s="4"/>
      <c r="H43" s="4"/>
      <c r="I43" s="4"/>
    </row>
    <row r="44" spans="1:9" x14ac:dyDescent="0.25">
      <c r="A44" s="319" t="s">
        <v>120</v>
      </c>
      <c r="B44" s="246" t="s">
        <v>121</v>
      </c>
      <c r="C44" s="321" t="s">
        <v>122</v>
      </c>
      <c r="D44" s="338">
        <v>1885000</v>
      </c>
      <c r="E44" s="338">
        <f>D44</f>
        <v>1885000</v>
      </c>
      <c r="F44" s="4"/>
      <c r="G44" s="4"/>
      <c r="H44" s="4"/>
      <c r="I44" s="4"/>
    </row>
    <row r="45" spans="1:9" x14ac:dyDescent="0.25">
      <c r="A45" s="319" t="s">
        <v>123</v>
      </c>
      <c r="B45" s="246" t="s">
        <v>124</v>
      </c>
      <c r="C45" s="321" t="s">
        <v>125</v>
      </c>
      <c r="D45" s="338">
        <v>0</v>
      </c>
      <c r="E45" s="338">
        <f>D45</f>
        <v>0</v>
      </c>
      <c r="F45" s="4"/>
      <c r="G45" s="4"/>
      <c r="H45" s="4"/>
      <c r="I45" s="4"/>
    </row>
    <row r="46" spans="1:9" x14ac:dyDescent="0.25">
      <c r="A46" s="319" t="s">
        <v>126</v>
      </c>
      <c r="B46" s="246" t="s">
        <v>127</v>
      </c>
      <c r="C46" s="321" t="s">
        <v>128</v>
      </c>
      <c r="D46" s="338">
        <v>0</v>
      </c>
      <c r="E46" s="338">
        <f>D46</f>
        <v>0</v>
      </c>
      <c r="F46" s="4"/>
      <c r="G46" s="4"/>
      <c r="H46" s="4"/>
      <c r="I46" s="4"/>
    </row>
    <row r="47" spans="1:9" x14ac:dyDescent="0.25">
      <c r="A47" s="319" t="s">
        <v>129</v>
      </c>
      <c r="B47" s="246" t="s">
        <v>130</v>
      </c>
      <c r="C47" s="321" t="s">
        <v>131</v>
      </c>
      <c r="D47" s="338">
        <v>0</v>
      </c>
      <c r="E47" s="338">
        <f>D47</f>
        <v>0</v>
      </c>
      <c r="F47" s="4"/>
      <c r="G47" s="4"/>
      <c r="H47" s="4"/>
      <c r="I47" s="4"/>
    </row>
    <row r="48" spans="1:9" x14ac:dyDescent="0.25">
      <c r="A48" s="319" t="s">
        <v>132</v>
      </c>
      <c r="B48" s="11" t="s">
        <v>133</v>
      </c>
      <c r="C48" s="12" t="s">
        <v>134</v>
      </c>
      <c r="D48" s="339">
        <f>SUM(D43:D47)</f>
        <v>6761000</v>
      </c>
      <c r="E48" s="339">
        <f>SUM(E43:E47)</f>
        <v>6761000</v>
      </c>
      <c r="F48" s="4"/>
      <c r="G48" s="4"/>
      <c r="H48" s="4"/>
      <c r="I48" s="4"/>
    </row>
    <row r="49" spans="1:9" x14ac:dyDescent="0.25">
      <c r="A49" s="9" t="s">
        <v>135</v>
      </c>
      <c r="B49" s="127" t="s">
        <v>136</v>
      </c>
      <c r="C49" s="126" t="s">
        <v>137</v>
      </c>
      <c r="D49" s="341">
        <f>SUM(D48,D42,D39,D31,D28)</f>
        <v>31616159</v>
      </c>
      <c r="E49" s="341">
        <f>SUM(E48,E42,E39,E31,E28)</f>
        <v>31616159</v>
      </c>
      <c r="F49" s="4"/>
      <c r="G49" s="4"/>
      <c r="H49" s="4"/>
      <c r="I49" s="4"/>
    </row>
    <row r="50" spans="1:9" x14ac:dyDescent="0.25">
      <c r="A50" s="319" t="s">
        <v>138</v>
      </c>
      <c r="B50" s="13" t="s">
        <v>139</v>
      </c>
      <c r="C50" s="321" t="s">
        <v>140</v>
      </c>
      <c r="D50" s="338">
        <v>0</v>
      </c>
      <c r="E50" s="338">
        <f t="shared" ref="E50:E57" si="2">D50</f>
        <v>0</v>
      </c>
      <c r="F50" s="4"/>
      <c r="G50" s="4"/>
      <c r="H50" s="4"/>
      <c r="I50" s="4"/>
    </row>
    <row r="51" spans="1:9" x14ac:dyDescent="0.25">
      <c r="A51" s="319" t="s">
        <v>141</v>
      </c>
      <c r="B51" s="13" t="s">
        <v>142</v>
      </c>
      <c r="C51" s="321" t="s">
        <v>143</v>
      </c>
      <c r="D51" s="338">
        <v>0</v>
      </c>
      <c r="E51" s="338">
        <f t="shared" si="2"/>
        <v>0</v>
      </c>
      <c r="F51" s="4"/>
      <c r="G51" s="4"/>
      <c r="H51" s="4"/>
      <c r="I51" s="4"/>
    </row>
    <row r="52" spans="1:9" x14ac:dyDescent="0.25">
      <c r="A52" s="319" t="s">
        <v>144</v>
      </c>
      <c r="B52" s="14" t="s">
        <v>145</v>
      </c>
      <c r="C52" s="321" t="s">
        <v>146</v>
      </c>
      <c r="D52" s="338">
        <v>0</v>
      </c>
      <c r="E52" s="338">
        <f t="shared" si="2"/>
        <v>0</v>
      </c>
      <c r="F52" s="4"/>
      <c r="G52" s="4"/>
      <c r="H52" s="4"/>
      <c r="I52" s="4"/>
    </row>
    <row r="53" spans="1:9" x14ac:dyDescent="0.25">
      <c r="A53" s="319" t="s">
        <v>147</v>
      </c>
      <c r="B53" s="14" t="s">
        <v>148</v>
      </c>
      <c r="C53" s="321" t="s">
        <v>149</v>
      </c>
      <c r="D53" s="338">
        <v>0</v>
      </c>
      <c r="E53" s="338">
        <f t="shared" si="2"/>
        <v>0</v>
      </c>
      <c r="F53" s="4"/>
      <c r="G53" s="4"/>
      <c r="H53" s="4"/>
      <c r="I53" s="4"/>
    </row>
    <row r="54" spans="1:9" x14ac:dyDescent="0.25">
      <c r="A54" s="319" t="s">
        <v>150</v>
      </c>
      <c r="B54" s="14" t="s">
        <v>151</v>
      </c>
      <c r="C54" s="321" t="s">
        <v>152</v>
      </c>
      <c r="D54" s="338">
        <v>0</v>
      </c>
      <c r="E54" s="338">
        <f t="shared" si="2"/>
        <v>0</v>
      </c>
      <c r="F54" s="4"/>
      <c r="G54" s="4"/>
      <c r="H54" s="4"/>
      <c r="I54" s="4"/>
    </row>
    <row r="55" spans="1:9" x14ac:dyDescent="0.25">
      <c r="A55" s="319" t="s">
        <v>153</v>
      </c>
      <c r="B55" s="13" t="s">
        <v>154</v>
      </c>
      <c r="C55" s="321" t="s">
        <v>155</v>
      </c>
      <c r="D55" s="338">
        <v>0</v>
      </c>
      <c r="E55" s="338">
        <f t="shared" si="2"/>
        <v>0</v>
      </c>
      <c r="F55" s="4"/>
      <c r="G55" s="4"/>
      <c r="H55" s="4"/>
      <c r="I55" s="4"/>
    </row>
    <row r="56" spans="1:9" x14ac:dyDescent="0.25">
      <c r="A56" s="319" t="s">
        <v>156</v>
      </c>
      <c r="B56" s="13" t="s">
        <v>157</v>
      </c>
      <c r="C56" s="321" t="s">
        <v>158</v>
      </c>
      <c r="D56" s="338">
        <v>0</v>
      </c>
      <c r="E56" s="338">
        <f t="shared" si="2"/>
        <v>0</v>
      </c>
      <c r="F56" s="4"/>
      <c r="G56" s="4"/>
      <c r="H56" s="4"/>
      <c r="I56" s="4"/>
    </row>
    <row r="57" spans="1:9" x14ac:dyDescent="0.25">
      <c r="A57" s="319" t="s">
        <v>159</v>
      </c>
      <c r="B57" s="13" t="s">
        <v>160</v>
      </c>
      <c r="C57" s="321" t="s">
        <v>161</v>
      </c>
      <c r="D57" s="338">
        <v>0</v>
      </c>
      <c r="E57" s="338">
        <f t="shared" si="2"/>
        <v>0</v>
      </c>
      <c r="F57" s="4"/>
      <c r="G57" s="4"/>
      <c r="H57" s="4"/>
      <c r="I57" s="4"/>
    </row>
    <row r="58" spans="1:9" x14ac:dyDescent="0.25">
      <c r="A58" s="9" t="s">
        <v>162</v>
      </c>
      <c r="B58" s="128" t="s">
        <v>163</v>
      </c>
      <c r="C58" s="126" t="s">
        <v>164</v>
      </c>
      <c r="D58" s="341">
        <f>SUM(D50:D57)</f>
        <v>0</v>
      </c>
      <c r="E58" s="341">
        <f>SUM(E50:E57)</f>
        <v>0</v>
      </c>
      <c r="F58" s="4"/>
      <c r="G58" s="4"/>
      <c r="H58" s="4"/>
      <c r="I58" s="4"/>
    </row>
    <row r="59" spans="1:9" x14ac:dyDescent="0.25">
      <c r="A59" s="319" t="s">
        <v>165</v>
      </c>
      <c r="B59" s="16" t="s">
        <v>166</v>
      </c>
      <c r="C59" s="321" t="s">
        <v>167</v>
      </c>
      <c r="D59" s="338">
        <v>0</v>
      </c>
      <c r="E59" s="338">
        <v>0</v>
      </c>
      <c r="F59" s="4"/>
      <c r="G59" s="4"/>
      <c r="H59" s="4"/>
      <c r="I59" s="4"/>
    </row>
    <row r="60" spans="1:9" x14ac:dyDescent="0.25">
      <c r="A60" s="319">
        <v>56</v>
      </c>
      <c r="B60" s="16" t="s">
        <v>168</v>
      </c>
      <c r="C60" s="321" t="s">
        <v>169</v>
      </c>
      <c r="D60" s="338">
        <v>0</v>
      </c>
      <c r="E60" s="338">
        <v>0</v>
      </c>
      <c r="F60" s="4"/>
      <c r="G60" s="4"/>
      <c r="H60" s="4"/>
      <c r="I60" s="4"/>
    </row>
    <row r="61" spans="1:9" x14ac:dyDescent="0.25">
      <c r="A61" s="319">
        <v>57</v>
      </c>
      <c r="B61" s="16" t="s">
        <v>170</v>
      </c>
      <c r="C61" s="321" t="s">
        <v>171</v>
      </c>
      <c r="D61" s="338">
        <v>0</v>
      </c>
      <c r="E61" s="338">
        <v>0</v>
      </c>
      <c r="F61" s="4"/>
      <c r="G61" s="4"/>
      <c r="H61" s="4"/>
      <c r="I61" s="4"/>
    </row>
    <row r="62" spans="1:9" x14ac:dyDescent="0.25">
      <c r="A62" s="319">
        <v>58</v>
      </c>
      <c r="B62" s="16" t="s">
        <v>172</v>
      </c>
      <c r="C62" s="321" t="s">
        <v>173</v>
      </c>
      <c r="D62" s="338">
        <v>0</v>
      </c>
      <c r="E62" s="338">
        <v>0</v>
      </c>
      <c r="F62" s="4"/>
      <c r="G62" s="4"/>
      <c r="H62" s="4"/>
      <c r="I62" s="4"/>
    </row>
    <row r="63" spans="1:9" x14ac:dyDescent="0.25">
      <c r="A63" s="319">
        <v>59</v>
      </c>
      <c r="B63" s="16" t="s">
        <v>174</v>
      </c>
      <c r="C63" s="321" t="s">
        <v>175</v>
      </c>
      <c r="D63" s="338">
        <v>0</v>
      </c>
      <c r="E63" s="338">
        <v>0</v>
      </c>
      <c r="F63" s="4"/>
      <c r="G63" s="4"/>
      <c r="H63" s="4"/>
      <c r="I63" s="4"/>
    </row>
    <row r="64" spans="1:9" x14ac:dyDescent="0.25">
      <c r="A64" s="319">
        <v>60</v>
      </c>
      <c r="B64" s="16" t="s">
        <v>176</v>
      </c>
      <c r="C64" s="321" t="s">
        <v>177</v>
      </c>
      <c r="D64" s="338">
        <v>0</v>
      </c>
      <c r="E64" s="338">
        <v>0</v>
      </c>
      <c r="F64" s="4"/>
      <c r="G64" s="4"/>
      <c r="H64" s="4"/>
      <c r="I64" s="4"/>
    </row>
    <row r="65" spans="1:9" x14ac:dyDescent="0.25">
      <c r="A65" s="319">
        <v>61</v>
      </c>
      <c r="B65" s="16" t="s">
        <v>178</v>
      </c>
      <c r="C65" s="321" t="s">
        <v>179</v>
      </c>
      <c r="D65" s="338">
        <v>0</v>
      </c>
      <c r="E65" s="338">
        <v>0</v>
      </c>
      <c r="F65" s="4"/>
      <c r="G65" s="4"/>
      <c r="H65" s="4"/>
      <c r="I65" s="4"/>
    </row>
    <row r="66" spans="1:9" x14ac:dyDescent="0.25">
      <c r="A66" s="319">
        <v>62</v>
      </c>
      <c r="B66" s="16" t="s">
        <v>180</v>
      </c>
      <c r="C66" s="321" t="s">
        <v>181</v>
      </c>
      <c r="D66" s="338">
        <v>0</v>
      </c>
      <c r="E66" s="338">
        <v>0</v>
      </c>
      <c r="F66" s="4"/>
      <c r="G66" s="4"/>
      <c r="H66" s="4"/>
      <c r="I66" s="4"/>
    </row>
    <row r="67" spans="1:9" x14ac:dyDescent="0.25">
      <c r="A67" s="319">
        <v>63</v>
      </c>
      <c r="B67" s="16" t="s">
        <v>182</v>
      </c>
      <c r="C67" s="321" t="s">
        <v>183</v>
      </c>
      <c r="D67" s="338">
        <v>0</v>
      </c>
      <c r="E67" s="338">
        <v>0</v>
      </c>
      <c r="F67" s="4"/>
      <c r="G67" s="4"/>
      <c r="H67" s="4"/>
      <c r="I67" s="4"/>
    </row>
    <row r="68" spans="1:9" x14ac:dyDescent="0.25">
      <c r="A68" s="319">
        <v>64</v>
      </c>
      <c r="B68" s="16" t="s">
        <v>184</v>
      </c>
      <c r="C68" s="321" t="s">
        <v>185</v>
      </c>
      <c r="D68" s="338">
        <v>0</v>
      </c>
      <c r="E68" s="338">
        <v>0</v>
      </c>
      <c r="F68" s="4"/>
      <c r="G68" s="4"/>
      <c r="H68" s="4"/>
      <c r="I68" s="4"/>
    </row>
    <row r="69" spans="1:9" x14ac:dyDescent="0.25">
      <c r="A69" s="319">
        <v>65</v>
      </c>
      <c r="B69" s="16" t="s">
        <v>186</v>
      </c>
      <c r="C69" s="321" t="s">
        <v>187</v>
      </c>
      <c r="D69" s="338">
        <v>0</v>
      </c>
      <c r="E69" s="338">
        <v>0</v>
      </c>
      <c r="F69" s="4"/>
      <c r="G69" s="4"/>
      <c r="H69" s="4"/>
      <c r="I69" s="4"/>
    </row>
    <row r="70" spans="1:9" x14ac:dyDescent="0.25">
      <c r="A70" s="319">
        <v>66</v>
      </c>
      <c r="B70" s="16" t="s">
        <v>188</v>
      </c>
      <c r="C70" s="321" t="s">
        <v>189</v>
      </c>
      <c r="D70" s="338">
        <v>0</v>
      </c>
      <c r="E70" s="338">
        <v>0</v>
      </c>
      <c r="F70" s="4"/>
      <c r="G70" s="4"/>
      <c r="H70" s="4"/>
      <c r="I70" s="4"/>
    </row>
    <row r="71" spans="1:9" x14ac:dyDescent="0.25">
      <c r="A71" s="319">
        <v>67</v>
      </c>
      <c r="B71" s="16" t="s">
        <v>190</v>
      </c>
      <c r="C71" s="321" t="s">
        <v>191</v>
      </c>
      <c r="D71" s="338">
        <v>0</v>
      </c>
      <c r="E71" s="338">
        <v>0</v>
      </c>
      <c r="F71" s="4"/>
      <c r="G71" s="4"/>
      <c r="H71" s="4"/>
      <c r="I71" s="4"/>
    </row>
    <row r="72" spans="1:9" x14ac:dyDescent="0.25">
      <c r="A72" s="319">
        <v>68</v>
      </c>
      <c r="B72" s="16" t="s">
        <v>192</v>
      </c>
      <c r="C72" s="321" t="s">
        <v>193</v>
      </c>
      <c r="D72" s="338">
        <v>0</v>
      </c>
      <c r="E72" s="338">
        <v>0</v>
      </c>
      <c r="F72" s="4"/>
      <c r="G72" s="4"/>
      <c r="H72" s="4"/>
      <c r="I72" s="4"/>
    </row>
    <row r="73" spans="1:9" x14ac:dyDescent="0.25">
      <c r="A73" s="319">
        <v>69</v>
      </c>
      <c r="B73" s="16" t="s">
        <v>194</v>
      </c>
      <c r="C73" s="321" t="s">
        <v>195</v>
      </c>
      <c r="D73" s="338">
        <v>0</v>
      </c>
      <c r="E73" s="338">
        <v>0</v>
      </c>
      <c r="F73" s="4"/>
      <c r="G73" s="4"/>
      <c r="H73" s="4"/>
      <c r="I73" s="4"/>
    </row>
    <row r="74" spans="1:9" x14ac:dyDescent="0.25">
      <c r="A74" s="319">
        <v>70</v>
      </c>
      <c r="B74" s="16" t="s">
        <v>196</v>
      </c>
      <c r="C74" s="321" t="s">
        <v>197</v>
      </c>
      <c r="D74" s="338">
        <v>0</v>
      </c>
      <c r="E74" s="338">
        <v>0</v>
      </c>
      <c r="F74" s="4"/>
      <c r="G74" s="4"/>
      <c r="H74" s="4"/>
      <c r="I74" s="4"/>
    </row>
    <row r="75" spans="1:9" x14ac:dyDescent="0.25">
      <c r="A75" s="9">
        <v>71</v>
      </c>
      <c r="B75" s="128" t="s">
        <v>198</v>
      </c>
      <c r="C75" s="126" t="s">
        <v>199</v>
      </c>
      <c r="D75" s="341">
        <f>SUM(D59:D74)</f>
        <v>0</v>
      </c>
      <c r="E75" s="341">
        <f>SUM(E59:E74)</f>
        <v>0</v>
      </c>
      <c r="F75" s="4"/>
      <c r="G75" s="4"/>
      <c r="H75" s="4"/>
      <c r="I75" s="4"/>
    </row>
    <row r="76" spans="1:9" x14ac:dyDescent="0.25">
      <c r="A76" s="319">
        <v>72</v>
      </c>
      <c r="B76" s="323" t="s">
        <v>200</v>
      </c>
      <c r="C76" s="321" t="s">
        <v>201</v>
      </c>
      <c r="D76" s="338">
        <v>0</v>
      </c>
      <c r="E76" s="338">
        <f t="shared" ref="E76:E82" si="3">D76</f>
        <v>0</v>
      </c>
      <c r="F76" s="4"/>
      <c r="G76" s="4"/>
      <c r="H76" s="4"/>
      <c r="I76" s="4"/>
    </row>
    <row r="77" spans="1:9" x14ac:dyDescent="0.25">
      <c r="A77" s="319">
        <v>73</v>
      </c>
      <c r="B77" s="323" t="s">
        <v>202</v>
      </c>
      <c r="C77" s="321" t="s">
        <v>203</v>
      </c>
      <c r="D77" s="338">
        <v>0</v>
      </c>
      <c r="E77" s="338">
        <f t="shared" si="3"/>
        <v>0</v>
      </c>
      <c r="F77" s="4"/>
      <c r="G77" s="4"/>
      <c r="H77" s="4"/>
      <c r="I77" s="4"/>
    </row>
    <row r="78" spans="1:9" x14ac:dyDescent="0.25">
      <c r="A78" s="319">
        <v>74</v>
      </c>
      <c r="B78" s="323" t="s">
        <v>204</v>
      </c>
      <c r="C78" s="321" t="s">
        <v>205</v>
      </c>
      <c r="D78" s="338">
        <v>0</v>
      </c>
      <c r="E78" s="338">
        <f t="shared" si="3"/>
        <v>0</v>
      </c>
      <c r="F78" s="4"/>
      <c r="G78" s="4"/>
      <c r="H78" s="4"/>
      <c r="I78" s="4"/>
    </row>
    <row r="79" spans="1:9" x14ac:dyDescent="0.25">
      <c r="A79" s="319">
        <v>75</v>
      </c>
      <c r="B79" s="323" t="s">
        <v>206</v>
      </c>
      <c r="C79" s="321" t="s">
        <v>207</v>
      </c>
      <c r="D79" s="338">
        <v>0</v>
      </c>
      <c r="E79" s="338">
        <f t="shared" si="3"/>
        <v>0</v>
      </c>
      <c r="F79" s="4"/>
      <c r="G79" s="4"/>
      <c r="H79" s="4"/>
      <c r="I79" s="4"/>
    </row>
    <row r="80" spans="1:9" x14ac:dyDescent="0.25">
      <c r="A80" s="319">
        <v>76</v>
      </c>
      <c r="B80" s="246" t="s">
        <v>208</v>
      </c>
      <c r="C80" s="321" t="s">
        <v>209</v>
      </c>
      <c r="D80" s="338">
        <v>0</v>
      </c>
      <c r="E80" s="338">
        <f t="shared" si="3"/>
        <v>0</v>
      </c>
      <c r="F80" s="4"/>
      <c r="G80" s="4"/>
      <c r="H80" s="4"/>
      <c r="I80" s="4"/>
    </row>
    <row r="81" spans="1:9" x14ac:dyDescent="0.25">
      <c r="A81" s="319">
        <v>77</v>
      </c>
      <c r="B81" s="246" t="s">
        <v>210</v>
      </c>
      <c r="C81" s="321" t="s">
        <v>211</v>
      </c>
      <c r="D81" s="338">
        <v>0</v>
      </c>
      <c r="E81" s="338">
        <f t="shared" si="3"/>
        <v>0</v>
      </c>
      <c r="F81" s="4"/>
      <c r="G81" s="4"/>
      <c r="H81" s="4"/>
      <c r="I81" s="4"/>
    </row>
    <row r="82" spans="1:9" x14ac:dyDescent="0.25">
      <c r="A82" s="319">
        <v>78</v>
      </c>
      <c r="B82" s="246" t="s">
        <v>212</v>
      </c>
      <c r="C82" s="321" t="s">
        <v>213</v>
      </c>
      <c r="D82" s="338">
        <v>0</v>
      </c>
      <c r="E82" s="338">
        <f t="shared" si="3"/>
        <v>0</v>
      </c>
      <c r="F82" s="4"/>
      <c r="G82" s="4"/>
      <c r="H82" s="4"/>
      <c r="I82" s="4"/>
    </row>
    <row r="83" spans="1:9" x14ac:dyDescent="0.25">
      <c r="A83" s="9">
        <v>79</v>
      </c>
      <c r="B83" s="127" t="s">
        <v>214</v>
      </c>
      <c r="C83" s="126" t="s">
        <v>215</v>
      </c>
      <c r="D83" s="341">
        <f>SUM(D76:D82)</f>
        <v>0</v>
      </c>
      <c r="E83" s="341">
        <f>SUM(E76:E82)</f>
        <v>0</v>
      </c>
      <c r="F83" s="4"/>
      <c r="G83" s="4"/>
      <c r="H83" s="4"/>
      <c r="I83" s="4"/>
    </row>
    <row r="84" spans="1:9" x14ac:dyDescent="0.25">
      <c r="A84" s="319">
        <v>80</v>
      </c>
      <c r="B84" s="13" t="s">
        <v>216</v>
      </c>
      <c r="C84" s="321" t="s">
        <v>217</v>
      </c>
      <c r="D84" s="338">
        <v>0</v>
      </c>
      <c r="E84" s="338">
        <f>D84</f>
        <v>0</v>
      </c>
      <c r="F84" s="4"/>
      <c r="G84" s="4"/>
      <c r="H84" s="4"/>
      <c r="I84" s="4"/>
    </row>
    <row r="85" spans="1:9" x14ac:dyDescent="0.25">
      <c r="A85" s="319">
        <v>81</v>
      </c>
      <c r="B85" s="13" t="s">
        <v>218</v>
      </c>
      <c r="C85" s="321" t="s">
        <v>219</v>
      </c>
      <c r="D85" s="338">
        <v>0</v>
      </c>
      <c r="E85" s="338">
        <f>D85</f>
        <v>0</v>
      </c>
      <c r="F85" s="4"/>
      <c r="G85" s="4"/>
      <c r="H85" s="4"/>
      <c r="I85" s="4"/>
    </row>
    <row r="86" spans="1:9" x14ac:dyDescent="0.25">
      <c r="A86" s="319">
        <v>82</v>
      </c>
      <c r="B86" s="13" t="s">
        <v>220</v>
      </c>
      <c r="C86" s="321" t="s">
        <v>221</v>
      </c>
      <c r="D86" s="338">
        <v>0</v>
      </c>
      <c r="E86" s="338">
        <f>D86</f>
        <v>0</v>
      </c>
      <c r="F86" s="4"/>
      <c r="G86" s="4"/>
      <c r="H86" s="4"/>
      <c r="I86" s="4"/>
    </row>
    <row r="87" spans="1:9" x14ac:dyDescent="0.25">
      <c r="A87" s="319">
        <v>83</v>
      </c>
      <c r="B87" s="13" t="s">
        <v>222</v>
      </c>
      <c r="C87" s="321" t="s">
        <v>223</v>
      </c>
      <c r="D87" s="338">
        <v>0</v>
      </c>
      <c r="E87" s="338">
        <f>D87</f>
        <v>0</v>
      </c>
      <c r="F87" s="4"/>
      <c r="G87" s="4"/>
      <c r="H87" s="4"/>
      <c r="I87" s="4"/>
    </row>
    <row r="88" spans="1:9" x14ac:dyDescent="0.25">
      <c r="A88" s="9">
        <v>84</v>
      </c>
      <c r="B88" s="128" t="s">
        <v>224</v>
      </c>
      <c r="C88" s="126" t="s">
        <v>225</v>
      </c>
      <c r="D88" s="341">
        <f>SUM(D84:D87)</f>
        <v>0</v>
      </c>
      <c r="E88" s="341">
        <f>SUM(E84:E87)</f>
        <v>0</v>
      </c>
      <c r="F88" s="4"/>
      <c r="G88" s="4"/>
      <c r="H88" s="4"/>
      <c r="I88" s="4"/>
    </row>
    <row r="89" spans="1:9" ht="25.5" x14ac:dyDescent="0.25">
      <c r="A89" s="319">
        <v>85</v>
      </c>
      <c r="B89" s="13" t="s">
        <v>226</v>
      </c>
      <c r="C89" s="321" t="s">
        <v>227</v>
      </c>
      <c r="D89" s="338">
        <v>0</v>
      </c>
      <c r="E89" s="338">
        <v>0</v>
      </c>
      <c r="F89" s="4"/>
      <c r="G89" s="4"/>
      <c r="H89" s="4"/>
      <c r="I89" s="4"/>
    </row>
    <row r="90" spans="1:9" x14ac:dyDescent="0.25">
      <c r="A90" s="319">
        <v>86</v>
      </c>
      <c r="B90" s="13" t="s">
        <v>228</v>
      </c>
      <c r="C90" s="321" t="s">
        <v>229</v>
      </c>
      <c r="D90" s="338">
        <v>0</v>
      </c>
      <c r="E90" s="338">
        <v>0</v>
      </c>
      <c r="F90" s="4"/>
      <c r="G90" s="4"/>
      <c r="H90" s="4"/>
      <c r="I90" s="4"/>
    </row>
    <row r="91" spans="1:9" ht="25.5" x14ac:dyDescent="0.25">
      <c r="A91" s="319">
        <v>87</v>
      </c>
      <c r="B91" s="13" t="s">
        <v>230</v>
      </c>
      <c r="C91" s="321" t="s">
        <v>231</v>
      </c>
      <c r="D91" s="338">
        <v>0</v>
      </c>
      <c r="E91" s="338">
        <v>0</v>
      </c>
      <c r="F91" s="4"/>
      <c r="G91" s="4"/>
      <c r="H91" s="4"/>
      <c r="I91" s="4"/>
    </row>
    <row r="92" spans="1:9" x14ac:dyDescent="0.25">
      <c r="A92" s="319">
        <v>88</v>
      </c>
      <c r="B92" s="13" t="s">
        <v>232</v>
      </c>
      <c r="C92" s="321" t="s">
        <v>233</v>
      </c>
      <c r="D92" s="338">
        <v>0</v>
      </c>
      <c r="E92" s="338">
        <v>0</v>
      </c>
      <c r="F92" s="4"/>
      <c r="G92" s="4"/>
      <c r="H92" s="4"/>
      <c r="I92" s="4"/>
    </row>
    <row r="93" spans="1:9" ht="25.5" x14ac:dyDescent="0.25">
      <c r="A93" s="319">
        <v>89</v>
      </c>
      <c r="B93" s="13" t="s">
        <v>234</v>
      </c>
      <c r="C93" s="321" t="s">
        <v>235</v>
      </c>
      <c r="D93" s="338">
        <v>0</v>
      </c>
      <c r="E93" s="338">
        <v>0</v>
      </c>
      <c r="F93" s="4"/>
      <c r="G93" s="4"/>
      <c r="H93" s="4"/>
      <c r="I93" s="4"/>
    </row>
    <row r="94" spans="1:9" x14ac:dyDescent="0.25">
      <c r="A94" s="319">
        <v>90</v>
      </c>
      <c r="B94" s="13" t="s">
        <v>236</v>
      </c>
      <c r="C94" s="321" t="s">
        <v>237</v>
      </c>
      <c r="D94" s="338">
        <v>0</v>
      </c>
      <c r="E94" s="338">
        <v>0</v>
      </c>
      <c r="F94" s="4"/>
      <c r="G94" s="4"/>
      <c r="H94" s="4"/>
      <c r="I94" s="4"/>
    </row>
    <row r="95" spans="1:9" x14ac:dyDescent="0.25">
      <c r="A95" s="319">
        <v>91</v>
      </c>
      <c r="B95" s="13" t="s">
        <v>238</v>
      </c>
      <c r="C95" s="321" t="s">
        <v>239</v>
      </c>
      <c r="D95" s="338">
        <v>0</v>
      </c>
      <c r="E95" s="338">
        <v>0</v>
      </c>
      <c r="F95" s="4"/>
      <c r="G95" s="4"/>
      <c r="H95" s="4"/>
      <c r="I95" s="4"/>
    </row>
    <row r="96" spans="1:9" x14ac:dyDescent="0.25">
      <c r="A96" s="319">
        <v>92</v>
      </c>
      <c r="B96" s="13" t="s">
        <v>240</v>
      </c>
      <c r="C96" s="321" t="s">
        <v>241</v>
      </c>
      <c r="D96" s="338">
        <v>0</v>
      </c>
      <c r="E96" s="338">
        <v>0</v>
      </c>
      <c r="F96" s="4"/>
      <c r="G96" s="4"/>
      <c r="H96" s="4"/>
      <c r="I96" s="4"/>
    </row>
    <row r="97" spans="1:9" x14ac:dyDescent="0.25">
      <c r="A97" s="319">
        <v>93</v>
      </c>
      <c r="B97" s="13" t="s">
        <v>242</v>
      </c>
      <c r="C97" s="321" t="s">
        <v>243</v>
      </c>
      <c r="D97" s="338">
        <v>0</v>
      </c>
      <c r="E97" s="338">
        <v>0</v>
      </c>
      <c r="F97" s="4"/>
      <c r="G97" s="4"/>
      <c r="H97" s="4"/>
      <c r="I97" s="4"/>
    </row>
    <row r="98" spans="1:9" x14ac:dyDescent="0.25">
      <c r="A98" s="9">
        <v>94</v>
      </c>
      <c r="B98" s="128" t="s">
        <v>244</v>
      </c>
      <c r="C98" s="126" t="s">
        <v>245</v>
      </c>
      <c r="D98" s="341">
        <f>SUM(D89:D97)</f>
        <v>0</v>
      </c>
      <c r="E98" s="341">
        <f>SUM(E89:E97)</f>
        <v>0</v>
      </c>
      <c r="F98" s="4"/>
      <c r="G98" s="4"/>
      <c r="H98" s="4"/>
      <c r="I98" s="4"/>
    </row>
    <row r="99" spans="1:9" ht="24" customHeight="1" x14ac:dyDescent="0.25">
      <c r="A99" s="9">
        <v>95</v>
      </c>
      <c r="B99" s="133" t="s">
        <v>246</v>
      </c>
      <c r="C99" s="219" t="s">
        <v>247</v>
      </c>
      <c r="D99" s="342">
        <f>SUM(D98+D88+D83+D75+D58+D49+D24+D23)</f>
        <v>92380652</v>
      </c>
      <c r="E99" s="342">
        <f>SUM(E98+E88+E83+E75+E58+E49+E24+E23)</f>
        <v>92380652</v>
      </c>
      <c r="F99" s="4"/>
      <c r="G99" s="4"/>
      <c r="H99" s="4"/>
      <c r="I99" s="4"/>
    </row>
    <row r="100" spans="1:9" x14ac:dyDescent="0.25">
      <c r="A100" s="316" t="s">
        <v>3</v>
      </c>
      <c r="B100" s="13" t="s">
        <v>248</v>
      </c>
      <c r="C100" s="318" t="s">
        <v>249</v>
      </c>
      <c r="D100" s="338">
        <v>0</v>
      </c>
      <c r="E100" s="338">
        <v>0</v>
      </c>
      <c r="F100" s="4"/>
      <c r="G100" s="4"/>
      <c r="H100" s="4"/>
      <c r="I100" s="4"/>
    </row>
    <row r="101" spans="1:9" x14ac:dyDescent="0.25">
      <c r="A101" s="316" t="s">
        <v>6</v>
      </c>
      <c r="B101" s="13" t="s">
        <v>250</v>
      </c>
      <c r="C101" s="318" t="s">
        <v>251</v>
      </c>
      <c r="D101" s="338">
        <v>0</v>
      </c>
      <c r="E101" s="338">
        <v>0</v>
      </c>
      <c r="F101" s="4"/>
      <c r="G101" s="4"/>
      <c r="H101" s="4"/>
      <c r="I101" s="4"/>
    </row>
    <row r="102" spans="1:9" x14ac:dyDescent="0.25">
      <c r="A102" s="316" t="s">
        <v>9</v>
      </c>
      <c r="B102" s="13" t="s">
        <v>252</v>
      </c>
      <c r="C102" s="318" t="s">
        <v>253</v>
      </c>
      <c r="D102" s="338">
        <v>0</v>
      </c>
      <c r="E102" s="338">
        <v>0</v>
      </c>
      <c r="F102" s="4"/>
      <c r="G102" s="4"/>
      <c r="H102" s="4"/>
      <c r="I102" s="4"/>
    </row>
    <row r="103" spans="1:9" x14ac:dyDescent="0.25">
      <c r="A103" s="316" t="s">
        <v>12</v>
      </c>
      <c r="B103" s="19" t="s">
        <v>254</v>
      </c>
      <c r="C103" s="20" t="s">
        <v>255</v>
      </c>
      <c r="D103" s="339">
        <f>SUM(D100:D102)</f>
        <v>0</v>
      </c>
      <c r="E103" s="339">
        <f>SUM(E100:E102)</f>
        <v>0</v>
      </c>
      <c r="F103" s="4"/>
      <c r="G103" s="4"/>
      <c r="H103" s="4"/>
      <c r="I103" s="4"/>
    </row>
    <row r="104" spans="1:9" x14ac:dyDescent="0.25">
      <c r="A104" s="316" t="s">
        <v>15</v>
      </c>
      <c r="B104" s="13" t="s">
        <v>256</v>
      </c>
      <c r="C104" s="318" t="s">
        <v>257</v>
      </c>
      <c r="D104" s="338">
        <v>0</v>
      </c>
      <c r="E104" s="338">
        <v>0</v>
      </c>
      <c r="F104" s="4"/>
      <c r="G104" s="4"/>
      <c r="H104" s="4"/>
      <c r="I104" s="4"/>
    </row>
    <row r="105" spans="1:9" x14ac:dyDescent="0.25">
      <c r="A105" s="316" t="s">
        <v>18</v>
      </c>
      <c r="B105" s="13" t="s">
        <v>258</v>
      </c>
      <c r="C105" s="318" t="s">
        <v>259</v>
      </c>
      <c r="D105" s="338">
        <v>0</v>
      </c>
      <c r="E105" s="338">
        <v>0</v>
      </c>
      <c r="F105" s="4"/>
      <c r="G105" s="4"/>
      <c r="H105" s="4"/>
      <c r="I105" s="4"/>
    </row>
    <row r="106" spans="1:9" x14ac:dyDescent="0.25">
      <c r="A106" s="316" t="s">
        <v>21</v>
      </c>
      <c r="B106" s="13" t="s">
        <v>260</v>
      </c>
      <c r="C106" s="318" t="s">
        <v>261</v>
      </c>
      <c r="D106" s="338">
        <v>0</v>
      </c>
      <c r="E106" s="338">
        <v>0</v>
      </c>
      <c r="F106" s="4"/>
      <c r="G106" s="4"/>
      <c r="H106" s="4"/>
      <c r="I106" s="4"/>
    </row>
    <row r="107" spans="1:9" x14ac:dyDescent="0.25">
      <c r="A107" s="316" t="s">
        <v>24</v>
      </c>
      <c r="B107" s="13" t="s">
        <v>262</v>
      </c>
      <c r="C107" s="318" t="s">
        <v>263</v>
      </c>
      <c r="D107" s="338">
        <v>0</v>
      </c>
      <c r="E107" s="338">
        <v>0</v>
      </c>
      <c r="F107" s="4"/>
      <c r="G107" s="4"/>
      <c r="H107" s="4"/>
      <c r="I107" s="4"/>
    </row>
    <row r="108" spans="1:9" x14ac:dyDescent="0.25">
      <c r="A108" s="316" t="s">
        <v>27</v>
      </c>
      <c r="B108" s="13" t="s">
        <v>264</v>
      </c>
      <c r="C108" s="318" t="s">
        <v>265</v>
      </c>
      <c r="D108" s="338">
        <v>0</v>
      </c>
      <c r="E108" s="338">
        <v>0</v>
      </c>
      <c r="F108" s="4"/>
      <c r="G108" s="4"/>
      <c r="H108" s="4"/>
      <c r="I108" s="4"/>
    </row>
    <row r="109" spans="1:9" x14ac:dyDescent="0.25">
      <c r="A109" s="316">
        <v>10</v>
      </c>
      <c r="B109" s="13" t="s">
        <v>266</v>
      </c>
      <c r="C109" s="318" t="s">
        <v>267</v>
      </c>
      <c r="D109" s="338">
        <v>0</v>
      </c>
      <c r="E109" s="338">
        <v>0</v>
      </c>
      <c r="F109" s="4"/>
      <c r="G109" s="4"/>
      <c r="H109" s="4"/>
      <c r="I109" s="4"/>
    </row>
    <row r="110" spans="1:9" x14ac:dyDescent="0.25">
      <c r="A110" s="316">
        <v>11</v>
      </c>
      <c r="B110" s="19" t="s">
        <v>268</v>
      </c>
      <c r="C110" s="20" t="s">
        <v>269</v>
      </c>
      <c r="D110" s="339">
        <f>SUM(D104:D109)</f>
        <v>0</v>
      </c>
      <c r="E110" s="339">
        <f>SUM(E104:E109)</f>
        <v>0</v>
      </c>
      <c r="F110" s="4"/>
      <c r="G110" s="4"/>
      <c r="H110" s="4"/>
      <c r="I110" s="4"/>
    </row>
    <row r="111" spans="1:9" x14ac:dyDescent="0.25">
      <c r="A111" s="316">
        <v>12</v>
      </c>
      <c r="B111" s="19" t="s">
        <v>270</v>
      </c>
      <c r="C111" s="20" t="s">
        <v>271</v>
      </c>
      <c r="D111" s="338">
        <v>0</v>
      </c>
      <c r="E111" s="338">
        <v>0</v>
      </c>
      <c r="F111" s="4"/>
      <c r="G111" s="4"/>
      <c r="H111" s="4"/>
      <c r="I111" s="4"/>
    </row>
    <row r="112" spans="1:9" x14ac:dyDescent="0.25">
      <c r="A112" s="316">
        <v>13</v>
      </c>
      <c r="B112" s="19" t="s">
        <v>272</v>
      </c>
      <c r="C112" s="20" t="s">
        <v>273</v>
      </c>
      <c r="D112" s="338">
        <v>0</v>
      </c>
      <c r="E112" s="338">
        <v>0</v>
      </c>
      <c r="F112" s="4"/>
      <c r="G112" s="4"/>
      <c r="H112" s="4"/>
      <c r="I112" s="4"/>
    </row>
    <row r="113" spans="1:9" x14ac:dyDescent="0.25">
      <c r="A113" s="316">
        <v>14</v>
      </c>
      <c r="B113" s="19" t="s">
        <v>274</v>
      </c>
      <c r="C113" s="20" t="s">
        <v>275</v>
      </c>
      <c r="D113" s="338">
        <v>0</v>
      </c>
      <c r="E113" s="338">
        <v>0</v>
      </c>
      <c r="F113" s="28"/>
      <c r="G113" s="4"/>
      <c r="H113" s="4"/>
      <c r="I113" s="4"/>
    </row>
    <row r="114" spans="1:9" x14ac:dyDescent="0.25">
      <c r="A114" s="316">
        <v>15</v>
      </c>
      <c r="B114" s="19" t="s">
        <v>276</v>
      </c>
      <c r="C114" s="20" t="s">
        <v>277</v>
      </c>
      <c r="D114" s="338">
        <v>0</v>
      </c>
      <c r="E114" s="338">
        <v>0</v>
      </c>
      <c r="F114" s="4"/>
      <c r="G114" s="4"/>
      <c r="H114" s="4"/>
      <c r="I114" s="4"/>
    </row>
    <row r="115" spans="1:9" x14ac:dyDescent="0.25">
      <c r="A115" s="316">
        <v>16</v>
      </c>
      <c r="B115" s="19" t="s">
        <v>278</v>
      </c>
      <c r="C115" s="20" t="s">
        <v>279</v>
      </c>
      <c r="D115" s="338">
        <v>0</v>
      </c>
      <c r="E115" s="338">
        <v>0</v>
      </c>
      <c r="F115" s="4"/>
      <c r="G115" s="4"/>
      <c r="H115" s="4"/>
      <c r="I115" s="4"/>
    </row>
    <row r="116" spans="1:9" x14ac:dyDescent="0.25">
      <c r="A116" s="316">
        <v>17</v>
      </c>
      <c r="B116" s="19" t="s">
        <v>280</v>
      </c>
      <c r="C116" s="20" t="s">
        <v>281</v>
      </c>
      <c r="D116" s="338">
        <v>0</v>
      </c>
      <c r="E116" s="338">
        <v>0</v>
      </c>
      <c r="F116" s="4"/>
      <c r="G116" s="4"/>
      <c r="H116" s="4"/>
      <c r="I116" s="4"/>
    </row>
    <row r="117" spans="1:9" x14ac:dyDescent="0.25">
      <c r="A117" s="316">
        <v>18</v>
      </c>
      <c r="B117" s="13" t="s">
        <v>282</v>
      </c>
      <c r="C117" s="318" t="s">
        <v>283</v>
      </c>
      <c r="D117" s="338">
        <v>0</v>
      </c>
      <c r="E117" s="338">
        <v>0</v>
      </c>
      <c r="F117" s="4"/>
      <c r="G117" s="4"/>
      <c r="H117" s="4"/>
      <c r="I117" s="4"/>
    </row>
    <row r="118" spans="1:9" x14ac:dyDescent="0.25">
      <c r="A118" s="316">
        <v>19</v>
      </c>
      <c r="B118" s="13" t="s">
        <v>284</v>
      </c>
      <c r="C118" s="318" t="s">
        <v>285</v>
      </c>
      <c r="D118" s="338">
        <v>0</v>
      </c>
      <c r="E118" s="338">
        <v>0</v>
      </c>
      <c r="F118" s="4"/>
      <c r="G118" s="4"/>
      <c r="H118" s="4"/>
      <c r="I118" s="4"/>
    </row>
    <row r="119" spans="1:9" x14ac:dyDescent="0.25">
      <c r="A119" s="316">
        <v>20</v>
      </c>
      <c r="B119" s="19" t="s">
        <v>286</v>
      </c>
      <c r="C119" s="20" t="s">
        <v>287</v>
      </c>
      <c r="D119" s="339">
        <f>SUM(D117:D118)</f>
        <v>0</v>
      </c>
      <c r="E119" s="339">
        <f>SUM(E117:E118)</f>
        <v>0</v>
      </c>
      <c r="F119" s="4"/>
      <c r="G119" s="4"/>
      <c r="H119" s="4"/>
      <c r="I119" s="4"/>
    </row>
    <row r="120" spans="1:9" x14ac:dyDescent="0.25">
      <c r="A120" s="316">
        <v>21</v>
      </c>
      <c r="B120" s="15" t="s">
        <v>288</v>
      </c>
      <c r="C120" s="21" t="s">
        <v>289</v>
      </c>
      <c r="D120" s="339">
        <f>SUM(D103+D110+D111+D112+D113+D114+D115+D116+D119)</f>
        <v>0</v>
      </c>
      <c r="E120" s="339">
        <f>SUM(E103+E110+E111+E112+E113+E114+E115+E116+E119)</f>
        <v>0</v>
      </c>
      <c r="F120" s="4"/>
      <c r="G120" s="4"/>
      <c r="H120" s="4"/>
      <c r="I120" s="4"/>
    </row>
    <row r="121" spans="1:9" x14ac:dyDescent="0.25">
      <c r="A121" s="316">
        <v>22</v>
      </c>
      <c r="B121" s="13" t="s">
        <v>290</v>
      </c>
      <c r="C121" s="318" t="s">
        <v>291</v>
      </c>
      <c r="D121" s="338">
        <v>0</v>
      </c>
      <c r="E121" s="338">
        <v>0</v>
      </c>
      <c r="F121" s="4"/>
      <c r="G121" s="4"/>
      <c r="H121" s="4"/>
      <c r="I121" s="4"/>
    </row>
    <row r="122" spans="1:9" x14ac:dyDescent="0.25">
      <c r="A122" s="316">
        <v>23</v>
      </c>
      <c r="B122" s="13" t="s">
        <v>292</v>
      </c>
      <c r="C122" s="318" t="s">
        <v>293</v>
      </c>
      <c r="D122" s="338">
        <v>0</v>
      </c>
      <c r="E122" s="338">
        <v>0</v>
      </c>
      <c r="F122" s="4"/>
      <c r="G122" s="4"/>
      <c r="H122" s="4"/>
      <c r="I122" s="4"/>
    </row>
    <row r="123" spans="1:9" x14ac:dyDescent="0.25">
      <c r="A123" s="316">
        <v>24</v>
      </c>
      <c r="B123" s="13" t="s">
        <v>294</v>
      </c>
      <c r="C123" s="318" t="s">
        <v>295</v>
      </c>
      <c r="D123" s="338">
        <v>0</v>
      </c>
      <c r="E123" s="338">
        <v>0</v>
      </c>
      <c r="F123" s="4"/>
      <c r="G123" s="4"/>
      <c r="H123" s="4"/>
      <c r="I123" s="4"/>
    </row>
    <row r="124" spans="1:9" x14ac:dyDescent="0.25">
      <c r="A124" s="316">
        <v>25</v>
      </c>
      <c r="B124" s="13" t="s">
        <v>296</v>
      </c>
      <c r="C124" s="318" t="s">
        <v>297</v>
      </c>
      <c r="D124" s="338">
        <v>0</v>
      </c>
      <c r="E124" s="338">
        <v>0</v>
      </c>
      <c r="F124" s="4"/>
      <c r="G124" s="4"/>
      <c r="H124" s="4"/>
      <c r="I124" s="4"/>
    </row>
    <row r="125" spans="1:9" x14ac:dyDescent="0.25">
      <c r="A125" s="316">
        <v>26</v>
      </c>
      <c r="B125" s="13" t="s">
        <v>298</v>
      </c>
      <c r="C125" s="318" t="s">
        <v>299</v>
      </c>
      <c r="D125" s="338">
        <v>0</v>
      </c>
      <c r="E125" s="338">
        <v>0</v>
      </c>
      <c r="F125" s="4"/>
      <c r="G125" s="4"/>
      <c r="H125" s="4"/>
      <c r="I125" s="4"/>
    </row>
    <row r="126" spans="1:9" x14ac:dyDescent="0.25">
      <c r="A126" s="316">
        <v>27</v>
      </c>
      <c r="B126" s="15" t="s">
        <v>300</v>
      </c>
      <c r="C126" s="21" t="s">
        <v>301</v>
      </c>
      <c r="D126" s="339">
        <f>SUM(D121:D125)</f>
        <v>0</v>
      </c>
      <c r="E126" s="339">
        <f>SUM(E121:E125)</f>
        <v>0</v>
      </c>
      <c r="F126" s="4"/>
      <c r="G126" s="4"/>
      <c r="H126" s="4"/>
      <c r="I126" s="4"/>
    </row>
    <row r="127" spans="1:9" x14ac:dyDescent="0.25">
      <c r="A127" s="316">
        <v>28</v>
      </c>
      <c r="B127" s="15" t="s">
        <v>302</v>
      </c>
      <c r="C127" s="21" t="s">
        <v>303</v>
      </c>
      <c r="D127" s="338">
        <v>0</v>
      </c>
      <c r="E127" s="338">
        <v>0</v>
      </c>
      <c r="F127" s="4"/>
      <c r="G127" s="4"/>
      <c r="H127" s="4"/>
      <c r="I127" s="4"/>
    </row>
    <row r="128" spans="1:9" x14ac:dyDescent="0.25">
      <c r="A128" s="316">
        <v>29</v>
      </c>
      <c r="B128" s="15" t="s">
        <v>304</v>
      </c>
      <c r="C128" s="21" t="s">
        <v>305</v>
      </c>
      <c r="D128" s="338">
        <v>0</v>
      </c>
      <c r="E128" s="338">
        <v>0</v>
      </c>
      <c r="F128" s="4"/>
      <c r="G128" s="4"/>
      <c r="H128" s="4"/>
      <c r="I128" s="4"/>
    </row>
    <row r="129" spans="1:9" ht="21" customHeight="1" x14ac:dyDescent="0.25">
      <c r="A129" s="22">
        <v>30</v>
      </c>
      <c r="B129" s="135" t="s">
        <v>306</v>
      </c>
      <c r="C129" s="210" t="s">
        <v>307</v>
      </c>
      <c r="D129" s="342">
        <f>SUM(D120+D126+D127+D128)</f>
        <v>0</v>
      </c>
      <c r="E129" s="342">
        <f>SUM(E120+E126+E127+E128)</f>
        <v>0</v>
      </c>
      <c r="F129" s="4"/>
      <c r="G129" s="4"/>
      <c r="H129" s="4"/>
      <c r="I129" s="4"/>
    </row>
    <row r="130" spans="1:9" ht="24" customHeight="1" x14ac:dyDescent="0.25">
      <c r="A130" s="23">
        <v>31</v>
      </c>
      <c r="B130" s="136" t="s">
        <v>308</v>
      </c>
      <c r="C130" s="211"/>
      <c r="D130" s="343">
        <f>SUM(D129+D99)</f>
        <v>92380652</v>
      </c>
      <c r="E130" s="343">
        <f>SUM(E129+E99)</f>
        <v>92380652</v>
      </c>
      <c r="F130" s="4"/>
      <c r="G130" s="4"/>
      <c r="H130" s="4"/>
      <c r="I130" s="4"/>
    </row>
    <row r="131" spans="1:9" x14ac:dyDescent="0.25">
      <c r="A131" s="180"/>
      <c r="B131" s="216" t="s">
        <v>528</v>
      </c>
      <c r="C131" s="181"/>
      <c r="D131" s="245">
        <f>SUM(D130-D132)</f>
        <v>92380652</v>
      </c>
      <c r="E131" s="267">
        <f>SUM(E130-E132)</f>
        <v>92380652</v>
      </c>
      <c r="F131" s="4"/>
      <c r="G131" s="4"/>
      <c r="H131" s="4"/>
      <c r="I131" s="4"/>
    </row>
    <row r="132" spans="1:9" x14ac:dyDescent="0.25">
      <c r="A132" s="180"/>
      <c r="B132" s="216" t="s">
        <v>529</v>
      </c>
      <c r="C132" s="181"/>
      <c r="D132" s="267">
        <f>SUM(D83+D88+D98)</f>
        <v>0</v>
      </c>
      <c r="E132" s="267">
        <f>SUM(E83+E88+E98)</f>
        <v>0</v>
      </c>
      <c r="F132" s="4"/>
      <c r="G132" s="4"/>
      <c r="H132" s="4"/>
      <c r="I132" s="4"/>
    </row>
    <row r="133" spans="1:9" x14ac:dyDescent="0.25">
      <c r="A133" s="180"/>
      <c r="B133" s="214" t="s">
        <v>526</v>
      </c>
      <c r="C133" s="181"/>
      <c r="D133" s="346">
        <f>'[1]BEVÉTEL ÓVODA'!D103-'KIADÁSOK ÓVODA'!D130</f>
        <v>0</v>
      </c>
      <c r="E133" s="346">
        <f>'[1]BEVÉTEL ÓVODA'!E103-'KIADÁSOK ÓVODA'!E130</f>
        <v>0</v>
      </c>
      <c r="F133" s="4"/>
      <c r="G133" s="4"/>
      <c r="H133" s="4"/>
      <c r="I133" s="4"/>
    </row>
    <row r="134" spans="1:9" x14ac:dyDescent="0.25">
      <c r="A134" s="180"/>
      <c r="B134" s="214" t="s">
        <v>527</v>
      </c>
      <c r="C134" s="181"/>
      <c r="D134" s="346">
        <f>'[1]BEVÉTEL ÓVODA'!D104-'KIADÁSOK ÓVODA'!D131</f>
        <v>0</v>
      </c>
      <c r="E134" s="346">
        <f>'[1]BEVÉTEL ÓVODA'!E104-'KIADÁSOK ÓVODA'!E131</f>
        <v>0</v>
      </c>
      <c r="F134" s="4"/>
      <c r="G134" s="4"/>
      <c r="H134" s="4"/>
      <c r="I134" s="4"/>
    </row>
    <row r="135" spans="1:9" x14ac:dyDescent="0.25">
      <c r="D135" s="92"/>
      <c r="E135" s="92"/>
    </row>
    <row r="136" spans="1:9" x14ac:dyDescent="0.25">
      <c r="D136" s="347">
        <f>SUM(D5+D6+D7+D8+D9+D10+D11+D12+D14+D13+D15+D16+D17+D18+D19+D20+D21+D22+D24+D25+D26+D27+D29+D30+D32+D33+D34+D35+D36+D37+D38+D40+D41+D43+D44+D45+D46+D47+D50+D51+D52+D53+D54+D55+D56+D57+D67+D73+D74+D76+D77+D78+D79+D80+D81+D82+D84+D85+D86+D87+D112+D113)</f>
        <v>92380652</v>
      </c>
      <c r="E136" s="347">
        <f>SUM(E5+E6+E7+E8+E9+E10+E11+E12+E14+E13+E15+E16+E17+E18+E19+E20+E21+E22+E24+E25+E26+E27+E29+E30+E32+E33+E34+E35+E36+E37+E38+E40+E41+E43+E44+E45+E46+E47+E50+E51+E52+E53+E54+E55+E56+E57+E67+E73+E74+E76+E77+E78+E79+E80+E81+E82+E84+E85+E86+E87+E112+E113)</f>
        <v>92380652</v>
      </c>
    </row>
    <row r="137" spans="1:9" x14ac:dyDescent="0.25">
      <c r="D137" s="348">
        <f>SUM(D130-D136)</f>
        <v>0</v>
      </c>
      <c r="E137" s="348">
        <f>SUM(E130-E136)</f>
        <v>0</v>
      </c>
    </row>
    <row r="138" spans="1:9" x14ac:dyDescent="0.25">
      <c r="D138" s="92"/>
      <c r="E138" s="92"/>
    </row>
    <row r="139" spans="1:9" x14ac:dyDescent="0.25">
      <c r="D139" s="92"/>
      <c r="E139" s="92"/>
    </row>
  </sheetData>
  <mergeCells count="2">
    <mergeCell ref="A1:E1"/>
    <mergeCell ref="A2:E2"/>
  </mergeCells>
  <pageMargins left="0.25" right="0.25" top="0.75" bottom="0.75" header="0.3" footer="0.3"/>
  <pageSetup paperSize="8" scale="56" orientation="portrait" horizontalDpi="300" verticalDpi="300" r:id="rId1"/>
  <headerFooter>
    <oddHeader>&amp;L7. melléklet Óvodai és Védőnői Társulás Balatonederics 2020. évi költségvetéséről szóló...../2020. (II........) sz. határozatához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33"/>
  <sheetViews>
    <sheetView view="pageBreakPreview" zoomScale="115" zoomScaleNormal="100" zoomScaleSheetLayoutView="115" workbookViewId="0">
      <selection activeCell="A3" sqref="A3:E33"/>
    </sheetView>
  </sheetViews>
  <sheetFormatPr defaultRowHeight="12.75" x14ac:dyDescent="0.25"/>
  <cols>
    <col min="1" max="1" width="5.140625" style="454" customWidth="1"/>
    <col min="2" max="2" width="44.85546875" style="455" customWidth="1"/>
    <col min="3" max="3" width="12.42578125" style="455" customWidth="1"/>
    <col min="4" max="4" width="44.7109375" style="454" customWidth="1"/>
    <col min="5" max="5" width="10.85546875" style="454" customWidth="1"/>
    <col min="6" max="6" width="4.140625" style="454" customWidth="1"/>
    <col min="7" max="16384" width="9.140625" style="454"/>
  </cols>
  <sheetData>
    <row r="1" spans="1:6" ht="33" customHeight="1" x14ac:dyDescent="0.25">
      <c r="A1" s="559" t="s">
        <v>874</v>
      </c>
      <c r="B1" s="559"/>
      <c r="C1" s="559"/>
      <c r="D1" s="559"/>
      <c r="E1" s="559"/>
      <c r="F1" s="499"/>
    </row>
    <row r="2" spans="1:6" ht="13.5" thickBot="1" x14ac:dyDescent="0.3">
      <c r="F2" s="499"/>
    </row>
    <row r="3" spans="1:6" ht="13.5" thickBot="1" x14ac:dyDescent="0.3">
      <c r="A3" s="560" t="s">
        <v>0</v>
      </c>
      <c r="B3" s="456" t="s">
        <v>813</v>
      </c>
      <c r="C3" s="457"/>
      <c r="D3" s="500" t="s">
        <v>814</v>
      </c>
      <c r="E3" s="518"/>
      <c r="F3" s="499"/>
    </row>
    <row r="4" spans="1:6" s="501" customFormat="1" ht="21.75" thickBot="1" x14ac:dyDescent="0.3">
      <c r="A4" s="561"/>
      <c r="B4" s="458" t="s">
        <v>566</v>
      </c>
      <c r="C4" s="463" t="s">
        <v>875</v>
      </c>
      <c r="D4" s="458" t="s">
        <v>566</v>
      </c>
      <c r="E4" s="519" t="s">
        <v>875</v>
      </c>
      <c r="F4" s="499"/>
    </row>
    <row r="5" spans="1:6" s="501" customFormat="1" ht="13.5" thickBot="1" x14ac:dyDescent="0.3">
      <c r="A5" s="461">
        <v>1</v>
      </c>
      <c r="B5" s="462">
        <v>2</v>
      </c>
      <c r="C5" s="502">
        <v>3</v>
      </c>
      <c r="D5" s="464">
        <v>6</v>
      </c>
      <c r="E5" s="520">
        <v>7</v>
      </c>
      <c r="F5" s="499"/>
    </row>
    <row r="6" spans="1:6" ht="12.95" customHeight="1" x14ac:dyDescent="0.25">
      <c r="A6" s="465" t="s">
        <v>815</v>
      </c>
      <c r="B6" s="466" t="s">
        <v>906</v>
      </c>
      <c r="C6" s="467">
        <v>32127349</v>
      </c>
      <c r="D6" s="466" t="s">
        <v>911</v>
      </c>
      <c r="E6" s="468">
        <v>0</v>
      </c>
      <c r="F6" s="499"/>
    </row>
    <row r="7" spans="1:6" x14ac:dyDescent="0.25">
      <c r="A7" s="469" t="s">
        <v>818</v>
      </c>
      <c r="B7" s="470" t="s">
        <v>876</v>
      </c>
      <c r="C7" s="471">
        <v>0</v>
      </c>
      <c r="D7" s="470" t="s">
        <v>877</v>
      </c>
      <c r="E7" s="521">
        <v>0</v>
      </c>
      <c r="F7" s="499"/>
    </row>
    <row r="8" spans="1:6" ht="12.95" customHeight="1" x14ac:dyDescent="0.25">
      <c r="A8" s="469" t="s">
        <v>820</v>
      </c>
      <c r="B8" s="470" t="s">
        <v>907</v>
      </c>
      <c r="C8" s="471">
        <v>0</v>
      </c>
      <c r="D8" s="470" t="s">
        <v>910</v>
      </c>
      <c r="E8" s="521">
        <v>99111633</v>
      </c>
      <c r="F8" s="499"/>
    </row>
    <row r="9" spans="1:6" ht="12.95" customHeight="1" x14ac:dyDescent="0.25">
      <c r="A9" s="469" t="s">
        <v>823</v>
      </c>
      <c r="B9" s="470" t="s">
        <v>908</v>
      </c>
      <c r="C9" s="471">
        <v>0</v>
      </c>
      <c r="D9" s="470" t="s">
        <v>878</v>
      </c>
      <c r="E9" s="521"/>
      <c r="F9" s="499"/>
    </row>
    <row r="10" spans="1:6" ht="12.75" customHeight="1" x14ac:dyDescent="0.25">
      <c r="A10" s="469" t="s">
        <v>825</v>
      </c>
      <c r="B10" s="470" t="s">
        <v>879</v>
      </c>
      <c r="C10" s="471"/>
      <c r="D10" s="470" t="s">
        <v>880</v>
      </c>
      <c r="E10" s="521"/>
      <c r="F10" s="499"/>
    </row>
    <row r="11" spans="1:6" ht="12.95" customHeight="1" x14ac:dyDescent="0.25">
      <c r="A11" s="469" t="s">
        <v>827</v>
      </c>
      <c r="B11" s="470" t="s">
        <v>909</v>
      </c>
      <c r="C11" s="471"/>
      <c r="D11" s="473"/>
      <c r="E11" s="521"/>
      <c r="F11" s="499"/>
    </row>
    <row r="12" spans="1:6" ht="12.95" customHeight="1" x14ac:dyDescent="0.25">
      <c r="A12" s="469" t="s">
        <v>829</v>
      </c>
      <c r="B12" s="473"/>
      <c r="C12" s="471"/>
      <c r="D12" s="473"/>
      <c r="E12" s="521"/>
      <c r="F12" s="499"/>
    </row>
    <row r="13" spans="1:6" ht="12.95" customHeight="1" x14ac:dyDescent="0.25">
      <c r="A13" s="469" t="s">
        <v>830</v>
      </c>
      <c r="B13" s="473"/>
      <c r="C13" s="471"/>
      <c r="D13" s="473"/>
      <c r="E13" s="521"/>
      <c r="F13" s="499"/>
    </row>
    <row r="14" spans="1:6" ht="12.95" customHeight="1" x14ac:dyDescent="0.25">
      <c r="A14" s="469" t="s">
        <v>831</v>
      </c>
      <c r="B14" s="473"/>
      <c r="C14" s="471"/>
      <c r="D14" s="473"/>
      <c r="E14" s="521"/>
      <c r="F14" s="499"/>
    </row>
    <row r="15" spans="1:6" x14ac:dyDescent="0.25">
      <c r="A15" s="469" t="s">
        <v>832</v>
      </c>
      <c r="B15" s="473"/>
      <c r="C15" s="471"/>
      <c r="D15" s="473"/>
      <c r="E15" s="521"/>
      <c r="F15" s="499"/>
    </row>
    <row r="16" spans="1:6" ht="12.95" customHeight="1" thickBot="1" x14ac:dyDescent="0.3">
      <c r="A16" s="482" t="s">
        <v>833</v>
      </c>
      <c r="B16" s="503"/>
      <c r="C16" s="504"/>
      <c r="D16" s="505" t="s">
        <v>196</v>
      </c>
      <c r="E16" s="522">
        <v>1946204</v>
      </c>
      <c r="F16" s="499"/>
    </row>
    <row r="17" spans="1:6" ht="15.95" customHeight="1" thickBot="1" x14ac:dyDescent="0.3">
      <c r="A17" s="477" t="s">
        <v>834</v>
      </c>
      <c r="B17" s="480" t="s">
        <v>881</v>
      </c>
      <c r="C17" s="479">
        <f>C6</f>
        <v>32127349</v>
      </c>
      <c r="D17" s="480" t="s">
        <v>882</v>
      </c>
      <c r="E17" s="517">
        <f>E8+E6</f>
        <v>99111633</v>
      </c>
      <c r="F17" s="499"/>
    </row>
    <row r="18" spans="1:6" ht="12.95" customHeight="1" x14ac:dyDescent="0.25">
      <c r="A18" s="465" t="s">
        <v>835</v>
      </c>
      <c r="B18" s="506" t="s">
        <v>883</v>
      </c>
      <c r="C18" s="507"/>
      <c r="D18" s="485" t="s">
        <v>840</v>
      </c>
      <c r="E18" s="523"/>
      <c r="F18" s="499"/>
    </row>
    <row r="19" spans="1:6" ht="12.95" customHeight="1" x14ac:dyDescent="0.25">
      <c r="A19" s="469" t="s">
        <v>838</v>
      </c>
      <c r="B19" s="488" t="s">
        <v>884</v>
      </c>
      <c r="C19" s="471"/>
      <c r="D19" s="485" t="s">
        <v>885</v>
      </c>
      <c r="E19" s="524"/>
      <c r="F19" s="499"/>
    </row>
    <row r="20" spans="1:6" ht="12.95" customHeight="1" x14ac:dyDescent="0.25">
      <c r="A20" s="465" t="s">
        <v>841</v>
      </c>
      <c r="B20" s="488" t="s">
        <v>886</v>
      </c>
      <c r="C20" s="471"/>
      <c r="D20" s="485" t="s">
        <v>845</v>
      </c>
      <c r="E20" s="524"/>
      <c r="F20" s="499"/>
    </row>
    <row r="21" spans="1:6" ht="12.95" customHeight="1" x14ac:dyDescent="0.25">
      <c r="A21" s="469" t="s">
        <v>843</v>
      </c>
      <c r="B21" s="488" t="s">
        <v>887</v>
      </c>
      <c r="C21" s="471"/>
      <c r="D21" s="485" t="s">
        <v>848</v>
      </c>
      <c r="E21" s="524"/>
      <c r="F21" s="499"/>
    </row>
    <row r="22" spans="1:6" ht="12.95" customHeight="1" x14ac:dyDescent="0.25">
      <c r="A22" s="465" t="s">
        <v>846</v>
      </c>
      <c r="B22" s="488" t="s">
        <v>888</v>
      </c>
      <c r="C22" s="471">
        <v>0</v>
      </c>
      <c r="D22" s="483" t="s">
        <v>851</v>
      </c>
      <c r="E22" s="524"/>
      <c r="F22" s="499"/>
    </row>
    <row r="23" spans="1:6" ht="12.95" customHeight="1" x14ac:dyDescent="0.25">
      <c r="A23" s="469" t="s">
        <v>849</v>
      </c>
      <c r="B23" s="508" t="s">
        <v>889</v>
      </c>
      <c r="C23" s="471"/>
      <c r="D23" s="485" t="s">
        <v>890</v>
      </c>
      <c r="E23" s="524"/>
      <c r="F23" s="499"/>
    </row>
    <row r="24" spans="1:6" ht="12.95" customHeight="1" x14ac:dyDescent="0.25">
      <c r="A24" s="465" t="s">
        <v>852</v>
      </c>
      <c r="B24" s="509" t="s">
        <v>891</v>
      </c>
      <c r="C24" s="510">
        <f>+C25+C26+C27+C28+C29</f>
        <v>0</v>
      </c>
      <c r="D24" s="511" t="s">
        <v>857</v>
      </c>
      <c r="E24" s="524"/>
      <c r="F24" s="499"/>
    </row>
    <row r="25" spans="1:6" ht="12.95" customHeight="1" x14ac:dyDescent="0.25">
      <c r="A25" s="469" t="s">
        <v>855</v>
      </c>
      <c r="B25" s="508" t="s">
        <v>892</v>
      </c>
      <c r="C25" s="471"/>
      <c r="D25" s="511" t="s">
        <v>278</v>
      </c>
      <c r="E25" s="524"/>
      <c r="F25" s="499"/>
    </row>
    <row r="26" spans="1:6" ht="12.95" customHeight="1" x14ac:dyDescent="0.25">
      <c r="A26" s="465" t="s">
        <v>858</v>
      </c>
      <c r="B26" s="508" t="s">
        <v>893</v>
      </c>
      <c r="C26" s="471"/>
      <c r="D26" s="512"/>
      <c r="E26" s="524"/>
      <c r="F26" s="499"/>
    </row>
    <row r="27" spans="1:6" ht="12.95" customHeight="1" x14ac:dyDescent="0.25">
      <c r="A27" s="469" t="s">
        <v>860</v>
      </c>
      <c r="B27" s="488" t="s">
        <v>584</v>
      </c>
      <c r="C27" s="471"/>
      <c r="D27" s="513"/>
      <c r="E27" s="524"/>
      <c r="F27" s="499"/>
    </row>
    <row r="28" spans="1:6" ht="12.95" customHeight="1" x14ac:dyDescent="0.25">
      <c r="A28" s="465" t="s">
        <v>863</v>
      </c>
      <c r="B28" s="514" t="s">
        <v>894</v>
      </c>
      <c r="C28" s="471"/>
      <c r="D28" s="473"/>
      <c r="E28" s="524"/>
      <c r="F28" s="499"/>
    </row>
    <row r="29" spans="1:6" ht="12.95" customHeight="1" thickBot="1" x14ac:dyDescent="0.3">
      <c r="A29" s="469" t="s">
        <v>866</v>
      </c>
      <c r="B29" s="515" t="s">
        <v>895</v>
      </c>
      <c r="C29" s="471"/>
      <c r="D29" s="513"/>
      <c r="E29" s="524"/>
      <c r="F29" s="499"/>
    </row>
    <row r="30" spans="1:6" ht="30.75" customHeight="1" thickBot="1" x14ac:dyDescent="0.3">
      <c r="A30" s="477" t="s">
        <v>869</v>
      </c>
      <c r="B30" s="480" t="s">
        <v>896</v>
      </c>
      <c r="C30" s="481">
        <f>SUM(C18,C24)</f>
        <v>0</v>
      </c>
      <c r="D30" s="480" t="s">
        <v>897</v>
      </c>
      <c r="E30" s="517">
        <f>SUM(E18:E29)</f>
        <v>0</v>
      </c>
      <c r="F30" s="499"/>
    </row>
    <row r="31" spans="1:6" ht="13.5" thickBot="1" x14ac:dyDescent="0.3">
      <c r="A31" s="516" t="s">
        <v>898</v>
      </c>
      <c r="B31" s="480" t="s">
        <v>899</v>
      </c>
      <c r="C31" s="517">
        <f>+C17+C30</f>
        <v>32127349</v>
      </c>
      <c r="D31" s="480" t="s">
        <v>900</v>
      </c>
      <c r="E31" s="517">
        <f>+E17+E30</f>
        <v>99111633</v>
      </c>
      <c r="F31" s="499"/>
    </row>
    <row r="32" spans="1:6" ht="13.5" thickBot="1" x14ac:dyDescent="0.3">
      <c r="A32" s="516" t="s">
        <v>901</v>
      </c>
      <c r="B32" s="480" t="s">
        <v>867</v>
      </c>
      <c r="C32" s="517">
        <f>C17-E17</f>
        <v>-66984284</v>
      </c>
      <c r="D32" s="480" t="s">
        <v>868</v>
      </c>
      <c r="E32" s="517" t="str">
        <f>IF(C17-E17&gt;0,C17-E17,"-")</f>
        <v>-</v>
      </c>
      <c r="F32" s="499"/>
    </row>
    <row r="33" spans="1:6" ht="13.5" thickBot="1" x14ac:dyDescent="0.3">
      <c r="A33" s="516" t="s">
        <v>902</v>
      </c>
      <c r="B33" s="480" t="s">
        <v>870</v>
      </c>
      <c r="C33" s="517"/>
      <c r="D33" s="480" t="s">
        <v>871</v>
      </c>
      <c r="E33" s="517">
        <v>0</v>
      </c>
      <c r="F33" s="499"/>
    </row>
  </sheetData>
  <mergeCells count="2">
    <mergeCell ref="A1:E1"/>
    <mergeCell ref="A3:A4"/>
  </mergeCells>
  <printOptions horizontalCentered="1"/>
  <pageMargins left="0.25" right="0.25" top="0.75" bottom="0.75" header="0.3" footer="0.3"/>
  <pageSetup paperSize="9" fitToHeight="0" orientation="landscape" verticalDpi="300" r:id="rId1"/>
  <headerFooter alignWithMargins="0">
    <oddHeader>&amp;L9_A melléklet Balatonederics Község Önkormányzata 2020. évi költségvetéséről szóló 2/2020. (II.14.) sz.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0"/>
  <sheetViews>
    <sheetView tabSelected="1" view="pageBreakPreview" topLeftCell="A7" zoomScaleNormal="100" zoomScaleSheetLayoutView="100" workbookViewId="0">
      <selection activeCell="F2" sqref="F2"/>
    </sheetView>
  </sheetViews>
  <sheetFormatPr defaultRowHeight="15" x14ac:dyDescent="0.25"/>
  <cols>
    <col min="1" max="1" width="4.85546875" customWidth="1"/>
    <col min="2" max="2" width="52.5703125" customWidth="1"/>
    <col min="3" max="3" width="13.140625" customWidth="1"/>
    <col min="4" max="4" width="13.140625" style="525" customWidth="1"/>
    <col min="5" max="5" width="13.140625" style="554" customWidth="1"/>
    <col min="6" max="6" width="40.140625" customWidth="1"/>
    <col min="7" max="7" width="13.7109375" customWidth="1"/>
    <col min="8" max="8" width="13.7109375" style="554" customWidth="1"/>
    <col min="9" max="9" width="13" customWidth="1"/>
  </cols>
  <sheetData>
    <row r="1" spans="1:9" ht="15.75" x14ac:dyDescent="0.25">
      <c r="A1" s="559" t="s">
        <v>812</v>
      </c>
      <c r="B1" s="559"/>
      <c r="C1" s="559"/>
      <c r="D1" s="559"/>
      <c r="E1" s="559"/>
      <c r="F1" s="559"/>
      <c r="G1" s="559"/>
    </row>
    <row r="2" spans="1:9" ht="15.75" thickBot="1" x14ac:dyDescent="0.3">
      <c r="A2" s="454"/>
      <c r="B2" s="455"/>
      <c r="C2" s="455"/>
      <c r="D2" s="455"/>
      <c r="E2" s="455"/>
      <c r="F2" s="454"/>
      <c r="G2" s="454"/>
    </row>
    <row r="3" spans="1:9" ht="15.75" thickBot="1" x14ac:dyDescent="0.3">
      <c r="A3" s="562" t="s">
        <v>0</v>
      </c>
      <c r="B3" s="456" t="s">
        <v>813</v>
      </c>
      <c r="C3" s="457"/>
      <c r="D3" s="457"/>
      <c r="E3" s="457"/>
      <c r="F3" s="456" t="s">
        <v>814</v>
      </c>
      <c r="G3" s="531"/>
      <c r="H3" s="538"/>
      <c r="I3" s="538"/>
    </row>
    <row r="4" spans="1:9" ht="36.75" thickBot="1" x14ac:dyDescent="0.3">
      <c r="A4" s="563"/>
      <c r="B4" s="458" t="s">
        <v>566</v>
      </c>
      <c r="C4" s="459" t="s">
        <v>912</v>
      </c>
      <c r="D4" s="459" t="s">
        <v>913</v>
      </c>
      <c r="E4" s="459" t="s">
        <v>914</v>
      </c>
      <c r="F4" s="460" t="s">
        <v>566</v>
      </c>
      <c r="G4" s="532" t="s">
        <v>872</v>
      </c>
      <c r="H4" s="546" t="s">
        <v>915</v>
      </c>
      <c r="I4" s="546" t="s">
        <v>914</v>
      </c>
    </row>
    <row r="5" spans="1:9" ht="15.75" thickBot="1" x14ac:dyDescent="0.3">
      <c r="A5" s="461">
        <v>1</v>
      </c>
      <c r="B5" s="462">
        <v>2</v>
      </c>
      <c r="C5" s="463">
        <v>3</v>
      </c>
      <c r="D5" s="526">
        <v>4</v>
      </c>
      <c r="E5" s="526"/>
      <c r="F5" s="464">
        <v>5</v>
      </c>
      <c r="G5" s="464">
        <v>6</v>
      </c>
      <c r="H5" s="545">
        <v>7</v>
      </c>
      <c r="I5" s="545">
        <v>7</v>
      </c>
    </row>
    <row r="6" spans="1:9" x14ac:dyDescent="0.25">
      <c r="A6" s="465" t="s">
        <v>815</v>
      </c>
      <c r="B6" s="466" t="s">
        <v>816</v>
      </c>
      <c r="C6" s="467">
        <v>0</v>
      </c>
      <c r="D6" s="527"/>
      <c r="E6" s="527"/>
      <c r="F6" s="466" t="s">
        <v>817</v>
      </c>
      <c r="G6" s="533">
        <v>81889979</v>
      </c>
      <c r="H6" s="547">
        <v>90120740</v>
      </c>
      <c r="I6" s="547">
        <v>89688787</v>
      </c>
    </row>
    <row r="7" spans="1:9" x14ac:dyDescent="0.25">
      <c r="A7" s="469" t="s">
        <v>818</v>
      </c>
      <c r="B7" s="470" t="s">
        <v>903</v>
      </c>
      <c r="C7" s="471">
        <v>83519005</v>
      </c>
      <c r="D7" s="528">
        <v>172912415</v>
      </c>
      <c r="E7" s="528">
        <v>176695476</v>
      </c>
      <c r="F7" s="498" t="s">
        <v>819</v>
      </c>
      <c r="G7" s="529">
        <v>16253342</v>
      </c>
      <c r="H7" s="548">
        <v>16585206</v>
      </c>
      <c r="I7" s="548">
        <v>15724204</v>
      </c>
    </row>
    <row r="8" spans="1:9" x14ac:dyDescent="0.25">
      <c r="A8" s="469" t="s">
        <v>820</v>
      </c>
      <c r="B8" s="470" t="s">
        <v>821</v>
      </c>
      <c r="C8" s="471"/>
      <c r="D8" s="528"/>
      <c r="E8" s="528"/>
      <c r="F8" s="470" t="s">
        <v>822</v>
      </c>
      <c r="G8" s="529">
        <v>99873883</v>
      </c>
      <c r="H8" s="548">
        <v>107340849</v>
      </c>
      <c r="I8" s="548">
        <v>91607008</v>
      </c>
    </row>
    <row r="9" spans="1:9" x14ac:dyDescent="0.25">
      <c r="A9" s="469" t="s">
        <v>823</v>
      </c>
      <c r="B9" s="470" t="s">
        <v>904</v>
      </c>
      <c r="C9" s="471">
        <v>41575465</v>
      </c>
      <c r="D9" s="528">
        <v>38624314</v>
      </c>
      <c r="E9" s="528">
        <v>34705165</v>
      </c>
      <c r="F9" s="470" t="s">
        <v>824</v>
      </c>
      <c r="G9" s="529">
        <v>6077904</v>
      </c>
      <c r="H9" s="548">
        <v>3946499</v>
      </c>
      <c r="I9" s="548">
        <v>4037523</v>
      </c>
    </row>
    <row r="10" spans="1:9" x14ac:dyDescent="0.25">
      <c r="A10" s="469" t="s">
        <v>825</v>
      </c>
      <c r="B10" s="472"/>
      <c r="C10" s="471"/>
      <c r="D10" s="528"/>
      <c r="E10" s="528"/>
      <c r="F10" s="470" t="s">
        <v>826</v>
      </c>
      <c r="G10" s="529">
        <v>33742168</v>
      </c>
      <c r="H10" s="548">
        <v>81617717</v>
      </c>
      <c r="I10" s="548">
        <v>155810323</v>
      </c>
    </row>
    <row r="11" spans="1:9" x14ac:dyDescent="0.25">
      <c r="A11" s="469" t="s">
        <v>827</v>
      </c>
      <c r="B11" s="470" t="s">
        <v>828</v>
      </c>
      <c r="C11" s="471"/>
      <c r="D11" s="528"/>
      <c r="E11" s="528"/>
      <c r="F11" s="470"/>
      <c r="G11" s="529"/>
      <c r="H11" s="537"/>
      <c r="I11" s="537"/>
    </row>
    <row r="12" spans="1:9" x14ac:dyDescent="0.25">
      <c r="A12" s="469" t="s">
        <v>829</v>
      </c>
      <c r="B12" s="470" t="s">
        <v>905</v>
      </c>
      <c r="C12" s="471">
        <v>78975382</v>
      </c>
      <c r="D12" s="528">
        <v>93242992</v>
      </c>
      <c r="E12" s="528">
        <v>91559273</v>
      </c>
      <c r="F12" s="473"/>
      <c r="G12" s="529"/>
      <c r="H12" s="537"/>
      <c r="I12" s="537"/>
    </row>
    <row r="13" spans="1:9" x14ac:dyDescent="0.25">
      <c r="A13" s="469" t="s">
        <v>830</v>
      </c>
      <c r="B13" s="470"/>
      <c r="C13" s="471"/>
      <c r="D13" s="528"/>
      <c r="E13" s="528"/>
      <c r="F13" s="473"/>
      <c r="G13" s="529"/>
      <c r="H13" s="537"/>
      <c r="I13" s="537"/>
    </row>
    <row r="14" spans="1:9" x14ac:dyDescent="0.25">
      <c r="A14" s="469" t="s">
        <v>831</v>
      </c>
      <c r="B14" s="474"/>
      <c r="C14" s="471"/>
      <c r="D14" s="529"/>
      <c r="E14" s="529"/>
      <c r="F14" s="473"/>
      <c r="G14" s="529"/>
      <c r="H14" s="537"/>
      <c r="I14" s="537"/>
    </row>
    <row r="15" spans="1:9" x14ac:dyDescent="0.25">
      <c r="A15" s="469" t="s">
        <v>832</v>
      </c>
      <c r="B15" s="473"/>
      <c r="C15" s="471"/>
      <c r="D15" s="528"/>
      <c r="E15" s="528"/>
      <c r="F15" s="473"/>
      <c r="G15" s="529"/>
      <c r="H15" s="537"/>
      <c r="I15" s="537"/>
    </row>
    <row r="16" spans="1:9" x14ac:dyDescent="0.25">
      <c r="A16" s="469" t="s">
        <v>833</v>
      </c>
      <c r="B16" s="473"/>
      <c r="C16" s="471"/>
      <c r="D16" s="528"/>
      <c r="E16" s="528"/>
      <c r="F16" s="473"/>
      <c r="G16" s="529"/>
      <c r="H16" s="537"/>
      <c r="I16" s="537"/>
    </row>
    <row r="17" spans="1:9" ht="15.75" thickBot="1" x14ac:dyDescent="0.3">
      <c r="A17" s="469" t="s">
        <v>834</v>
      </c>
      <c r="B17" s="475"/>
      <c r="C17" s="476"/>
      <c r="D17" s="530"/>
      <c r="E17" s="530"/>
      <c r="F17" s="473"/>
      <c r="G17" s="534"/>
      <c r="H17" s="540"/>
      <c r="I17" s="540"/>
    </row>
    <row r="18" spans="1:9" ht="15.75" thickBot="1" x14ac:dyDescent="0.3">
      <c r="A18" s="477" t="s">
        <v>835</v>
      </c>
      <c r="B18" s="478" t="s">
        <v>836</v>
      </c>
      <c r="C18" s="479">
        <f>SUM(C6:C17)</f>
        <v>204069852</v>
      </c>
      <c r="D18" s="495">
        <f>SUM(D6:D17)</f>
        <v>304779721</v>
      </c>
      <c r="E18" s="495">
        <f>SUM(E6:E17)</f>
        <v>302959914</v>
      </c>
      <c r="F18" s="480" t="s">
        <v>837</v>
      </c>
      <c r="G18" s="535">
        <f>SUM(G6:G17)</f>
        <v>237837276</v>
      </c>
      <c r="H18" s="551">
        <f>SUM(H6:H10)</f>
        <v>299611011</v>
      </c>
      <c r="I18" s="551">
        <f>SUM(I6:I10)</f>
        <v>356867845</v>
      </c>
    </row>
    <row r="19" spans="1:9" x14ac:dyDescent="0.25">
      <c r="A19" s="482" t="s">
        <v>838</v>
      </c>
      <c r="B19" s="483" t="s">
        <v>839</v>
      </c>
      <c r="C19" s="484">
        <v>103770784</v>
      </c>
      <c r="D19" s="484"/>
      <c r="E19" s="484"/>
      <c r="F19" s="473"/>
      <c r="G19" s="529"/>
      <c r="H19" s="539"/>
      <c r="I19" s="539"/>
    </row>
    <row r="20" spans="1:9" x14ac:dyDescent="0.25">
      <c r="A20" s="469" t="s">
        <v>841</v>
      </c>
      <c r="B20" s="485" t="s">
        <v>842</v>
      </c>
      <c r="C20" s="486">
        <v>0</v>
      </c>
      <c r="D20" s="486"/>
      <c r="E20" s="486">
        <v>52957900</v>
      </c>
      <c r="F20" s="473"/>
      <c r="G20" s="529"/>
      <c r="H20" s="537"/>
      <c r="I20" s="537"/>
    </row>
    <row r="21" spans="1:9" x14ac:dyDescent="0.25">
      <c r="A21" s="469" t="s">
        <v>843</v>
      </c>
      <c r="B21" s="485" t="s">
        <v>844</v>
      </c>
      <c r="C21" s="487"/>
      <c r="D21" s="487"/>
      <c r="E21" s="487"/>
      <c r="F21" s="485" t="s">
        <v>845</v>
      </c>
      <c r="G21" s="529"/>
      <c r="H21" s="537"/>
      <c r="I21" s="537"/>
    </row>
    <row r="22" spans="1:9" x14ac:dyDescent="0.25">
      <c r="A22" s="469" t="s">
        <v>846</v>
      </c>
      <c r="B22" s="485" t="s">
        <v>847</v>
      </c>
      <c r="C22" s="497"/>
      <c r="D22" s="497">
        <v>3060985</v>
      </c>
      <c r="E22" s="497">
        <v>4027252</v>
      </c>
      <c r="F22" s="485" t="s">
        <v>848</v>
      </c>
      <c r="G22" s="529"/>
      <c r="H22" s="537"/>
      <c r="I22" s="537"/>
    </row>
    <row r="23" spans="1:9" x14ac:dyDescent="0.25">
      <c r="A23" s="469" t="s">
        <v>849</v>
      </c>
      <c r="B23" s="485" t="s">
        <v>850</v>
      </c>
      <c r="C23" s="487"/>
      <c r="D23" s="484">
        <v>74719942</v>
      </c>
      <c r="E23" s="484">
        <v>68703260</v>
      </c>
      <c r="F23" s="483" t="s">
        <v>851</v>
      </c>
      <c r="G23" s="529"/>
      <c r="H23" s="537"/>
      <c r="I23" s="537"/>
    </row>
    <row r="24" spans="1:9" x14ac:dyDescent="0.25">
      <c r="A24" s="469" t="s">
        <v>852</v>
      </c>
      <c r="B24" s="488" t="s">
        <v>853</v>
      </c>
      <c r="C24" s="487"/>
      <c r="D24" s="487"/>
      <c r="E24" s="487"/>
      <c r="F24" s="485" t="s">
        <v>854</v>
      </c>
      <c r="G24" s="529"/>
      <c r="H24" s="537"/>
      <c r="I24" s="537"/>
    </row>
    <row r="25" spans="1:9" x14ac:dyDescent="0.25">
      <c r="A25" s="482" t="s">
        <v>855</v>
      </c>
      <c r="B25" s="483" t="s">
        <v>856</v>
      </c>
      <c r="C25" s="489"/>
      <c r="D25" s="489"/>
      <c r="E25" s="489"/>
      <c r="F25" s="466" t="s">
        <v>857</v>
      </c>
      <c r="G25" s="536"/>
      <c r="H25" s="537"/>
      <c r="I25" s="537"/>
    </row>
    <row r="26" spans="1:9" ht="15.75" thickBot="1" x14ac:dyDescent="0.3">
      <c r="A26" s="490" t="s">
        <v>858</v>
      </c>
      <c r="B26" s="491" t="s">
        <v>859</v>
      </c>
      <c r="C26" s="492">
        <v>0</v>
      </c>
      <c r="D26" s="492"/>
      <c r="E26" s="492"/>
      <c r="F26" s="473" t="s">
        <v>873</v>
      </c>
      <c r="G26" s="529">
        <v>3019076</v>
      </c>
      <c r="H26" s="550">
        <v>77772208</v>
      </c>
      <c r="I26" s="550">
        <v>71780481</v>
      </c>
    </row>
    <row r="27" spans="1:9" ht="21.75" thickBot="1" x14ac:dyDescent="0.3">
      <c r="A27" s="477" t="s">
        <v>860</v>
      </c>
      <c r="B27" s="478" t="s">
        <v>861</v>
      </c>
      <c r="C27" s="542">
        <f>C19</f>
        <v>103770784</v>
      </c>
      <c r="D27" s="493">
        <f>SUM(D19:D26)</f>
        <v>77780927</v>
      </c>
      <c r="E27" s="493">
        <f>SUM(E19:E26)</f>
        <v>125688412</v>
      </c>
      <c r="F27" s="478" t="s">
        <v>862</v>
      </c>
      <c r="G27" s="495">
        <f>SUM(G19:G26)</f>
        <v>3019076</v>
      </c>
      <c r="H27" s="549">
        <f>SUM(H26)</f>
        <v>77772208</v>
      </c>
      <c r="I27" s="549">
        <f>SUM(I26)</f>
        <v>71780481</v>
      </c>
    </row>
    <row r="28" spans="1:9" ht="15.75" thickBot="1" x14ac:dyDescent="0.3">
      <c r="A28" s="477" t="s">
        <v>863</v>
      </c>
      <c r="B28" s="543" t="s">
        <v>864</v>
      </c>
      <c r="C28" s="481">
        <f>SUM(C18+C27)+C26</f>
        <v>307840636</v>
      </c>
      <c r="D28" s="495">
        <f>SUM(D18+D27)</f>
        <v>382560648</v>
      </c>
      <c r="E28" s="495">
        <f>E18+E27</f>
        <v>428648326</v>
      </c>
      <c r="F28" s="494" t="s">
        <v>865</v>
      </c>
      <c r="G28" s="495">
        <f>+G18+G27</f>
        <v>240856352</v>
      </c>
      <c r="H28" s="552">
        <f>SUM(H18+H27)</f>
        <v>377383219</v>
      </c>
      <c r="I28" s="552">
        <f>SUM(I18+I27)</f>
        <v>428648326</v>
      </c>
    </row>
    <row r="29" spans="1:9" ht="15.75" thickBot="1" x14ac:dyDescent="0.3">
      <c r="A29" s="477" t="s">
        <v>866</v>
      </c>
      <c r="B29" s="543" t="s">
        <v>867</v>
      </c>
      <c r="C29" s="481"/>
      <c r="D29" s="495"/>
      <c r="E29" s="495"/>
      <c r="F29" s="494" t="s">
        <v>868</v>
      </c>
      <c r="G29" s="495" t="str">
        <f>IF(C18-G18&gt;0,C18-G18,"-")</f>
        <v>-</v>
      </c>
      <c r="H29" s="553">
        <v>5177427</v>
      </c>
      <c r="I29" s="553">
        <v>5177428</v>
      </c>
    </row>
    <row r="30" spans="1:9" ht="15.75" thickBot="1" x14ac:dyDescent="0.3">
      <c r="A30" s="477" t="s">
        <v>869</v>
      </c>
      <c r="B30" s="543" t="s">
        <v>870</v>
      </c>
      <c r="C30" s="544"/>
      <c r="D30" s="496"/>
      <c r="E30" s="496"/>
      <c r="F30" s="494" t="s">
        <v>871</v>
      </c>
      <c r="G30" s="495">
        <f>C28-G28</f>
        <v>66984284</v>
      </c>
      <c r="H30" s="541"/>
      <c r="I30" s="541"/>
    </row>
  </sheetData>
  <mergeCells count="2">
    <mergeCell ref="A1:G1"/>
    <mergeCell ref="A3:A4"/>
  </mergeCells>
  <phoneticPr fontId="59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 xml:space="preserve">&amp;L25.melléklet Balatonederics Község Önkormányzata 2020. évi költségvetésének módosításáról szóló 6/2021. (IV. 30.) és az önkormányzat 2020. évi költségvetéséről szóló 4/2020. (III. 12.) önkormányzati rendelethez&amp;"-,Félkövér"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H39"/>
  <sheetViews>
    <sheetView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66.28515625" customWidth="1"/>
    <col min="2" max="2" width="14.42578125" customWidth="1"/>
    <col min="3" max="3" width="10.42578125" customWidth="1"/>
    <col min="4" max="4" width="8" customWidth="1"/>
    <col min="5" max="5" width="13.140625" customWidth="1"/>
    <col min="6" max="6" width="15.5703125" customWidth="1"/>
  </cols>
  <sheetData>
    <row r="1" spans="1:8" ht="23.25" customHeight="1" x14ac:dyDescent="0.25">
      <c r="A1" s="557" t="s">
        <v>783</v>
      </c>
      <c r="B1" s="564"/>
      <c r="C1" s="564"/>
      <c r="D1" s="564"/>
      <c r="E1" s="564"/>
      <c r="F1" s="564"/>
      <c r="G1" s="31"/>
      <c r="H1" s="31"/>
    </row>
    <row r="2" spans="1:8" ht="25.5" customHeight="1" x14ac:dyDescent="0.3">
      <c r="A2" s="557" t="s">
        <v>688</v>
      </c>
      <c r="B2" s="565"/>
      <c r="C2" s="565"/>
      <c r="D2" s="565"/>
      <c r="E2" s="565"/>
      <c r="F2" s="565"/>
      <c r="G2" s="4"/>
      <c r="H2" s="4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ht="24.75" x14ac:dyDescent="0.25">
      <c r="A4" s="32" t="s">
        <v>532</v>
      </c>
      <c r="B4" s="24" t="s">
        <v>567</v>
      </c>
      <c r="C4" s="24" t="s">
        <v>788</v>
      </c>
      <c r="D4" s="24" t="s">
        <v>568</v>
      </c>
      <c r="E4" s="24" t="s">
        <v>767</v>
      </c>
      <c r="F4" s="25" t="s">
        <v>523</v>
      </c>
      <c r="G4" s="4"/>
      <c r="H4" s="4"/>
    </row>
    <row r="5" spans="1:8" x14ac:dyDescent="0.25">
      <c r="A5" s="33" t="s">
        <v>534</v>
      </c>
      <c r="B5" s="89"/>
      <c r="C5" s="34">
        <v>0</v>
      </c>
      <c r="D5" s="89"/>
      <c r="E5" s="88"/>
      <c r="F5" s="87">
        <f>SUM(B5:E5)</f>
        <v>0</v>
      </c>
      <c r="G5" s="4"/>
      <c r="H5" s="4"/>
    </row>
    <row r="6" spans="1:8" x14ac:dyDescent="0.25">
      <c r="A6" s="33" t="s">
        <v>535</v>
      </c>
      <c r="B6" s="89"/>
      <c r="C6" s="34">
        <v>0</v>
      </c>
      <c r="D6" s="89"/>
      <c r="E6" s="88"/>
      <c r="F6" s="87">
        <f t="shared" ref="F6:F30" si="0">SUM(B6:E6)</f>
        <v>0</v>
      </c>
      <c r="G6" s="4"/>
      <c r="H6" s="4"/>
    </row>
    <row r="7" spans="1:8" x14ac:dyDescent="0.25">
      <c r="A7" s="33" t="s">
        <v>536</v>
      </c>
      <c r="B7" s="89"/>
      <c r="C7" s="34">
        <v>0</v>
      </c>
      <c r="D7" s="89"/>
      <c r="E7" s="88"/>
      <c r="F7" s="87">
        <f t="shared" si="0"/>
        <v>0</v>
      </c>
      <c r="G7" s="4"/>
      <c r="H7" s="4"/>
    </row>
    <row r="8" spans="1:8" x14ac:dyDescent="0.25">
      <c r="A8" s="33" t="s">
        <v>537</v>
      </c>
      <c r="B8" s="89"/>
      <c r="C8" s="34">
        <v>0</v>
      </c>
      <c r="D8" s="89"/>
      <c r="E8" s="88"/>
      <c r="F8" s="87">
        <f t="shared" si="0"/>
        <v>0</v>
      </c>
      <c r="G8" s="4"/>
      <c r="H8" s="4"/>
    </row>
    <row r="9" spans="1:8" x14ac:dyDescent="0.25">
      <c r="A9" s="32" t="s">
        <v>538</v>
      </c>
      <c r="B9" s="89"/>
      <c r="C9" s="34">
        <v>0</v>
      </c>
      <c r="D9" s="89"/>
      <c r="E9" s="88"/>
      <c r="F9" s="87">
        <f t="shared" si="0"/>
        <v>0</v>
      </c>
      <c r="G9" s="4"/>
      <c r="H9" s="4"/>
    </row>
    <row r="10" spans="1:8" x14ac:dyDescent="0.25">
      <c r="A10" s="33" t="s">
        <v>539</v>
      </c>
      <c r="B10" s="89"/>
      <c r="C10" s="89"/>
      <c r="D10" s="34">
        <v>1</v>
      </c>
      <c r="E10" s="87">
        <v>1</v>
      </c>
      <c r="F10" s="87">
        <f t="shared" si="0"/>
        <v>2</v>
      </c>
      <c r="G10" s="4"/>
      <c r="H10" s="4"/>
    </row>
    <row r="11" spans="1:8" ht="25.5" x14ac:dyDescent="0.25">
      <c r="A11" s="33" t="s">
        <v>540</v>
      </c>
      <c r="B11" s="89"/>
      <c r="C11" s="89"/>
      <c r="D11" s="89"/>
      <c r="E11" s="88"/>
      <c r="F11" s="87">
        <f t="shared" si="0"/>
        <v>0</v>
      </c>
      <c r="G11" s="4"/>
      <c r="H11" s="4"/>
    </row>
    <row r="12" spans="1:8" x14ac:dyDescent="0.25">
      <c r="A12" s="33" t="s">
        <v>541</v>
      </c>
      <c r="B12" s="89"/>
      <c r="C12" s="89"/>
      <c r="D12" s="34"/>
      <c r="E12" s="87"/>
      <c r="F12" s="87">
        <f t="shared" si="0"/>
        <v>0</v>
      </c>
      <c r="G12" s="4"/>
      <c r="H12" s="4"/>
    </row>
    <row r="13" spans="1:8" x14ac:dyDescent="0.25">
      <c r="A13" s="33" t="s">
        <v>542</v>
      </c>
      <c r="B13" s="89"/>
      <c r="C13" s="89"/>
      <c r="D13" s="34">
        <v>7</v>
      </c>
      <c r="E13" s="87"/>
      <c r="F13" s="87">
        <f t="shared" si="0"/>
        <v>7</v>
      </c>
      <c r="G13" s="4"/>
      <c r="H13" s="4"/>
    </row>
    <row r="14" spans="1:8" x14ac:dyDescent="0.25">
      <c r="A14" s="33" t="s">
        <v>543</v>
      </c>
      <c r="B14" s="89"/>
      <c r="C14" s="89"/>
      <c r="D14" s="34">
        <v>5</v>
      </c>
      <c r="E14" s="87"/>
      <c r="F14" s="87">
        <f t="shared" si="0"/>
        <v>5</v>
      </c>
      <c r="G14" s="4"/>
      <c r="H14" s="4"/>
    </row>
    <row r="15" spans="1:8" x14ac:dyDescent="0.25">
      <c r="A15" s="33" t="s">
        <v>544</v>
      </c>
      <c r="B15" s="34">
        <v>1</v>
      </c>
      <c r="C15" s="89"/>
      <c r="D15" s="34">
        <v>5</v>
      </c>
      <c r="E15" s="87">
        <v>1</v>
      </c>
      <c r="F15" s="87">
        <f t="shared" si="0"/>
        <v>7</v>
      </c>
      <c r="G15" s="4"/>
      <c r="H15" s="4"/>
    </row>
    <row r="16" spans="1:8" x14ac:dyDescent="0.25">
      <c r="A16" s="33" t="s">
        <v>545</v>
      </c>
      <c r="B16" s="34"/>
      <c r="C16" s="89"/>
      <c r="D16" s="34"/>
      <c r="E16" s="87"/>
      <c r="F16" s="87">
        <f t="shared" si="0"/>
        <v>0</v>
      </c>
      <c r="G16" s="4"/>
      <c r="H16" s="4"/>
    </row>
    <row r="17" spans="1:8" x14ac:dyDescent="0.25">
      <c r="A17" s="32" t="s">
        <v>546</v>
      </c>
      <c r="B17" s="34">
        <v>1</v>
      </c>
      <c r="C17" s="89"/>
      <c r="D17" s="34">
        <v>19</v>
      </c>
      <c r="E17" s="87">
        <v>2</v>
      </c>
      <c r="F17" s="87">
        <f t="shared" si="0"/>
        <v>22</v>
      </c>
      <c r="G17" s="4"/>
      <c r="H17" s="4"/>
    </row>
    <row r="18" spans="1:8" ht="38.25" x14ac:dyDescent="0.25">
      <c r="A18" s="33" t="s">
        <v>547</v>
      </c>
      <c r="B18" s="34">
        <v>0</v>
      </c>
      <c r="C18" s="34">
        <v>1</v>
      </c>
      <c r="D18" s="34">
        <v>0</v>
      </c>
      <c r="E18" s="87"/>
      <c r="F18" s="87">
        <f t="shared" si="0"/>
        <v>1</v>
      </c>
      <c r="G18" s="4"/>
      <c r="H18" s="4"/>
    </row>
    <row r="19" spans="1:8" x14ac:dyDescent="0.25">
      <c r="A19" s="33" t="s">
        <v>548</v>
      </c>
      <c r="B19" s="34">
        <v>0</v>
      </c>
      <c r="C19" s="34"/>
      <c r="D19" s="34"/>
      <c r="E19" s="87"/>
      <c r="F19" s="87">
        <f>SUM(B19:E19)</f>
        <v>0</v>
      </c>
      <c r="G19" s="4"/>
      <c r="H19" s="4"/>
    </row>
    <row r="20" spans="1:8" x14ac:dyDescent="0.25">
      <c r="A20" s="33" t="s">
        <v>549</v>
      </c>
      <c r="B20" s="34">
        <v>9</v>
      </c>
      <c r="C20" s="34"/>
      <c r="D20" s="34"/>
      <c r="E20" s="87">
        <v>1</v>
      </c>
      <c r="F20" s="87">
        <f t="shared" si="0"/>
        <v>10</v>
      </c>
      <c r="G20" s="4"/>
      <c r="H20" s="4"/>
    </row>
    <row r="21" spans="1:8" x14ac:dyDescent="0.25">
      <c r="A21" s="32" t="s">
        <v>550</v>
      </c>
      <c r="B21" s="34">
        <v>12</v>
      </c>
      <c r="C21" s="34">
        <v>1</v>
      </c>
      <c r="D21" s="34"/>
      <c r="E21" s="87">
        <v>1</v>
      </c>
      <c r="F21" s="87">
        <f t="shared" si="0"/>
        <v>14</v>
      </c>
      <c r="G21" s="4"/>
      <c r="H21" s="4"/>
    </row>
    <row r="22" spans="1:8" x14ac:dyDescent="0.25">
      <c r="A22" s="33" t="s">
        <v>551</v>
      </c>
      <c r="B22" s="34">
        <v>1</v>
      </c>
      <c r="C22" s="34"/>
      <c r="D22" s="34"/>
      <c r="E22" s="87"/>
      <c r="F22" s="87">
        <f t="shared" si="0"/>
        <v>1</v>
      </c>
      <c r="G22" s="4"/>
      <c r="H22" s="4"/>
    </row>
    <row r="23" spans="1:8" x14ac:dyDescent="0.25">
      <c r="A23" s="33" t="s">
        <v>552</v>
      </c>
      <c r="B23" s="34">
        <v>5</v>
      </c>
      <c r="C23" s="34"/>
      <c r="D23" s="34"/>
      <c r="E23" s="87"/>
      <c r="F23" s="87">
        <f t="shared" si="0"/>
        <v>5</v>
      </c>
      <c r="G23" s="4"/>
      <c r="H23" s="4"/>
    </row>
    <row r="24" spans="1:8" ht="25.5" x14ac:dyDescent="0.25">
      <c r="A24" s="33" t="s">
        <v>553</v>
      </c>
      <c r="B24" s="34">
        <v>1</v>
      </c>
      <c r="C24" s="34"/>
      <c r="D24" s="34"/>
      <c r="E24" s="87"/>
      <c r="F24" s="87">
        <f t="shared" si="0"/>
        <v>1</v>
      </c>
      <c r="G24" s="4"/>
      <c r="H24" s="4"/>
    </row>
    <row r="25" spans="1:8" x14ac:dyDescent="0.25">
      <c r="A25" s="32" t="s">
        <v>554</v>
      </c>
      <c r="B25" s="34">
        <v>7</v>
      </c>
      <c r="C25" s="34"/>
      <c r="D25" s="34"/>
      <c r="E25" s="87"/>
      <c r="F25" s="87">
        <f t="shared" si="0"/>
        <v>7</v>
      </c>
      <c r="G25" s="4"/>
      <c r="H25" s="4"/>
    </row>
    <row r="26" spans="1:8" ht="25.5" x14ac:dyDescent="0.25">
      <c r="A26" s="32" t="s">
        <v>555</v>
      </c>
      <c r="B26" s="90">
        <f>SUM(B21+B25+B17)</f>
        <v>20</v>
      </c>
      <c r="C26" s="90">
        <v>10</v>
      </c>
      <c r="D26" s="90">
        <v>19</v>
      </c>
      <c r="E26" s="91">
        <v>3</v>
      </c>
      <c r="F26" s="91">
        <f t="shared" si="0"/>
        <v>52</v>
      </c>
      <c r="G26" s="4"/>
      <c r="H26" s="4"/>
    </row>
    <row r="27" spans="1:8" ht="25.5" x14ac:dyDescent="0.25">
      <c r="A27" s="33" t="s">
        <v>556</v>
      </c>
      <c r="B27" s="34"/>
      <c r="C27" s="34"/>
      <c r="D27" s="34"/>
      <c r="E27" s="87"/>
      <c r="F27" s="87">
        <f t="shared" si="0"/>
        <v>0</v>
      </c>
      <c r="G27" s="4"/>
      <c r="H27" s="4"/>
    </row>
    <row r="28" spans="1:8" ht="38.25" x14ac:dyDescent="0.25">
      <c r="A28" s="33" t="s">
        <v>557</v>
      </c>
      <c r="B28" s="34"/>
      <c r="C28" s="34"/>
      <c r="D28" s="34"/>
      <c r="E28" s="87"/>
      <c r="F28" s="87">
        <f t="shared" si="0"/>
        <v>0</v>
      </c>
      <c r="G28" s="4"/>
      <c r="H28" s="4"/>
    </row>
    <row r="29" spans="1:8" ht="25.5" x14ac:dyDescent="0.25">
      <c r="A29" s="33" t="s">
        <v>558</v>
      </c>
      <c r="B29" s="34"/>
      <c r="C29" s="34"/>
      <c r="D29" s="34"/>
      <c r="E29" s="87"/>
      <c r="F29" s="87">
        <f t="shared" si="0"/>
        <v>0</v>
      </c>
      <c r="G29" s="4"/>
      <c r="H29" s="4"/>
    </row>
    <row r="30" spans="1:8" x14ac:dyDescent="0.25">
      <c r="A30" s="33" t="s">
        <v>559</v>
      </c>
      <c r="B30" s="34"/>
      <c r="C30" s="34"/>
      <c r="D30" s="34"/>
      <c r="E30" s="87"/>
      <c r="F30" s="87">
        <f t="shared" si="0"/>
        <v>0</v>
      </c>
      <c r="G30" s="4"/>
      <c r="H30" s="4"/>
    </row>
    <row r="31" spans="1:8" ht="25.5" x14ac:dyDescent="0.25">
      <c r="A31" s="32" t="s">
        <v>560</v>
      </c>
      <c r="B31" s="34">
        <v>0</v>
      </c>
      <c r="C31" s="34">
        <v>0</v>
      </c>
      <c r="D31" s="34">
        <v>0</v>
      </c>
      <c r="E31" s="87">
        <v>0</v>
      </c>
      <c r="F31" s="87">
        <v>0</v>
      </c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</sheetData>
  <mergeCells count="2">
    <mergeCell ref="A1:F1"/>
    <mergeCell ref="A2:F2"/>
  </mergeCells>
  <phoneticPr fontId="0" type="noConversion"/>
  <pageMargins left="0.25" right="0.25" top="0.75" bottom="0.75" header="0.3" footer="0.3"/>
  <pageSetup paperSize="9" scale="81" orientation="landscape" horizontalDpi="300" verticalDpi="300" r:id="rId1"/>
  <headerFooter>
    <oddHeader>&amp;C9. melléklet Balatonederics Község Önkormányzata 2020. évi költségvetéséről szóló...../2020. (II........) sz.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42"/>
  <sheetViews>
    <sheetView view="pageBreakPreview" zoomScale="60" zoomScaleNormal="100" workbookViewId="0">
      <selection activeCell="N11" sqref="N11"/>
    </sheetView>
  </sheetViews>
  <sheetFormatPr defaultRowHeight="15" x14ac:dyDescent="0.25"/>
  <cols>
    <col min="1" max="1" width="65.42578125" customWidth="1"/>
    <col min="3" max="3" width="14.140625" style="92" customWidth="1"/>
    <col min="4" max="4" width="11.28515625" customWidth="1"/>
    <col min="5" max="5" width="10.85546875" customWidth="1"/>
    <col min="6" max="6" width="12.85546875" customWidth="1"/>
  </cols>
  <sheetData>
    <row r="1" spans="1:6" ht="28.5" customHeight="1" x14ac:dyDescent="0.25">
      <c r="A1" s="566" t="s">
        <v>783</v>
      </c>
      <c r="B1" s="567"/>
      <c r="C1" s="567"/>
      <c r="D1" s="568"/>
      <c r="E1" s="568"/>
      <c r="F1" s="568"/>
    </row>
    <row r="2" spans="1:6" ht="26.25" customHeight="1" x14ac:dyDescent="0.25">
      <c r="A2" s="555" t="s">
        <v>768</v>
      </c>
      <c r="B2" s="555"/>
      <c r="C2" s="555"/>
      <c r="D2" s="569"/>
      <c r="E2" s="569"/>
      <c r="F2" s="569"/>
    </row>
    <row r="3" spans="1:6" ht="18.75" customHeight="1" x14ac:dyDescent="0.25">
      <c r="A3" s="240"/>
      <c r="B3" s="241"/>
      <c r="C3" s="242"/>
    </row>
    <row r="4" spans="1:6" ht="12.75" customHeight="1" x14ac:dyDescent="0.25">
      <c r="A4" s="142"/>
      <c r="B4" s="141"/>
      <c r="C4" s="243"/>
    </row>
    <row r="5" spans="1:6" ht="25.5" x14ac:dyDescent="0.25">
      <c r="A5" s="176" t="s">
        <v>566</v>
      </c>
      <c r="B5" s="296" t="s">
        <v>561</v>
      </c>
      <c r="C5" s="297" t="s">
        <v>519</v>
      </c>
      <c r="D5" s="297" t="s">
        <v>520</v>
      </c>
      <c r="E5" s="297" t="s">
        <v>521</v>
      </c>
      <c r="F5" s="298" t="s">
        <v>523</v>
      </c>
    </row>
    <row r="6" spans="1:6" x14ac:dyDescent="0.25">
      <c r="A6" s="299" t="s">
        <v>696</v>
      </c>
      <c r="B6" s="300" t="s">
        <v>149</v>
      </c>
      <c r="C6" s="367">
        <v>0</v>
      </c>
      <c r="D6" s="367">
        <v>0</v>
      </c>
      <c r="E6" s="367">
        <v>0</v>
      </c>
      <c r="F6" s="367">
        <f t="shared" ref="F6:F11" si="0">SUM(C6:E6)</f>
        <v>0</v>
      </c>
    </row>
    <row r="7" spans="1:6" x14ac:dyDescent="0.25">
      <c r="A7" s="299" t="s">
        <v>697</v>
      </c>
      <c r="B7" s="300" t="s">
        <v>149</v>
      </c>
      <c r="C7" s="367">
        <v>0</v>
      </c>
      <c r="D7" s="367">
        <v>0</v>
      </c>
      <c r="E7" s="367">
        <v>0</v>
      </c>
      <c r="F7" s="367">
        <f t="shared" si="0"/>
        <v>0</v>
      </c>
    </row>
    <row r="8" spans="1:6" ht="25.5" x14ac:dyDescent="0.25">
      <c r="A8" s="299" t="s">
        <v>698</v>
      </c>
      <c r="B8" s="300" t="s">
        <v>149</v>
      </c>
      <c r="C8" s="367">
        <v>0</v>
      </c>
      <c r="D8" s="367">
        <v>0</v>
      </c>
      <c r="E8" s="367">
        <v>0</v>
      </c>
      <c r="F8" s="367">
        <f t="shared" si="0"/>
        <v>0</v>
      </c>
    </row>
    <row r="9" spans="1:6" x14ac:dyDescent="0.25">
      <c r="A9" s="299" t="s">
        <v>699</v>
      </c>
      <c r="B9" s="300" t="s">
        <v>149</v>
      </c>
      <c r="C9" s="367">
        <v>0</v>
      </c>
      <c r="D9" s="367">
        <v>0</v>
      </c>
      <c r="E9" s="367">
        <v>0</v>
      </c>
      <c r="F9" s="367">
        <f t="shared" si="0"/>
        <v>0</v>
      </c>
    </row>
    <row r="10" spans="1:6" x14ac:dyDescent="0.25">
      <c r="A10" s="205" t="s">
        <v>700</v>
      </c>
      <c r="B10" s="300" t="s">
        <v>149</v>
      </c>
      <c r="C10" s="367">
        <v>377904</v>
      </c>
      <c r="D10" s="367">
        <v>0</v>
      </c>
      <c r="E10" s="367">
        <v>0</v>
      </c>
      <c r="F10" s="367">
        <f t="shared" si="0"/>
        <v>377904</v>
      </c>
    </row>
    <row r="11" spans="1:6" x14ac:dyDescent="0.25">
      <c r="A11" s="205" t="s">
        <v>701</v>
      </c>
      <c r="B11" s="300" t="s">
        <v>149</v>
      </c>
      <c r="C11" s="367">
        <v>0</v>
      </c>
      <c r="D11" s="367">
        <v>0</v>
      </c>
      <c r="E11" s="367">
        <v>0</v>
      </c>
      <c r="F11" s="367">
        <f t="shared" si="0"/>
        <v>0</v>
      </c>
    </row>
    <row r="12" spans="1:6" x14ac:dyDescent="0.25">
      <c r="A12" s="301" t="s">
        <v>702</v>
      </c>
      <c r="B12" s="200" t="s">
        <v>149</v>
      </c>
      <c r="C12" s="350">
        <f>SUM(C6:C11)</f>
        <v>377904</v>
      </c>
      <c r="D12" s="350">
        <f>SUM(D6:D11)</f>
        <v>0</v>
      </c>
      <c r="E12" s="350">
        <f>SUM(E6:E11)</f>
        <v>0</v>
      </c>
      <c r="F12" s="350">
        <f>SUM(F6:F11)</f>
        <v>377904</v>
      </c>
    </row>
    <row r="13" spans="1:6" x14ac:dyDescent="0.25">
      <c r="A13" s="299" t="s">
        <v>703</v>
      </c>
      <c r="B13" s="300" t="s">
        <v>152</v>
      </c>
      <c r="C13" s="367">
        <v>0</v>
      </c>
      <c r="D13" s="367">
        <v>0</v>
      </c>
      <c r="E13" s="367">
        <v>0</v>
      </c>
      <c r="F13" s="367">
        <f>SUM(C13:E13)</f>
        <v>0</v>
      </c>
    </row>
    <row r="14" spans="1:6" x14ac:dyDescent="0.25">
      <c r="A14" s="301" t="s">
        <v>704</v>
      </c>
      <c r="B14" s="200" t="s">
        <v>152</v>
      </c>
      <c r="C14" s="350">
        <f>+C13</f>
        <v>0</v>
      </c>
      <c r="D14" s="350">
        <f>+D13</f>
        <v>0</v>
      </c>
      <c r="E14" s="350">
        <f>+E13</f>
        <v>0</v>
      </c>
      <c r="F14" s="350">
        <f>+F13</f>
        <v>0</v>
      </c>
    </row>
    <row r="15" spans="1:6" x14ac:dyDescent="0.25">
      <c r="A15" s="299" t="s">
        <v>705</v>
      </c>
      <c r="B15" s="300" t="s">
        <v>155</v>
      </c>
      <c r="C15" s="367">
        <v>0</v>
      </c>
      <c r="D15" s="367">
        <v>0</v>
      </c>
      <c r="E15" s="367">
        <v>0</v>
      </c>
      <c r="F15" s="367">
        <f t="shared" ref="F15:F20" si="1">SUM(C15:E15)</f>
        <v>0</v>
      </c>
    </row>
    <row r="16" spans="1:6" x14ac:dyDescent="0.25">
      <c r="A16" s="299" t="s">
        <v>706</v>
      </c>
      <c r="B16" s="300" t="s">
        <v>155</v>
      </c>
      <c r="C16" s="367">
        <v>0</v>
      </c>
      <c r="D16" s="367">
        <v>0</v>
      </c>
      <c r="E16" s="367">
        <v>0</v>
      </c>
      <c r="F16" s="367">
        <f t="shared" si="1"/>
        <v>0</v>
      </c>
    </row>
    <row r="17" spans="1:6" x14ac:dyDescent="0.25">
      <c r="A17" s="205" t="s">
        <v>707</v>
      </c>
      <c r="B17" s="300" t="s">
        <v>155</v>
      </c>
      <c r="C17" s="367">
        <v>0</v>
      </c>
      <c r="D17" s="367">
        <v>0</v>
      </c>
      <c r="E17" s="367">
        <v>0</v>
      </c>
      <c r="F17" s="367">
        <f t="shared" si="1"/>
        <v>0</v>
      </c>
    </row>
    <row r="18" spans="1:6" x14ac:dyDescent="0.25">
      <c r="A18" s="205" t="s">
        <v>708</v>
      </c>
      <c r="B18" s="300" t="s">
        <v>155</v>
      </c>
      <c r="C18" s="367">
        <v>0</v>
      </c>
      <c r="D18" s="367">
        <v>0</v>
      </c>
      <c r="E18" s="367">
        <v>0</v>
      </c>
      <c r="F18" s="367">
        <f t="shared" si="1"/>
        <v>0</v>
      </c>
    </row>
    <row r="19" spans="1:6" x14ac:dyDescent="0.25">
      <c r="A19" s="205" t="s">
        <v>709</v>
      </c>
      <c r="B19" s="300" t="s">
        <v>155</v>
      </c>
      <c r="C19" s="367">
        <v>0</v>
      </c>
      <c r="D19" s="367">
        <v>0</v>
      </c>
      <c r="E19" s="367">
        <v>0</v>
      </c>
      <c r="F19" s="367">
        <f t="shared" si="1"/>
        <v>0</v>
      </c>
    </row>
    <row r="20" spans="1:6" ht="25.5" x14ac:dyDescent="0.25">
      <c r="A20" s="302" t="s">
        <v>710</v>
      </c>
      <c r="B20" s="300" t="s">
        <v>155</v>
      </c>
      <c r="C20" s="367">
        <v>0</v>
      </c>
      <c r="D20" s="367">
        <v>0</v>
      </c>
      <c r="E20" s="367">
        <v>0</v>
      </c>
      <c r="F20" s="367">
        <f t="shared" si="1"/>
        <v>0</v>
      </c>
    </row>
    <row r="21" spans="1:6" x14ac:dyDescent="0.25">
      <c r="A21" s="303" t="s">
        <v>711</v>
      </c>
      <c r="B21" s="200" t="s">
        <v>155</v>
      </c>
      <c r="C21" s="350">
        <f>SUM(C15:C20)</f>
        <v>0</v>
      </c>
      <c r="D21" s="350">
        <f>SUM(D15:D20)</f>
        <v>0</v>
      </c>
      <c r="E21" s="350">
        <f>SUM(E15:E20)</f>
        <v>0</v>
      </c>
      <c r="F21" s="350">
        <f>SUM(F15:F20)</f>
        <v>0</v>
      </c>
    </row>
    <row r="22" spans="1:6" x14ac:dyDescent="0.25">
      <c r="A22" s="299" t="s">
        <v>712</v>
      </c>
      <c r="B22" s="300" t="s">
        <v>158</v>
      </c>
      <c r="C22" s="367">
        <v>0</v>
      </c>
      <c r="D22" s="367">
        <v>0</v>
      </c>
      <c r="E22" s="367">
        <v>0</v>
      </c>
      <c r="F22" s="367">
        <f t="shared" ref="F22:F38" si="2">SUM(C22:E22)</f>
        <v>0</v>
      </c>
    </row>
    <row r="23" spans="1:6" x14ac:dyDescent="0.25">
      <c r="A23" s="299" t="s">
        <v>799</v>
      </c>
      <c r="B23" s="300" t="s">
        <v>158</v>
      </c>
      <c r="C23" s="367">
        <v>192000</v>
      </c>
      <c r="D23" s="367">
        <v>0</v>
      </c>
      <c r="E23" s="367">
        <v>0</v>
      </c>
      <c r="F23" s="367">
        <f t="shared" si="2"/>
        <v>192000</v>
      </c>
    </row>
    <row r="24" spans="1:6" x14ac:dyDescent="0.25">
      <c r="A24" s="304" t="s">
        <v>713</v>
      </c>
      <c r="B24" s="305" t="s">
        <v>158</v>
      </c>
      <c r="C24" s="437">
        <f>SUM(C22:C23)</f>
        <v>192000</v>
      </c>
      <c r="D24" s="437">
        <v>0</v>
      </c>
      <c r="E24" s="437">
        <v>0</v>
      </c>
      <c r="F24" s="367">
        <f t="shared" si="2"/>
        <v>192000</v>
      </c>
    </row>
    <row r="25" spans="1:6" x14ac:dyDescent="0.25">
      <c r="A25" s="299" t="s">
        <v>714</v>
      </c>
      <c r="B25" s="300" t="s">
        <v>161</v>
      </c>
      <c r="C25" s="367">
        <v>0</v>
      </c>
      <c r="D25" s="367">
        <v>0</v>
      </c>
      <c r="E25" s="367">
        <v>0</v>
      </c>
      <c r="F25" s="367">
        <f t="shared" si="2"/>
        <v>0</v>
      </c>
    </row>
    <row r="26" spans="1:6" x14ac:dyDescent="0.25">
      <c r="A26" s="299" t="s">
        <v>715</v>
      </c>
      <c r="B26" s="300" t="s">
        <v>161</v>
      </c>
      <c r="C26" s="367">
        <v>650000</v>
      </c>
      <c r="D26" s="367">
        <v>0</v>
      </c>
      <c r="E26" s="367">
        <v>0</v>
      </c>
      <c r="F26" s="367">
        <f t="shared" si="2"/>
        <v>650000</v>
      </c>
    </row>
    <row r="27" spans="1:6" x14ac:dyDescent="0.25">
      <c r="A27" s="205" t="s">
        <v>716</v>
      </c>
      <c r="B27" s="300" t="s">
        <v>161</v>
      </c>
      <c r="C27" s="367">
        <v>2000000</v>
      </c>
      <c r="D27" s="367">
        <v>0</v>
      </c>
      <c r="E27" s="367">
        <v>0</v>
      </c>
      <c r="F27" s="367">
        <f t="shared" si="2"/>
        <v>2000000</v>
      </c>
    </row>
    <row r="28" spans="1:6" x14ac:dyDescent="0.25">
      <c r="A28" s="205" t="s">
        <v>717</v>
      </c>
      <c r="B28" s="300" t="s">
        <v>161</v>
      </c>
      <c r="C28" s="367">
        <v>0</v>
      </c>
      <c r="D28" s="367">
        <v>0</v>
      </c>
      <c r="E28" s="367">
        <v>0</v>
      </c>
      <c r="F28" s="367">
        <f t="shared" si="2"/>
        <v>0</v>
      </c>
    </row>
    <row r="29" spans="1:6" x14ac:dyDescent="0.25">
      <c r="A29" s="205" t="s">
        <v>729</v>
      </c>
      <c r="B29" s="300" t="s">
        <v>161</v>
      </c>
      <c r="C29" s="367">
        <v>1000000</v>
      </c>
      <c r="D29" s="367">
        <v>0</v>
      </c>
      <c r="E29" s="367">
        <v>0</v>
      </c>
      <c r="F29" s="367">
        <f t="shared" si="2"/>
        <v>1000000</v>
      </c>
    </row>
    <row r="30" spans="1:6" x14ac:dyDescent="0.25">
      <c r="A30" s="205" t="s">
        <v>718</v>
      </c>
      <c r="B30" s="300" t="s">
        <v>161</v>
      </c>
      <c r="C30" s="367">
        <v>350000</v>
      </c>
      <c r="D30" s="367">
        <v>0</v>
      </c>
      <c r="E30" s="367">
        <v>0</v>
      </c>
      <c r="F30" s="367">
        <f t="shared" si="2"/>
        <v>350000</v>
      </c>
    </row>
    <row r="31" spans="1:6" ht="25.5" x14ac:dyDescent="0.25">
      <c r="A31" s="205" t="s">
        <v>719</v>
      </c>
      <c r="B31" s="300" t="s">
        <v>161</v>
      </c>
      <c r="C31" s="367">
        <v>0</v>
      </c>
      <c r="D31" s="367">
        <v>0</v>
      </c>
      <c r="E31" s="367">
        <v>0</v>
      </c>
      <c r="F31" s="367">
        <f t="shared" si="2"/>
        <v>0</v>
      </c>
    </row>
    <row r="32" spans="1:6" x14ac:dyDescent="0.25">
      <c r="A32" s="205" t="s">
        <v>720</v>
      </c>
      <c r="B32" s="300" t="s">
        <v>161</v>
      </c>
      <c r="C32" s="367">
        <v>950000</v>
      </c>
      <c r="D32" s="367">
        <v>0</v>
      </c>
      <c r="E32" s="367">
        <v>0</v>
      </c>
      <c r="F32" s="367">
        <f t="shared" si="2"/>
        <v>950000</v>
      </c>
    </row>
    <row r="33" spans="1:6" x14ac:dyDescent="0.25">
      <c r="A33" s="205" t="s">
        <v>721</v>
      </c>
      <c r="B33" s="300" t="s">
        <v>161</v>
      </c>
      <c r="C33" s="367">
        <v>250000</v>
      </c>
      <c r="D33" s="367">
        <v>0</v>
      </c>
      <c r="E33" s="367">
        <v>0</v>
      </c>
      <c r="F33" s="367">
        <f t="shared" si="2"/>
        <v>250000</v>
      </c>
    </row>
    <row r="34" spans="1:6" x14ac:dyDescent="0.25">
      <c r="A34" s="205" t="s">
        <v>722</v>
      </c>
      <c r="B34" s="300" t="s">
        <v>161</v>
      </c>
      <c r="C34" s="367">
        <v>0</v>
      </c>
      <c r="D34" s="367">
        <v>0</v>
      </c>
      <c r="E34" s="367">
        <v>0</v>
      </c>
      <c r="F34" s="367">
        <f t="shared" si="2"/>
        <v>0</v>
      </c>
    </row>
    <row r="35" spans="1:6" x14ac:dyDescent="0.25">
      <c r="A35" s="205" t="s">
        <v>723</v>
      </c>
      <c r="B35" s="198" t="s">
        <v>161</v>
      </c>
      <c r="C35" s="368">
        <v>0</v>
      </c>
      <c r="D35" s="367">
        <v>0</v>
      </c>
      <c r="E35" s="367">
        <v>0</v>
      </c>
      <c r="F35" s="367">
        <f t="shared" si="2"/>
        <v>0</v>
      </c>
    </row>
    <row r="36" spans="1:6" x14ac:dyDescent="0.25">
      <c r="A36" s="205" t="s">
        <v>724</v>
      </c>
      <c r="B36" s="198" t="s">
        <v>161</v>
      </c>
      <c r="C36" s="367">
        <v>0</v>
      </c>
      <c r="D36" s="367">
        <v>0</v>
      </c>
      <c r="E36" s="367">
        <v>0</v>
      </c>
      <c r="F36" s="367">
        <f t="shared" si="2"/>
        <v>0</v>
      </c>
    </row>
    <row r="37" spans="1:6" ht="25.5" x14ac:dyDescent="0.25">
      <c r="A37" s="205" t="s">
        <v>725</v>
      </c>
      <c r="B37" s="300" t="s">
        <v>161</v>
      </c>
      <c r="C37" s="367">
        <v>0</v>
      </c>
      <c r="D37" s="367">
        <v>0</v>
      </c>
      <c r="E37" s="367">
        <v>0</v>
      </c>
      <c r="F37" s="367">
        <f t="shared" si="2"/>
        <v>0</v>
      </c>
    </row>
    <row r="38" spans="1:6" ht="25.5" x14ac:dyDescent="0.25">
      <c r="A38" s="205" t="s">
        <v>726</v>
      </c>
      <c r="B38" s="300" t="s">
        <v>161</v>
      </c>
      <c r="C38" s="367">
        <v>620000</v>
      </c>
      <c r="D38" s="367">
        <v>0</v>
      </c>
      <c r="E38" s="367">
        <v>0</v>
      </c>
      <c r="F38" s="367">
        <f t="shared" si="2"/>
        <v>620000</v>
      </c>
    </row>
    <row r="39" spans="1:6" x14ac:dyDescent="0.25">
      <c r="A39" s="303" t="s">
        <v>727</v>
      </c>
      <c r="B39" s="200" t="s">
        <v>161</v>
      </c>
      <c r="C39" s="369">
        <f>SUM(C25:C38)</f>
        <v>5820000</v>
      </c>
      <c r="D39" s="369">
        <f>SUM(D27:D38)</f>
        <v>0</v>
      </c>
      <c r="E39" s="369">
        <f>SUM(E27:E38)</f>
        <v>0</v>
      </c>
      <c r="F39" s="369">
        <f>SUM(F27:F38)</f>
        <v>5170000</v>
      </c>
    </row>
    <row r="40" spans="1:6" ht="21" customHeight="1" x14ac:dyDescent="0.25">
      <c r="A40" s="306" t="s">
        <v>728</v>
      </c>
      <c r="B40" s="307" t="s">
        <v>164</v>
      </c>
      <c r="C40" s="370">
        <f>+C39+C24+C21+C14+C12</f>
        <v>6389904</v>
      </c>
      <c r="D40" s="370">
        <f>+D39+D24+D21+D14+D12</f>
        <v>0</v>
      </c>
      <c r="E40" s="370">
        <f>+E39+E24+E21+E14+E12</f>
        <v>0</v>
      </c>
      <c r="F40" s="370">
        <f>+F39+F24+F21+F14+F12</f>
        <v>5739904</v>
      </c>
    </row>
    <row r="41" spans="1:6" x14ac:dyDescent="0.25">
      <c r="A41" s="189"/>
      <c r="B41" s="189"/>
      <c r="C41" s="189"/>
      <c r="D41" s="189"/>
      <c r="E41" s="189"/>
      <c r="F41" s="189"/>
    </row>
    <row r="42" spans="1:6" x14ac:dyDescent="0.25">
      <c r="A42" s="189"/>
      <c r="B42" s="189"/>
      <c r="C42" s="189"/>
      <c r="D42" s="189"/>
      <c r="E42" s="189"/>
      <c r="F42" s="189"/>
    </row>
  </sheetData>
  <mergeCells count="2">
    <mergeCell ref="A1:F1"/>
    <mergeCell ref="A2:F2"/>
  </mergeCells>
  <phoneticPr fontId="0" type="noConversion"/>
  <pageMargins left="0.25" right="0.25" top="0.75" bottom="0.75" header="0.3" footer="0.3"/>
  <pageSetup paperSize="9" scale="80" orientation="portrait" horizontalDpi="300" verticalDpi="300" r:id="rId1"/>
  <headerFooter>
    <oddHeader>&amp;L10. melléklet Balatonederics Község Önkormányzata 2020. évi költségvetéséről szóló...../2020. (II........) sz.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274"/>
  <sheetViews>
    <sheetView view="pageBreakPreview" zoomScale="120" zoomScaleNormal="100" zoomScaleSheetLayoutView="120" workbookViewId="0">
      <selection activeCell="A19" sqref="A19"/>
    </sheetView>
  </sheetViews>
  <sheetFormatPr defaultRowHeight="15" x14ac:dyDescent="0.25"/>
  <cols>
    <col min="1" max="1" width="63.5703125" customWidth="1"/>
    <col min="3" max="3" width="14.28515625" customWidth="1"/>
    <col min="4" max="5" width="11.28515625" customWidth="1"/>
    <col min="6" max="6" width="12.42578125" bestFit="1" customWidth="1"/>
  </cols>
  <sheetData>
    <row r="1" spans="1:6" ht="25.5" customHeight="1" x14ac:dyDescent="0.25">
      <c r="A1" s="555" t="s">
        <v>783</v>
      </c>
      <c r="B1" s="570"/>
      <c r="C1" s="570"/>
      <c r="D1" s="570"/>
      <c r="E1" s="570"/>
      <c r="F1" s="570"/>
    </row>
    <row r="2" spans="1:6" ht="26.25" customHeight="1" x14ac:dyDescent="0.25">
      <c r="A2" s="555" t="s">
        <v>769</v>
      </c>
      <c r="B2" s="556"/>
      <c r="C2" s="556"/>
      <c r="D2" s="556"/>
      <c r="E2" s="556"/>
      <c r="F2" s="556"/>
    </row>
    <row r="3" spans="1:6" x14ac:dyDescent="0.25">
      <c r="A3" s="142"/>
      <c r="B3" s="142"/>
      <c r="C3" s="142"/>
      <c r="D3" s="142"/>
      <c r="E3" s="142"/>
      <c r="F3" s="142"/>
    </row>
    <row r="4" spans="1:6" ht="25.5" x14ac:dyDescent="0.25">
      <c r="A4" s="144" t="s">
        <v>1</v>
      </c>
      <c r="B4" s="145" t="s">
        <v>2</v>
      </c>
      <c r="C4" s="308" t="s">
        <v>519</v>
      </c>
      <c r="D4" s="308" t="s">
        <v>787</v>
      </c>
      <c r="E4" s="308" t="s">
        <v>521</v>
      </c>
      <c r="F4" s="274" t="s">
        <v>523</v>
      </c>
    </row>
    <row r="5" spans="1:6" x14ac:dyDescent="0.25">
      <c r="A5" s="309" t="s">
        <v>694</v>
      </c>
      <c r="B5" s="153" t="s">
        <v>183</v>
      </c>
      <c r="C5" s="371">
        <v>0</v>
      </c>
      <c r="D5" s="371">
        <v>0</v>
      </c>
      <c r="E5" s="371">
        <v>0</v>
      </c>
      <c r="F5" s="372">
        <f>SUM(C5:E5)</f>
        <v>0</v>
      </c>
    </row>
    <row r="6" spans="1:6" x14ac:dyDescent="0.25">
      <c r="A6" s="310" t="s">
        <v>800</v>
      </c>
      <c r="B6" s="153" t="s">
        <v>183</v>
      </c>
      <c r="C6" s="371">
        <v>68026305</v>
      </c>
      <c r="D6" s="371">
        <v>0</v>
      </c>
      <c r="E6" s="371">
        <v>0</v>
      </c>
      <c r="F6" s="372">
        <f>SUM(C6:E6)</f>
        <v>68026305</v>
      </c>
    </row>
    <row r="7" spans="1:6" ht="25.5" x14ac:dyDescent="0.25">
      <c r="A7" s="310" t="s">
        <v>801</v>
      </c>
      <c r="B7" s="153" t="s">
        <v>183</v>
      </c>
      <c r="C7" s="371">
        <v>3915698</v>
      </c>
      <c r="D7" s="371">
        <v>0</v>
      </c>
      <c r="E7" s="371">
        <v>0</v>
      </c>
      <c r="F7" s="372">
        <f>SUM(C7:E7)</f>
        <v>3915698</v>
      </c>
    </row>
    <row r="8" spans="1:6" x14ac:dyDescent="0.25">
      <c r="A8" s="311" t="s">
        <v>182</v>
      </c>
      <c r="B8" s="312" t="s">
        <v>183</v>
      </c>
      <c r="C8" s="350">
        <f>SUM(C5:C7)</f>
        <v>71942003</v>
      </c>
      <c r="D8" s="350">
        <f>SUM(D5:D7)</f>
        <v>0</v>
      </c>
      <c r="E8" s="350">
        <f>SUM(E5:E7)</f>
        <v>0</v>
      </c>
      <c r="F8" s="350">
        <f>SUM(F5:F7)</f>
        <v>71942003</v>
      </c>
    </row>
    <row r="9" spans="1:6" ht="25.5" x14ac:dyDescent="0.25">
      <c r="A9" s="313" t="s">
        <v>186</v>
      </c>
      <c r="B9" s="159" t="s">
        <v>187</v>
      </c>
      <c r="C9" s="371">
        <v>0</v>
      </c>
      <c r="D9" s="371">
        <v>0</v>
      </c>
      <c r="E9" s="371">
        <v>0</v>
      </c>
      <c r="F9" s="372">
        <f t="shared" ref="F9:F14" si="0">SUM(C9:E9)</f>
        <v>0</v>
      </c>
    </row>
    <row r="10" spans="1:6" x14ac:dyDescent="0.25">
      <c r="A10" s="313" t="s">
        <v>188</v>
      </c>
      <c r="B10" s="159" t="s">
        <v>189</v>
      </c>
      <c r="C10" s="371">
        <v>0</v>
      </c>
      <c r="D10" s="371">
        <v>0</v>
      </c>
      <c r="E10" s="371">
        <v>0</v>
      </c>
      <c r="F10" s="372">
        <f t="shared" si="0"/>
        <v>0</v>
      </c>
    </row>
    <row r="11" spans="1:6" x14ac:dyDescent="0.25">
      <c r="A11" s="310" t="s">
        <v>802</v>
      </c>
      <c r="B11" s="152" t="s">
        <v>195</v>
      </c>
      <c r="C11" s="373">
        <v>1602054</v>
      </c>
      <c r="D11" s="371">
        <v>0</v>
      </c>
      <c r="E11" s="371">
        <v>0</v>
      </c>
      <c r="F11" s="372">
        <f t="shared" si="0"/>
        <v>1602054</v>
      </c>
    </row>
    <row r="12" spans="1:6" x14ac:dyDescent="0.25">
      <c r="A12" s="310" t="s">
        <v>803</v>
      </c>
      <c r="B12" s="152" t="s">
        <v>195</v>
      </c>
      <c r="C12" s="373">
        <v>756000</v>
      </c>
      <c r="D12" s="371">
        <v>0</v>
      </c>
      <c r="E12" s="371">
        <v>0</v>
      </c>
      <c r="F12" s="372">
        <f t="shared" si="0"/>
        <v>756000</v>
      </c>
    </row>
    <row r="13" spans="1:6" x14ac:dyDescent="0.25">
      <c r="A13" s="310" t="s">
        <v>804</v>
      </c>
      <c r="B13" s="152" t="s">
        <v>195</v>
      </c>
      <c r="C13" s="373">
        <v>100000</v>
      </c>
      <c r="D13" s="371">
        <v>0</v>
      </c>
      <c r="E13" s="371">
        <v>0</v>
      </c>
      <c r="F13" s="372">
        <f t="shared" si="0"/>
        <v>100000</v>
      </c>
    </row>
    <row r="14" spans="1:6" x14ac:dyDescent="0.25">
      <c r="A14" s="165" t="s">
        <v>805</v>
      </c>
      <c r="B14" s="152" t="s">
        <v>195</v>
      </c>
      <c r="C14" s="371">
        <v>1520000</v>
      </c>
      <c r="D14" s="371">
        <v>0</v>
      </c>
      <c r="E14" s="371">
        <v>0</v>
      </c>
      <c r="F14" s="372">
        <f t="shared" si="0"/>
        <v>1520000</v>
      </c>
    </row>
    <row r="15" spans="1:6" x14ac:dyDescent="0.25">
      <c r="A15" s="311" t="s">
        <v>194</v>
      </c>
      <c r="B15" s="312" t="s">
        <v>195</v>
      </c>
      <c r="C15" s="350">
        <f>SUM(C11:C14)</f>
        <v>3978054</v>
      </c>
      <c r="D15" s="350">
        <f>SUM(D11:D14)</f>
        <v>0</v>
      </c>
      <c r="E15" s="350">
        <f>SUM(E11:E14)</f>
        <v>0</v>
      </c>
      <c r="F15" s="350">
        <f>SUM(F11:F14)</f>
        <v>3978054</v>
      </c>
    </row>
    <row r="16" spans="1:6" x14ac:dyDescent="0.25">
      <c r="A16" s="142"/>
      <c r="B16" s="142"/>
      <c r="C16" s="354"/>
      <c r="D16" s="354"/>
      <c r="E16" s="354"/>
      <c r="F16" s="354"/>
    </row>
    <row r="17" spans="1:6" s="325" customFormat="1" ht="24" customHeight="1" x14ac:dyDescent="0.25">
      <c r="A17" s="324" t="s">
        <v>786</v>
      </c>
      <c r="B17" s="324"/>
      <c r="C17" s="374"/>
      <c r="D17" s="374"/>
      <c r="E17" s="374"/>
      <c r="F17" s="374"/>
    </row>
    <row r="18" spans="1:6" x14ac:dyDescent="0.25">
      <c r="A18" s="141"/>
      <c r="B18" s="141"/>
      <c r="C18" s="243"/>
      <c r="D18" s="243"/>
      <c r="E18" s="243"/>
      <c r="F18" s="243"/>
    </row>
    <row r="19" spans="1:6" ht="25.5" x14ac:dyDescent="0.25">
      <c r="A19" s="144" t="s">
        <v>1</v>
      </c>
      <c r="B19" s="145" t="s">
        <v>2</v>
      </c>
      <c r="C19" s="375" t="s">
        <v>519</v>
      </c>
      <c r="D19" s="375" t="s">
        <v>787</v>
      </c>
      <c r="E19" s="375" t="s">
        <v>521</v>
      </c>
      <c r="F19" s="376" t="s">
        <v>523</v>
      </c>
    </row>
    <row r="20" spans="1:6" s="314" customFormat="1" x14ac:dyDescent="0.25">
      <c r="A20" s="168" t="s">
        <v>759</v>
      </c>
      <c r="B20" s="153" t="s">
        <v>332</v>
      </c>
      <c r="C20" s="377">
        <v>389583</v>
      </c>
      <c r="D20" s="377">
        <v>0</v>
      </c>
      <c r="E20" s="377">
        <v>0</v>
      </c>
      <c r="F20" s="377">
        <v>0</v>
      </c>
    </row>
    <row r="21" spans="1:6" s="314" customFormat="1" x14ac:dyDescent="0.25">
      <c r="A21" s="168" t="s">
        <v>760</v>
      </c>
      <c r="B21" s="153" t="s">
        <v>332</v>
      </c>
      <c r="C21" s="377">
        <v>0</v>
      </c>
      <c r="D21" s="377">
        <v>0</v>
      </c>
      <c r="E21" s="377">
        <v>0</v>
      </c>
      <c r="F21" s="377">
        <v>0</v>
      </c>
    </row>
    <row r="22" spans="1:6" ht="25.5" x14ac:dyDescent="0.25">
      <c r="A22" s="158" t="s">
        <v>331</v>
      </c>
      <c r="B22" s="170" t="s">
        <v>332</v>
      </c>
      <c r="C22" s="378">
        <v>17781663</v>
      </c>
      <c r="D22" s="378">
        <v>68026305</v>
      </c>
      <c r="E22" s="378">
        <v>68026305</v>
      </c>
      <c r="F22" s="378">
        <f t="shared" ref="F22:F31" si="1">SUM(C22:E22)</f>
        <v>153834273</v>
      </c>
    </row>
    <row r="23" spans="1:6" x14ac:dyDescent="0.25">
      <c r="A23" s="153" t="s">
        <v>335</v>
      </c>
      <c r="B23" s="168" t="s">
        <v>336</v>
      </c>
      <c r="C23" s="379">
        <v>0</v>
      </c>
      <c r="D23" s="379">
        <v>0</v>
      </c>
      <c r="E23" s="379">
        <v>0</v>
      </c>
      <c r="F23" s="379">
        <f t="shared" si="1"/>
        <v>0</v>
      </c>
    </row>
    <row r="24" spans="1:6" x14ac:dyDescent="0.25">
      <c r="A24" s="153" t="s">
        <v>343</v>
      </c>
      <c r="B24" s="168" t="s">
        <v>344</v>
      </c>
      <c r="C24" s="379">
        <v>0</v>
      </c>
      <c r="D24" s="379">
        <v>0</v>
      </c>
      <c r="E24" s="379">
        <v>0</v>
      </c>
      <c r="F24" s="379">
        <f t="shared" si="1"/>
        <v>0</v>
      </c>
    </row>
    <row r="25" spans="1:6" x14ac:dyDescent="0.25">
      <c r="A25" s="158" t="s">
        <v>687</v>
      </c>
      <c r="B25" s="170" t="s">
        <v>346</v>
      </c>
      <c r="C25" s="378">
        <f>SUM(C23:C24)</f>
        <v>0</v>
      </c>
      <c r="D25" s="378">
        <f>SUM(D23:D24)</f>
        <v>0</v>
      </c>
      <c r="E25" s="378">
        <f>SUM(E23:E24)</f>
        <v>0</v>
      </c>
      <c r="F25" s="378">
        <f t="shared" si="1"/>
        <v>0</v>
      </c>
    </row>
    <row r="26" spans="1:6" ht="25.5" x14ac:dyDescent="0.25">
      <c r="A26" s="153" t="s">
        <v>429</v>
      </c>
      <c r="B26" s="168" t="s">
        <v>430</v>
      </c>
      <c r="C26" s="379">
        <v>0</v>
      </c>
      <c r="D26" s="379">
        <v>0</v>
      </c>
      <c r="E26" s="379">
        <v>0</v>
      </c>
      <c r="F26" s="379">
        <f t="shared" si="1"/>
        <v>0</v>
      </c>
    </row>
    <row r="27" spans="1:6" x14ac:dyDescent="0.25">
      <c r="A27" s="163" t="s">
        <v>432</v>
      </c>
      <c r="B27" s="168" t="s">
        <v>433</v>
      </c>
      <c r="C27" s="379">
        <v>0</v>
      </c>
      <c r="D27" s="379">
        <v>0</v>
      </c>
      <c r="E27" s="379">
        <v>0</v>
      </c>
      <c r="F27" s="379">
        <f t="shared" si="1"/>
        <v>0</v>
      </c>
    </row>
    <row r="28" spans="1:6" x14ac:dyDescent="0.25">
      <c r="A28" s="158" t="s">
        <v>685</v>
      </c>
      <c r="B28" s="170" t="s">
        <v>436</v>
      </c>
      <c r="C28" s="378">
        <f>SUM(C26:C27)</f>
        <v>0</v>
      </c>
      <c r="D28" s="378">
        <f>SUM(D26:D27)</f>
        <v>0</v>
      </c>
      <c r="E28" s="378">
        <f>SUM(E26:E27)</f>
        <v>0</v>
      </c>
      <c r="F28" s="378">
        <f t="shared" si="1"/>
        <v>0</v>
      </c>
    </row>
    <row r="29" spans="1:6" ht="25.5" x14ac:dyDescent="0.25">
      <c r="A29" s="153" t="s">
        <v>447</v>
      </c>
      <c r="B29" s="168" t="s">
        <v>448</v>
      </c>
      <c r="C29" s="379">
        <v>0</v>
      </c>
      <c r="D29" s="379">
        <v>0</v>
      </c>
      <c r="E29" s="379">
        <v>0</v>
      </c>
      <c r="F29" s="379">
        <f t="shared" si="1"/>
        <v>0</v>
      </c>
    </row>
    <row r="30" spans="1:6" x14ac:dyDescent="0.25">
      <c r="A30" s="163" t="s">
        <v>450</v>
      </c>
      <c r="B30" s="168" t="s">
        <v>451</v>
      </c>
      <c r="C30" s="379">
        <v>0</v>
      </c>
      <c r="D30" s="379">
        <v>0</v>
      </c>
      <c r="E30" s="379">
        <v>0</v>
      </c>
      <c r="F30" s="379">
        <f t="shared" si="1"/>
        <v>0</v>
      </c>
    </row>
    <row r="31" spans="1:6" x14ac:dyDescent="0.25">
      <c r="A31" s="158" t="s">
        <v>686</v>
      </c>
      <c r="B31" s="170" t="s">
        <v>454</v>
      </c>
      <c r="C31" s="378">
        <f>SUM(C29:C30)</f>
        <v>0</v>
      </c>
      <c r="D31" s="378">
        <f>SUM(D29:D30)</f>
        <v>0</v>
      </c>
      <c r="E31" s="378">
        <f>SUM(E29:E30)</f>
        <v>0</v>
      </c>
      <c r="F31" s="378">
        <f t="shared" si="1"/>
        <v>0</v>
      </c>
    </row>
    <row r="32" spans="1:6" x14ac:dyDescent="0.25">
      <c r="A32" s="141"/>
      <c r="B32" s="141"/>
      <c r="C32" s="243"/>
      <c r="D32" s="243"/>
      <c r="E32" s="243"/>
      <c r="F32" s="243"/>
    </row>
    <row r="33" spans="1:6" x14ac:dyDescent="0.25">
      <c r="A33" s="141"/>
      <c r="B33" s="141"/>
      <c r="C33" s="243"/>
      <c r="D33" s="243"/>
      <c r="E33" s="243"/>
      <c r="F33" s="243"/>
    </row>
    <row r="34" spans="1:6" x14ac:dyDescent="0.25">
      <c r="A34" s="141"/>
      <c r="B34" s="141"/>
      <c r="C34" s="243"/>
      <c r="D34" s="243"/>
      <c r="E34" s="243"/>
      <c r="F34" s="243"/>
    </row>
    <row r="35" spans="1:6" x14ac:dyDescent="0.25">
      <c r="A35" s="141"/>
      <c r="B35" s="141"/>
      <c r="C35" s="243"/>
      <c r="D35" s="243"/>
      <c r="E35" s="243"/>
      <c r="F35" s="243"/>
    </row>
    <row r="36" spans="1:6" x14ac:dyDescent="0.25">
      <c r="A36" s="141"/>
      <c r="B36" s="141"/>
      <c r="C36" s="243"/>
      <c r="D36" s="243"/>
      <c r="E36" s="243"/>
      <c r="F36" s="243"/>
    </row>
    <row r="37" spans="1:6" x14ac:dyDescent="0.25">
      <c r="A37" s="141"/>
      <c r="B37" s="141"/>
      <c r="C37" s="243"/>
      <c r="D37" s="243"/>
      <c r="E37" s="243"/>
      <c r="F37" s="243"/>
    </row>
    <row r="38" spans="1:6" x14ac:dyDescent="0.25">
      <c r="A38" s="141"/>
      <c r="B38" s="141"/>
      <c r="C38" s="243"/>
      <c r="D38" s="243"/>
      <c r="E38" s="243"/>
      <c r="F38" s="243"/>
    </row>
    <row r="39" spans="1:6" x14ac:dyDescent="0.25">
      <c r="A39" s="141"/>
      <c r="B39" s="141"/>
      <c r="C39" s="243"/>
      <c r="D39" s="243"/>
      <c r="E39" s="243"/>
      <c r="F39" s="243"/>
    </row>
    <row r="40" spans="1:6" x14ac:dyDescent="0.25">
      <c r="A40" s="141"/>
      <c r="B40" s="141"/>
      <c r="C40" s="243"/>
      <c r="D40" s="243"/>
      <c r="E40" s="243"/>
      <c r="F40" s="243"/>
    </row>
    <row r="41" spans="1:6" x14ac:dyDescent="0.25">
      <c r="A41" s="141"/>
      <c r="B41" s="141"/>
      <c r="C41" s="243"/>
      <c r="D41" s="243"/>
      <c r="E41" s="243"/>
      <c r="F41" s="243"/>
    </row>
    <row r="42" spans="1:6" x14ac:dyDescent="0.25">
      <c r="A42" s="141"/>
      <c r="B42" s="141"/>
      <c r="C42" s="243"/>
      <c r="D42" s="243"/>
      <c r="E42" s="243"/>
      <c r="F42" s="243"/>
    </row>
    <row r="43" spans="1:6" x14ac:dyDescent="0.25">
      <c r="A43" s="141"/>
      <c r="B43" s="141"/>
      <c r="C43" s="243"/>
      <c r="D43" s="243"/>
      <c r="E43" s="243"/>
      <c r="F43" s="243"/>
    </row>
    <row r="44" spans="1:6" x14ac:dyDescent="0.25">
      <c r="A44" s="141"/>
      <c r="B44" s="141"/>
      <c r="C44" s="243"/>
      <c r="D44" s="243"/>
      <c r="E44" s="243"/>
      <c r="F44" s="243"/>
    </row>
    <row r="45" spans="1:6" x14ac:dyDescent="0.25">
      <c r="A45" s="141"/>
      <c r="B45" s="141"/>
      <c r="C45" s="243"/>
      <c r="D45" s="243"/>
      <c r="E45" s="243"/>
      <c r="F45" s="243"/>
    </row>
    <row r="46" spans="1:6" x14ac:dyDescent="0.25">
      <c r="A46" s="141"/>
      <c r="B46" s="141"/>
      <c r="C46" s="243"/>
      <c r="D46" s="243"/>
      <c r="E46" s="243"/>
      <c r="F46" s="243"/>
    </row>
    <row r="47" spans="1:6" x14ac:dyDescent="0.25">
      <c r="A47" s="141"/>
      <c r="B47" s="141"/>
      <c r="C47" s="243"/>
      <c r="D47" s="243"/>
      <c r="E47" s="243"/>
      <c r="F47" s="243"/>
    </row>
    <row r="48" spans="1:6" x14ac:dyDescent="0.25">
      <c r="A48" s="141"/>
      <c r="B48" s="141"/>
      <c r="C48" s="243"/>
      <c r="D48" s="243"/>
      <c r="E48" s="243"/>
      <c r="F48" s="243"/>
    </row>
    <row r="49" spans="1:6" x14ac:dyDescent="0.25">
      <c r="A49" s="141"/>
      <c r="B49" s="141"/>
      <c r="C49" s="243"/>
      <c r="D49" s="243"/>
      <c r="E49" s="243"/>
      <c r="F49" s="243"/>
    </row>
    <row r="50" spans="1:6" x14ac:dyDescent="0.25">
      <c r="A50" s="141"/>
      <c r="B50" s="141"/>
      <c r="C50" s="243"/>
      <c r="D50" s="243"/>
      <c r="E50" s="243"/>
      <c r="F50" s="243"/>
    </row>
    <row r="51" spans="1:6" x14ac:dyDescent="0.25">
      <c r="A51" s="141"/>
      <c r="B51" s="141"/>
      <c r="C51" s="243"/>
      <c r="D51" s="243"/>
      <c r="E51" s="243"/>
      <c r="F51" s="243"/>
    </row>
    <row r="52" spans="1:6" x14ac:dyDescent="0.25">
      <c r="A52" s="141"/>
      <c r="B52" s="141"/>
      <c r="C52" s="243"/>
      <c r="D52" s="243"/>
      <c r="E52" s="243"/>
      <c r="F52" s="243"/>
    </row>
    <row r="53" spans="1:6" x14ac:dyDescent="0.25">
      <c r="A53" s="141"/>
      <c r="B53" s="141"/>
      <c r="C53" s="243"/>
      <c r="D53" s="243"/>
      <c r="E53" s="243"/>
      <c r="F53" s="243"/>
    </row>
    <row r="54" spans="1:6" x14ac:dyDescent="0.25">
      <c r="A54" s="141"/>
      <c r="B54" s="141"/>
      <c r="C54" s="243"/>
      <c r="D54" s="243"/>
      <c r="E54" s="243"/>
      <c r="F54" s="243"/>
    </row>
    <row r="55" spans="1:6" x14ac:dyDescent="0.25">
      <c r="A55" s="141"/>
      <c r="B55" s="141"/>
      <c r="C55" s="243"/>
      <c r="D55" s="243"/>
      <c r="E55" s="243"/>
      <c r="F55" s="243"/>
    </row>
    <row r="56" spans="1:6" x14ac:dyDescent="0.25">
      <c r="A56" s="141"/>
      <c r="B56" s="141"/>
      <c r="C56" s="243"/>
      <c r="D56" s="243"/>
      <c r="E56" s="243"/>
      <c r="F56" s="243"/>
    </row>
    <row r="57" spans="1:6" x14ac:dyDescent="0.25">
      <c r="A57" s="141"/>
      <c r="B57" s="141"/>
      <c r="C57" s="243"/>
      <c r="D57" s="243"/>
      <c r="E57" s="243"/>
      <c r="F57" s="243"/>
    </row>
    <row r="58" spans="1:6" x14ac:dyDescent="0.25">
      <c r="A58" s="141"/>
      <c r="B58" s="141"/>
      <c r="C58" s="243"/>
      <c r="D58" s="243"/>
      <c r="E58" s="243"/>
      <c r="F58" s="243"/>
    </row>
    <row r="59" spans="1:6" x14ac:dyDescent="0.25">
      <c r="A59" s="141"/>
      <c r="B59" s="141"/>
      <c r="C59" s="243"/>
      <c r="D59" s="243"/>
      <c r="E59" s="243"/>
      <c r="F59" s="243"/>
    </row>
    <row r="60" spans="1:6" x14ac:dyDescent="0.25">
      <c r="A60" s="141"/>
      <c r="B60" s="141"/>
      <c r="C60" s="243"/>
      <c r="D60" s="243"/>
      <c r="E60" s="243"/>
      <c r="F60" s="243"/>
    </row>
    <row r="61" spans="1:6" x14ac:dyDescent="0.25">
      <c r="A61" s="141"/>
      <c r="B61" s="141"/>
      <c r="C61" s="243"/>
      <c r="D61" s="243"/>
      <c r="E61" s="243"/>
      <c r="F61" s="243"/>
    </row>
    <row r="62" spans="1:6" x14ac:dyDescent="0.25">
      <c r="A62" s="141"/>
      <c r="B62" s="141"/>
      <c r="C62" s="243"/>
      <c r="D62" s="243"/>
      <c r="E62" s="243"/>
      <c r="F62" s="243"/>
    </row>
    <row r="63" spans="1:6" x14ac:dyDescent="0.25">
      <c r="A63" s="141"/>
      <c r="B63" s="141"/>
      <c r="C63" s="243"/>
      <c r="D63" s="243"/>
      <c r="E63" s="243"/>
      <c r="F63" s="243"/>
    </row>
    <row r="64" spans="1:6" x14ac:dyDescent="0.25">
      <c r="A64" s="141"/>
      <c r="B64" s="141"/>
      <c r="C64" s="243"/>
      <c r="D64" s="243"/>
      <c r="E64" s="243"/>
      <c r="F64" s="243"/>
    </row>
    <row r="65" spans="1:6" x14ac:dyDescent="0.25">
      <c r="A65" s="141"/>
      <c r="B65" s="141"/>
      <c r="C65" s="243"/>
      <c r="D65" s="243"/>
      <c r="E65" s="243"/>
      <c r="F65" s="243"/>
    </row>
    <row r="66" spans="1:6" x14ac:dyDescent="0.25">
      <c r="A66" s="141"/>
      <c r="B66" s="141"/>
      <c r="C66" s="243"/>
      <c r="D66" s="243"/>
      <c r="E66" s="243"/>
      <c r="F66" s="243"/>
    </row>
    <row r="67" spans="1:6" x14ac:dyDescent="0.25">
      <c r="C67" s="92"/>
      <c r="D67" s="92"/>
      <c r="E67" s="92"/>
      <c r="F67" s="92"/>
    </row>
    <row r="68" spans="1:6" x14ac:dyDescent="0.25">
      <c r="C68" s="92"/>
      <c r="D68" s="92"/>
      <c r="E68" s="92"/>
      <c r="F68" s="92"/>
    </row>
    <row r="69" spans="1:6" x14ac:dyDescent="0.25">
      <c r="C69" s="92"/>
      <c r="D69" s="92"/>
      <c r="E69" s="92"/>
      <c r="F69" s="92"/>
    </row>
    <row r="70" spans="1:6" x14ac:dyDescent="0.25">
      <c r="C70" s="92"/>
      <c r="D70" s="92"/>
      <c r="E70" s="92"/>
      <c r="F70" s="92"/>
    </row>
    <row r="71" spans="1:6" x14ac:dyDescent="0.25">
      <c r="C71" s="92"/>
      <c r="D71" s="92"/>
      <c r="E71" s="92"/>
      <c r="F71" s="92"/>
    </row>
    <row r="72" spans="1:6" x14ac:dyDescent="0.25">
      <c r="C72" s="92"/>
      <c r="D72" s="92"/>
      <c r="E72" s="92"/>
      <c r="F72" s="92"/>
    </row>
    <row r="73" spans="1:6" x14ac:dyDescent="0.25">
      <c r="C73" s="92"/>
      <c r="D73" s="92"/>
      <c r="E73" s="92"/>
      <c r="F73" s="92"/>
    </row>
    <row r="74" spans="1:6" x14ac:dyDescent="0.25">
      <c r="C74" s="92"/>
      <c r="D74" s="92"/>
      <c r="E74" s="92"/>
      <c r="F74" s="92"/>
    </row>
    <row r="75" spans="1:6" x14ac:dyDescent="0.25">
      <c r="C75" s="92"/>
      <c r="D75" s="92"/>
      <c r="E75" s="92"/>
      <c r="F75" s="92"/>
    </row>
    <row r="76" spans="1:6" x14ac:dyDescent="0.25">
      <c r="C76" s="92"/>
      <c r="D76" s="92"/>
      <c r="E76" s="92"/>
      <c r="F76" s="92"/>
    </row>
    <row r="77" spans="1:6" x14ac:dyDescent="0.25">
      <c r="C77" s="92"/>
      <c r="D77" s="92"/>
      <c r="E77" s="92"/>
      <c r="F77" s="92"/>
    </row>
    <row r="78" spans="1:6" x14ac:dyDescent="0.25">
      <c r="C78" s="92"/>
      <c r="D78" s="92"/>
      <c r="E78" s="92"/>
      <c r="F78" s="92"/>
    </row>
    <row r="79" spans="1:6" x14ac:dyDescent="0.25">
      <c r="C79" s="92"/>
      <c r="D79" s="92"/>
      <c r="E79" s="92"/>
      <c r="F79" s="92"/>
    </row>
    <row r="80" spans="1:6" x14ac:dyDescent="0.25">
      <c r="C80" s="92"/>
      <c r="D80" s="92"/>
      <c r="E80" s="92"/>
      <c r="F80" s="92"/>
    </row>
    <row r="81" spans="3:6" x14ac:dyDescent="0.25">
      <c r="C81" s="92"/>
      <c r="D81" s="92"/>
      <c r="E81" s="92"/>
      <c r="F81" s="92"/>
    </row>
    <row r="82" spans="3:6" x14ac:dyDescent="0.25">
      <c r="C82" s="92"/>
      <c r="D82" s="92"/>
      <c r="E82" s="92"/>
      <c r="F82" s="92"/>
    </row>
    <row r="83" spans="3:6" x14ac:dyDescent="0.25">
      <c r="C83" s="92"/>
      <c r="D83" s="92"/>
      <c r="E83" s="92"/>
      <c r="F83" s="92"/>
    </row>
    <row r="84" spans="3:6" x14ac:dyDescent="0.25">
      <c r="C84" s="92"/>
      <c r="D84" s="92"/>
      <c r="E84" s="92"/>
      <c r="F84" s="92"/>
    </row>
    <row r="85" spans="3:6" x14ac:dyDescent="0.25">
      <c r="C85" s="92"/>
      <c r="D85" s="92"/>
      <c r="E85" s="92"/>
      <c r="F85" s="92"/>
    </row>
    <row r="86" spans="3:6" x14ac:dyDescent="0.25">
      <c r="C86" s="92"/>
      <c r="D86" s="92"/>
      <c r="E86" s="92"/>
      <c r="F86" s="92"/>
    </row>
    <row r="87" spans="3:6" x14ac:dyDescent="0.25">
      <c r="C87" s="92"/>
      <c r="D87" s="92"/>
      <c r="E87" s="92"/>
      <c r="F87" s="92"/>
    </row>
    <row r="88" spans="3:6" x14ac:dyDescent="0.25">
      <c r="C88" s="92"/>
      <c r="D88" s="92"/>
      <c r="E88" s="92"/>
      <c r="F88" s="92"/>
    </row>
    <row r="89" spans="3:6" x14ac:dyDescent="0.25">
      <c r="C89" s="92"/>
      <c r="D89" s="92"/>
      <c r="E89" s="92"/>
      <c r="F89" s="92"/>
    </row>
    <row r="90" spans="3:6" x14ac:dyDescent="0.25">
      <c r="C90" s="92"/>
      <c r="D90" s="92"/>
      <c r="E90" s="92"/>
      <c r="F90" s="92"/>
    </row>
    <row r="91" spans="3:6" x14ac:dyDescent="0.25">
      <c r="C91" s="92"/>
      <c r="D91" s="92"/>
      <c r="E91" s="92"/>
      <c r="F91" s="92"/>
    </row>
    <row r="92" spans="3:6" x14ac:dyDescent="0.25">
      <c r="C92" s="92"/>
      <c r="D92" s="92"/>
      <c r="E92" s="92"/>
      <c r="F92" s="92"/>
    </row>
    <row r="93" spans="3:6" x14ac:dyDescent="0.25">
      <c r="C93" s="92"/>
      <c r="D93" s="92"/>
      <c r="E93" s="92"/>
      <c r="F93" s="92"/>
    </row>
    <row r="94" spans="3:6" x14ac:dyDescent="0.25">
      <c r="C94" s="92"/>
      <c r="D94" s="92"/>
      <c r="E94" s="92"/>
      <c r="F94" s="92"/>
    </row>
    <row r="95" spans="3:6" x14ac:dyDescent="0.25">
      <c r="C95" s="92"/>
      <c r="D95" s="92"/>
      <c r="E95" s="92"/>
      <c r="F95" s="92"/>
    </row>
    <row r="96" spans="3:6" x14ac:dyDescent="0.25">
      <c r="C96" s="92"/>
      <c r="D96" s="92"/>
      <c r="E96" s="92"/>
      <c r="F96" s="92"/>
    </row>
    <row r="97" spans="3:6" x14ac:dyDescent="0.25">
      <c r="C97" s="92"/>
      <c r="D97" s="92"/>
      <c r="E97" s="92"/>
      <c r="F97" s="92"/>
    </row>
    <row r="98" spans="3:6" x14ac:dyDescent="0.25">
      <c r="C98" s="92"/>
      <c r="D98" s="92"/>
      <c r="E98" s="92"/>
      <c r="F98" s="92"/>
    </row>
    <row r="99" spans="3:6" x14ac:dyDescent="0.25">
      <c r="C99" s="92"/>
      <c r="D99" s="92"/>
      <c r="E99" s="92"/>
      <c r="F99" s="92"/>
    </row>
    <row r="100" spans="3:6" x14ac:dyDescent="0.25">
      <c r="C100" s="92"/>
      <c r="D100" s="92"/>
      <c r="E100" s="92"/>
      <c r="F100" s="92"/>
    </row>
    <row r="101" spans="3:6" x14ac:dyDescent="0.25">
      <c r="C101" s="92"/>
      <c r="D101" s="92"/>
      <c r="E101" s="92"/>
      <c r="F101" s="92"/>
    </row>
    <row r="102" spans="3:6" x14ac:dyDescent="0.25">
      <c r="C102" s="92"/>
      <c r="D102" s="92"/>
      <c r="E102" s="92"/>
      <c r="F102" s="92"/>
    </row>
    <row r="103" spans="3:6" x14ac:dyDescent="0.25">
      <c r="C103" s="92"/>
      <c r="D103" s="92"/>
      <c r="E103" s="92"/>
      <c r="F103" s="92"/>
    </row>
    <row r="104" spans="3:6" x14ac:dyDescent="0.25">
      <c r="C104" s="92"/>
      <c r="D104" s="92"/>
      <c r="E104" s="92"/>
      <c r="F104" s="92"/>
    </row>
    <row r="105" spans="3:6" x14ac:dyDescent="0.25">
      <c r="C105" s="92"/>
      <c r="D105" s="92"/>
      <c r="E105" s="92"/>
      <c r="F105" s="92"/>
    </row>
    <row r="106" spans="3:6" x14ac:dyDescent="0.25">
      <c r="C106" s="92"/>
      <c r="D106" s="92"/>
      <c r="E106" s="92"/>
      <c r="F106" s="92"/>
    </row>
    <row r="107" spans="3:6" x14ac:dyDescent="0.25">
      <c r="C107" s="92"/>
      <c r="D107" s="92"/>
      <c r="E107" s="92"/>
      <c r="F107" s="92"/>
    </row>
    <row r="108" spans="3:6" x14ac:dyDescent="0.25">
      <c r="C108" s="92"/>
      <c r="D108" s="92"/>
      <c r="E108" s="92"/>
      <c r="F108" s="92"/>
    </row>
    <row r="109" spans="3:6" x14ac:dyDescent="0.25">
      <c r="C109" s="92"/>
      <c r="D109" s="92"/>
      <c r="E109" s="92"/>
      <c r="F109" s="92"/>
    </row>
    <row r="110" spans="3:6" x14ac:dyDescent="0.25">
      <c r="C110" s="92"/>
      <c r="D110" s="92"/>
      <c r="E110" s="92"/>
      <c r="F110" s="92"/>
    </row>
    <row r="111" spans="3:6" x14ac:dyDescent="0.25">
      <c r="C111" s="92"/>
      <c r="D111" s="92"/>
      <c r="E111" s="92"/>
      <c r="F111" s="92"/>
    </row>
    <row r="112" spans="3:6" x14ac:dyDescent="0.25">
      <c r="C112" s="92"/>
      <c r="D112" s="92"/>
      <c r="E112" s="92"/>
      <c r="F112" s="92"/>
    </row>
    <row r="113" spans="3:6" x14ac:dyDescent="0.25">
      <c r="C113" s="92"/>
      <c r="D113" s="92"/>
      <c r="E113" s="92"/>
      <c r="F113" s="92"/>
    </row>
    <row r="114" spans="3:6" x14ac:dyDescent="0.25">
      <c r="C114" s="92"/>
      <c r="D114" s="92"/>
      <c r="E114" s="92"/>
      <c r="F114" s="92"/>
    </row>
    <row r="115" spans="3:6" x14ac:dyDescent="0.25">
      <c r="C115" s="92"/>
      <c r="D115" s="92"/>
      <c r="E115" s="92"/>
      <c r="F115" s="92"/>
    </row>
    <row r="116" spans="3:6" x14ac:dyDescent="0.25">
      <c r="C116" s="92"/>
      <c r="D116" s="92"/>
      <c r="E116" s="92"/>
      <c r="F116" s="92"/>
    </row>
    <row r="117" spans="3:6" x14ac:dyDescent="0.25">
      <c r="C117" s="92"/>
      <c r="D117" s="92"/>
      <c r="E117" s="92"/>
      <c r="F117" s="92"/>
    </row>
    <row r="118" spans="3:6" x14ac:dyDescent="0.25">
      <c r="C118" s="92"/>
      <c r="D118" s="92"/>
      <c r="E118" s="92"/>
      <c r="F118" s="92"/>
    </row>
    <row r="119" spans="3:6" x14ac:dyDescent="0.25">
      <c r="C119" s="92"/>
      <c r="D119" s="92"/>
      <c r="E119" s="92"/>
      <c r="F119" s="92"/>
    </row>
    <row r="120" spans="3:6" x14ac:dyDescent="0.25">
      <c r="C120" s="92"/>
      <c r="D120" s="92"/>
      <c r="E120" s="92"/>
      <c r="F120" s="92"/>
    </row>
    <row r="121" spans="3:6" x14ac:dyDescent="0.25">
      <c r="C121" s="92"/>
      <c r="D121" s="92"/>
      <c r="E121" s="92"/>
      <c r="F121" s="92"/>
    </row>
    <row r="122" spans="3:6" x14ac:dyDescent="0.25">
      <c r="C122" s="92"/>
      <c r="D122" s="92"/>
      <c r="E122" s="92"/>
      <c r="F122" s="92"/>
    </row>
    <row r="123" spans="3:6" x14ac:dyDescent="0.25">
      <c r="C123" s="92"/>
      <c r="D123" s="92"/>
      <c r="E123" s="92"/>
      <c r="F123" s="92"/>
    </row>
    <row r="124" spans="3:6" x14ac:dyDescent="0.25">
      <c r="C124" s="92"/>
      <c r="D124" s="92"/>
      <c r="E124" s="92"/>
      <c r="F124" s="92"/>
    </row>
    <row r="125" spans="3:6" x14ac:dyDescent="0.25">
      <c r="C125" s="92"/>
      <c r="D125" s="92"/>
      <c r="E125" s="92"/>
      <c r="F125" s="92"/>
    </row>
    <row r="126" spans="3:6" x14ac:dyDescent="0.25">
      <c r="C126" s="92"/>
      <c r="D126" s="92"/>
      <c r="E126" s="92"/>
      <c r="F126" s="92"/>
    </row>
    <row r="127" spans="3:6" x14ac:dyDescent="0.25">
      <c r="C127" s="92"/>
      <c r="D127" s="92"/>
      <c r="E127" s="92"/>
      <c r="F127" s="92"/>
    </row>
    <row r="128" spans="3:6" x14ac:dyDescent="0.25">
      <c r="C128" s="92"/>
      <c r="D128" s="92"/>
      <c r="E128" s="92"/>
      <c r="F128" s="92"/>
    </row>
    <row r="129" spans="3:6" x14ac:dyDescent="0.25">
      <c r="C129" s="92"/>
      <c r="D129" s="92"/>
      <c r="E129" s="92"/>
      <c r="F129" s="92"/>
    </row>
    <row r="130" spans="3:6" x14ac:dyDescent="0.25">
      <c r="C130" s="92"/>
      <c r="D130" s="92"/>
      <c r="E130" s="92"/>
      <c r="F130" s="92"/>
    </row>
    <row r="131" spans="3:6" x14ac:dyDescent="0.25">
      <c r="C131" s="92"/>
      <c r="D131" s="92"/>
      <c r="E131" s="92"/>
      <c r="F131" s="92"/>
    </row>
    <row r="132" spans="3:6" x14ac:dyDescent="0.25">
      <c r="C132" s="92"/>
      <c r="D132" s="92"/>
      <c r="E132" s="92"/>
      <c r="F132" s="92"/>
    </row>
    <row r="133" spans="3:6" x14ac:dyDescent="0.25">
      <c r="C133" s="92"/>
      <c r="D133" s="92"/>
      <c r="E133" s="92"/>
      <c r="F133" s="92"/>
    </row>
    <row r="134" spans="3:6" x14ac:dyDescent="0.25">
      <c r="C134" s="92"/>
      <c r="D134" s="92"/>
      <c r="E134" s="92"/>
      <c r="F134" s="92"/>
    </row>
    <row r="135" spans="3:6" x14ac:dyDescent="0.25">
      <c r="C135" s="92"/>
      <c r="D135" s="92"/>
      <c r="E135" s="92"/>
      <c r="F135" s="92"/>
    </row>
    <row r="136" spans="3:6" x14ac:dyDescent="0.25">
      <c r="C136" s="92"/>
      <c r="D136" s="92"/>
      <c r="E136" s="92"/>
      <c r="F136" s="92"/>
    </row>
    <row r="137" spans="3:6" x14ac:dyDescent="0.25">
      <c r="C137" s="92"/>
      <c r="D137" s="92"/>
      <c r="E137" s="92"/>
      <c r="F137" s="92"/>
    </row>
    <row r="138" spans="3:6" x14ac:dyDescent="0.25">
      <c r="C138" s="92"/>
      <c r="D138" s="92"/>
      <c r="E138" s="92"/>
      <c r="F138" s="92"/>
    </row>
    <row r="139" spans="3:6" x14ac:dyDescent="0.25">
      <c r="C139" s="92"/>
      <c r="D139" s="92"/>
      <c r="E139" s="92"/>
      <c r="F139" s="92"/>
    </row>
    <row r="140" spans="3:6" x14ac:dyDescent="0.25">
      <c r="C140" s="92"/>
      <c r="D140" s="92"/>
      <c r="E140" s="92"/>
      <c r="F140" s="92"/>
    </row>
    <row r="141" spans="3:6" x14ac:dyDescent="0.25">
      <c r="C141" s="92"/>
      <c r="D141" s="92"/>
      <c r="E141" s="92"/>
      <c r="F141" s="92"/>
    </row>
    <row r="142" spans="3:6" x14ac:dyDescent="0.25">
      <c r="C142" s="92"/>
      <c r="D142" s="92"/>
      <c r="E142" s="92"/>
      <c r="F142" s="92"/>
    </row>
    <row r="143" spans="3:6" x14ac:dyDescent="0.25">
      <c r="C143" s="92"/>
      <c r="D143" s="92"/>
      <c r="E143" s="92"/>
      <c r="F143" s="92"/>
    </row>
    <row r="144" spans="3:6" x14ac:dyDescent="0.25">
      <c r="C144" s="92"/>
      <c r="D144" s="92"/>
      <c r="E144" s="92"/>
      <c r="F144" s="92"/>
    </row>
    <row r="145" spans="3:6" x14ac:dyDescent="0.25">
      <c r="C145" s="92"/>
      <c r="D145" s="92"/>
      <c r="E145" s="92"/>
      <c r="F145" s="92"/>
    </row>
    <row r="146" spans="3:6" x14ac:dyDescent="0.25">
      <c r="C146" s="92"/>
      <c r="D146" s="92"/>
      <c r="E146" s="92"/>
      <c r="F146" s="92"/>
    </row>
    <row r="147" spans="3:6" x14ac:dyDescent="0.25">
      <c r="C147" s="92"/>
      <c r="D147" s="92"/>
      <c r="E147" s="92"/>
      <c r="F147" s="92"/>
    </row>
    <row r="148" spans="3:6" x14ac:dyDescent="0.25">
      <c r="C148" s="92"/>
      <c r="D148" s="92"/>
      <c r="E148" s="92"/>
      <c r="F148" s="92"/>
    </row>
    <row r="149" spans="3:6" x14ac:dyDescent="0.25">
      <c r="C149" s="92"/>
      <c r="D149" s="92"/>
      <c r="E149" s="92"/>
      <c r="F149" s="92"/>
    </row>
    <row r="150" spans="3:6" x14ac:dyDescent="0.25">
      <c r="C150" s="92"/>
      <c r="D150" s="92"/>
      <c r="E150" s="92"/>
      <c r="F150" s="92"/>
    </row>
    <row r="151" spans="3:6" x14ac:dyDescent="0.25">
      <c r="C151" s="120"/>
      <c r="D151" s="120"/>
      <c r="E151" s="120"/>
      <c r="F151" s="120"/>
    </row>
    <row r="152" spans="3:6" x14ac:dyDescent="0.25">
      <c r="C152" s="120"/>
      <c r="D152" s="120"/>
      <c r="E152" s="120"/>
      <c r="F152" s="120"/>
    </row>
    <row r="153" spans="3:6" x14ac:dyDescent="0.25">
      <c r="C153" s="120"/>
      <c r="D153" s="120"/>
      <c r="E153" s="120"/>
      <c r="F153" s="120"/>
    </row>
    <row r="154" spans="3:6" x14ac:dyDescent="0.25">
      <c r="C154" s="120"/>
      <c r="D154" s="120"/>
      <c r="E154" s="120"/>
      <c r="F154" s="120"/>
    </row>
    <row r="155" spans="3:6" x14ac:dyDescent="0.25">
      <c r="C155" s="120"/>
      <c r="D155" s="120"/>
      <c r="E155" s="120"/>
      <c r="F155" s="120"/>
    </row>
    <row r="156" spans="3:6" x14ac:dyDescent="0.25">
      <c r="C156" s="120"/>
      <c r="D156" s="120"/>
      <c r="E156" s="120"/>
      <c r="F156" s="120"/>
    </row>
    <row r="157" spans="3:6" x14ac:dyDescent="0.25">
      <c r="C157" s="120"/>
      <c r="D157" s="120"/>
      <c r="E157" s="120"/>
      <c r="F157" s="120"/>
    </row>
    <row r="158" spans="3:6" x14ac:dyDescent="0.25">
      <c r="C158" s="120"/>
      <c r="D158" s="120"/>
      <c r="E158" s="120"/>
      <c r="F158" s="120"/>
    </row>
    <row r="159" spans="3:6" x14ac:dyDescent="0.25">
      <c r="C159" s="120"/>
      <c r="D159" s="120"/>
      <c r="E159" s="120"/>
      <c r="F159" s="120"/>
    </row>
    <row r="160" spans="3:6" x14ac:dyDescent="0.25">
      <c r="C160" s="120"/>
      <c r="D160" s="120"/>
      <c r="E160" s="120"/>
      <c r="F160" s="120"/>
    </row>
    <row r="161" spans="3:6" x14ac:dyDescent="0.25">
      <c r="C161" s="120"/>
      <c r="D161" s="120"/>
      <c r="E161" s="120"/>
      <c r="F161" s="120"/>
    </row>
    <row r="162" spans="3:6" x14ac:dyDescent="0.25">
      <c r="C162" s="120"/>
      <c r="D162" s="120"/>
      <c r="E162" s="120"/>
      <c r="F162" s="120"/>
    </row>
    <row r="163" spans="3:6" x14ac:dyDescent="0.25">
      <c r="C163" s="120"/>
      <c r="D163" s="120"/>
      <c r="E163" s="120"/>
      <c r="F163" s="120"/>
    </row>
    <row r="164" spans="3:6" x14ac:dyDescent="0.25">
      <c r="C164" s="120"/>
      <c r="D164" s="120"/>
      <c r="E164" s="120"/>
      <c r="F164" s="120"/>
    </row>
    <row r="165" spans="3:6" x14ac:dyDescent="0.25">
      <c r="C165" s="120"/>
      <c r="D165" s="120"/>
      <c r="E165" s="120"/>
      <c r="F165" s="120"/>
    </row>
    <row r="166" spans="3:6" x14ac:dyDescent="0.25">
      <c r="C166" s="120"/>
      <c r="D166" s="120"/>
      <c r="E166" s="120"/>
      <c r="F166" s="120"/>
    </row>
    <row r="167" spans="3:6" x14ac:dyDescent="0.25">
      <c r="C167" s="120"/>
      <c r="D167" s="120"/>
      <c r="E167" s="120"/>
      <c r="F167" s="120"/>
    </row>
    <row r="168" spans="3:6" x14ac:dyDescent="0.25">
      <c r="C168" s="120"/>
      <c r="D168" s="120"/>
      <c r="E168" s="120"/>
      <c r="F168" s="120"/>
    </row>
    <row r="169" spans="3:6" x14ac:dyDescent="0.25">
      <c r="C169" s="120"/>
      <c r="D169" s="120"/>
      <c r="E169" s="120"/>
      <c r="F169" s="120"/>
    </row>
    <row r="170" spans="3:6" x14ac:dyDescent="0.25">
      <c r="C170" s="120"/>
      <c r="D170" s="120"/>
      <c r="E170" s="120"/>
      <c r="F170" s="120"/>
    </row>
    <row r="171" spans="3:6" x14ac:dyDescent="0.25">
      <c r="C171" s="120"/>
      <c r="D171" s="120"/>
      <c r="E171" s="120"/>
      <c r="F171" s="120"/>
    </row>
    <row r="172" spans="3:6" x14ac:dyDescent="0.25">
      <c r="C172" s="120"/>
      <c r="D172" s="120"/>
      <c r="E172" s="120"/>
      <c r="F172" s="120"/>
    </row>
    <row r="173" spans="3:6" x14ac:dyDescent="0.25">
      <c r="C173" s="120"/>
      <c r="D173" s="120"/>
      <c r="E173" s="120"/>
      <c r="F173" s="120"/>
    </row>
    <row r="174" spans="3:6" x14ac:dyDescent="0.25">
      <c r="C174" s="120"/>
      <c r="D174" s="120"/>
      <c r="E174" s="120"/>
      <c r="F174" s="120"/>
    </row>
    <row r="175" spans="3:6" x14ac:dyDescent="0.25">
      <c r="C175" s="120"/>
      <c r="D175" s="120"/>
      <c r="E175" s="120"/>
      <c r="F175" s="120"/>
    </row>
    <row r="176" spans="3:6" x14ac:dyDescent="0.25">
      <c r="C176" s="120"/>
      <c r="D176" s="120"/>
      <c r="E176" s="120"/>
      <c r="F176" s="120"/>
    </row>
    <row r="177" spans="3:6" x14ac:dyDescent="0.25">
      <c r="C177" s="120"/>
      <c r="D177" s="120"/>
      <c r="E177" s="120"/>
      <c r="F177" s="120"/>
    </row>
    <row r="178" spans="3:6" x14ac:dyDescent="0.25">
      <c r="C178" s="120"/>
      <c r="D178" s="120"/>
      <c r="E178" s="120"/>
      <c r="F178" s="120"/>
    </row>
    <row r="179" spans="3:6" x14ac:dyDescent="0.25">
      <c r="C179" s="120"/>
      <c r="D179" s="120"/>
      <c r="E179" s="120"/>
      <c r="F179" s="120"/>
    </row>
    <row r="180" spans="3:6" x14ac:dyDescent="0.25">
      <c r="C180" s="120"/>
      <c r="D180" s="120"/>
      <c r="E180" s="120"/>
      <c r="F180" s="120"/>
    </row>
    <row r="181" spans="3:6" x14ac:dyDescent="0.25">
      <c r="C181" s="120"/>
      <c r="D181" s="120"/>
      <c r="E181" s="120"/>
      <c r="F181" s="120"/>
    </row>
    <row r="182" spans="3:6" x14ac:dyDescent="0.25">
      <c r="C182" s="120"/>
      <c r="D182" s="120"/>
      <c r="E182" s="120"/>
      <c r="F182" s="120"/>
    </row>
    <row r="183" spans="3:6" x14ac:dyDescent="0.25">
      <c r="C183" s="120"/>
      <c r="D183" s="120"/>
      <c r="E183" s="120"/>
      <c r="F183" s="120"/>
    </row>
    <row r="184" spans="3:6" x14ac:dyDescent="0.25">
      <c r="C184" s="120"/>
      <c r="D184" s="120"/>
      <c r="E184" s="120"/>
      <c r="F184" s="120"/>
    </row>
    <row r="185" spans="3:6" x14ac:dyDescent="0.25">
      <c r="C185" s="120"/>
      <c r="D185" s="120"/>
      <c r="E185" s="120"/>
      <c r="F185" s="120"/>
    </row>
    <row r="186" spans="3:6" x14ac:dyDescent="0.25">
      <c r="C186" s="120"/>
      <c r="D186" s="120"/>
      <c r="E186" s="120"/>
      <c r="F186" s="120"/>
    </row>
    <row r="187" spans="3:6" x14ac:dyDescent="0.25">
      <c r="C187" s="120"/>
      <c r="D187" s="120"/>
      <c r="E187" s="120"/>
      <c r="F187" s="120"/>
    </row>
    <row r="188" spans="3:6" x14ac:dyDescent="0.25">
      <c r="C188" s="120"/>
      <c r="D188" s="120"/>
      <c r="E188" s="120"/>
      <c r="F188" s="120"/>
    </row>
    <row r="189" spans="3:6" x14ac:dyDescent="0.25">
      <c r="C189" s="120"/>
      <c r="D189" s="120"/>
      <c r="E189" s="120"/>
      <c r="F189" s="120"/>
    </row>
    <row r="190" spans="3:6" x14ac:dyDescent="0.25">
      <c r="C190" s="120"/>
      <c r="D190" s="120"/>
      <c r="E190" s="120"/>
      <c r="F190" s="120"/>
    </row>
    <row r="191" spans="3:6" x14ac:dyDescent="0.25">
      <c r="C191" s="120"/>
      <c r="D191" s="120"/>
      <c r="E191" s="120"/>
      <c r="F191" s="120"/>
    </row>
    <row r="192" spans="3:6" x14ac:dyDescent="0.25">
      <c r="C192" s="120"/>
      <c r="D192" s="120"/>
      <c r="E192" s="120"/>
      <c r="F192" s="120"/>
    </row>
    <row r="193" spans="3:6" x14ac:dyDescent="0.25">
      <c r="C193" s="120"/>
      <c r="D193" s="120"/>
      <c r="E193" s="120"/>
      <c r="F193" s="120"/>
    </row>
    <row r="194" spans="3:6" x14ac:dyDescent="0.25">
      <c r="C194" s="120"/>
      <c r="D194" s="120"/>
      <c r="E194" s="120"/>
      <c r="F194" s="120"/>
    </row>
    <row r="195" spans="3:6" x14ac:dyDescent="0.25">
      <c r="C195" s="120"/>
      <c r="D195" s="120"/>
      <c r="E195" s="120"/>
      <c r="F195" s="120"/>
    </row>
    <row r="196" spans="3:6" x14ac:dyDescent="0.25">
      <c r="C196" s="120"/>
      <c r="D196" s="120"/>
      <c r="E196" s="120"/>
      <c r="F196" s="120"/>
    </row>
    <row r="197" spans="3:6" x14ac:dyDescent="0.25">
      <c r="C197" s="120"/>
      <c r="D197" s="120"/>
      <c r="E197" s="120"/>
      <c r="F197" s="120"/>
    </row>
    <row r="198" spans="3:6" x14ac:dyDescent="0.25">
      <c r="C198" s="120"/>
      <c r="D198" s="120"/>
      <c r="E198" s="120"/>
      <c r="F198" s="120"/>
    </row>
    <row r="199" spans="3:6" x14ac:dyDescent="0.25">
      <c r="C199" s="120"/>
      <c r="D199" s="120"/>
      <c r="E199" s="120"/>
      <c r="F199" s="120"/>
    </row>
    <row r="200" spans="3:6" x14ac:dyDescent="0.25">
      <c r="C200" s="120"/>
      <c r="D200" s="120"/>
      <c r="E200" s="120"/>
      <c r="F200" s="120"/>
    </row>
    <row r="201" spans="3:6" x14ac:dyDescent="0.25">
      <c r="C201" s="120"/>
      <c r="D201" s="120"/>
      <c r="E201" s="120"/>
      <c r="F201" s="120"/>
    </row>
    <row r="202" spans="3:6" x14ac:dyDescent="0.25">
      <c r="C202" s="120"/>
      <c r="D202" s="120"/>
      <c r="E202" s="120"/>
      <c r="F202" s="120"/>
    </row>
    <row r="203" spans="3:6" x14ac:dyDescent="0.25">
      <c r="C203" s="120"/>
      <c r="D203" s="120"/>
      <c r="E203" s="120"/>
      <c r="F203" s="120"/>
    </row>
    <row r="204" spans="3:6" x14ac:dyDescent="0.25">
      <c r="C204" s="120"/>
      <c r="D204" s="120"/>
      <c r="E204" s="120"/>
      <c r="F204" s="120"/>
    </row>
    <row r="205" spans="3:6" x14ac:dyDescent="0.25">
      <c r="C205" s="120"/>
      <c r="D205" s="120"/>
      <c r="E205" s="120"/>
      <c r="F205" s="120"/>
    </row>
    <row r="206" spans="3:6" x14ac:dyDescent="0.25">
      <c r="C206" s="120"/>
      <c r="D206" s="120"/>
      <c r="E206" s="120"/>
      <c r="F206" s="120"/>
    </row>
    <row r="207" spans="3:6" x14ac:dyDescent="0.25">
      <c r="C207" s="120"/>
      <c r="D207" s="120"/>
      <c r="E207" s="120"/>
      <c r="F207" s="120"/>
    </row>
    <row r="208" spans="3:6" x14ac:dyDescent="0.25">
      <c r="C208" s="120"/>
      <c r="D208" s="120"/>
      <c r="E208" s="120"/>
      <c r="F208" s="120"/>
    </row>
    <row r="209" spans="3:6" x14ac:dyDescent="0.25">
      <c r="C209" s="120"/>
      <c r="D209" s="120"/>
      <c r="E209" s="120"/>
      <c r="F209" s="120"/>
    </row>
    <row r="210" spans="3:6" x14ac:dyDescent="0.25">
      <c r="C210" s="120"/>
      <c r="D210" s="120"/>
      <c r="E210" s="120"/>
      <c r="F210" s="120"/>
    </row>
    <row r="211" spans="3:6" x14ac:dyDescent="0.25">
      <c r="C211" s="120"/>
      <c r="D211" s="120"/>
      <c r="E211" s="120"/>
      <c r="F211" s="120"/>
    </row>
    <row r="212" spans="3:6" x14ac:dyDescent="0.25">
      <c r="C212" s="120"/>
      <c r="D212" s="120"/>
      <c r="E212" s="120"/>
      <c r="F212" s="120"/>
    </row>
    <row r="213" spans="3:6" x14ac:dyDescent="0.25">
      <c r="C213" s="120"/>
      <c r="D213" s="120"/>
      <c r="E213" s="120"/>
      <c r="F213" s="120"/>
    </row>
    <row r="214" spans="3:6" x14ac:dyDescent="0.25">
      <c r="C214" s="120"/>
      <c r="D214" s="120"/>
      <c r="E214" s="120"/>
      <c r="F214" s="120"/>
    </row>
    <row r="215" spans="3:6" x14ac:dyDescent="0.25">
      <c r="C215" s="120"/>
      <c r="D215" s="120"/>
      <c r="E215" s="120"/>
      <c r="F215" s="120"/>
    </row>
    <row r="216" spans="3:6" x14ac:dyDescent="0.25">
      <c r="C216" s="120"/>
      <c r="D216" s="120"/>
      <c r="E216" s="120"/>
      <c r="F216" s="120"/>
    </row>
    <row r="217" spans="3:6" x14ac:dyDescent="0.25">
      <c r="C217" s="120"/>
      <c r="D217" s="120"/>
      <c r="E217" s="120"/>
      <c r="F217" s="120"/>
    </row>
    <row r="218" spans="3:6" x14ac:dyDescent="0.25">
      <c r="C218" s="120"/>
      <c r="D218" s="120"/>
      <c r="E218" s="120"/>
      <c r="F218" s="120"/>
    </row>
    <row r="219" spans="3:6" x14ac:dyDescent="0.25">
      <c r="C219" s="120"/>
      <c r="D219" s="120"/>
      <c r="E219" s="120"/>
      <c r="F219" s="120"/>
    </row>
    <row r="220" spans="3:6" x14ac:dyDescent="0.25">
      <c r="C220" s="120"/>
      <c r="D220" s="120"/>
      <c r="E220" s="120"/>
      <c r="F220" s="120"/>
    </row>
    <row r="221" spans="3:6" x14ac:dyDescent="0.25">
      <c r="C221" s="120"/>
      <c r="D221" s="120"/>
      <c r="E221" s="120"/>
      <c r="F221" s="120"/>
    </row>
    <row r="222" spans="3:6" x14ac:dyDescent="0.25">
      <c r="C222" s="120"/>
      <c r="D222" s="120"/>
      <c r="E222" s="120"/>
      <c r="F222" s="120"/>
    </row>
    <row r="223" spans="3:6" x14ac:dyDescent="0.25">
      <c r="C223" s="120"/>
      <c r="D223" s="120"/>
      <c r="E223" s="120"/>
      <c r="F223" s="120"/>
    </row>
    <row r="224" spans="3:6" x14ac:dyDescent="0.25">
      <c r="C224" s="120"/>
      <c r="D224" s="120"/>
      <c r="E224" s="120"/>
      <c r="F224" s="120"/>
    </row>
    <row r="225" spans="3:6" x14ac:dyDescent="0.25">
      <c r="C225" s="120"/>
      <c r="D225" s="120"/>
      <c r="E225" s="120"/>
      <c r="F225" s="120"/>
    </row>
    <row r="226" spans="3:6" x14ac:dyDescent="0.25">
      <c r="C226" s="120"/>
      <c r="D226" s="120"/>
      <c r="E226" s="120"/>
      <c r="F226" s="120"/>
    </row>
    <row r="227" spans="3:6" x14ac:dyDescent="0.25">
      <c r="C227" s="120"/>
      <c r="D227" s="120"/>
      <c r="E227" s="120"/>
      <c r="F227" s="120"/>
    </row>
    <row r="228" spans="3:6" x14ac:dyDescent="0.25">
      <c r="C228" s="120"/>
      <c r="D228" s="120"/>
      <c r="E228" s="120"/>
      <c r="F228" s="120"/>
    </row>
    <row r="229" spans="3:6" x14ac:dyDescent="0.25">
      <c r="C229" s="120"/>
      <c r="D229" s="120"/>
      <c r="E229" s="120"/>
      <c r="F229" s="120"/>
    </row>
    <row r="230" spans="3:6" x14ac:dyDescent="0.25">
      <c r="C230" s="120"/>
      <c r="D230" s="120"/>
      <c r="E230" s="120"/>
      <c r="F230" s="120"/>
    </row>
    <row r="231" spans="3:6" x14ac:dyDescent="0.25">
      <c r="C231" s="120"/>
      <c r="D231" s="120"/>
      <c r="E231" s="120"/>
      <c r="F231" s="120"/>
    </row>
    <row r="232" spans="3:6" x14ac:dyDescent="0.25">
      <c r="C232" s="120"/>
      <c r="D232" s="120"/>
      <c r="E232" s="120"/>
      <c r="F232" s="120"/>
    </row>
    <row r="233" spans="3:6" x14ac:dyDescent="0.25">
      <c r="C233" s="120"/>
      <c r="D233" s="120"/>
      <c r="E233" s="120"/>
      <c r="F233" s="120"/>
    </row>
    <row r="234" spans="3:6" x14ac:dyDescent="0.25">
      <c r="C234" s="120"/>
      <c r="D234" s="120"/>
      <c r="E234" s="120"/>
      <c r="F234" s="120"/>
    </row>
    <row r="235" spans="3:6" x14ac:dyDescent="0.25">
      <c r="C235" s="120"/>
      <c r="D235" s="120"/>
      <c r="E235" s="120"/>
      <c r="F235" s="120"/>
    </row>
    <row r="236" spans="3:6" x14ac:dyDescent="0.25">
      <c r="C236" s="120"/>
      <c r="D236" s="120"/>
      <c r="E236" s="120"/>
      <c r="F236" s="120"/>
    </row>
    <row r="237" spans="3:6" x14ac:dyDescent="0.25">
      <c r="C237" s="120"/>
      <c r="D237" s="120"/>
      <c r="E237" s="120"/>
      <c r="F237" s="120"/>
    </row>
    <row r="238" spans="3:6" x14ac:dyDescent="0.25">
      <c r="C238" s="120"/>
      <c r="D238" s="120"/>
      <c r="E238" s="120"/>
      <c r="F238" s="120"/>
    </row>
    <row r="239" spans="3:6" x14ac:dyDescent="0.25">
      <c r="C239" s="120"/>
      <c r="D239" s="120"/>
      <c r="E239" s="120"/>
      <c r="F239" s="120"/>
    </row>
    <row r="240" spans="3:6" x14ac:dyDescent="0.25">
      <c r="C240" s="120"/>
      <c r="D240" s="120"/>
      <c r="E240" s="120"/>
      <c r="F240" s="120"/>
    </row>
    <row r="241" spans="3:6" x14ac:dyDescent="0.25">
      <c r="C241" s="120"/>
      <c r="D241" s="120"/>
      <c r="E241" s="120"/>
      <c r="F241" s="120"/>
    </row>
    <row r="242" spans="3:6" x14ac:dyDescent="0.25">
      <c r="C242" s="120"/>
      <c r="D242" s="120"/>
      <c r="E242" s="120"/>
      <c r="F242" s="120"/>
    </row>
    <row r="243" spans="3:6" x14ac:dyDescent="0.25">
      <c r="C243" s="120"/>
      <c r="D243" s="120"/>
      <c r="E243" s="120"/>
      <c r="F243" s="120"/>
    </row>
    <row r="244" spans="3:6" x14ac:dyDescent="0.25">
      <c r="C244" s="120"/>
      <c r="D244" s="120"/>
      <c r="E244" s="120"/>
      <c r="F244" s="120"/>
    </row>
    <row r="245" spans="3:6" x14ac:dyDescent="0.25">
      <c r="C245" s="120"/>
      <c r="D245" s="120"/>
      <c r="E245" s="120"/>
      <c r="F245" s="120"/>
    </row>
    <row r="246" spans="3:6" x14ac:dyDescent="0.25">
      <c r="C246" s="120"/>
      <c r="D246" s="120"/>
      <c r="E246" s="120"/>
      <c r="F246" s="120"/>
    </row>
    <row r="247" spans="3:6" x14ac:dyDescent="0.25">
      <c r="C247" s="120"/>
      <c r="D247" s="120"/>
      <c r="E247" s="120"/>
      <c r="F247" s="120"/>
    </row>
    <row r="248" spans="3:6" x14ac:dyDescent="0.25">
      <c r="C248" s="120"/>
      <c r="D248" s="120"/>
      <c r="E248" s="120"/>
      <c r="F248" s="120"/>
    </row>
    <row r="249" spans="3:6" x14ac:dyDescent="0.25">
      <c r="C249" s="120"/>
      <c r="D249" s="120"/>
      <c r="E249" s="120"/>
      <c r="F249" s="120"/>
    </row>
    <row r="250" spans="3:6" x14ac:dyDescent="0.25">
      <c r="C250" s="120"/>
      <c r="D250" s="120"/>
      <c r="E250" s="120"/>
      <c r="F250" s="120"/>
    </row>
    <row r="251" spans="3:6" x14ac:dyDescent="0.25">
      <c r="C251" s="120"/>
      <c r="D251" s="120"/>
      <c r="E251" s="120"/>
      <c r="F251" s="120"/>
    </row>
    <row r="252" spans="3:6" x14ac:dyDescent="0.25">
      <c r="C252" s="120"/>
      <c r="D252" s="120"/>
      <c r="E252" s="120"/>
      <c r="F252" s="120"/>
    </row>
    <row r="253" spans="3:6" x14ac:dyDescent="0.25">
      <c r="C253" s="120"/>
      <c r="D253" s="120"/>
      <c r="E253" s="120"/>
      <c r="F253" s="120"/>
    </row>
    <row r="254" spans="3:6" x14ac:dyDescent="0.25">
      <c r="C254" s="120"/>
      <c r="D254" s="120"/>
      <c r="E254" s="120"/>
      <c r="F254" s="120"/>
    </row>
    <row r="255" spans="3:6" x14ac:dyDescent="0.25">
      <c r="C255" s="120"/>
      <c r="D255" s="120"/>
      <c r="E255" s="120"/>
      <c r="F255" s="120"/>
    </row>
    <row r="256" spans="3:6" x14ac:dyDescent="0.25">
      <c r="C256" s="120"/>
      <c r="D256" s="120"/>
      <c r="E256" s="120"/>
      <c r="F256" s="120"/>
    </row>
    <row r="257" spans="3:6" x14ac:dyDescent="0.25">
      <c r="C257" s="120"/>
      <c r="D257" s="120"/>
      <c r="E257" s="120"/>
      <c r="F257" s="120"/>
    </row>
    <row r="258" spans="3:6" x14ac:dyDescent="0.25">
      <c r="C258" s="120"/>
      <c r="D258" s="120"/>
      <c r="E258" s="120"/>
      <c r="F258" s="120"/>
    </row>
    <row r="259" spans="3:6" x14ac:dyDescent="0.25">
      <c r="C259" s="120"/>
      <c r="D259" s="120"/>
      <c r="E259" s="120"/>
      <c r="F259" s="120"/>
    </row>
    <row r="260" spans="3:6" x14ac:dyDescent="0.25">
      <c r="C260" s="120"/>
      <c r="D260" s="120"/>
      <c r="E260" s="120"/>
      <c r="F260" s="120"/>
    </row>
    <row r="261" spans="3:6" x14ac:dyDescent="0.25">
      <c r="C261" s="120"/>
      <c r="D261" s="120"/>
      <c r="E261" s="120"/>
      <c r="F261" s="120"/>
    </row>
    <row r="262" spans="3:6" x14ac:dyDescent="0.25">
      <c r="C262" s="120"/>
      <c r="D262" s="120"/>
      <c r="E262" s="120"/>
      <c r="F262" s="120"/>
    </row>
    <row r="263" spans="3:6" x14ac:dyDescent="0.25">
      <c r="C263" s="120"/>
      <c r="D263" s="120"/>
      <c r="E263" s="120"/>
      <c r="F263" s="120"/>
    </row>
    <row r="264" spans="3:6" x14ac:dyDescent="0.25">
      <c r="C264" s="120"/>
      <c r="D264" s="120"/>
      <c r="E264" s="120"/>
      <c r="F264" s="120"/>
    </row>
    <row r="265" spans="3:6" x14ac:dyDescent="0.25">
      <c r="C265" s="120"/>
      <c r="D265" s="120"/>
      <c r="E265" s="120"/>
      <c r="F265" s="120"/>
    </row>
    <row r="266" spans="3:6" x14ac:dyDescent="0.25">
      <c r="C266" s="120"/>
      <c r="D266" s="120"/>
      <c r="E266" s="120"/>
      <c r="F266" s="120"/>
    </row>
    <row r="267" spans="3:6" x14ac:dyDescent="0.25">
      <c r="C267" s="120"/>
      <c r="D267" s="120"/>
      <c r="E267" s="120"/>
      <c r="F267" s="120"/>
    </row>
    <row r="268" spans="3:6" x14ac:dyDescent="0.25">
      <c r="C268" s="120"/>
      <c r="D268" s="120"/>
      <c r="E268" s="120"/>
      <c r="F268" s="120"/>
    </row>
    <row r="269" spans="3:6" x14ac:dyDescent="0.25">
      <c r="C269" s="120"/>
      <c r="D269" s="120"/>
      <c r="E269" s="120"/>
      <c r="F269" s="120"/>
    </row>
    <row r="270" spans="3:6" x14ac:dyDescent="0.25">
      <c r="C270" s="120"/>
      <c r="D270" s="120"/>
      <c r="E270" s="120"/>
      <c r="F270" s="120"/>
    </row>
    <row r="271" spans="3:6" x14ac:dyDescent="0.25">
      <c r="C271" s="120"/>
      <c r="D271" s="120"/>
      <c r="E271" s="120"/>
      <c r="F271" s="120"/>
    </row>
    <row r="272" spans="3:6" x14ac:dyDescent="0.25">
      <c r="C272" s="120"/>
      <c r="D272" s="120"/>
      <c r="E272" s="120"/>
      <c r="F272" s="120"/>
    </row>
    <row r="273" spans="3:6" x14ac:dyDescent="0.25">
      <c r="C273" s="120"/>
      <c r="D273" s="120"/>
      <c r="E273" s="120"/>
      <c r="F273" s="120"/>
    </row>
    <row r="274" spans="3:6" x14ac:dyDescent="0.25">
      <c r="C274" s="120"/>
      <c r="D274" s="120"/>
      <c r="E274" s="120"/>
      <c r="F274" s="120"/>
    </row>
  </sheetData>
  <mergeCells count="2">
    <mergeCell ref="A1:F1"/>
    <mergeCell ref="A2:F2"/>
  </mergeCells>
  <phoneticPr fontId="0" type="noConversion"/>
  <pageMargins left="0.25" right="0.25" top="0.75" bottom="0.75" header="0.3" footer="0.3"/>
  <pageSetup paperSize="9" scale="88" orientation="landscape" horizontalDpi="300" verticalDpi="300" r:id="rId1"/>
  <headerFooter>
    <oddHeader>&amp;L11. melléklet Balatonederics Község Önkormányzata 2020. évi költségvetéséről szóló...../2020. (II........) sz.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L56"/>
  <sheetViews>
    <sheetView view="pageBreakPreview" zoomScale="60" zoomScaleNormal="100" workbookViewId="0">
      <selection activeCell="F68" sqref="F68"/>
    </sheetView>
  </sheetViews>
  <sheetFormatPr defaultRowHeight="15" x14ac:dyDescent="0.25"/>
  <cols>
    <col min="1" max="1" width="48.85546875" customWidth="1"/>
    <col min="2" max="2" width="7.85546875" customWidth="1"/>
    <col min="3" max="3" width="14.28515625" customWidth="1"/>
    <col min="4" max="4" width="11.85546875" customWidth="1"/>
    <col min="5" max="5" width="11.42578125" customWidth="1"/>
    <col min="6" max="6" width="12" customWidth="1"/>
    <col min="7" max="7" width="15.140625" customWidth="1"/>
  </cols>
  <sheetData>
    <row r="1" spans="1:12" ht="27" customHeight="1" x14ac:dyDescent="0.25">
      <c r="A1" s="555" t="s">
        <v>783</v>
      </c>
      <c r="B1" s="571"/>
      <c r="C1" s="571"/>
      <c r="D1" s="571"/>
      <c r="E1" s="571"/>
      <c r="F1" s="571"/>
      <c r="G1" s="571"/>
      <c r="H1" s="4"/>
    </row>
    <row r="2" spans="1:12" ht="22.5" customHeight="1" x14ac:dyDescent="0.25">
      <c r="A2" s="572" t="s">
        <v>770</v>
      </c>
      <c r="B2" s="572"/>
      <c r="C2" s="572"/>
      <c r="D2" s="572"/>
      <c r="E2" s="572"/>
      <c r="F2" s="572"/>
      <c r="G2" s="572"/>
      <c r="H2" s="4"/>
    </row>
    <row r="3" spans="1:12" x14ac:dyDescent="0.25">
      <c r="A3" s="142"/>
      <c r="B3" s="142"/>
      <c r="C3" s="142"/>
      <c r="D3" s="142"/>
      <c r="E3" s="142"/>
      <c r="F3" s="142"/>
      <c r="G3" s="142"/>
      <c r="H3" s="4"/>
    </row>
    <row r="4" spans="1:12" ht="25.5" x14ac:dyDescent="0.25">
      <c r="A4" s="195" t="s">
        <v>1</v>
      </c>
      <c r="B4" s="196" t="s">
        <v>561</v>
      </c>
      <c r="C4" s="146" t="s">
        <v>519</v>
      </c>
      <c r="D4" s="308" t="s">
        <v>787</v>
      </c>
      <c r="E4" s="146" t="s">
        <v>521</v>
      </c>
      <c r="F4" s="146" t="s">
        <v>522</v>
      </c>
      <c r="G4" s="147" t="s">
        <v>523</v>
      </c>
      <c r="H4" s="4"/>
    </row>
    <row r="5" spans="1:12" x14ac:dyDescent="0.25">
      <c r="A5" s="204"/>
      <c r="B5" s="197"/>
      <c r="C5" s="204"/>
      <c r="D5" s="204"/>
      <c r="E5" s="204"/>
      <c r="F5" s="204"/>
      <c r="G5" s="204"/>
      <c r="H5" s="122"/>
      <c r="I5" s="138"/>
      <c r="J5" s="138"/>
      <c r="K5" s="138"/>
      <c r="L5" s="138"/>
    </row>
    <row r="6" spans="1:12" x14ac:dyDescent="0.25">
      <c r="A6" s="205"/>
      <c r="B6" s="198"/>
      <c r="C6" s="380"/>
      <c r="D6" s="380"/>
      <c r="E6" s="380"/>
      <c r="F6" s="380"/>
      <c r="G6" s="380"/>
      <c r="H6" s="122"/>
      <c r="I6" s="138"/>
      <c r="J6" s="138"/>
      <c r="K6" s="138"/>
      <c r="L6" s="138"/>
    </row>
    <row r="7" spans="1:12" hidden="1" x14ac:dyDescent="0.25">
      <c r="A7" s="204"/>
      <c r="B7" s="197"/>
      <c r="C7" s="380"/>
      <c r="D7" s="380"/>
      <c r="E7" s="380"/>
      <c r="F7" s="380"/>
      <c r="G7" s="380">
        <f t="shared" ref="G7:G28" si="0">SUM(C7:F7)</f>
        <v>0</v>
      </c>
      <c r="H7" s="122"/>
      <c r="I7" s="138"/>
      <c r="J7" s="138"/>
      <c r="K7" s="138"/>
      <c r="L7" s="138"/>
    </row>
    <row r="8" spans="1:12" hidden="1" x14ac:dyDescent="0.25">
      <c r="A8" s="204"/>
      <c r="B8" s="197"/>
      <c r="C8" s="380"/>
      <c r="D8" s="380"/>
      <c r="E8" s="380"/>
      <c r="F8" s="380"/>
      <c r="G8" s="380">
        <f t="shared" si="0"/>
        <v>0</v>
      </c>
      <c r="H8" s="122"/>
      <c r="I8" s="138"/>
      <c r="J8" s="138"/>
      <c r="K8" s="138"/>
      <c r="L8" s="138"/>
    </row>
    <row r="9" spans="1:12" x14ac:dyDescent="0.25">
      <c r="A9" s="206" t="s">
        <v>200</v>
      </c>
      <c r="B9" s="201" t="s">
        <v>201</v>
      </c>
      <c r="C9" s="381">
        <f>SUM(C5:C8)</f>
        <v>0</v>
      </c>
      <c r="D9" s="381">
        <f>SUM(D5:D8)</f>
        <v>0</v>
      </c>
      <c r="E9" s="381">
        <f>SUM(E5:E8)</f>
        <v>0</v>
      </c>
      <c r="F9" s="381">
        <f>SUM(F5:F8)</f>
        <v>0</v>
      </c>
      <c r="G9" s="381">
        <f>SUM(G5:G8)</f>
        <v>0</v>
      </c>
      <c r="H9" s="122"/>
      <c r="I9" s="138"/>
      <c r="J9" s="138"/>
      <c r="K9" s="138"/>
      <c r="L9" s="138"/>
    </row>
    <row r="10" spans="1:12" hidden="1" x14ac:dyDescent="0.25">
      <c r="A10" s="206"/>
      <c r="B10" s="201"/>
      <c r="C10" s="381"/>
      <c r="D10" s="381"/>
      <c r="E10" s="381"/>
      <c r="F10" s="381"/>
      <c r="G10" s="381">
        <f t="shared" si="0"/>
        <v>0</v>
      </c>
      <c r="H10" s="122"/>
      <c r="I10" s="138"/>
      <c r="J10" s="138"/>
      <c r="K10" s="138"/>
      <c r="L10" s="138"/>
    </row>
    <row r="11" spans="1:12" hidden="1" x14ac:dyDescent="0.25">
      <c r="A11" s="206"/>
      <c r="B11" s="201"/>
      <c r="C11" s="381"/>
      <c r="D11" s="381"/>
      <c r="E11" s="381"/>
      <c r="F11" s="381"/>
      <c r="G11" s="381">
        <f t="shared" si="0"/>
        <v>0</v>
      </c>
      <c r="H11" s="122"/>
      <c r="I11" s="138"/>
      <c r="J11" s="138"/>
      <c r="K11" s="138"/>
      <c r="L11" s="138"/>
    </row>
    <row r="12" spans="1:12" hidden="1" x14ac:dyDescent="0.25">
      <c r="A12" s="206"/>
      <c r="B12" s="201"/>
      <c r="C12" s="381"/>
      <c r="D12" s="381"/>
      <c r="E12" s="381"/>
      <c r="F12" s="381"/>
      <c r="G12" s="381">
        <f t="shared" si="0"/>
        <v>0</v>
      </c>
      <c r="H12" s="122"/>
      <c r="I12" s="138"/>
      <c r="J12" s="138"/>
      <c r="K12" s="138"/>
      <c r="L12" s="138"/>
    </row>
    <row r="13" spans="1:12" hidden="1" x14ac:dyDescent="0.25">
      <c r="A13" s="206"/>
      <c r="B13" s="201"/>
      <c r="C13" s="381"/>
      <c r="D13" s="381"/>
      <c r="E13" s="381"/>
      <c r="F13" s="381"/>
      <c r="G13" s="381">
        <f t="shared" si="0"/>
        <v>0</v>
      </c>
      <c r="H13" s="122"/>
      <c r="I13" s="138"/>
      <c r="J13" s="138"/>
      <c r="K13" s="138"/>
      <c r="L13" s="138"/>
    </row>
    <row r="14" spans="1:12" x14ac:dyDescent="0.25">
      <c r="A14" s="206" t="s">
        <v>563</v>
      </c>
      <c r="B14" s="201" t="s">
        <v>203</v>
      </c>
      <c r="C14" s="381">
        <f>SUM(C10:C13)</f>
        <v>0</v>
      </c>
      <c r="D14" s="381">
        <f>SUM(D10:D13)</f>
        <v>0</v>
      </c>
      <c r="E14" s="381">
        <f>SUM(E10:E13)</f>
        <v>0</v>
      </c>
      <c r="F14" s="381">
        <f>SUM(F10:F13)</f>
        <v>0</v>
      </c>
      <c r="G14" s="381">
        <f t="shared" si="0"/>
        <v>0</v>
      </c>
      <c r="H14" s="122"/>
      <c r="I14" s="138"/>
      <c r="J14" s="138"/>
      <c r="K14" s="138"/>
      <c r="L14" s="138"/>
    </row>
    <row r="15" spans="1:12" hidden="1" x14ac:dyDescent="0.25">
      <c r="A15" s="207"/>
      <c r="B15" s="207"/>
      <c r="C15" s="381"/>
      <c r="D15" s="381"/>
      <c r="E15" s="381"/>
      <c r="F15" s="381"/>
      <c r="G15" s="381">
        <f t="shared" si="0"/>
        <v>0</v>
      </c>
      <c r="H15" s="122"/>
      <c r="I15" s="138"/>
      <c r="J15" s="138"/>
      <c r="K15" s="138"/>
      <c r="L15" s="138"/>
    </row>
    <row r="16" spans="1:12" hidden="1" x14ac:dyDescent="0.25">
      <c r="A16" s="206"/>
      <c r="B16" s="201"/>
      <c r="C16" s="381"/>
      <c r="D16" s="381"/>
      <c r="E16" s="381"/>
      <c r="F16" s="381"/>
      <c r="G16" s="381">
        <f t="shared" si="0"/>
        <v>0</v>
      </c>
      <c r="H16" s="122"/>
      <c r="I16" s="138"/>
      <c r="J16" s="138"/>
      <c r="K16" s="138"/>
      <c r="L16" s="138"/>
    </row>
    <row r="17" spans="1:12" hidden="1" x14ac:dyDescent="0.25">
      <c r="A17" s="206"/>
      <c r="B17" s="201"/>
      <c r="C17" s="381"/>
      <c r="D17" s="381"/>
      <c r="E17" s="381"/>
      <c r="F17" s="381"/>
      <c r="G17" s="381">
        <f t="shared" si="0"/>
        <v>0</v>
      </c>
      <c r="H17" s="122"/>
      <c r="I17" s="138"/>
      <c r="J17" s="138"/>
      <c r="K17" s="138"/>
      <c r="L17" s="138"/>
    </row>
    <row r="18" spans="1:12" hidden="1" x14ac:dyDescent="0.25">
      <c r="A18" s="206"/>
      <c r="B18" s="201"/>
      <c r="C18" s="381"/>
      <c r="D18" s="381"/>
      <c r="E18" s="381"/>
      <c r="F18" s="381"/>
      <c r="G18" s="381">
        <f t="shared" si="0"/>
        <v>0</v>
      </c>
      <c r="H18" s="122"/>
      <c r="I18" s="138"/>
      <c r="J18" s="138"/>
      <c r="K18" s="138"/>
      <c r="L18" s="138"/>
    </row>
    <row r="19" spans="1:12" x14ac:dyDescent="0.25">
      <c r="A19" s="206" t="s">
        <v>204</v>
      </c>
      <c r="B19" s="201" t="s">
        <v>205</v>
      </c>
      <c r="C19" s="381">
        <v>0</v>
      </c>
      <c r="D19" s="381">
        <v>0</v>
      </c>
      <c r="E19" s="381">
        <f>SUM(E15:E18)</f>
        <v>0</v>
      </c>
      <c r="F19" s="381">
        <f>SUM(F15:F18)</f>
        <v>0</v>
      </c>
      <c r="G19" s="381">
        <f t="shared" si="0"/>
        <v>0</v>
      </c>
      <c r="H19" s="122"/>
      <c r="I19" s="138"/>
      <c r="J19" s="138"/>
      <c r="K19" s="138"/>
      <c r="L19" s="138"/>
    </row>
    <row r="20" spans="1:12" x14ac:dyDescent="0.25">
      <c r="A20" s="205" t="s">
        <v>689</v>
      </c>
      <c r="B20" s="198"/>
      <c r="C20" s="380">
        <v>0</v>
      </c>
      <c r="D20" s="380">
        <v>0</v>
      </c>
      <c r="E20" s="380">
        <v>0</v>
      </c>
      <c r="F20" s="380">
        <v>0</v>
      </c>
      <c r="G20" s="380">
        <f t="shared" si="0"/>
        <v>0</v>
      </c>
      <c r="H20" s="122"/>
      <c r="I20" s="138"/>
      <c r="J20" s="138"/>
      <c r="K20" s="138"/>
      <c r="L20" s="138"/>
    </row>
    <row r="21" spans="1:12" x14ac:dyDescent="0.25">
      <c r="A21" s="206" t="s">
        <v>206</v>
      </c>
      <c r="B21" s="201" t="s">
        <v>207</v>
      </c>
      <c r="C21" s="381">
        <f>SUM(C20:C20)</f>
        <v>0</v>
      </c>
      <c r="D21" s="381">
        <f>SUM(D20:D20)</f>
        <v>0</v>
      </c>
      <c r="E21" s="381">
        <f>SUM(E20:E20)</f>
        <v>0</v>
      </c>
      <c r="F21" s="381">
        <f>SUM(F20:F20)</f>
        <v>0</v>
      </c>
      <c r="G21" s="381">
        <f>SUM(G20)</f>
        <v>0</v>
      </c>
      <c r="H21" s="122"/>
      <c r="I21" s="138"/>
      <c r="J21" s="138"/>
      <c r="K21" s="138"/>
      <c r="L21" s="138"/>
    </row>
    <row r="22" spans="1:12" hidden="1" x14ac:dyDescent="0.25">
      <c r="A22" s="206"/>
      <c r="B22" s="201"/>
      <c r="C22" s="381"/>
      <c r="D22" s="381"/>
      <c r="E22" s="381"/>
      <c r="F22" s="381"/>
      <c r="G22" s="381">
        <f t="shared" si="0"/>
        <v>0</v>
      </c>
      <c r="H22" s="122"/>
      <c r="I22" s="138"/>
      <c r="J22" s="138"/>
      <c r="K22" s="138"/>
      <c r="L22" s="138"/>
    </row>
    <row r="23" spans="1:12" hidden="1" x14ac:dyDescent="0.25">
      <c r="A23" s="206"/>
      <c r="B23" s="201"/>
      <c r="C23" s="381"/>
      <c r="D23" s="381"/>
      <c r="E23" s="381"/>
      <c r="F23" s="381"/>
      <c r="G23" s="381">
        <f t="shared" si="0"/>
        <v>0</v>
      </c>
      <c r="H23" s="122"/>
      <c r="I23" s="138"/>
      <c r="J23" s="138"/>
      <c r="K23" s="138"/>
      <c r="L23" s="138"/>
    </row>
    <row r="24" spans="1:12" x14ac:dyDescent="0.25">
      <c r="A24" s="206" t="s">
        <v>208</v>
      </c>
      <c r="B24" s="201" t="s">
        <v>209</v>
      </c>
      <c r="C24" s="381">
        <f>SUM(C22:C23)</f>
        <v>0</v>
      </c>
      <c r="D24" s="381">
        <f>SUM(D22:D23)</f>
        <v>0</v>
      </c>
      <c r="E24" s="381">
        <f>SUM(E22:E23)</f>
        <v>0</v>
      </c>
      <c r="F24" s="381">
        <f>SUM(F22:F23)</f>
        <v>0</v>
      </c>
      <c r="G24" s="381">
        <f t="shared" si="0"/>
        <v>0</v>
      </c>
      <c r="H24" s="122"/>
      <c r="I24" s="138"/>
      <c r="J24" s="138"/>
      <c r="K24" s="138"/>
      <c r="L24" s="138"/>
    </row>
    <row r="25" spans="1:12" hidden="1" x14ac:dyDescent="0.25">
      <c r="A25" s="206"/>
      <c r="B25" s="201"/>
      <c r="C25" s="381"/>
      <c r="D25" s="381"/>
      <c r="E25" s="381"/>
      <c r="F25" s="381"/>
      <c r="G25" s="381">
        <f t="shared" si="0"/>
        <v>0</v>
      </c>
      <c r="H25" s="122"/>
      <c r="I25" s="138"/>
      <c r="J25" s="138"/>
      <c r="K25" s="138"/>
      <c r="L25" s="138"/>
    </row>
    <row r="26" spans="1:12" hidden="1" x14ac:dyDescent="0.25">
      <c r="A26" s="206"/>
      <c r="B26" s="201"/>
      <c r="C26" s="381"/>
      <c r="D26" s="381"/>
      <c r="E26" s="381"/>
      <c r="F26" s="381"/>
      <c r="G26" s="381">
        <f t="shared" si="0"/>
        <v>0</v>
      </c>
      <c r="H26" s="122"/>
      <c r="I26" s="138"/>
      <c r="J26" s="138"/>
      <c r="K26" s="138"/>
      <c r="L26" s="138"/>
    </row>
    <row r="27" spans="1:12" ht="25.5" x14ac:dyDescent="0.25">
      <c r="A27" s="206" t="s">
        <v>210</v>
      </c>
      <c r="B27" s="201" t="s">
        <v>211</v>
      </c>
      <c r="C27" s="381">
        <f>SUM(C25:C26)</f>
        <v>0</v>
      </c>
      <c r="D27" s="381">
        <f>SUM(D25:D26)</f>
        <v>0</v>
      </c>
      <c r="E27" s="381">
        <f>SUM(E25:E26)</f>
        <v>0</v>
      </c>
      <c r="F27" s="381">
        <f>SUM(F25:F26)</f>
        <v>0</v>
      </c>
      <c r="G27" s="381">
        <f t="shared" si="0"/>
        <v>0</v>
      </c>
      <c r="H27" s="122"/>
      <c r="I27" s="138"/>
      <c r="J27" s="138"/>
      <c r="K27" s="138"/>
      <c r="L27" s="138"/>
    </row>
    <row r="28" spans="1:12" ht="25.5" x14ac:dyDescent="0.25">
      <c r="A28" s="206" t="s">
        <v>212</v>
      </c>
      <c r="B28" s="201" t="s">
        <v>213</v>
      </c>
      <c r="C28" s="381">
        <v>0</v>
      </c>
      <c r="D28" s="381">
        <v>0</v>
      </c>
      <c r="E28" s="381">
        <v>0</v>
      </c>
      <c r="F28" s="381">
        <v>0</v>
      </c>
      <c r="G28" s="381">
        <f t="shared" si="0"/>
        <v>0</v>
      </c>
      <c r="H28" s="122"/>
      <c r="I28" s="138"/>
      <c r="J28" s="138"/>
      <c r="K28" s="138"/>
      <c r="L28" s="138"/>
    </row>
    <row r="29" spans="1:12" ht="15.75" x14ac:dyDescent="0.25">
      <c r="A29" s="199" t="s">
        <v>564</v>
      </c>
      <c r="B29" s="200" t="s">
        <v>215</v>
      </c>
      <c r="C29" s="382">
        <f>SUM(C27,C24,C21,C19,C14,C9,C28)</f>
        <v>0</v>
      </c>
      <c r="D29" s="382">
        <f>SUM(D27,D24,D21,D19,D14,D9,D28)</f>
        <v>0</v>
      </c>
      <c r="E29" s="382">
        <f>SUM(E27,E24,E21,E19,E14,E9,E28)</f>
        <v>0</v>
      </c>
      <c r="F29" s="382">
        <f>SUM(F27,F24,F21,F19,F14,F9,F28)</f>
        <v>0</v>
      </c>
      <c r="G29" s="382">
        <f>SUM(G9+G14+G19+G21+G24+G27+G28)</f>
        <v>0</v>
      </c>
      <c r="H29" s="122"/>
      <c r="I29" s="138"/>
      <c r="J29" s="138"/>
      <c r="K29" s="138"/>
      <c r="L29" s="138"/>
    </row>
    <row r="30" spans="1:12" x14ac:dyDescent="0.25">
      <c r="A30" s="205" t="s">
        <v>733</v>
      </c>
      <c r="B30" s="201"/>
      <c r="C30" s="380">
        <v>0</v>
      </c>
      <c r="D30" s="380"/>
      <c r="E30" s="380"/>
      <c r="F30" s="380"/>
      <c r="G30" s="380">
        <f>SUM(C30:F30)</f>
        <v>0</v>
      </c>
      <c r="H30" s="122"/>
      <c r="I30" s="138"/>
      <c r="J30" s="138"/>
      <c r="K30" s="138"/>
      <c r="L30" s="138"/>
    </row>
    <row r="31" spans="1:12" ht="25.5" x14ac:dyDescent="0.25">
      <c r="A31" s="205" t="s">
        <v>732</v>
      </c>
      <c r="B31" s="198"/>
      <c r="C31" s="380">
        <v>0</v>
      </c>
      <c r="D31" s="380"/>
      <c r="E31" s="380"/>
      <c r="F31" s="380"/>
      <c r="G31" s="380">
        <f t="shared" ref="G31:G45" si="1">SUM(C31:F31)</f>
        <v>0</v>
      </c>
      <c r="H31" s="122"/>
      <c r="I31" s="138"/>
      <c r="J31" s="138"/>
      <c r="K31" s="138"/>
      <c r="L31" s="138"/>
    </row>
    <row r="32" spans="1:12" hidden="1" x14ac:dyDescent="0.25">
      <c r="A32" s="206"/>
      <c r="B32" s="201"/>
      <c r="C32" s="380"/>
      <c r="D32" s="380"/>
      <c r="E32" s="380"/>
      <c r="F32" s="380"/>
      <c r="G32" s="380">
        <f t="shared" si="1"/>
        <v>0</v>
      </c>
      <c r="H32" s="122"/>
      <c r="I32" s="138"/>
      <c r="J32" s="138"/>
      <c r="K32" s="138"/>
      <c r="L32" s="138"/>
    </row>
    <row r="33" spans="1:12" hidden="1" x14ac:dyDescent="0.25">
      <c r="A33" s="206"/>
      <c r="B33" s="201"/>
      <c r="C33" s="380"/>
      <c r="D33" s="380"/>
      <c r="E33" s="380"/>
      <c r="F33" s="380"/>
      <c r="G33" s="380">
        <f t="shared" si="1"/>
        <v>0</v>
      </c>
      <c r="H33" s="122"/>
      <c r="I33" s="138"/>
      <c r="J33" s="138"/>
      <c r="K33" s="138"/>
      <c r="L33" s="138"/>
    </row>
    <row r="34" spans="1:12" x14ac:dyDescent="0.25">
      <c r="A34" s="206" t="s">
        <v>216</v>
      </c>
      <c r="B34" s="201" t="s">
        <v>217</v>
      </c>
      <c r="C34" s="381">
        <v>77578242</v>
      </c>
      <c r="D34" s="381">
        <f>SUM(D30:D33)</f>
        <v>0</v>
      </c>
      <c r="E34" s="381">
        <f>SUM(E30:E33)</f>
        <v>0</v>
      </c>
      <c r="F34" s="381">
        <f>SUM(F30:F33)</f>
        <v>0</v>
      </c>
      <c r="G34" s="381">
        <f>SUM(G30:G33)</f>
        <v>0</v>
      </c>
      <c r="H34" s="122"/>
      <c r="I34" s="138"/>
      <c r="J34" s="138"/>
      <c r="K34" s="138"/>
      <c r="L34" s="138"/>
    </row>
    <row r="35" spans="1:12" hidden="1" x14ac:dyDescent="0.25">
      <c r="A35" s="206"/>
      <c r="B35" s="201"/>
      <c r="C35" s="381"/>
      <c r="D35" s="381"/>
      <c r="E35" s="381"/>
      <c r="F35" s="381"/>
      <c r="G35" s="381">
        <f t="shared" si="1"/>
        <v>0</v>
      </c>
      <c r="H35" s="122"/>
      <c r="I35" s="138"/>
      <c r="J35" s="138"/>
      <c r="K35" s="138"/>
      <c r="L35" s="138"/>
    </row>
    <row r="36" spans="1:12" hidden="1" x14ac:dyDescent="0.25">
      <c r="A36" s="206"/>
      <c r="B36" s="201"/>
      <c r="C36" s="381"/>
      <c r="D36" s="381"/>
      <c r="E36" s="381"/>
      <c r="F36" s="381"/>
      <c r="G36" s="381">
        <f t="shared" si="1"/>
        <v>0</v>
      </c>
      <c r="H36" s="122"/>
      <c r="I36" s="138"/>
      <c r="J36" s="138"/>
      <c r="K36" s="138"/>
      <c r="L36" s="138"/>
    </row>
    <row r="37" spans="1:12" hidden="1" x14ac:dyDescent="0.25">
      <c r="A37" s="206"/>
      <c r="B37" s="201"/>
      <c r="C37" s="381"/>
      <c r="D37" s="381"/>
      <c r="E37" s="381"/>
      <c r="F37" s="381"/>
      <c r="G37" s="381">
        <f t="shared" si="1"/>
        <v>0</v>
      </c>
      <c r="H37" s="122"/>
      <c r="I37" s="138"/>
      <c r="J37" s="138"/>
      <c r="K37" s="138"/>
      <c r="L37" s="138"/>
    </row>
    <row r="38" spans="1:12" hidden="1" x14ac:dyDescent="0.25">
      <c r="A38" s="206"/>
      <c r="B38" s="201"/>
      <c r="C38" s="381"/>
      <c r="D38" s="381"/>
      <c r="E38" s="381"/>
      <c r="F38" s="381"/>
      <c r="G38" s="381">
        <f t="shared" si="1"/>
        <v>0</v>
      </c>
      <c r="H38" s="122"/>
      <c r="I38" s="138"/>
      <c r="J38" s="138"/>
      <c r="K38" s="138"/>
      <c r="L38" s="138"/>
    </row>
    <row r="39" spans="1:12" x14ac:dyDescent="0.25">
      <c r="A39" s="206" t="s">
        <v>218</v>
      </c>
      <c r="B39" s="201" t="s">
        <v>219</v>
      </c>
      <c r="C39" s="381">
        <v>0</v>
      </c>
      <c r="D39" s="381">
        <v>0</v>
      </c>
      <c r="E39" s="381">
        <f>SUM(E35:E38)</f>
        <v>0</v>
      </c>
      <c r="F39" s="381">
        <f>SUM(F35:F38)</f>
        <v>0</v>
      </c>
      <c r="G39" s="381">
        <f t="shared" si="1"/>
        <v>0</v>
      </c>
      <c r="H39" s="122"/>
      <c r="I39" s="138"/>
      <c r="J39" s="138"/>
      <c r="K39" s="138"/>
      <c r="L39" s="138"/>
    </row>
    <row r="40" spans="1:12" hidden="1" x14ac:dyDescent="0.25">
      <c r="A40" s="206"/>
      <c r="B40" s="201"/>
      <c r="C40" s="381"/>
      <c r="D40" s="381"/>
      <c r="E40" s="381"/>
      <c r="F40" s="381"/>
      <c r="G40" s="381">
        <f t="shared" si="1"/>
        <v>0</v>
      </c>
      <c r="H40" s="122"/>
      <c r="I40" s="138"/>
      <c r="J40" s="138"/>
      <c r="K40" s="138"/>
      <c r="L40" s="138"/>
    </row>
    <row r="41" spans="1:12" hidden="1" x14ac:dyDescent="0.25">
      <c r="A41" s="206"/>
      <c r="B41" s="201"/>
      <c r="C41" s="381"/>
      <c r="D41" s="381"/>
      <c r="E41" s="381"/>
      <c r="F41" s="381"/>
      <c r="G41" s="381">
        <f t="shared" si="1"/>
        <v>0</v>
      </c>
      <c r="H41" s="122"/>
      <c r="I41" s="138"/>
      <c r="J41" s="138"/>
      <c r="K41" s="138"/>
      <c r="L41" s="138"/>
    </row>
    <row r="42" spans="1:12" hidden="1" x14ac:dyDescent="0.25">
      <c r="A42" s="206"/>
      <c r="B42" s="201"/>
      <c r="C42" s="381"/>
      <c r="D42" s="381"/>
      <c r="E42" s="381"/>
      <c r="F42" s="381"/>
      <c r="G42" s="381">
        <f t="shared" si="1"/>
        <v>0</v>
      </c>
      <c r="H42" s="122"/>
      <c r="I42" s="138"/>
      <c r="J42" s="138"/>
      <c r="K42" s="138"/>
      <c r="L42" s="138"/>
    </row>
    <row r="43" spans="1:12" hidden="1" x14ac:dyDescent="0.25">
      <c r="A43" s="206"/>
      <c r="B43" s="201"/>
      <c r="C43" s="381"/>
      <c r="D43" s="381"/>
      <c r="E43" s="381"/>
      <c r="F43" s="381"/>
      <c r="G43" s="381">
        <f t="shared" si="1"/>
        <v>0</v>
      </c>
      <c r="H43" s="122"/>
      <c r="I43" s="138"/>
      <c r="J43" s="138"/>
      <c r="K43" s="138"/>
      <c r="L43" s="138"/>
    </row>
    <row r="44" spans="1:12" x14ac:dyDescent="0.25">
      <c r="A44" s="206" t="s">
        <v>220</v>
      </c>
      <c r="B44" s="201" t="s">
        <v>221</v>
      </c>
      <c r="C44" s="381">
        <f>SUM(C40:C43)</f>
        <v>0</v>
      </c>
      <c r="D44" s="381">
        <f>SUM(D40:D43)</f>
        <v>0</v>
      </c>
      <c r="E44" s="381">
        <f>SUM(E40:E43)</f>
        <v>0</v>
      </c>
      <c r="F44" s="381">
        <f>SUM(F40:F43)</f>
        <v>0</v>
      </c>
      <c r="G44" s="381">
        <f t="shared" si="1"/>
        <v>0</v>
      </c>
      <c r="H44" s="122"/>
      <c r="I44" s="138"/>
      <c r="J44" s="138"/>
      <c r="K44" s="138"/>
      <c r="L44" s="138"/>
    </row>
    <row r="45" spans="1:12" ht="25.5" x14ac:dyDescent="0.25">
      <c r="A45" s="206" t="s">
        <v>222</v>
      </c>
      <c r="B45" s="201" t="s">
        <v>223</v>
      </c>
      <c r="C45" s="381">
        <v>21533391</v>
      </c>
      <c r="D45" s="381"/>
      <c r="E45" s="381"/>
      <c r="F45" s="381"/>
      <c r="G45" s="381">
        <f t="shared" si="1"/>
        <v>21533391</v>
      </c>
      <c r="H45" s="122"/>
      <c r="I45" s="138"/>
      <c r="J45" s="138"/>
      <c r="K45" s="138"/>
      <c r="L45" s="138"/>
    </row>
    <row r="46" spans="1:12" ht="15.75" x14ac:dyDescent="0.25">
      <c r="A46" s="202" t="s">
        <v>565</v>
      </c>
      <c r="B46" s="203" t="s">
        <v>225</v>
      </c>
      <c r="C46" s="383">
        <f>SUM(C44,C39,C34,C45)</f>
        <v>99111633</v>
      </c>
      <c r="D46" s="383">
        <f>SUM(D44,D39,D34,D45)</f>
        <v>0</v>
      </c>
      <c r="E46" s="383">
        <f>SUM(E44,E39,E34,E45)</f>
        <v>0</v>
      </c>
      <c r="F46" s="383">
        <f>SUM(F44,F39,F34,F45)</f>
        <v>0</v>
      </c>
      <c r="G46" s="383">
        <f>SUM(G44,G39,G34,G45)</f>
        <v>21533391</v>
      </c>
      <c r="H46" s="122"/>
      <c r="I46" s="138"/>
      <c r="J46" s="138"/>
      <c r="K46" s="138"/>
      <c r="L46" s="138"/>
    </row>
    <row r="47" spans="1:12" x14ac:dyDescent="0.25">
      <c r="A47" s="188"/>
      <c r="B47" s="188"/>
      <c r="C47" s="366"/>
      <c r="D47" s="366"/>
      <c r="E47" s="366"/>
      <c r="F47" s="366"/>
      <c r="G47" s="366"/>
      <c r="H47" s="122"/>
      <c r="I47" s="138"/>
      <c r="J47" s="138"/>
      <c r="K47" s="138"/>
      <c r="L47" s="138"/>
    </row>
    <row r="48" spans="1:12" x14ac:dyDescent="0.25">
      <c r="A48" s="212" t="s">
        <v>734</v>
      </c>
      <c r="B48" s="212"/>
      <c r="C48" s="384">
        <f>SUM(C9+C14+C19+C21+C24+C27)</f>
        <v>0</v>
      </c>
      <c r="D48" s="384">
        <f>SUM(D9+D14+D19+D21+D24+D27)</f>
        <v>0</v>
      </c>
      <c r="E48" s="384">
        <f>SUM(E9+E14+E19+E21+E24+E27)</f>
        <v>0</v>
      </c>
      <c r="F48" s="384">
        <f>SUM(F9+F14+F19+F21+F24+F27)</f>
        <v>0</v>
      </c>
      <c r="G48" s="384">
        <f>SUM(G9+G14+G19+G21+G24+G27)</f>
        <v>0</v>
      </c>
      <c r="H48" s="122"/>
      <c r="I48" s="138"/>
      <c r="J48" s="138"/>
      <c r="K48" s="138"/>
      <c r="L48" s="138"/>
    </row>
    <row r="49" spans="1:12" x14ac:dyDescent="0.25">
      <c r="A49" s="212" t="s">
        <v>735</v>
      </c>
      <c r="B49" s="212"/>
      <c r="C49" s="384">
        <f>SUM(C28)</f>
        <v>0</v>
      </c>
      <c r="D49" s="384">
        <f>SUM(D28)</f>
        <v>0</v>
      </c>
      <c r="E49" s="384">
        <f>SUM(E28)</f>
        <v>0</v>
      </c>
      <c r="F49" s="384">
        <f>SUM(F28)</f>
        <v>0</v>
      </c>
      <c r="G49" s="384">
        <f>SUM(G28)</f>
        <v>0</v>
      </c>
      <c r="H49" s="138"/>
      <c r="I49" s="138"/>
      <c r="J49" s="138"/>
      <c r="K49" s="138"/>
      <c r="L49" s="138"/>
    </row>
    <row r="50" spans="1:12" x14ac:dyDescent="0.25">
      <c r="A50" s="212" t="s">
        <v>736</v>
      </c>
      <c r="B50" s="212"/>
      <c r="C50" s="385">
        <f>SUM(C48:C49)</f>
        <v>0</v>
      </c>
      <c r="D50" s="385">
        <f>SUM(D48:D49)</f>
        <v>0</v>
      </c>
      <c r="E50" s="385">
        <f>SUM(E48:E49)</f>
        <v>0</v>
      </c>
      <c r="F50" s="385">
        <f>SUM(F48:F49)</f>
        <v>0</v>
      </c>
      <c r="G50" s="385">
        <f>SUM(G48:G49)</f>
        <v>0</v>
      </c>
      <c r="H50" s="138"/>
      <c r="I50" s="138"/>
      <c r="J50" s="138"/>
      <c r="K50" s="138"/>
      <c r="L50" s="138"/>
    </row>
    <row r="51" spans="1:12" x14ac:dyDescent="0.25">
      <c r="A51" s="212"/>
      <c r="B51" s="212"/>
      <c r="C51" s="384"/>
      <c r="D51" s="384"/>
      <c r="E51" s="384"/>
      <c r="F51" s="384"/>
      <c r="G51" s="384"/>
      <c r="H51" s="138"/>
      <c r="I51" s="138"/>
      <c r="J51" s="138"/>
      <c r="K51" s="138"/>
      <c r="L51" s="138"/>
    </row>
    <row r="52" spans="1:12" x14ac:dyDescent="0.25">
      <c r="A52" s="212" t="s">
        <v>737</v>
      </c>
      <c r="B52" s="213"/>
      <c r="C52" s="386">
        <f>SUM(C34+C39+C44)</f>
        <v>77578242</v>
      </c>
      <c r="D52" s="386">
        <f>SUM(D34+D39+D44)</f>
        <v>0</v>
      </c>
      <c r="E52" s="386">
        <f>SUM(E34+E39+E44)</f>
        <v>0</v>
      </c>
      <c r="F52" s="386">
        <f>SUM(F34+F39+F44)</f>
        <v>0</v>
      </c>
      <c r="G52" s="386">
        <f>SUM(G34+G39+G44)</f>
        <v>0</v>
      </c>
    </row>
    <row r="53" spans="1:12" x14ac:dyDescent="0.25">
      <c r="A53" s="212" t="s">
        <v>738</v>
      </c>
      <c r="B53" s="213"/>
      <c r="C53" s="386">
        <f>SUM(C45)</f>
        <v>21533391</v>
      </c>
      <c r="D53" s="386">
        <f>SUM(D45)</f>
        <v>0</v>
      </c>
      <c r="E53" s="386">
        <f>SUM(E45)</f>
        <v>0</v>
      </c>
      <c r="F53" s="386">
        <f>SUM(F45)</f>
        <v>0</v>
      </c>
      <c r="G53" s="386">
        <f>SUM(G45)</f>
        <v>21533391</v>
      </c>
    </row>
    <row r="54" spans="1:12" x14ac:dyDescent="0.25">
      <c r="A54" s="212" t="s">
        <v>739</v>
      </c>
      <c r="B54" s="213"/>
      <c r="C54" s="387">
        <f>SUM(C52:C53)</f>
        <v>99111633</v>
      </c>
      <c r="D54" s="387">
        <f>SUM(D52:D53)</f>
        <v>0</v>
      </c>
      <c r="E54" s="387">
        <f>SUM(E52:E53)</f>
        <v>0</v>
      </c>
      <c r="F54" s="387">
        <f>SUM(F52:F53)</f>
        <v>0</v>
      </c>
      <c r="G54" s="387">
        <f>SUM(G52:G53)</f>
        <v>21533391</v>
      </c>
    </row>
    <row r="55" spans="1:12" x14ac:dyDescent="0.25">
      <c r="C55" s="92"/>
      <c r="D55" s="92"/>
      <c r="E55" s="92"/>
      <c r="F55" s="92"/>
      <c r="G55" s="92"/>
    </row>
    <row r="56" spans="1:12" x14ac:dyDescent="0.25">
      <c r="C56" s="388">
        <f>SUM(C50+C54)</f>
        <v>99111633</v>
      </c>
      <c r="D56" s="388">
        <f>SUM(D50+D54)</f>
        <v>0</v>
      </c>
      <c r="E56" s="388">
        <f>SUM(E50+E54)</f>
        <v>0</v>
      </c>
      <c r="F56" s="388">
        <f>SUM(F50+F54)</f>
        <v>0</v>
      </c>
      <c r="G56" s="388">
        <f>SUM(G50+G54)</f>
        <v>21533391</v>
      </c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9" orientation="landscape" r:id="rId1"/>
  <headerFooter>
    <oddHeader>&amp;L12. melléklet Balatonederics Község Önkormányzata 2020. évi költségvetéséről szóló...../2020. (II........) sz.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J26"/>
  <sheetViews>
    <sheetView view="pageBreakPreview" zoomScale="60" zoomScaleNormal="100" workbookViewId="0">
      <selection activeCell="C4" sqref="C4"/>
    </sheetView>
  </sheetViews>
  <sheetFormatPr defaultRowHeight="15" x14ac:dyDescent="0.25"/>
  <cols>
    <col min="1" max="1" width="43.7109375" customWidth="1"/>
    <col min="3" max="3" width="14.5703125" customWidth="1"/>
    <col min="4" max="4" width="10.42578125" customWidth="1"/>
    <col min="5" max="5" width="9.7109375" customWidth="1"/>
    <col min="6" max="6" width="11.28515625" customWidth="1"/>
    <col min="7" max="7" width="13.5703125" customWidth="1"/>
  </cols>
  <sheetData>
    <row r="1" spans="1:10" ht="34.5" customHeight="1" x14ac:dyDescent="0.25">
      <c r="A1" s="557" t="s">
        <v>783</v>
      </c>
      <c r="B1" s="569"/>
      <c r="C1" s="569"/>
      <c r="D1" s="569"/>
      <c r="E1" s="569"/>
      <c r="F1" s="569"/>
      <c r="G1" s="569"/>
      <c r="H1" s="4"/>
    </row>
    <row r="2" spans="1:10" ht="24" customHeight="1" x14ac:dyDescent="0.3">
      <c r="A2" s="557" t="s">
        <v>771</v>
      </c>
      <c r="B2" s="565"/>
      <c r="C2" s="565"/>
      <c r="D2" s="565"/>
      <c r="E2" s="565"/>
      <c r="F2" s="565"/>
      <c r="G2" s="565"/>
      <c r="H2" s="4"/>
    </row>
    <row r="3" spans="1:10" x14ac:dyDescent="0.25">
      <c r="A3" s="4"/>
      <c r="B3" s="4"/>
      <c r="C3" s="4"/>
      <c r="D3" s="4"/>
      <c r="E3" s="4"/>
      <c r="F3" s="4"/>
      <c r="G3" s="4"/>
      <c r="H3" s="4"/>
    </row>
    <row r="4" spans="1:10" ht="36.75" x14ac:dyDescent="0.25">
      <c r="A4" s="35" t="s">
        <v>1</v>
      </c>
      <c r="B4" s="36" t="s">
        <v>561</v>
      </c>
      <c r="C4" s="24" t="s">
        <v>519</v>
      </c>
      <c r="D4" s="308" t="s">
        <v>787</v>
      </c>
      <c r="E4" s="24" t="s">
        <v>521</v>
      </c>
      <c r="F4" s="24" t="s">
        <v>522</v>
      </c>
      <c r="G4" s="25" t="s">
        <v>523</v>
      </c>
      <c r="H4" s="4"/>
    </row>
    <row r="5" spans="1:10" x14ac:dyDescent="0.25">
      <c r="A5" s="103" t="s">
        <v>690</v>
      </c>
      <c r="B5" s="26"/>
      <c r="C5" s="114">
        <v>0</v>
      </c>
      <c r="D5" s="114">
        <v>0</v>
      </c>
      <c r="E5" s="114">
        <v>0</v>
      </c>
      <c r="F5" s="114">
        <v>0</v>
      </c>
      <c r="G5" s="114">
        <f>SUM(C5:F5)</f>
        <v>0</v>
      </c>
      <c r="H5" s="4"/>
      <c r="I5">
        <v>0</v>
      </c>
      <c r="J5" s="120">
        <f>SUM(C5-I5)</f>
        <v>0</v>
      </c>
    </row>
    <row r="6" spans="1:10" x14ac:dyDescent="0.25">
      <c r="A6" s="26"/>
      <c r="B6" s="26"/>
      <c r="C6" s="114"/>
      <c r="D6" s="114"/>
      <c r="E6" s="114"/>
      <c r="F6" s="114"/>
      <c r="G6" s="114"/>
      <c r="H6" s="4"/>
    </row>
    <row r="7" spans="1:10" x14ac:dyDescent="0.25">
      <c r="A7" s="26"/>
      <c r="B7" s="26"/>
      <c r="C7" s="114"/>
      <c r="D7" s="114"/>
      <c r="E7" s="114"/>
      <c r="F7" s="114"/>
      <c r="G7" s="114"/>
      <c r="H7" s="4"/>
    </row>
    <row r="8" spans="1:10" x14ac:dyDescent="0.25">
      <c r="A8" s="26"/>
      <c r="B8" s="26"/>
      <c r="C8" s="114"/>
      <c r="D8" s="114"/>
      <c r="E8" s="114"/>
      <c r="F8" s="114"/>
      <c r="G8" s="114"/>
      <c r="H8" s="4"/>
    </row>
    <row r="9" spans="1:10" ht="24.75" customHeight="1" x14ac:dyDescent="0.25">
      <c r="A9" s="234" t="s">
        <v>741</v>
      </c>
      <c r="B9" s="235" t="s">
        <v>195</v>
      </c>
      <c r="C9" s="134">
        <f>SUM(C5:C8)</f>
        <v>0</v>
      </c>
      <c r="D9" s="134">
        <f>SUM(D5:D8)</f>
        <v>0</v>
      </c>
      <c r="E9" s="134">
        <f>SUM(E5:E8)</f>
        <v>0</v>
      </c>
      <c r="F9" s="134">
        <f>SUM(F5:F8)</f>
        <v>0</v>
      </c>
      <c r="G9" s="134">
        <f>SUM(G5:G8)</f>
        <v>0</v>
      </c>
      <c r="H9" s="4"/>
    </row>
    <row r="10" spans="1:10" x14ac:dyDescent="0.25">
      <c r="A10" s="85"/>
      <c r="B10" s="42"/>
      <c r="C10" s="116"/>
      <c r="D10" s="114"/>
      <c r="E10" s="114"/>
      <c r="F10" s="114"/>
      <c r="G10" s="114"/>
      <c r="H10" s="4"/>
    </row>
    <row r="11" spans="1:10" x14ac:dyDescent="0.25">
      <c r="A11" s="85"/>
      <c r="B11" s="102"/>
      <c r="C11" s="117"/>
      <c r="D11" s="114"/>
      <c r="E11" s="114"/>
      <c r="F11" s="114"/>
      <c r="G11" s="114"/>
      <c r="H11" s="4"/>
    </row>
    <row r="12" spans="1:10" x14ac:dyDescent="0.25">
      <c r="A12" s="234" t="s">
        <v>742</v>
      </c>
      <c r="B12" s="235" t="s">
        <v>195</v>
      </c>
      <c r="C12" s="134">
        <f>SUM(C10:C11)</f>
        <v>0</v>
      </c>
      <c r="D12" s="134">
        <f>SUM(D10:D11)</f>
        <v>0</v>
      </c>
      <c r="E12" s="134">
        <f>SUM(E10:E11)</f>
        <v>0</v>
      </c>
      <c r="F12" s="134">
        <f>SUM(F10:F11)</f>
        <v>0</v>
      </c>
      <c r="G12" s="134">
        <f>SUM(G10:G11)</f>
        <v>0</v>
      </c>
      <c r="H12" s="4"/>
    </row>
    <row r="13" spans="1:10" x14ac:dyDescent="0.25">
      <c r="A13" s="233" t="s">
        <v>569</v>
      </c>
      <c r="B13" s="236"/>
      <c r="C13" s="232">
        <f>SUM(C12,C9)</f>
        <v>0</v>
      </c>
      <c r="D13" s="232">
        <f>SUM(D12,D9)</f>
        <v>0</v>
      </c>
      <c r="E13" s="232">
        <f>SUM(E12,E9)</f>
        <v>0</v>
      </c>
      <c r="F13" s="232">
        <f>SUM(F12,F9)</f>
        <v>0</v>
      </c>
      <c r="G13" s="232">
        <f>SUM(G12,G9)</f>
        <v>0</v>
      </c>
      <c r="H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H18" s="4"/>
    </row>
    <row r="19" spans="1:8" x14ac:dyDescent="0.25">
      <c r="H19" s="4"/>
    </row>
    <row r="20" spans="1:8" x14ac:dyDescent="0.25">
      <c r="H20" s="4"/>
    </row>
    <row r="21" spans="1:8" ht="20.25" customHeight="1" x14ac:dyDescent="0.25">
      <c r="H21" s="4"/>
    </row>
    <row r="22" spans="1:8" ht="23.25" customHeight="1" x14ac:dyDescent="0.25">
      <c r="H22" s="4"/>
    </row>
    <row r="23" spans="1:8" x14ac:dyDescent="0.25">
      <c r="H23" s="4"/>
    </row>
    <row r="24" spans="1:8" x14ac:dyDescent="0.25">
      <c r="H24" s="4"/>
    </row>
    <row r="25" spans="1:8" x14ac:dyDescent="0.25">
      <c r="H25" s="4"/>
    </row>
    <row r="26" spans="1:8" x14ac:dyDescent="0.25">
      <c r="H26" s="4"/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9" orientation="landscape" horizontalDpi="300" verticalDpi="300" r:id="rId1"/>
  <headerFooter>
    <oddHeader xml:space="preserve">&amp;L13. melléklet Balatonederics Község Önkormányzata 2020. évi költségvetéséről szóló...../2020. (II........) sz. önkormányzati rendelethez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J79"/>
  <sheetViews>
    <sheetView view="pageBreakPreview" zoomScale="60" zoomScaleNormal="100" workbookViewId="0">
      <selection activeCell="F51" sqref="F51"/>
    </sheetView>
  </sheetViews>
  <sheetFormatPr defaultRowHeight="15" x14ac:dyDescent="0.25"/>
  <cols>
    <col min="1" max="1" width="64" customWidth="1"/>
    <col min="3" max="3" width="11.28515625" customWidth="1"/>
    <col min="4" max="4" width="12.5703125" customWidth="1"/>
    <col min="5" max="5" width="13" customWidth="1"/>
    <col min="6" max="6" width="14.42578125" customWidth="1"/>
    <col min="7" max="7" width="15.5703125" customWidth="1"/>
    <col min="8" max="8" width="14.140625" customWidth="1"/>
    <col min="9" max="9" width="14" customWidth="1"/>
    <col min="10" max="10" width="17.85546875" customWidth="1"/>
  </cols>
  <sheetData>
    <row r="1" spans="1:10" ht="26.25" customHeight="1" x14ac:dyDescent="0.25">
      <c r="A1" s="558" t="s">
        <v>783</v>
      </c>
      <c r="B1" s="573"/>
      <c r="C1" s="573"/>
      <c r="D1" s="573"/>
      <c r="E1" s="573"/>
      <c r="F1" s="573"/>
      <c r="G1" s="573"/>
      <c r="H1" s="573"/>
      <c r="I1" s="573"/>
      <c r="J1" s="573"/>
    </row>
    <row r="2" spans="1:10" ht="45" customHeight="1" x14ac:dyDescent="0.25">
      <c r="A2" s="558" t="s">
        <v>774</v>
      </c>
      <c r="B2" s="574"/>
      <c r="C2" s="574"/>
      <c r="D2" s="574"/>
      <c r="E2" s="574"/>
      <c r="F2" s="574"/>
      <c r="G2" s="574"/>
      <c r="H2" s="574"/>
      <c r="I2" s="574"/>
      <c r="J2" s="574"/>
    </row>
    <row r="3" spans="1:10" ht="26.25" customHeight="1" x14ac:dyDescent="0.3">
      <c r="A3" s="575" t="s">
        <v>784</v>
      </c>
      <c r="B3" s="576"/>
      <c r="C3" s="576"/>
      <c r="D3" s="576"/>
      <c r="E3" s="576"/>
      <c r="F3" s="564"/>
      <c r="G3" s="564"/>
      <c r="H3" s="564"/>
      <c r="I3" s="564"/>
      <c r="J3" s="564"/>
    </row>
    <row r="4" spans="1:10" ht="33.75" customHeight="1" x14ac:dyDescent="0.25">
      <c r="A4" s="278" t="s">
        <v>562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ht="96" customHeight="1" x14ac:dyDescent="0.25">
      <c r="A5" s="279" t="s">
        <v>1</v>
      </c>
      <c r="B5" s="255" t="s">
        <v>561</v>
      </c>
      <c r="C5" s="280" t="s">
        <v>570</v>
      </c>
      <c r="D5" s="280" t="s">
        <v>571</v>
      </c>
      <c r="E5" s="280" t="s">
        <v>572</v>
      </c>
      <c r="F5" s="280" t="s">
        <v>756</v>
      </c>
      <c r="G5" s="280" t="s">
        <v>573</v>
      </c>
      <c r="H5" s="280" t="s">
        <v>574</v>
      </c>
      <c r="I5" s="280" t="s">
        <v>575</v>
      </c>
      <c r="J5" s="280" t="s">
        <v>576</v>
      </c>
    </row>
    <row r="6" spans="1:10" x14ac:dyDescent="0.25">
      <c r="A6" s="96"/>
      <c r="B6" s="96"/>
      <c r="C6" s="96"/>
      <c r="D6" s="96"/>
      <c r="E6" s="96"/>
      <c r="F6" s="288"/>
      <c r="G6" s="283"/>
      <c r="H6" s="96"/>
      <c r="I6" s="96"/>
      <c r="J6" s="96"/>
    </row>
    <row r="7" spans="1:10" x14ac:dyDescent="0.25">
      <c r="A7" s="96"/>
      <c r="B7" s="96"/>
      <c r="C7" s="96"/>
      <c r="D7" s="96"/>
      <c r="E7" s="96"/>
      <c r="F7" s="96"/>
      <c r="G7" s="96"/>
      <c r="H7" s="96"/>
      <c r="I7" s="96"/>
      <c r="J7" s="96"/>
    </row>
    <row r="8" spans="1:10" x14ac:dyDescent="0.25">
      <c r="A8" s="37" t="s">
        <v>200</v>
      </c>
      <c r="B8" s="239" t="s">
        <v>201</v>
      </c>
      <c r="C8" s="104">
        <f>SUM(C7:C7)</f>
        <v>0</v>
      </c>
      <c r="D8" s="104">
        <f>SUM(D7:D7)</f>
        <v>0</v>
      </c>
      <c r="E8" s="104">
        <f>SUM(E7:E7)</f>
        <v>0</v>
      </c>
      <c r="F8" s="96"/>
      <c r="G8" s="96"/>
      <c r="H8" s="96"/>
      <c r="I8" s="96"/>
      <c r="J8" s="96"/>
    </row>
    <row r="9" spans="1:10" x14ac:dyDescent="0.25">
      <c r="A9" s="37"/>
      <c r="B9" s="239"/>
      <c r="C9" s="96"/>
      <c r="D9" s="96"/>
      <c r="E9" s="96"/>
      <c r="F9" s="96"/>
      <c r="G9" s="96"/>
      <c r="H9" s="96"/>
      <c r="I9" s="96"/>
      <c r="J9" s="96"/>
    </row>
    <row r="10" spans="1:10" x14ac:dyDescent="0.25">
      <c r="A10" s="37"/>
      <c r="B10" s="239"/>
      <c r="C10" s="96"/>
      <c r="D10" s="96"/>
      <c r="E10" s="96"/>
      <c r="F10" s="96"/>
      <c r="G10" s="96"/>
      <c r="H10" s="96"/>
      <c r="I10" s="96"/>
      <c r="J10" s="96"/>
    </row>
    <row r="11" spans="1:10" x14ac:dyDescent="0.25">
      <c r="A11" s="37" t="s">
        <v>563</v>
      </c>
      <c r="B11" s="239" t="s">
        <v>203</v>
      </c>
      <c r="C11" s="104">
        <f>SUM(C9:C10)</f>
        <v>0</v>
      </c>
      <c r="D11" s="104">
        <f>SUM(D9:D10)</f>
        <v>0</v>
      </c>
      <c r="E11" s="104">
        <f>SUM(E9:E10)</f>
        <v>0</v>
      </c>
      <c r="F11" s="96"/>
      <c r="G11" s="96"/>
      <c r="H11" s="96"/>
      <c r="I11" s="96"/>
      <c r="J11" s="96"/>
    </row>
    <row r="12" spans="1:10" x14ac:dyDescent="0.25">
      <c r="A12" s="37"/>
      <c r="B12" s="239"/>
      <c r="C12" s="96"/>
      <c r="D12" s="96"/>
      <c r="E12" s="96"/>
      <c r="F12" s="96"/>
      <c r="G12" s="96"/>
      <c r="H12" s="96"/>
      <c r="I12" s="96"/>
      <c r="J12" s="96"/>
    </row>
    <row r="13" spans="1:10" x14ac:dyDescent="0.25">
      <c r="A13" s="37"/>
      <c r="B13" s="239"/>
      <c r="C13" s="96"/>
      <c r="D13" s="96"/>
      <c r="E13" s="96"/>
      <c r="F13" s="96"/>
      <c r="G13" s="96"/>
      <c r="H13" s="96"/>
      <c r="I13" s="96"/>
      <c r="J13" s="96"/>
    </row>
    <row r="14" spans="1:10" x14ac:dyDescent="0.25">
      <c r="A14" s="37" t="s">
        <v>204</v>
      </c>
      <c r="B14" s="239" t="s">
        <v>205</v>
      </c>
      <c r="C14" s="104">
        <f>SUM(C12:C13)</f>
        <v>0</v>
      </c>
      <c r="D14" s="104">
        <f>SUM(D12:D13)</f>
        <v>0</v>
      </c>
      <c r="E14" s="104">
        <f>SUM(E12:E13)</f>
        <v>0</v>
      </c>
      <c r="F14" s="96"/>
      <c r="G14" s="96"/>
      <c r="H14" s="96"/>
      <c r="I14" s="96"/>
      <c r="J14" s="96"/>
    </row>
    <row r="15" spans="1:10" x14ac:dyDescent="0.25">
      <c r="A15" s="37"/>
      <c r="B15" s="239"/>
      <c r="C15" s="96"/>
      <c r="D15" s="96"/>
      <c r="E15" s="96"/>
      <c r="F15" s="96"/>
      <c r="G15" s="96"/>
      <c r="H15" s="96"/>
      <c r="I15" s="96"/>
      <c r="J15" s="96"/>
    </row>
    <row r="16" spans="1:10" x14ac:dyDescent="0.25">
      <c r="A16" s="37"/>
      <c r="B16" s="239"/>
      <c r="C16" s="96"/>
      <c r="D16" s="96"/>
      <c r="E16" s="96"/>
      <c r="F16" s="96"/>
      <c r="G16" s="96"/>
      <c r="H16" s="96"/>
      <c r="I16" s="96"/>
      <c r="J16" s="96"/>
    </row>
    <row r="17" spans="1:10" x14ac:dyDescent="0.25">
      <c r="A17" s="37" t="s">
        <v>206</v>
      </c>
      <c r="B17" s="239" t="s">
        <v>207</v>
      </c>
      <c r="C17" s="104">
        <f>SUM(C15:C16)</f>
        <v>0</v>
      </c>
      <c r="D17" s="104">
        <f>SUM(D15:D16)</f>
        <v>0</v>
      </c>
      <c r="E17" s="104">
        <f>SUM(E15:E16)</f>
        <v>0</v>
      </c>
      <c r="F17" s="96"/>
      <c r="G17" s="96"/>
      <c r="H17" s="96"/>
      <c r="I17" s="96"/>
      <c r="J17" s="96"/>
    </row>
    <row r="18" spans="1:10" x14ac:dyDescent="0.25">
      <c r="A18" s="37"/>
      <c r="B18" s="239"/>
      <c r="C18" s="96"/>
      <c r="D18" s="96"/>
      <c r="E18" s="96"/>
      <c r="F18" s="96"/>
      <c r="G18" s="96"/>
      <c r="H18" s="96"/>
      <c r="I18" s="96"/>
      <c r="J18" s="96"/>
    </row>
    <row r="19" spans="1:10" x14ac:dyDescent="0.25">
      <c r="A19" s="37"/>
      <c r="B19" s="239"/>
      <c r="C19" s="96"/>
      <c r="D19" s="96"/>
      <c r="E19" s="96"/>
      <c r="F19" s="96"/>
      <c r="G19" s="96"/>
      <c r="H19" s="96"/>
      <c r="I19" s="96"/>
      <c r="J19" s="96"/>
    </row>
    <row r="20" spans="1:10" x14ac:dyDescent="0.25">
      <c r="A20" s="37" t="s">
        <v>208</v>
      </c>
      <c r="B20" s="239" t="s">
        <v>209</v>
      </c>
      <c r="C20" s="104">
        <f>SUM(C18:C19)</f>
        <v>0</v>
      </c>
      <c r="D20" s="104">
        <f>SUM(D18:D19)</f>
        <v>0</v>
      </c>
      <c r="E20" s="104">
        <f>SUM(E18:E19)</f>
        <v>0</v>
      </c>
      <c r="F20" s="96"/>
      <c r="G20" s="96"/>
      <c r="H20" s="96"/>
      <c r="I20" s="96"/>
      <c r="J20" s="96"/>
    </row>
    <row r="21" spans="1:10" x14ac:dyDescent="0.25">
      <c r="A21" s="37"/>
      <c r="B21" s="239"/>
      <c r="C21" s="96"/>
      <c r="D21" s="96"/>
      <c r="E21" s="96"/>
      <c r="F21" s="96"/>
      <c r="G21" s="96"/>
      <c r="H21" s="96"/>
      <c r="I21" s="96"/>
      <c r="J21" s="96"/>
    </row>
    <row r="22" spans="1:10" x14ac:dyDescent="0.25">
      <c r="A22" s="37"/>
      <c r="B22" s="239"/>
      <c r="C22" s="96"/>
      <c r="D22" s="96"/>
      <c r="E22" s="96"/>
      <c r="F22" s="96"/>
      <c r="G22" s="96"/>
      <c r="H22" s="96"/>
      <c r="I22" s="96"/>
      <c r="J22" s="96"/>
    </row>
    <row r="23" spans="1:10" x14ac:dyDescent="0.25">
      <c r="A23" s="37" t="s">
        <v>210</v>
      </c>
      <c r="B23" s="239" t="s">
        <v>211</v>
      </c>
      <c r="C23" s="104">
        <f>SUM(C21:C22)</f>
        <v>0</v>
      </c>
      <c r="D23" s="104">
        <f>SUM(D21:D22)</f>
        <v>0</v>
      </c>
      <c r="E23" s="104">
        <f>SUM(E21:E22)</f>
        <v>0</v>
      </c>
      <c r="F23" s="96"/>
      <c r="G23" s="96"/>
      <c r="H23" s="96"/>
      <c r="I23" s="96"/>
      <c r="J23" s="96"/>
    </row>
    <row r="24" spans="1:10" x14ac:dyDescent="0.25">
      <c r="A24" s="37" t="s">
        <v>212</v>
      </c>
      <c r="B24" s="239" t="s">
        <v>213</v>
      </c>
      <c r="C24" s="104"/>
      <c r="D24" s="96"/>
      <c r="E24" s="96"/>
      <c r="F24" s="96"/>
      <c r="G24" s="96"/>
      <c r="H24" s="96"/>
      <c r="I24" s="96"/>
      <c r="J24" s="96"/>
    </row>
    <row r="25" spans="1:10" ht="15.75" x14ac:dyDescent="0.25">
      <c r="A25" s="39" t="s">
        <v>564</v>
      </c>
      <c r="B25" s="289" t="s">
        <v>215</v>
      </c>
      <c r="C25" s="229">
        <f>SUM(C23,C20,C17,C14,C11,C8,C24)</f>
        <v>0</v>
      </c>
      <c r="D25" s="229">
        <f>SUM(D23,D20,D17,D14,D11,D8,D24)</f>
        <v>0</v>
      </c>
      <c r="E25" s="229">
        <f>SUM(E23,E20,E17,E14,E11,E8,E24)</f>
        <v>0</v>
      </c>
      <c r="F25" s="229"/>
      <c r="G25" s="229"/>
      <c r="H25" s="229"/>
      <c r="I25" s="229"/>
      <c r="J25" s="229"/>
    </row>
    <row r="26" spans="1:10" ht="15.75" x14ac:dyDescent="0.25">
      <c r="A26" s="41"/>
      <c r="B26" s="238"/>
      <c r="C26" s="96"/>
      <c r="D26" s="96"/>
      <c r="E26" s="96"/>
      <c r="F26" s="96"/>
      <c r="G26" s="96"/>
      <c r="H26" s="96"/>
      <c r="I26" s="96"/>
      <c r="J26" s="96"/>
    </row>
    <row r="27" spans="1:10" ht="15.75" x14ac:dyDescent="0.25">
      <c r="A27" s="41"/>
      <c r="B27" s="238"/>
      <c r="C27" s="96"/>
      <c r="D27" s="96"/>
      <c r="E27" s="96"/>
      <c r="F27" s="96"/>
      <c r="G27" s="96"/>
      <c r="H27" s="96"/>
      <c r="I27" s="96"/>
      <c r="J27" s="96"/>
    </row>
    <row r="28" spans="1:10" x14ac:dyDescent="0.25">
      <c r="A28" s="37" t="s">
        <v>216</v>
      </c>
      <c r="B28" s="239" t="s">
        <v>217</v>
      </c>
      <c r="C28" s="104">
        <f>SUM(C26:C27)</f>
        <v>0</v>
      </c>
      <c r="D28" s="104">
        <f>SUM(D26:D27)</f>
        <v>0</v>
      </c>
      <c r="E28" s="104">
        <f>SUM(E26:E27)</f>
        <v>0</v>
      </c>
      <c r="F28" s="96"/>
      <c r="G28" s="96"/>
      <c r="H28" s="96"/>
      <c r="I28" s="96"/>
      <c r="J28" s="96"/>
    </row>
    <row r="29" spans="1:10" x14ac:dyDescent="0.25">
      <c r="A29" s="37"/>
      <c r="B29" s="239"/>
      <c r="C29" s="96"/>
      <c r="D29" s="96"/>
      <c r="E29" s="96"/>
      <c r="F29" s="96"/>
      <c r="G29" s="96"/>
      <c r="H29" s="96"/>
      <c r="I29" s="96"/>
      <c r="J29" s="96"/>
    </row>
    <row r="30" spans="1:10" x14ac:dyDescent="0.25">
      <c r="A30" s="37"/>
      <c r="B30" s="239"/>
      <c r="C30" s="96"/>
      <c r="D30" s="96"/>
      <c r="E30" s="96"/>
      <c r="F30" s="96"/>
      <c r="G30" s="96"/>
      <c r="H30" s="96"/>
      <c r="I30" s="96"/>
      <c r="J30" s="96"/>
    </row>
    <row r="31" spans="1:10" x14ac:dyDescent="0.25">
      <c r="A31" s="37" t="s">
        <v>218</v>
      </c>
      <c r="B31" s="239" t="s">
        <v>219</v>
      </c>
      <c r="C31" s="104">
        <f>SUM(C29:C30)</f>
        <v>0</v>
      </c>
      <c r="D31" s="104">
        <f>SUM(D29:D30)</f>
        <v>0</v>
      </c>
      <c r="E31" s="104">
        <f>SUM(E29:E30)</f>
        <v>0</v>
      </c>
      <c r="F31" s="96"/>
      <c r="G31" s="96"/>
      <c r="H31" s="96"/>
      <c r="I31" s="96"/>
      <c r="J31" s="96"/>
    </row>
    <row r="32" spans="1:10" x14ac:dyDescent="0.25">
      <c r="A32" s="37"/>
      <c r="B32" s="239"/>
      <c r="C32" s="96"/>
      <c r="D32" s="96"/>
      <c r="E32" s="96"/>
      <c r="F32" s="96"/>
      <c r="G32" s="96"/>
      <c r="H32" s="96"/>
      <c r="I32" s="96"/>
      <c r="J32" s="96"/>
    </row>
    <row r="33" spans="1:10" x14ac:dyDescent="0.25">
      <c r="A33" s="37"/>
      <c r="B33" s="239"/>
      <c r="C33" s="96"/>
      <c r="D33" s="96"/>
      <c r="E33" s="96"/>
      <c r="F33" s="96"/>
      <c r="G33" s="96"/>
      <c r="H33" s="96"/>
      <c r="I33" s="96"/>
      <c r="J33" s="96"/>
    </row>
    <row r="34" spans="1:10" x14ac:dyDescent="0.25">
      <c r="A34" s="37" t="s">
        <v>220</v>
      </c>
      <c r="B34" s="239" t="s">
        <v>221</v>
      </c>
      <c r="C34" s="104">
        <f>SUM(C32:C33)</f>
        <v>0</v>
      </c>
      <c r="D34" s="104">
        <f>SUM(D32:D33)</f>
        <v>0</v>
      </c>
      <c r="E34" s="104">
        <f>SUM(E32:E33)</f>
        <v>0</v>
      </c>
      <c r="F34" s="96"/>
      <c r="G34" s="96"/>
      <c r="H34" s="96"/>
      <c r="I34" s="96"/>
      <c r="J34" s="96"/>
    </row>
    <row r="35" spans="1:10" x14ac:dyDescent="0.25">
      <c r="A35" s="37" t="s">
        <v>222</v>
      </c>
      <c r="B35" s="239" t="s">
        <v>223</v>
      </c>
      <c r="C35" s="96"/>
      <c r="D35" s="96"/>
      <c r="E35" s="96"/>
      <c r="F35" s="96"/>
      <c r="G35" s="96"/>
      <c r="H35" s="96"/>
      <c r="I35" s="96"/>
      <c r="J35" s="96"/>
    </row>
    <row r="36" spans="1:10" ht="15.75" x14ac:dyDescent="0.25">
      <c r="A36" s="39" t="s">
        <v>565</v>
      </c>
      <c r="B36" s="289" t="s">
        <v>225</v>
      </c>
      <c r="C36" s="229">
        <f>SUM(C34,C31,C28,C35)</f>
        <v>0</v>
      </c>
      <c r="D36" s="229">
        <f>SUM(D34,D31,D28,D35)</f>
        <v>0</v>
      </c>
      <c r="E36" s="229">
        <f>SUM(E34,E31,E28,E35)</f>
        <v>0</v>
      </c>
      <c r="F36" s="258"/>
      <c r="G36" s="258"/>
      <c r="H36" s="258"/>
      <c r="I36" s="258"/>
      <c r="J36" s="258"/>
    </row>
    <row r="37" spans="1:10" ht="63" x14ac:dyDescent="0.25">
      <c r="A37" s="290" t="s">
        <v>577</v>
      </c>
      <c r="B37" s="291"/>
      <c r="C37" s="291"/>
      <c r="D37" s="291"/>
      <c r="E37" s="291"/>
      <c r="F37" s="291"/>
      <c r="G37" s="291"/>
      <c r="H37" s="291"/>
      <c r="I37" s="291"/>
      <c r="J37" s="291"/>
    </row>
    <row r="38" spans="1:10" x14ac:dyDescent="0.25">
      <c r="A38" s="280" t="s">
        <v>578</v>
      </c>
      <c r="B38" s="96"/>
      <c r="C38" s="96"/>
      <c r="D38" s="96"/>
      <c r="E38" s="96"/>
      <c r="F38" s="96"/>
      <c r="G38" s="96"/>
      <c r="H38" s="96"/>
      <c r="I38" s="96"/>
      <c r="J38" s="96"/>
    </row>
    <row r="39" spans="1:10" x14ac:dyDescent="0.25">
      <c r="A39" s="280" t="s">
        <v>578</v>
      </c>
      <c r="B39" s="96"/>
      <c r="C39" s="96"/>
      <c r="D39" s="96"/>
      <c r="E39" s="96"/>
      <c r="F39" s="96"/>
      <c r="G39" s="96"/>
      <c r="H39" s="96"/>
      <c r="I39" s="96"/>
      <c r="J39" s="96"/>
    </row>
    <row r="40" spans="1:10" x14ac:dyDescent="0.25">
      <c r="A40" s="280" t="s">
        <v>578</v>
      </c>
      <c r="B40" s="96"/>
      <c r="C40" s="96"/>
      <c r="D40" s="96"/>
      <c r="E40" s="96"/>
      <c r="F40" s="96"/>
      <c r="G40" s="96"/>
      <c r="H40" s="96"/>
      <c r="I40" s="96"/>
      <c r="J40" s="96"/>
    </row>
    <row r="41" spans="1:10" x14ac:dyDescent="0.25">
      <c r="A41" s="95"/>
      <c r="B41" s="95"/>
      <c r="C41" s="95"/>
      <c r="D41" s="95"/>
      <c r="E41" s="95"/>
      <c r="F41" s="95"/>
      <c r="G41" s="95"/>
      <c r="H41" s="95"/>
      <c r="I41" s="95"/>
      <c r="J41" s="95"/>
    </row>
    <row r="42" spans="1:10" x14ac:dyDescent="0.25">
      <c r="A42" s="95"/>
      <c r="B42" s="95"/>
      <c r="C42" s="95"/>
      <c r="D42" s="95"/>
      <c r="E42" s="95"/>
      <c r="F42" s="95"/>
      <c r="G42" s="95"/>
      <c r="H42" s="95"/>
      <c r="I42" s="95"/>
      <c r="J42" s="95"/>
    </row>
    <row r="43" spans="1:10" x14ac:dyDescent="0.25">
      <c r="A43" s="292" t="s">
        <v>579</v>
      </c>
      <c r="B43" s="95"/>
      <c r="C43" s="95"/>
      <c r="D43" s="95"/>
      <c r="E43" s="95"/>
      <c r="F43" s="95"/>
      <c r="G43" s="95"/>
      <c r="H43" s="95"/>
      <c r="I43" s="95"/>
      <c r="J43" s="95"/>
    </row>
    <row r="44" spans="1:10" x14ac:dyDescent="0.25">
      <c r="A44" s="293"/>
      <c r="B44" s="95"/>
      <c r="C44" s="95"/>
      <c r="D44" s="95"/>
      <c r="E44" s="95"/>
      <c r="F44" s="95"/>
      <c r="G44" s="95"/>
      <c r="H44" s="95"/>
      <c r="I44" s="95"/>
      <c r="J44" s="95"/>
    </row>
    <row r="45" spans="1:10" ht="25.5" x14ac:dyDescent="0.25">
      <c r="A45" s="294" t="s">
        <v>747</v>
      </c>
      <c r="B45" s="95"/>
      <c r="C45" s="95"/>
      <c r="D45" s="95"/>
      <c r="E45" s="95"/>
      <c r="F45" s="95"/>
      <c r="G45" s="95"/>
      <c r="H45" s="95"/>
      <c r="I45" s="95"/>
      <c r="J45" s="95"/>
    </row>
    <row r="46" spans="1:10" ht="51" x14ac:dyDescent="0.25">
      <c r="A46" s="294" t="s">
        <v>748</v>
      </c>
      <c r="B46" s="95"/>
      <c r="C46" s="95"/>
      <c r="D46" s="95"/>
      <c r="E46" s="95"/>
      <c r="F46" s="95"/>
      <c r="G46" s="95"/>
      <c r="H46" s="95"/>
      <c r="I46" s="95"/>
      <c r="J46" s="95"/>
    </row>
    <row r="47" spans="1:10" ht="38.25" x14ac:dyDescent="0.25">
      <c r="A47" s="294" t="s">
        <v>749</v>
      </c>
      <c r="B47" s="95"/>
      <c r="C47" s="95"/>
      <c r="D47" s="95"/>
      <c r="E47" s="95"/>
      <c r="F47" s="95"/>
      <c r="G47" s="95"/>
      <c r="H47" s="95"/>
      <c r="I47" s="95"/>
      <c r="J47" s="95"/>
    </row>
    <row r="48" spans="1:10" ht="38.25" x14ac:dyDescent="0.25">
      <c r="A48" s="294" t="s">
        <v>750</v>
      </c>
      <c r="B48" s="95"/>
      <c r="C48" s="95"/>
      <c r="D48" s="95"/>
      <c r="E48" s="95"/>
      <c r="F48" s="95"/>
      <c r="G48" s="95"/>
      <c r="H48" s="95"/>
      <c r="I48" s="95"/>
      <c r="J48" s="95"/>
    </row>
    <row r="49" spans="1:10" ht="51" x14ac:dyDescent="0.25">
      <c r="A49" s="294" t="s">
        <v>751</v>
      </c>
      <c r="B49" s="95"/>
      <c r="C49" s="95"/>
      <c r="D49" s="95"/>
      <c r="E49" s="95"/>
      <c r="F49" s="95"/>
      <c r="G49" s="95"/>
      <c r="H49" s="95"/>
      <c r="I49" s="95"/>
      <c r="J49" s="95"/>
    </row>
    <row r="50" spans="1:10" ht="25.5" x14ac:dyDescent="0.25">
      <c r="A50" s="294" t="s">
        <v>752</v>
      </c>
      <c r="B50" s="95"/>
      <c r="C50" s="95"/>
      <c r="D50" s="95"/>
      <c r="E50" s="95"/>
      <c r="F50" s="95"/>
      <c r="G50" s="95"/>
      <c r="H50" s="95"/>
      <c r="I50" s="95"/>
      <c r="J50" s="95"/>
    </row>
    <row r="51" spans="1:10" ht="38.25" x14ac:dyDescent="0.25">
      <c r="A51" s="294" t="s">
        <v>753</v>
      </c>
      <c r="B51" s="95"/>
      <c r="C51" s="95"/>
      <c r="D51" s="95"/>
      <c r="E51" s="95"/>
      <c r="F51" s="95"/>
      <c r="G51" s="95"/>
      <c r="H51" s="95"/>
      <c r="I51" s="95"/>
      <c r="J51" s="95"/>
    </row>
    <row r="52" spans="1:10" ht="63.75" x14ac:dyDescent="0.25">
      <c r="A52" s="295" t="s">
        <v>580</v>
      </c>
      <c r="B52" s="95"/>
      <c r="C52" s="95"/>
      <c r="D52" s="95"/>
      <c r="E52" s="95"/>
      <c r="F52" s="95"/>
      <c r="G52" s="95"/>
      <c r="H52" s="95"/>
      <c r="I52" s="95"/>
      <c r="J52" s="95"/>
    </row>
    <row r="53" spans="1:10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</row>
    <row r="54" spans="1:10" x14ac:dyDescent="0.25">
      <c r="A54" s="95"/>
      <c r="B54" s="95"/>
      <c r="C54" s="95"/>
      <c r="D54" s="95"/>
      <c r="E54" s="95"/>
      <c r="F54" s="95"/>
      <c r="G54" s="95"/>
      <c r="H54" s="95"/>
      <c r="I54" s="95"/>
      <c r="J54" s="95"/>
    </row>
    <row r="55" spans="1:10" x14ac:dyDescent="0.25">
      <c r="A55" s="95"/>
      <c r="B55" s="95"/>
      <c r="C55" s="95"/>
      <c r="D55" s="95"/>
      <c r="E55" s="95"/>
      <c r="F55" s="95"/>
      <c r="G55" s="95"/>
      <c r="H55" s="95"/>
      <c r="I55" s="95"/>
      <c r="J55" s="95"/>
    </row>
    <row r="56" spans="1:10" x14ac:dyDescent="0.25">
      <c r="A56" s="95"/>
      <c r="B56" s="95"/>
      <c r="C56" s="95"/>
      <c r="D56" s="95"/>
      <c r="E56" s="95"/>
      <c r="F56" s="95"/>
      <c r="G56" s="95"/>
      <c r="H56" s="95"/>
      <c r="I56" s="95"/>
      <c r="J56" s="95"/>
    </row>
    <row r="57" spans="1:10" x14ac:dyDescent="0.25">
      <c r="A57" s="95"/>
      <c r="B57" s="95"/>
      <c r="C57" s="95"/>
      <c r="D57" s="95"/>
      <c r="E57" s="95"/>
      <c r="F57" s="95"/>
      <c r="G57" s="95"/>
      <c r="H57" s="95"/>
      <c r="I57" s="95"/>
      <c r="J57" s="95"/>
    </row>
    <row r="58" spans="1:10" x14ac:dyDescent="0.25">
      <c r="A58" s="95"/>
      <c r="B58" s="95"/>
      <c r="C58" s="95"/>
      <c r="D58" s="95"/>
      <c r="E58" s="95"/>
      <c r="F58" s="95"/>
      <c r="G58" s="95"/>
      <c r="H58" s="95"/>
      <c r="I58" s="95"/>
      <c r="J58" s="95"/>
    </row>
    <row r="59" spans="1:10" x14ac:dyDescent="0.25">
      <c r="A59" s="95"/>
      <c r="B59" s="95"/>
      <c r="C59" s="95"/>
      <c r="D59" s="95"/>
      <c r="E59" s="95"/>
      <c r="F59" s="95"/>
      <c r="G59" s="95"/>
      <c r="H59" s="95"/>
      <c r="I59" s="95"/>
      <c r="J59" s="95"/>
    </row>
    <row r="60" spans="1:10" x14ac:dyDescent="0.25">
      <c r="A60" s="95"/>
      <c r="B60" s="95"/>
      <c r="C60" s="95"/>
      <c r="D60" s="95"/>
      <c r="E60" s="95"/>
      <c r="F60" s="95"/>
      <c r="G60" s="95"/>
      <c r="H60" s="95"/>
      <c r="I60" s="95"/>
      <c r="J60" s="95"/>
    </row>
    <row r="61" spans="1:10" x14ac:dyDescent="0.25">
      <c r="A61" s="95"/>
      <c r="B61" s="95"/>
      <c r="C61" s="95"/>
      <c r="D61" s="95"/>
      <c r="E61" s="95"/>
      <c r="F61" s="95"/>
      <c r="G61" s="95"/>
      <c r="H61" s="95"/>
      <c r="I61" s="95"/>
      <c r="J61" s="95"/>
    </row>
    <row r="62" spans="1:10" x14ac:dyDescent="0.25">
      <c r="A62" s="95"/>
      <c r="B62" s="95"/>
      <c r="C62" s="95"/>
      <c r="D62" s="95"/>
      <c r="E62" s="95"/>
      <c r="F62" s="95"/>
      <c r="G62" s="95"/>
      <c r="H62" s="95"/>
      <c r="I62" s="95"/>
      <c r="J62" s="95"/>
    </row>
    <row r="63" spans="1:10" x14ac:dyDescent="0.25">
      <c r="A63" s="95"/>
      <c r="B63" s="95"/>
      <c r="C63" s="95"/>
      <c r="D63" s="95"/>
      <c r="E63" s="95"/>
      <c r="F63" s="95"/>
      <c r="G63" s="95"/>
      <c r="H63" s="95"/>
      <c r="I63" s="95"/>
      <c r="J63" s="95"/>
    </row>
    <row r="64" spans="1:10" x14ac:dyDescent="0.25">
      <c r="A64" s="137"/>
      <c r="B64" s="137"/>
      <c r="C64" s="137"/>
      <c r="D64" s="137"/>
      <c r="E64" s="137"/>
      <c r="F64" s="137"/>
      <c r="G64" s="137"/>
      <c r="H64" s="137"/>
      <c r="I64" s="137"/>
      <c r="J64" s="137"/>
    </row>
    <row r="65" spans="1:10" x14ac:dyDescent="0.25">
      <c r="A65" s="137"/>
      <c r="B65" s="137"/>
      <c r="C65" s="137"/>
      <c r="D65" s="137"/>
      <c r="E65" s="137"/>
      <c r="F65" s="137"/>
      <c r="G65" s="137"/>
      <c r="H65" s="137"/>
      <c r="I65" s="137"/>
      <c r="J65" s="137"/>
    </row>
    <row r="66" spans="1:10" x14ac:dyDescent="0.25">
      <c r="A66" s="137"/>
      <c r="B66" s="137"/>
      <c r="C66" s="137"/>
      <c r="D66" s="137"/>
      <c r="E66" s="137"/>
      <c r="F66" s="137"/>
      <c r="G66" s="137"/>
      <c r="H66" s="137"/>
      <c r="I66" s="137"/>
      <c r="J66" s="137"/>
    </row>
    <row r="67" spans="1:10" x14ac:dyDescent="0.25">
      <c r="A67" s="137"/>
      <c r="B67" s="137"/>
      <c r="C67" s="137"/>
      <c r="D67" s="137"/>
      <c r="E67" s="137"/>
      <c r="F67" s="137"/>
      <c r="G67" s="137"/>
      <c r="H67" s="137"/>
      <c r="I67" s="137"/>
      <c r="J67" s="137"/>
    </row>
    <row r="68" spans="1:10" x14ac:dyDescent="0.25">
      <c r="A68" s="137"/>
      <c r="B68" s="137"/>
      <c r="C68" s="137"/>
      <c r="D68" s="137"/>
      <c r="E68" s="137"/>
      <c r="F68" s="137"/>
      <c r="G68" s="137"/>
      <c r="H68" s="137"/>
      <c r="I68" s="137"/>
      <c r="J68" s="137"/>
    </row>
    <row r="69" spans="1:10" x14ac:dyDescent="0.25">
      <c r="A69" s="137"/>
      <c r="B69" s="137"/>
      <c r="C69" s="137"/>
      <c r="D69" s="137"/>
      <c r="E69" s="137"/>
      <c r="F69" s="137"/>
      <c r="G69" s="137"/>
      <c r="H69" s="137"/>
      <c r="I69" s="137"/>
      <c r="J69" s="137"/>
    </row>
    <row r="70" spans="1:10" x14ac:dyDescent="0.25">
      <c r="A70" s="137"/>
      <c r="B70" s="137"/>
      <c r="C70" s="137"/>
      <c r="D70" s="137"/>
      <c r="E70" s="137"/>
      <c r="F70" s="137"/>
      <c r="G70" s="137"/>
      <c r="H70" s="137"/>
      <c r="I70" s="137"/>
      <c r="J70" s="137"/>
    </row>
    <row r="71" spans="1:10" x14ac:dyDescent="0.25">
      <c r="A71" s="137"/>
      <c r="B71" s="137"/>
      <c r="C71" s="137"/>
      <c r="D71" s="137"/>
      <c r="E71" s="137"/>
      <c r="F71" s="137"/>
      <c r="G71" s="137"/>
      <c r="H71" s="137"/>
      <c r="I71" s="137"/>
      <c r="J71" s="137"/>
    </row>
    <row r="72" spans="1:10" x14ac:dyDescent="0.25">
      <c r="A72" s="137"/>
      <c r="B72" s="137"/>
      <c r="C72" s="137"/>
      <c r="D72" s="137"/>
      <c r="E72" s="137"/>
      <c r="F72" s="137"/>
      <c r="G72" s="137"/>
      <c r="H72" s="137"/>
      <c r="I72" s="137"/>
      <c r="J72" s="137"/>
    </row>
    <row r="73" spans="1:10" x14ac:dyDescent="0.25">
      <c r="A73" s="137"/>
      <c r="B73" s="137"/>
      <c r="C73" s="137"/>
      <c r="D73" s="137"/>
      <c r="E73" s="137"/>
      <c r="F73" s="137"/>
      <c r="G73" s="137"/>
      <c r="H73" s="137"/>
      <c r="I73" s="137"/>
      <c r="J73" s="137"/>
    </row>
    <row r="74" spans="1:10" x14ac:dyDescent="0.25">
      <c r="A74" s="137"/>
      <c r="B74" s="137"/>
      <c r="C74" s="137"/>
      <c r="D74" s="137"/>
      <c r="E74" s="137"/>
      <c r="F74" s="137"/>
      <c r="G74" s="137"/>
      <c r="H74" s="137"/>
      <c r="I74" s="137"/>
      <c r="J74" s="137"/>
    </row>
    <row r="75" spans="1:10" x14ac:dyDescent="0.25">
      <c r="A75" s="137"/>
      <c r="B75" s="137"/>
      <c r="C75" s="137"/>
      <c r="D75" s="137"/>
      <c r="E75" s="137"/>
      <c r="F75" s="137"/>
      <c r="G75" s="137"/>
      <c r="H75" s="137"/>
      <c r="I75" s="137"/>
      <c r="J75" s="137"/>
    </row>
    <row r="76" spans="1:10" x14ac:dyDescent="0.25">
      <c r="A76" s="137"/>
      <c r="B76" s="137"/>
      <c r="C76" s="137"/>
      <c r="D76" s="137"/>
      <c r="E76" s="137"/>
      <c r="F76" s="137"/>
      <c r="G76" s="137"/>
      <c r="H76" s="137"/>
      <c r="I76" s="137"/>
      <c r="J76" s="137"/>
    </row>
    <row r="77" spans="1:10" x14ac:dyDescent="0.25">
      <c r="A77" s="137"/>
      <c r="B77" s="137"/>
      <c r="C77" s="137"/>
      <c r="D77" s="137"/>
      <c r="E77" s="137"/>
      <c r="F77" s="137"/>
      <c r="G77" s="137"/>
      <c r="H77" s="137"/>
      <c r="I77" s="137"/>
      <c r="J77" s="137"/>
    </row>
    <row r="78" spans="1:10" x14ac:dyDescent="0.25">
      <c r="A78" s="137"/>
      <c r="B78" s="137"/>
      <c r="C78" s="137"/>
      <c r="D78" s="137"/>
      <c r="E78" s="137"/>
      <c r="F78" s="137"/>
      <c r="G78" s="137"/>
      <c r="H78" s="137"/>
      <c r="I78" s="137"/>
      <c r="J78" s="137"/>
    </row>
    <row r="79" spans="1:10" x14ac:dyDescent="0.25">
      <c r="A79" s="137"/>
      <c r="B79" s="137"/>
      <c r="C79" s="137"/>
      <c r="D79" s="137"/>
      <c r="E79" s="137"/>
      <c r="F79" s="137"/>
      <c r="G79" s="137"/>
      <c r="H79" s="137"/>
      <c r="I79" s="137"/>
      <c r="J79" s="137"/>
    </row>
  </sheetData>
  <mergeCells count="3">
    <mergeCell ref="A1:J1"/>
    <mergeCell ref="A2:J2"/>
    <mergeCell ref="A3:J3"/>
  </mergeCells>
  <phoneticPr fontId="0" type="noConversion"/>
  <pageMargins left="0.25" right="0.25" top="0.75" bottom="0.75" header="0.3" footer="0.3"/>
  <pageSetup paperSize="9" scale="61" orientation="landscape" horizontalDpi="300" verticalDpi="300" r:id="rId1"/>
  <headerFooter>
    <oddHeader>&amp;L14. melléklet Balatonederics Község Önkormányzata 2020. évi költségvetéséről szóló...../2020. (II........) sz. önkormányzati rendelethez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71"/>
  <sheetViews>
    <sheetView view="pageBreakPreview" zoomScale="60" zoomScaleNormal="100" workbookViewId="0">
      <selection activeCell="E28" sqref="E28"/>
    </sheetView>
  </sheetViews>
  <sheetFormatPr defaultRowHeight="15" x14ac:dyDescent="0.25"/>
  <cols>
    <col min="1" max="1" width="46.7109375" customWidth="1"/>
    <col min="3" max="3" width="17.28515625" customWidth="1"/>
    <col min="4" max="4" width="17" customWidth="1"/>
    <col min="5" max="5" width="25.85546875" customWidth="1"/>
    <col min="6" max="6" width="19.28515625" customWidth="1"/>
    <col min="7" max="7" width="16.140625" customWidth="1"/>
  </cols>
  <sheetData>
    <row r="1" spans="1:9" ht="30" customHeight="1" x14ac:dyDescent="0.25">
      <c r="A1" s="557" t="s">
        <v>783</v>
      </c>
      <c r="B1" s="577"/>
      <c r="C1" s="577"/>
      <c r="D1" s="577"/>
      <c r="E1" s="577"/>
      <c r="F1" s="577"/>
      <c r="G1" s="577"/>
      <c r="H1" s="44"/>
      <c r="I1" s="44"/>
    </row>
    <row r="2" spans="1:9" ht="72" customHeight="1" x14ac:dyDescent="0.25">
      <c r="A2" s="558" t="s">
        <v>775</v>
      </c>
      <c r="B2" s="558"/>
      <c r="C2" s="558"/>
      <c r="D2" s="558"/>
      <c r="E2" s="558"/>
      <c r="F2" s="558"/>
      <c r="G2" s="558"/>
    </row>
    <row r="3" spans="1:9" ht="26.25" customHeight="1" x14ac:dyDescent="0.3">
      <c r="A3" s="575" t="s">
        <v>784</v>
      </c>
      <c r="B3" s="576"/>
      <c r="C3" s="576"/>
      <c r="D3" s="576"/>
      <c r="E3" s="576"/>
      <c r="F3" s="277"/>
      <c r="G3" s="277"/>
    </row>
    <row r="4" spans="1:9" ht="34.5" customHeight="1" x14ac:dyDescent="0.25">
      <c r="A4" s="278" t="s">
        <v>562</v>
      </c>
      <c r="B4" s="95"/>
      <c r="C4" s="95"/>
      <c r="D4" s="95"/>
      <c r="E4" s="95"/>
      <c r="F4" s="95"/>
      <c r="G4" s="95"/>
    </row>
    <row r="5" spans="1:9" ht="51.75" x14ac:dyDescent="0.25">
      <c r="A5" s="279" t="s">
        <v>1</v>
      </c>
      <c r="B5" s="255" t="s">
        <v>561</v>
      </c>
      <c r="C5" s="280" t="s">
        <v>574</v>
      </c>
      <c r="D5" s="280" t="s">
        <v>575</v>
      </c>
      <c r="E5" s="280" t="s">
        <v>581</v>
      </c>
      <c r="F5" s="281"/>
      <c r="G5" s="282"/>
    </row>
    <row r="6" spans="1:9" x14ac:dyDescent="0.25">
      <c r="A6" s="47" t="s">
        <v>582</v>
      </c>
      <c r="B6" s="37" t="s">
        <v>459</v>
      </c>
      <c r="C6" s="96"/>
      <c r="D6" s="96"/>
      <c r="E6" s="283"/>
      <c r="F6" s="284"/>
      <c r="G6" s="95"/>
    </row>
    <row r="7" spans="1:9" x14ac:dyDescent="0.25">
      <c r="A7" s="257" t="s">
        <v>583</v>
      </c>
      <c r="B7" s="257" t="s">
        <v>459</v>
      </c>
      <c r="C7" s="96"/>
      <c r="D7" s="96"/>
      <c r="E7" s="96"/>
      <c r="F7" s="284"/>
      <c r="G7" s="95"/>
    </row>
    <row r="8" spans="1:9" ht="25.5" x14ac:dyDescent="0.25">
      <c r="A8" s="48" t="s">
        <v>460</v>
      </c>
      <c r="B8" s="37" t="s">
        <v>461</v>
      </c>
      <c r="C8" s="96"/>
      <c r="D8" s="96"/>
      <c r="E8" s="96"/>
      <c r="F8" s="284"/>
      <c r="G8" s="95"/>
    </row>
    <row r="9" spans="1:9" x14ac:dyDescent="0.25">
      <c r="A9" s="47" t="s">
        <v>584</v>
      </c>
      <c r="B9" s="37" t="s">
        <v>463</v>
      </c>
      <c r="C9" s="96"/>
      <c r="D9" s="96"/>
      <c r="E9" s="96"/>
      <c r="F9" s="284"/>
      <c r="G9" s="95"/>
    </row>
    <row r="10" spans="1:9" x14ac:dyDescent="0.25">
      <c r="A10" s="257" t="s">
        <v>583</v>
      </c>
      <c r="B10" s="257" t="s">
        <v>463</v>
      </c>
      <c r="C10" s="96"/>
      <c r="D10" s="96"/>
      <c r="E10" s="96"/>
      <c r="F10" s="284"/>
      <c r="G10" s="95"/>
    </row>
    <row r="11" spans="1:9" x14ac:dyDescent="0.25">
      <c r="A11" s="49" t="s">
        <v>585</v>
      </c>
      <c r="B11" s="43" t="s">
        <v>465</v>
      </c>
      <c r="C11" s="96"/>
      <c r="D11" s="96"/>
      <c r="E11" s="96"/>
      <c r="F11" s="284"/>
      <c r="G11" s="95"/>
    </row>
    <row r="12" spans="1:9" ht="25.5" x14ac:dyDescent="0.25">
      <c r="A12" s="48" t="s">
        <v>586</v>
      </c>
      <c r="B12" s="37" t="s">
        <v>467</v>
      </c>
      <c r="C12" s="96"/>
      <c r="D12" s="96"/>
      <c r="E12" s="96"/>
      <c r="F12" s="284"/>
      <c r="G12" s="95"/>
    </row>
    <row r="13" spans="1:9" x14ac:dyDescent="0.25">
      <c r="A13" s="257" t="s">
        <v>587</v>
      </c>
      <c r="B13" s="257" t="s">
        <v>467</v>
      </c>
      <c r="C13" s="96"/>
      <c r="D13" s="96"/>
      <c r="E13" s="96"/>
      <c r="F13" s="284"/>
      <c r="G13" s="95"/>
    </row>
    <row r="14" spans="1:9" x14ac:dyDescent="0.25">
      <c r="A14" s="47" t="s">
        <v>588</v>
      </c>
      <c r="B14" s="37" t="s">
        <v>469</v>
      </c>
      <c r="C14" s="96"/>
      <c r="D14" s="96"/>
      <c r="E14" s="96"/>
      <c r="F14" s="284"/>
      <c r="G14" s="95"/>
    </row>
    <row r="15" spans="1:9" ht="25.5" x14ac:dyDescent="0.25">
      <c r="A15" s="37" t="s">
        <v>589</v>
      </c>
      <c r="B15" s="37" t="s">
        <v>471</v>
      </c>
      <c r="C15" s="96"/>
      <c r="D15" s="96"/>
      <c r="E15" s="96"/>
      <c r="F15" s="284"/>
      <c r="G15" s="95"/>
    </row>
    <row r="16" spans="1:9" x14ac:dyDescent="0.25">
      <c r="A16" s="257" t="s">
        <v>590</v>
      </c>
      <c r="B16" s="257" t="s">
        <v>471</v>
      </c>
      <c r="C16" s="96"/>
      <c r="D16" s="96"/>
      <c r="E16" s="96"/>
      <c r="F16" s="284"/>
      <c r="G16" s="95"/>
    </row>
    <row r="17" spans="1:7" x14ac:dyDescent="0.25">
      <c r="A17" s="47" t="s">
        <v>591</v>
      </c>
      <c r="B17" s="37" t="s">
        <v>473</v>
      </c>
      <c r="C17" s="96"/>
      <c r="D17" s="96"/>
      <c r="E17" s="96"/>
      <c r="F17" s="284"/>
      <c r="G17" s="95"/>
    </row>
    <row r="18" spans="1:7" x14ac:dyDescent="0.25">
      <c r="A18" s="50" t="s">
        <v>592</v>
      </c>
      <c r="B18" s="43" t="s">
        <v>475</v>
      </c>
      <c r="C18" s="96"/>
      <c r="D18" s="96"/>
      <c r="E18" s="96"/>
      <c r="F18" s="284"/>
      <c r="G18" s="95"/>
    </row>
    <row r="19" spans="1:7" ht="25.5" x14ac:dyDescent="0.25">
      <c r="A19" s="48" t="s">
        <v>593</v>
      </c>
      <c r="B19" s="37" t="s">
        <v>501</v>
      </c>
      <c r="C19" s="96"/>
      <c r="D19" s="96"/>
      <c r="E19" s="96"/>
      <c r="F19" s="284"/>
      <c r="G19" s="95"/>
    </row>
    <row r="20" spans="1:7" ht="25.5" x14ac:dyDescent="0.25">
      <c r="A20" s="37" t="s">
        <v>502</v>
      </c>
      <c r="B20" s="37" t="s">
        <v>503</v>
      </c>
      <c r="C20" s="96"/>
      <c r="D20" s="96"/>
      <c r="E20" s="96"/>
      <c r="F20" s="284"/>
      <c r="G20" s="95"/>
    </row>
    <row r="21" spans="1:7" x14ac:dyDescent="0.25">
      <c r="A21" s="47" t="s">
        <v>504</v>
      </c>
      <c r="B21" s="37" t="s">
        <v>505</v>
      </c>
      <c r="C21" s="96"/>
      <c r="D21" s="96"/>
      <c r="E21" s="96"/>
      <c r="F21" s="284"/>
      <c r="G21" s="95"/>
    </row>
    <row r="22" spans="1:7" x14ac:dyDescent="0.25">
      <c r="A22" s="47" t="s">
        <v>594</v>
      </c>
      <c r="B22" s="37" t="s">
        <v>507</v>
      </c>
      <c r="C22" s="96"/>
      <c r="D22" s="96"/>
      <c r="E22" s="96"/>
      <c r="F22" s="284"/>
      <c r="G22" s="95"/>
    </row>
    <row r="23" spans="1:7" x14ac:dyDescent="0.25">
      <c r="A23" s="257" t="s">
        <v>595</v>
      </c>
      <c r="B23" s="257" t="s">
        <v>507</v>
      </c>
      <c r="C23" s="96"/>
      <c r="D23" s="96"/>
      <c r="E23" s="96"/>
      <c r="F23" s="284"/>
      <c r="G23" s="95"/>
    </row>
    <row r="24" spans="1:7" x14ac:dyDescent="0.25">
      <c r="A24" s="257" t="s">
        <v>596</v>
      </c>
      <c r="B24" s="257" t="s">
        <v>507</v>
      </c>
      <c r="C24" s="96"/>
      <c r="D24" s="96"/>
      <c r="E24" s="96"/>
      <c r="F24" s="284"/>
      <c r="G24" s="95"/>
    </row>
    <row r="25" spans="1:7" x14ac:dyDescent="0.25">
      <c r="A25" s="43" t="s">
        <v>597</v>
      </c>
      <c r="B25" s="43" t="s">
        <v>507</v>
      </c>
      <c r="C25" s="96"/>
      <c r="D25" s="96"/>
      <c r="E25" s="96"/>
      <c r="F25" s="284"/>
      <c r="G25" s="95"/>
    </row>
    <row r="26" spans="1:7" x14ac:dyDescent="0.25">
      <c r="A26" s="51" t="s">
        <v>598</v>
      </c>
      <c r="B26" s="58" t="s">
        <v>511</v>
      </c>
      <c r="C26" s="96"/>
      <c r="D26" s="96"/>
      <c r="E26" s="96"/>
      <c r="F26" s="284"/>
      <c r="G26" s="95"/>
    </row>
    <row r="27" spans="1:7" x14ac:dyDescent="0.25">
      <c r="A27" s="52"/>
      <c r="B27" s="285"/>
      <c r="C27" s="95"/>
      <c r="D27" s="95"/>
      <c r="E27" s="95"/>
      <c r="F27" s="95"/>
      <c r="G27" s="95"/>
    </row>
    <row r="28" spans="1:7" ht="25.5" x14ac:dyDescent="0.25">
      <c r="A28" s="279" t="s">
        <v>1</v>
      </c>
      <c r="B28" s="255" t="s">
        <v>561</v>
      </c>
      <c r="C28" s="34" t="s">
        <v>754</v>
      </c>
      <c r="D28" s="34" t="s">
        <v>755</v>
      </c>
      <c r="E28" s="34" t="s">
        <v>789</v>
      </c>
      <c r="F28" s="34" t="s">
        <v>790</v>
      </c>
      <c r="G28" s="34" t="s">
        <v>791</v>
      </c>
    </row>
    <row r="29" spans="1:7" ht="47.25" x14ac:dyDescent="0.25">
      <c r="A29" s="286" t="s">
        <v>599</v>
      </c>
      <c r="B29" s="58"/>
      <c r="C29" s="96"/>
      <c r="D29" s="96"/>
      <c r="E29" s="96"/>
      <c r="F29" s="96"/>
      <c r="G29" s="96"/>
    </row>
    <row r="30" spans="1:7" ht="31.5" x14ac:dyDescent="0.25">
      <c r="A30" s="287" t="s">
        <v>600</v>
      </c>
      <c r="B30" s="58"/>
      <c r="C30" s="96"/>
      <c r="D30" s="96"/>
      <c r="E30" s="96"/>
      <c r="F30" s="96"/>
      <c r="G30" s="96"/>
    </row>
    <row r="31" spans="1:7" ht="63" x14ac:dyDescent="0.25">
      <c r="A31" s="287" t="s">
        <v>601</v>
      </c>
      <c r="B31" s="58"/>
      <c r="C31" s="96"/>
      <c r="D31" s="96"/>
      <c r="E31" s="96"/>
      <c r="F31" s="96"/>
      <c r="G31" s="96"/>
    </row>
    <row r="32" spans="1:7" ht="31.5" x14ac:dyDescent="0.25">
      <c r="A32" s="287" t="s">
        <v>602</v>
      </c>
      <c r="B32" s="58"/>
      <c r="C32" s="96"/>
      <c r="D32" s="96"/>
      <c r="E32" s="96"/>
      <c r="F32" s="96"/>
      <c r="G32" s="96"/>
    </row>
    <row r="33" spans="1:7" ht="63" x14ac:dyDescent="0.25">
      <c r="A33" s="287" t="s">
        <v>603</v>
      </c>
      <c r="B33" s="58"/>
      <c r="C33" s="96"/>
      <c r="D33" s="96"/>
      <c r="E33" s="96"/>
      <c r="F33" s="96"/>
      <c r="G33" s="96"/>
    </row>
    <row r="34" spans="1:7" ht="15.75" x14ac:dyDescent="0.25">
      <c r="A34" s="287" t="s">
        <v>604</v>
      </c>
      <c r="B34" s="58"/>
      <c r="C34" s="96"/>
      <c r="D34" s="96"/>
      <c r="E34" s="96"/>
      <c r="F34" s="96"/>
      <c r="G34" s="96"/>
    </row>
    <row r="35" spans="1:7" ht="31.5" x14ac:dyDescent="0.25">
      <c r="A35" s="287" t="s">
        <v>605</v>
      </c>
      <c r="B35" s="58"/>
      <c r="C35" s="96"/>
      <c r="D35" s="96"/>
      <c r="E35" s="96"/>
      <c r="F35" s="96"/>
      <c r="G35" s="96"/>
    </row>
    <row r="36" spans="1:7" x14ac:dyDescent="0.25">
      <c r="A36" s="51" t="s">
        <v>606</v>
      </c>
      <c r="B36" s="58"/>
      <c r="C36" s="96"/>
      <c r="D36" s="96"/>
      <c r="E36" s="96"/>
      <c r="F36" s="96"/>
      <c r="G36" s="96"/>
    </row>
    <row r="37" spans="1:7" x14ac:dyDescent="0.25">
      <c r="A37" s="52"/>
      <c r="B37" s="285"/>
      <c r="C37" s="95"/>
      <c r="D37" s="95"/>
      <c r="E37" s="95"/>
      <c r="F37" s="95"/>
      <c r="G37" s="95"/>
    </row>
    <row r="38" spans="1:7" x14ac:dyDescent="0.25">
      <c r="A38" s="52"/>
      <c r="B38" s="285"/>
      <c r="C38" s="95"/>
      <c r="D38" s="95"/>
      <c r="E38" s="95"/>
      <c r="F38" s="95"/>
      <c r="G38" s="95"/>
    </row>
    <row r="39" spans="1:7" x14ac:dyDescent="0.25">
      <c r="A39" s="578" t="s">
        <v>607</v>
      </c>
      <c r="B39" s="578"/>
      <c r="C39" s="578"/>
      <c r="D39" s="578"/>
      <c r="E39" s="578"/>
      <c r="F39" s="579"/>
      <c r="G39" s="579"/>
    </row>
    <row r="40" spans="1:7" x14ac:dyDescent="0.25">
      <c r="A40" s="578"/>
      <c r="B40" s="578"/>
      <c r="C40" s="578"/>
      <c r="D40" s="578"/>
      <c r="E40" s="578"/>
      <c r="F40" s="579"/>
      <c r="G40" s="579"/>
    </row>
    <row r="41" spans="1:7" x14ac:dyDescent="0.25">
      <c r="A41" s="578"/>
      <c r="B41" s="578"/>
      <c r="C41" s="578"/>
      <c r="D41" s="578"/>
      <c r="E41" s="578"/>
      <c r="F41" s="579"/>
      <c r="G41" s="579"/>
    </row>
    <row r="42" spans="1:7" x14ac:dyDescent="0.25">
      <c r="A42" s="52"/>
      <c r="B42" s="285"/>
      <c r="C42" s="95"/>
      <c r="D42" s="95"/>
      <c r="E42" s="95"/>
      <c r="F42" s="95"/>
      <c r="G42" s="95"/>
    </row>
    <row r="43" spans="1:7" x14ac:dyDescent="0.25">
      <c r="A43" s="95"/>
      <c r="B43" s="95"/>
      <c r="C43" s="95"/>
      <c r="D43" s="95"/>
      <c r="E43" s="95"/>
      <c r="F43" s="95"/>
      <c r="G43" s="95"/>
    </row>
    <row r="44" spans="1:7" x14ac:dyDescent="0.25">
      <c r="A44" s="95"/>
      <c r="B44" s="95"/>
      <c r="C44" s="95"/>
      <c r="D44" s="95"/>
      <c r="E44" s="95"/>
      <c r="F44" s="95"/>
      <c r="G44" s="95"/>
    </row>
    <row r="45" spans="1:7" x14ac:dyDescent="0.25">
      <c r="A45" s="95"/>
      <c r="B45" s="95"/>
      <c r="C45" s="95"/>
      <c r="D45" s="95"/>
      <c r="E45" s="95"/>
      <c r="F45" s="95"/>
      <c r="G45" s="95"/>
    </row>
    <row r="46" spans="1:7" x14ac:dyDescent="0.25">
      <c r="A46" s="137"/>
      <c r="B46" s="137"/>
      <c r="C46" s="137"/>
      <c r="D46" s="137"/>
      <c r="E46" s="137"/>
      <c r="F46" s="137"/>
      <c r="G46" s="137"/>
    </row>
    <row r="47" spans="1:7" x14ac:dyDescent="0.25">
      <c r="A47" s="137"/>
      <c r="B47" s="137"/>
      <c r="C47" s="137"/>
      <c r="D47" s="137"/>
      <c r="E47" s="137"/>
      <c r="F47" s="137"/>
      <c r="G47" s="137"/>
    </row>
    <row r="48" spans="1:7" x14ac:dyDescent="0.25">
      <c r="A48" s="137"/>
      <c r="B48" s="137"/>
      <c r="C48" s="137"/>
      <c r="D48" s="137"/>
      <c r="E48" s="137"/>
      <c r="F48" s="137"/>
      <c r="G48" s="137"/>
    </row>
    <row r="49" spans="1:7" x14ac:dyDescent="0.25">
      <c r="A49" s="137"/>
      <c r="B49" s="137"/>
      <c r="C49" s="137"/>
      <c r="D49" s="137"/>
      <c r="E49" s="137"/>
      <c r="F49" s="137"/>
      <c r="G49" s="137"/>
    </row>
    <row r="50" spans="1:7" x14ac:dyDescent="0.25">
      <c r="A50" s="137"/>
      <c r="B50" s="137"/>
      <c r="C50" s="137"/>
      <c r="D50" s="137"/>
      <c r="E50" s="137"/>
      <c r="F50" s="137"/>
      <c r="G50" s="137"/>
    </row>
    <row r="51" spans="1:7" x14ac:dyDescent="0.25">
      <c r="A51" s="137"/>
      <c r="B51" s="137"/>
      <c r="C51" s="137"/>
      <c r="D51" s="137"/>
      <c r="E51" s="137"/>
      <c r="F51" s="137"/>
      <c r="G51" s="137"/>
    </row>
    <row r="52" spans="1:7" x14ac:dyDescent="0.25">
      <c r="A52" s="137"/>
      <c r="B52" s="137"/>
      <c r="C52" s="137"/>
      <c r="D52" s="137"/>
      <c r="E52" s="137"/>
      <c r="F52" s="137"/>
      <c r="G52" s="137"/>
    </row>
    <row r="53" spans="1:7" x14ac:dyDescent="0.25">
      <c r="A53" s="137"/>
      <c r="B53" s="137"/>
      <c r="C53" s="137"/>
      <c r="D53" s="137"/>
      <c r="E53" s="137"/>
      <c r="F53" s="137"/>
      <c r="G53" s="137"/>
    </row>
    <row r="54" spans="1:7" x14ac:dyDescent="0.25">
      <c r="A54" s="137"/>
      <c r="B54" s="137"/>
      <c r="C54" s="137"/>
      <c r="D54" s="137"/>
      <c r="E54" s="137"/>
      <c r="F54" s="137"/>
      <c r="G54" s="137"/>
    </row>
    <row r="55" spans="1:7" x14ac:dyDescent="0.25">
      <c r="A55" s="137"/>
      <c r="B55" s="137"/>
      <c r="C55" s="137"/>
      <c r="D55" s="137"/>
      <c r="E55" s="137"/>
      <c r="F55" s="137"/>
      <c r="G55" s="137"/>
    </row>
    <row r="56" spans="1:7" x14ac:dyDescent="0.25">
      <c r="A56" s="137"/>
      <c r="B56" s="137"/>
      <c r="C56" s="137"/>
      <c r="D56" s="137"/>
      <c r="E56" s="137"/>
      <c r="F56" s="137"/>
      <c r="G56" s="137"/>
    </row>
    <row r="57" spans="1:7" x14ac:dyDescent="0.25">
      <c r="A57" s="137"/>
      <c r="B57" s="137"/>
      <c r="C57" s="137"/>
      <c r="D57" s="137"/>
      <c r="E57" s="137"/>
      <c r="F57" s="137"/>
      <c r="G57" s="137"/>
    </row>
    <row r="58" spans="1:7" x14ac:dyDescent="0.25">
      <c r="A58" s="137"/>
      <c r="B58" s="137"/>
      <c r="C58" s="137"/>
      <c r="D58" s="137"/>
      <c r="E58" s="137"/>
      <c r="F58" s="137"/>
      <c r="G58" s="137"/>
    </row>
    <row r="59" spans="1:7" x14ac:dyDescent="0.25">
      <c r="A59" s="137"/>
      <c r="B59" s="137"/>
      <c r="C59" s="137"/>
      <c r="D59" s="137"/>
      <c r="E59" s="137"/>
      <c r="F59" s="137"/>
      <c r="G59" s="137"/>
    </row>
    <row r="60" spans="1:7" x14ac:dyDescent="0.25">
      <c r="A60" s="137"/>
      <c r="B60" s="137"/>
      <c r="C60" s="137"/>
      <c r="D60" s="137"/>
      <c r="E60" s="137"/>
      <c r="F60" s="137"/>
      <c r="G60" s="137"/>
    </row>
    <row r="61" spans="1:7" x14ac:dyDescent="0.25">
      <c r="A61" s="137"/>
      <c r="B61" s="137"/>
      <c r="C61" s="137"/>
      <c r="D61" s="137"/>
      <c r="E61" s="137"/>
      <c r="F61" s="137"/>
      <c r="G61" s="137"/>
    </row>
    <row r="62" spans="1:7" x14ac:dyDescent="0.25">
      <c r="A62" s="137"/>
      <c r="B62" s="137"/>
      <c r="C62" s="137"/>
      <c r="D62" s="137"/>
      <c r="E62" s="137"/>
      <c r="F62" s="137"/>
      <c r="G62" s="137"/>
    </row>
    <row r="63" spans="1:7" x14ac:dyDescent="0.25">
      <c r="A63" s="137"/>
      <c r="B63" s="137"/>
      <c r="C63" s="137"/>
      <c r="D63" s="137"/>
      <c r="E63" s="137"/>
      <c r="F63" s="137"/>
      <c r="G63" s="137"/>
    </row>
    <row r="64" spans="1:7" x14ac:dyDescent="0.25">
      <c r="A64" s="137"/>
      <c r="B64" s="137"/>
      <c r="C64" s="137"/>
      <c r="D64" s="137"/>
      <c r="E64" s="137"/>
      <c r="F64" s="137"/>
      <c r="G64" s="137"/>
    </row>
    <row r="65" spans="1:7" x14ac:dyDescent="0.25">
      <c r="A65" s="137"/>
      <c r="B65" s="137"/>
      <c r="C65" s="137"/>
      <c r="D65" s="137"/>
      <c r="E65" s="137"/>
      <c r="F65" s="137"/>
      <c r="G65" s="137"/>
    </row>
    <row r="66" spans="1:7" x14ac:dyDescent="0.25">
      <c r="A66" s="137"/>
      <c r="B66" s="137"/>
      <c r="C66" s="137"/>
      <c r="D66" s="137"/>
      <c r="E66" s="137"/>
      <c r="F66" s="137"/>
      <c r="G66" s="137"/>
    </row>
    <row r="67" spans="1:7" x14ac:dyDescent="0.25">
      <c r="A67" s="137"/>
      <c r="B67" s="137"/>
      <c r="C67" s="137"/>
      <c r="D67" s="137"/>
      <c r="E67" s="137"/>
      <c r="F67" s="137"/>
      <c r="G67" s="137"/>
    </row>
    <row r="68" spans="1:7" x14ac:dyDescent="0.25">
      <c r="A68" s="137"/>
      <c r="B68" s="137"/>
      <c r="C68" s="137"/>
      <c r="D68" s="137"/>
      <c r="E68" s="137"/>
      <c r="F68" s="137"/>
      <c r="G68" s="137"/>
    </row>
    <row r="69" spans="1:7" x14ac:dyDescent="0.25">
      <c r="A69" s="137"/>
      <c r="B69" s="137"/>
      <c r="C69" s="137"/>
      <c r="D69" s="137"/>
      <c r="E69" s="137"/>
      <c r="F69" s="137"/>
      <c r="G69" s="137"/>
    </row>
    <row r="70" spans="1:7" x14ac:dyDescent="0.25">
      <c r="A70" s="137"/>
      <c r="B70" s="137"/>
      <c r="C70" s="137"/>
      <c r="D70" s="137"/>
      <c r="E70" s="137"/>
      <c r="F70" s="137"/>
      <c r="G70" s="137"/>
    </row>
    <row r="71" spans="1:7" x14ac:dyDescent="0.25">
      <c r="A71" s="137"/>
      <c r="B71" s="137"/>
      <c r="C71" s="137"/>
      <c r="D71" s="137"/>
      <c r="E71" s="137"/>
      <c r="F71" s="137"/>
      <c r="G71" s="137"/>
    </row>
  </sheetData>
  <mergeCells count="4">
    <mergeCell ref="A1:G1"/>
    <mergeCell ref="A2:G2"/>
    <mergeCell ref="A39:G41"/>
    <mergeCell ref="A3:E3"/>
  </mergeCells>
  <phoneticPr fontId="0" type="noConversion"/>
  <hyperlinks>
    <hyperlink ref="A18" r:id="rId1" location="foot4" display="http://njt.hu/cgi_bin/njt_doc.cgi?docid=142896.245143 - foot4"/>
  </hyperlinks>
  <pageMargins left="0.25" right="0.25" top="0.75" bottom="0.75" header="0.3" footer="0.3"/>
  <pageSetup paperSize="9" scale="65" orientation="portrait" horizontalDpi="300" verticalDpi="300" r:id="rId2"/>
  <headerFooter>
    <oddHeader>&amp;L15. melléklet Balatonederics Község Önkormányzata 2020. évi költségvetéséről szóló...../2020. (II........) sz.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D70"/>
  <sheetViews>
    <sheetView view="pageBreakPreview" zoomScale="60" zoomScaleNormal="100" workbookViewId="0">
      <selection activeCell="A3" sqref="A3:D3"/>
    </sheetView>
  </sheetViews>
  <sheetFormatPr defaultRowHeight="15" x14ac:dyDescent="0.25"/>
  <cols>
    <col min="1" max="1" width="60.42578125" customWidth="1"/>
    <col min="3" max="3" width="18.85546875" customWidth="1"/>
    <col min="4" max="4" width="22.42578125" customWidth="1"/>
  </cols>
  <sheetData>
    <row r="1" spans="1:4" ht="29.25" customHeight="1" x14ac:dyDescent="0.25">
      <c r="A1" s="557" t="s">
        <v>783</v>
      </c>
      <c r="B1" s="564"/>
      <c r="C1" s="564"/>
      <c r="D1" s="564"/>
    </row>
    <row r="2" spans="1:4" ht="59.25" customHeight="1" x14ac:dyDescent="0.25">
      <c r="A2" s="557" t="s">
        <v>776</v>
      </c>
      <c r="B2" s="577"/>
      <c r="C2" s="577"/>
      <c r="D2" s="580"/>
    </row>
    <row r="3" spans="1:4" ht="22.5" customHeight="1" x14ac:dyDescent="0.25">
      <c r="A3" s="581" t="s">
        <v>785</v>
      </c>
      <c r="B3" s="582"/>
      <c r="C3" s="582"/>
      <c r="D3" s="582"/>
    </row>
    <row r="4" spans="1:4" x14ac:dyDescent="0.25">
      <c r="A4" s="70" t="s">
        <v>562</v>
      </c>
      <c r="B4" s="4"/>
      <c r="C4" s="4"/>
      <c r="D4" s="4"/>
    </row>
    <row r="5" spans="1:4" ht="29.25" x14ac:dyDescent="0.25">
      <c r="A5" s="104" t="s">
        <v>566</v>
      </c>
      <c r="B5" s="255" t="s">
        <v>561</v>
      </c>
      <c r="C5" s="256" t="s">
        <v>627</v>
      </c>
      <c r="D5" s="256" t="s">
        <v>628</v>
      </c>
    </row>
    <row r="6" spans="1:4" x14ac:dyDescent="0.25">
      <c r="A6" s="48" t="s">
        <v>629</v>
      </c>
      <c r="B6" s="37" t="s">
        <v>249</v>
      </c>
      <c r="C6" s="96"/>
      <c r="D6" s="96"/>
    </row>
    <row r="7" spans="1:4" x14ac:dyDescent="0.25">
      <c r="A7" s="257" t="s">
        <v>583</v>
      </c>
      <c r="B7" s="257" t="s">
        <v>249</v>
      </c>
      <c r="C7" s="96"/>
      <c r="D7" s="96"/>
    </row>
    <row r="8" spans="1:4" x14ac:dyDescent="0.25">
      <c r="A8" s="257" t="s">
        <v>630</v>
      </c>
      <c r="B8" s="257" t="s">
        <v>249</v>
      </c>
      <c r="C8" s="96"/>
      <c r="D8" s="96"/>
    </row>
    <row r="9" spans="1:4" x14ac:dyDescent="0.25">
      <c r="A9" s="48" t="s">
        <v>250</v>
      </c>
      <c r="B9" s="37" t="s">
        <v>251</v>
      </c>
      <c r="C9" s="96"/>
      <c r="D9" s="96"/>
    </row>
    <row r="10" spans="1:4" x14ac:dyDescent="0.25">
      <c r="A10" s="48" t="s">
        <v>631</v>
      </c>
      <c r="B10" s="37" t="s">
        <v>253</v>
      </c>
      <c r="C10" s="96"/>
      <c r="D10" s="96"/>
    </row>
    <row r="11" spans="1:4" x14ac:dyDescent="0.25">
      <c r="A11" s="257" t="s">
        <v>583</v>
      </c>
      <c r="B11" s="257" t="s">
        <v>253</v>
      </c>
      <c r="C11" s="96"/>
      <c r="D11" s="96"/>
    </row>
    <row r="12" spans="1:4" x14ac:dyDescent="0.25">
      <c r="A12" s="257" t="s">
        <v>630</v>
      </c>
      <c r="B12" s="257" t="s">
        <v>632</v>
      </c>
      <c r="C12" s="96"/>
      <c r="D12" s="96"/>
    </row>
    <row r="13" spans="1:4" x14ac:dyDescent="0.25">
      <c r="A13" s="49" t="s">
        <v>633</v>
      </c>
      <c r="B13" s="43" t="s">
        <v>255</v>
      </c>
      <c r="C13" s="96"/>
      <c r="D13" s="96"/>
    </row>
    <row r="14" spans="1:4" x14ac:dyDescent="0.25">
      <c r="A14" s="47" t="s">
        <v>634</v>
      </c>
      <c r="B14" s="37" t="s">
        <v>257</v>
      </c>
      <c r="C14" s="96"/>
      <c r="D14" s="96"/>
    </row>
    <row r="15" spans="1:4" x14ac:dyDescent="0.25">
      <c r="A15" s="257" t="s">
        <v>587</v>
      </c>
      <c r="B15" s="257" t="s">
        <v>257</v>
      </c>
      <c r="C15" s="96"/>
      <c r="D15" s="96"/>
    </row>
    <row r="16" spans="1:4" x14ac:dyDescent="0.25">
      <c r="A16" s="257" t="s">
        <v>590</v>
      </c>
      <c r="B16" s="257" t="s">
        <v>257</v>
      </c>
      <c r="C16" s="96"/>
      <c r="D16" s="96"/>
    </row>
    <row r="17" spans="1:4" x14ac:dyDescent="0.25">
      <c r="A17" s="47" t="s">
        <v>635</v>
      </c>
      <c r="B17" s="37" t="s">
        <v>259</v>
      </c>
      <c r="C17" s="96"/>
      <c r="D17" s="96"/>
    </row>
    <row r="18" spans="1:4" x14ac:dyDescent="0.25">
      <c r="A18" s="257" t="s">
        <v>630</v>
      </c>
      <c r="B18" s="257" t="s">
        <v>259</v>
      </c>
      <c r="C18" s="96"/>
      <c r="D18" s="96"/>
    </row>
    <row r="19" spans="1:4" x14ac:dyDescent="0.25">
      <c r="A19" s="37" t="s">
        <v>258</v>
      </c>
      <c r="B19" s="37" t="s">
        <v>261</v>
      </c>
      <c r="C19" s="96"/>
      <c r="D19" s="96"/>
    </row>
    <row r="20" spans="1:4" x14ac:dyDescent="0.25">
      <c r="A20" s="37" t="s">
        <v>636</v>
      </c>
      <c r="B20" s="37" t="s">
        <v>263</v>
      </c>
      <c r="C20" s="96"/>
      <c r="D20" s="96"/>
    </row>
    <row r="21" spans="1:4" x14ac:dyDescent="0.25">
      <c r="A21" s="257" t="s">
        <v>590</v>
      </c>
      <c r="B21" s="257" t="s">
        <v>263</v>
      </c>
      <c r="C21" s="96"/>
      <c r="D21" s="96"/>
    </row>
    <row r="22" spans="1:4" x14ac:dyDescent="0.25">
      <c r="A22" s="257" t="s">
        <v>630</v>
      </c>
      <c r="B22" s="257" t="s">
        <v>263</v>
      </c>
      <c r="C22" s="96"/>
      <c r="D22" s="96"/>
    </row>
    <row r="23" spans="1:4" x14ac:dyDescent="0.25">
      <c r="A23" s="50" t="s">
        <v>637</v>
      </c>
      <c r="B23" s="43" t="s">
        <v>269</v>
      </c>
      <c r="C23" s="96"/>
      <c r="D23" s="96"/>
    </row>
    <row r="24" spans="1:4" x14ac:dyDescent="0.25">
      <c r="A24" s="47" t="s">
        <v>270</v>
      </c>
      <c r="B24" s="37" t="s">
        <v>271</v>
      </c>
      <c r="C24" s="96"/>
      <c r="D24" s="96"/>
    </row>
    <row r="25" spans="1:4" x14ac:dyDescent="0.25">
      <c r="A25" s="47" t="s">
        <v>272</v>
      </c>
      <c r="B25" s="37" t="s">
        <v>273</v>
      </c>
      <c r="C25" s="96"/>
      <c r="D25" s="96"/>
    </row>
    <row r="26" spans="1:4" x14ac:dyDescent="0.25">
      <c r="A26" s="47" t="s">
        <v>638</v>
      </c>
      <c r="B26" s="37" t="s">
        <v>277</v>
      </c>
      <c r="C26" s="96"/>
      <c r="D26" s="96"/>
    </row>
    <row r="27" spans="1:4" x14ac:dyDescent="0.25">
      <c r="A27" s="47" t="s">
        <v>278</v>
      </c>
      <c r="B27" s="37" t="s">
        <v>279</v>
      </c>
      <c r="C27" s="96"/>
      <c r="D27" s="96"/>
    </row>
    <row r="28" spans="1:4" x14ac:dyDescent="0.25">
      <c r="A28" s="47" t="s">
        <v>280</v>
      </c>
      <c r="B28" s="37" t="s">
        <v>281</v>
      </c>
      <c r="C28" s="96"/>
      <c r="D28" s="96"/>
    </row>
    <row r="29" spans="1:4" x14ac:dyDescent="0.25">
      <c r="A29" s="63" t="s">
        <v>639</v>
      </c>
      <c r="B29" s="234" t="s">
        <v>289</v>
      </c>
      <c r="C29" s="258"/>
      <c r="D29" s="258"/>
    </row>
    <row r="30" spans="1:4" x14ac:dyDescent="0.25">
      <c r="A30" s="47" t="s">
        <v>290</v>
      </c>
      <c r="B30" s="37" t="s">
        <v>291</v>
      </c>
      <c r="C30" s="96"/>
      <c r="D30" s="96"/>
    </row>
    <row r="31" spans="1:4" x14ac:dyDescent="0.25">
      <c r="A31" s="48" t="s">
        <v>292</v>
      </c>
      <c r="B31" s="37" t="s">
        <v>293</v>
      </c>
      <c r="C31" s="96"/>
      <c r="D31" s="96"/>
    </row>
    <row r="32" spans="1:4" x14ac:dyDescent="0.25">
      <c r="A32" s="47" t="s">
        <v>640</v>
      </c>
      <c r="B32" s="37" t="s">
        <v>295</v>
      </c>
      <c r="C32" s="96"/>
      <c r="D32" s="96"/>
    </row>
    <row r="33" spans="1:4" x14ac:dyDescent="0.25">
      <c r="A33" s="257" t="s">
        <v>630</v>
      </c>
      <c r="B33" s="257" t="s">
        <v>295</v>
      </c>
      <c r="C33" s="96"/>
      <c r="D33" s="96"/>
    </row>
    <row r="34" spans="1:4" x14ac:dyDescent="0.25">
      <c r="A34" s="47" t="s">
        <v>641</v>
      </c>
      <c r="B34" s="37" t="s">
        <v>297</v>
      </c>
      <c r="C34" s="96"/>
      <c r="D34" s="96"/>
    </row>
    <row r="35" spans="1:4" x14ac:dyDescent="0.25">
      <c r="A35" s="257" t="s">
        <v>595</v>
      </c>
      <c r="B35" s="257" t="s">
        <v>297</v>
      </c>
      <c r="C35" s="96"/>
      <c r="D35" s="96"/>
    </row>
    <row r="36" spans="1:4" x14ac:dyDescent="0.25">
      <c r="A36" s="257" t="s">
        <v>596</v>
      </c>
      <c r="B36" s="257" t="s">
        <v>297</v>
      </c>
      <c r="C36" s="96"/>
      <c r="D36" s="96"/>
    </row>
    <row r="37" spans="1:4" x14ac:dyDescent="0.25">
      <c r="A37" s="257" t="s">
        <v>597</v>
      </c>
      <c r="B37" s="257" t="s">
        <v>297</v>
      </c>
      <c r="C37" s="96"/>
      <c r="D37" s="96"/>
    </row>
    <row r="38" spans="1:4" x14ac:dyDescent="0.25">
      <c r="A38" s="257" t="s">
        <v>630</v>
      </c>
      <c r="B38" s="257" t="s">
        <v>297</v>
      </c>
      <c r="C38" s="96"/>
      <c r="D38" s="96"/>
    </row>
    <row r="39" spans="1:4" x14ac:dyDescent="0.25">
      <c r="A39" s="63" t="s">
        <v>642</v>
      </c>
      <c r="B39" s="234" t="s">
        <v>301</v>
      </c>
      <c r="C39" s="258"/>
      <c r="D39" s="258"/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ht="29.25" x14ac:dyDescent="0.25">
      <c r="A42" s="104" t="s">
        <v>566</v>
      </c>
      <c r="B42" s="255" t="s">
        <v>561</v>
      </c>
      <c r="C42" s="256" t="s">
        <v>627</v>
      </c>
      <c r="D42" s="256" t="s">
        <v>628</v>
      </c>
    </row>
    <row r="43" spans="1:4" x14ac:dyDescent="0.25">
      <c r="A43" s="47" t="s">
        <v>582</v>
      </c>
      <c r="B43" s="37" t="s">
        <v>459</v>
      </c>
      <c r="C43" s="96"/>
      <c r="D43" s="96"/>
    </row>
    <row r="44" spans="1:4" x14ac:dyDescent="0.25">
      <c r="A44" s="257" t="s">
        <v>583</v>
      </c>
      <c r="B44" s="257" t="s">
        <v>459</v>
      </c>
      <c r="C44" s="96"/>
      <c r="D44" s="96"/>
    </row>
    <row r="45" spans="1:4" x14ac:dyDescent="0.25">
      <c r="A45" s="48" t="s">
        <v>460</v>
      </c>
      <c r="B45" s="37" t="s">
        <v>461</v>
      </c>
      <c r="C45" s="96"/>
      <c r="D45" s="96"/>
    </row>
    <row r="46" spans="1:4" x14ac:dyDescent="0.25">
      <c r="A46" s="47" t="s">
        <v>584</v>
      </c>
      <c r="B46" s="37" t="s">
        <v>463</v>
      </c>
      <c r="C46" s="96"/>
      <c r="D46" s="96"/>
    </row>
    <row r="47" spans="1:4" x14ac:dyDescent="0.25">
      <c r="A47" s="257" t="s">
        <v>583</v>
      </c>
      <c r="B47" s="257" t="s">
        <v>463</v>
      </c>
      <c r="C47" s="96"/>
      <c r="D47" s="96"/>
    </row>
    <row r="48" spans="1:4" x14ac:dyDescent="0.25">
      <c r="A48" s="49" t="s">
        <v>585</v>
      </c>
      <c r="B48" s="43" t="s">
        <v>465</v>
      </c>
      <c r="C48" s="96"/>
      <c r="D48" s="96"/>
    </row>
    <row r="49" spans="1:4" x14ac:dyDescent="0.25">
      <c r="A49" s="48" t="s">
        <v>586</v>
      </c>
      <c r="B49" s="37" t="s">
        <v>467</v>
      </c>
      <c r="C49" s="96"/>
      <c r="D49" s="96"/>
    </row>
    <row r="50" spans="1:4" x14ac:dyDescent="0.25">
      <c r="A50" s="257" t="s">
        <v>587</v>
      </c>
      <c r="B50" s="257" t="s">
        <v>467</v>
      </c>
      <c r="C50" s="96"/>
      <c r="D50" s="96"/>
    </row>
    <row r="51" spans="1:4" x14ac:dyDescent="0.25">
      <c r="A51" s="47" t="s">
        <v>588</v>
      </c>
      <c r="B51" s="37" t="s">
        <v>469</v>
      </c>
      <c r="C51" s="96"/>
      <c r="D51" s="96"/>
    </row>
    <row r="52" spans="1:4" x14ac:dyDescent="0.25">
      <c r="A52" s="37" t="s">
        <v>589</v>
      </c>
      <c r="B52" s="37" t="s">
        <v>471</v>
      </c>
      <c r="C52" s="96"/>
      <c r="D52" s="96"/>
    </row>
    <row r="53" spans="1:4" x14ac:dyDescent="0.25">
      <c r="A53" s="257" t="s">
        <v>590</v>
      </c>
      <c r="B53" s="257" t="s">
        <v>471</v>
      </c>
      <c r="C53" s="96"/>
      <c r="D53" s="96"/>
    </row>
    <row r="54" spans="1:4" x14ac:dyDescent="0.25">
      <c r="A54" s="47" t="s">
        <v>591</v>
      </c>
      <c r="B54" s="37" t="s">
        <v>473</v>
      </c>
      <c r="C54" s="96"/>
      <c r="D54" s="96"/>
    </row>
    <row r="55" spans="1:4" x14ac:dyDescent="0.25">
      <c r="A55" s="50" t="s">
        <v>592</v>
      </c>
      <c r="B55" s="43" t="s">
        <v>475</v>
      </c>
      <c r="C55" s="96"/>
      <c r="D55" s="96"/>
    </row>
    <row r="56" spans="1:4" x14ac:dyDescent="0.25">
      <c r="A56" s="50" t="s">
        <v>482</v>
      </c>
      <c r="B56" s="43" t="s">
        <v>483</v>
      </c>
      <c r="C56" s="96"/>
      <c r="D56" s="96"/>
    </row>
    <row r="57" spans="1:4" x14ac:dyDescent="0.25">
      <c r="A57" s="50" t="s">
        <v>484</v>
      </c>
      <c r="B57" s="43" t="s">
        <v>485</v>
      </c>
      <c r="C57" s="96"/>
      <c r="D57" s="96"/>
    </row>
    <row r="58" spans="1:4" x14ac:dyDescent="0.25">
      <c r="A58" s="50" t="s">
        <v>643</v>
      </c>
      <c r="B58" s="43" t="s">
        <v>489</v>
      </c>
      <c r="C58" s="96"/>
      <c r="D58" s="96"/>
    </row>
    <row r="59" spans="1:4" x14ac:dyDescent="0.25">
      <c r="A59" s="49" t="s">
        <v>644</v>
      </c>
      <c r="B59" s="43" t="s">
        <v>491</v>
      </c>
      <c r="C59" s="96"/>
      <c r="D59" s="96"/>
    </row>
    <row r="60" spans="1:4" x14ac:dyDescent="0.25">
      <c r="A60" s="43" t="s">
        <v>645</v>
      </c>
      <c r="B60" s="43" t="s">
        <v>491</v>
      </c>
      <c r="C60" s="96"/>
      <c r="D60" s="96"/>
    </row>
    <row r="61" spans="1:4" x14ac:dyDescent="0.25">
      <c r="A61" s="64" t="s">
        <v>646</v>
      </c>
      <c r="B61" s="234" t="s">
        <v>499</v>
      </c>
      <c r="C61" s="258"/>
      <c r="D61" s="258"/>
    </row>
    <row r="62" spans="1:4" x14ac:dyDescent="0.25">
      <c r="A62" s="48" t="s">
        <v>593</v>
      </c>
      <c r="B62" s="37" t="s">
        <v>501</v>
      </c>
      <c r="C62" s="96"/>
      <c r="D62" s="96"/>
    </row>
    <row r="63" spans="1:4" x14ac:dyDescent="0.25">
      <c r="A63" s="37" t="s">
        <v>502</v>
      </c>
      <c r="B63" s="37" t="s">
        <v>503</v>
      </c>
      <c r="C63" s="96"/>
      <c r="D63" s="96"/>
    </row>
    <row r="64" spans="1:4" x14ac:dyDescent="0.25">
      <c r="A64" s="47" t="s">
        <v>504</v>
      </c>
      <c r="B64" s="37" t="s">
        <v>505</v>
      </c>
      <c r="C64" s="96"/>
      <c r="D64" s="96"/>
    </row>
    <row r="65" spans="1:4" x14ac:dyDescent="0.25">
      <c r="A65" s="47" t="s">
        <v>594</v>
      </c>
      <c r="B65" s="37" t="s">
        <v>507</v>
      </c>
      <c r="C65" s="96"/>
      <c r="D65" s="96"/>
    </row>
    <row r="66" spans="1:4" x14ac:dyDescent="0.25">
      <c r="A66" s="257" t="s">
        <v>595</v>
      </c>
      <c r="B66" s="257" t="s">
        <v>507</v>
      </c>
      <c r="C66" s="96"/>
      <c r="D66" s="96"/>
    </row>
    <row r="67" spans="1:4" x14ac:dyDescent="0.25">
      <c r="A67" s="257" t="s">
        <v>596</v>
      </c>
      <c r="B67" s="257" t="s">
        <v>507</v>
      </c>
      <c r="C67" s="96"/>
      <c r="D67" s="96"/>
    </row>
    <row r="68" spans="1:4" x14ac:dyDescent="0.25">
      <c r="A68" s="43" t="s">
        <v>597</v>
      </c>
      <c r="B68" s="43" t="s">
        <v>507</v>
      </c>
      <c r="C68" s="96"/>
      <c r="D68" s="96"/>
    </row>
    <row r="69" spans="1:4" x14ac:dyDescent="0.25">
      <c r="A69" s="63" t="s">
        <v>598</v>
      </c>
      <c r="B69" s="234" t="s">
        <v>511</v>
      </c>
      <c r="C69" s="258"/>
      <c r="D69" s="258"/>
    </row>
    <row r="70" spans="1:4" x14ac:dyDescent="0.25">
      <c r="A70" s="4"/>
      <c r="B70" s="4"/>
      <c r="C70" s="4"/>
      <c r="D70" s="4"/>
    </row>
  </sheetData>
  <mergeCells count="3">
    <mergeCell ref="A2:D2"/>
    <mergeCell ref="A1:D1"/>
    <mergeCell ref="A3:D3"/>
  </mergeCells>
  <phoneticPr fontId="0" type="noConversion"/>
  <pageMargins left="0.25" right="0.25" top="0.75" bottom="0.75" header="0.3" footer="0.3"/>
  <pageSetup paperSize="9" scale="66" orientation="portrait" horizontalDpi="300" verticalDpi="300" r:id="rId1"/>
  <headerFooter>
    <oddHeader>&amp;L16. melléklet Balatonederics Község Önkormányzata 2020. évi költségvetéséről szóló...../2020. (II........) sz. önkormányzati rendelethez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G45"/>
  <sheetViews>
    <sheetView view="pageBreakPreview" zoomScale="60" zoomScaleNormal="100" workbookViewId="0">
      <selection sqref="A1:B1"/>
    </sheetView>
  </sheetViews>
  <sheetFormatPr defaultRowHeight="15" x14ac:dyDescent="0.25"/>
  <cols>
    <col min="1" max="1" width="82.85546875" customWidth="1"/>
    <col min="2" max="2" width="14.7109375" customWidth="1"/>
  </cols>
  <sheetData>
    <row r="1" spans="1:7" ht="40.5" customHeight="1" x14ac:dyDescent="0.25">
      <c r="A1" s="557" t="s">
        <v>783</v>
      </c>
      <c r="B1" s="580"/>
      <c r="C1" s="61"/>
      <c r="D1" s="61"/>
      <c r="E1" s="61"/>
      <c r="F1" s="61"/>
      <c r="G1" s="61"/>
    </row>
    <row r="2" spans="1:7" ht="71.25" customHeight="1" x14ac:dyDescent="0.25">
      <c r="A2" s="557" t="s">
        <v>777</v>
      </c>
      <c r="B2" s="557"/>
    </row>
    <row r="3" spans="1:7" ht="18" x14ac:dyDescent="0.25">
      <c r="A3" s="46"/>
      <c r="B3" s="46"/>
    </row>
    <row r="4" spans="1:7" x14ac:dyDescent="0.25">
      <c r="A4" s="70" t="s">
        <v>562</v>
      </c>
      <c r="B4" s="4"/>
    </row>
    <row r="5" spans="1:7" ht="18" x14ac:dyDescent="0.25">
      <c r="A5" s="54" t="s">
        <v>758</v>
      </c>
      <c r="B5" s="27" t="s">
        <v>609</v>
      </c>
    </row>
    <row r="6" spans="1:7" x14ac:dyDescent="0.25">
      <c r="A6" s="26" t="s">
        <v>610</v>
      </c>
      <c r="B6" s="26"/>
    </row>
    <row r="7" spans="1:7" x14ac:dyDescent="0.25">
      <c r="A7" s="55" t="s">
        <v>611</v>
      </c>
      <c r="B7" s="26"/>
    </row>
    <row r="8" spans="1:7" x14ac:dyDescent="0.25">
      <c r="A8" s="26" t="s">
        <v>612</v>
      </c>
      <c r="B8" s="26"/>
    </row>
    <row r="9" spans="1:7" x14ac:dyDescent="0.25">
      <c r="A9" s="26" t="s">
        <v>613</v>
      </c>
      <c r="B9" s="26"/>
    </row>
    <row r="10" spans="1:7" x14ac:dyDescent="0.25">
      <c r="A10" s="26" t="s">
        <v>614</v>
      </c>
      <c r="B10" s="26"/>
    </row>
    <row r="11" spans="1:7" x14ac:dyDescent="0.25">
      <c r="A11" s="26" t="s">
        <v>615</v>
      </c>
      <c r="B11" s="26"/>
    </row>
    <row r="12" spans="1:7" x14ac:dyDescent="0.25">
      <c r="A12" s="26" t="s">
        <v>616</v>
      </c>
      <c r="B12" s="26"/>
    </row>
    <row r="13" spans="1:7" x14ac:dyDescent="0.25">
      <c r="A13" s="26" t="s">
        <v>617</v>
      </c>
      <c r="B13" s="26"/>
    </row>
    <row r="14" spans="1:7" x14ac:dyDescent="0.25">
      <c r="A14" s="40" t="s">
        <v>618</v>
      </c>
      <c r="B14" s="40">
        <f>SUM(B6:B13)</f>
        <v>0</v>
      </c>
    </row>
    <row r="15" spans="1:7" ht="28.5" x14ac:dyDescent="0.25">
      <c r="A15" s="56" t="s">
        <v>619</v>
      </c>
      <c r="B15" s="26"/>
    </row>
    <row r="16" spans="1:7" ht="28.5" x14ac:dyDescent="0.25">
      <c r="A16" s="56" t="s">
        <v>620</v>
      </c>
      <c r="B16" s="26"/>
    </row>
    <row r="17" spans="1:2" x14ac:dyDescent="0.25">
      <c r="A17" s="57" t="s">
        <v>621</v>
      </c>
      <c r="B17" s="26"/>
    </row>
    <row r="18" spans="1:2" x14ac:dyDescent="0.25">
      <c r="A18" s="57" t="s">
        <v>622</v>
      </c>
      <c r="B18" s="26"/>
    </row>
    <row r="19" spans="1:2" x14ac:dyDescent="0.25">
      <c r="A19" s="26" t="s">
        <v>623</v>
      </c>
      <c r="B19" s="26"/>
    </row>
    <row r="20" spans="1:2" x14ac:dyDescent="0.25">
      <c r="A20" s="58" t="s">
        <v>624</v>
      </c>
      <c r="B20" s="27">
        <f>SUM(B15:B19)</f>
        <v>0</v>
      </c>
    </row>
    <row r="21" spans="1:2" ht="31.5" x14ac:dyDescent="0.25">
      <c r="A21" s="59" t="s">
        <v>625</v>
      </c>
      <c r="B21" s="60"/>
    </row>
    <row r="22" spans="1:2" ht="15.75" x14ac:dyDescent="0.25">
      <c r="A22" s="62" t="s">
        <v>626</v>
      </c>
      <c r="B22" s="62">
        <f>SUM(B20:B21)</f>
        <v>0</v>
      </c>
    </row>
    <row r="23" spans="1:2" x14ac:dyDescent="0.25">
      <c r="A23" s="4"/>
      <c r="B23" s="4"/>
    </row>
    <row r="24" spans="1:2" x14ac:dyDescent="0.25">
      <c r="A24" s="4"/>
      <c r="B24" s="4"/>
    </row>
    <row r="25" spans="1:2" ht="18" x14ac:dyDescent="0.25">
      <c r="A25" s="54" t="s">
        <v>608</v>
      </c>
      <c r="B25" s="27" t="s">
        <v>609</v>
      </c>
    </row>
    <row r="26" spans="1:2" x14ac:dyDescent="0.25">
      <c r="A26" s="26" t="s">
        <v>610</v>
      </c>
      <c r="B26" s="26"/>
    </row>
    <row r="27" spans="1:2" x14ac:dyDescent="0.25">
      <c r="A27" s="55" t="s">
        <v>611</v>
      </c>
      <c r="B27" s="26"/>
    </row>
    <row r="28" spans="1:2" x14ac:dyDescent="0.25">
      <c r="A28" s="26" t="s">
        <v>612</v>
      </c>
      <c r="B28" s="26"/>
    </row>
    <row r="29" spans="1:2" x14ac:dyDescent="0.25">
      <c r="A29" s="26" t="s">
        <v>613</v>
      </c>
      <c r="B29" s="26"/>
    </row>
    <row r="30" spans="1:2" x14ac:dyDescent="0.25">
      <c r="A30" s="26" t="s">
        <v>614</v>
      </c>
      <c r="B30" s="26"/>
    </row>
    <row r="31" spans="1:2" x14ac:dyDescent="0.25">
      <c r="A31" s="26" t="s">
        <v>615</v>
      </c>
      <c r="B31" s="26"/>
    </row>
    <row r="32" spans="1:2" x14ac:dyDescent="0.25">
      <c r="A32" s="26" t="s">
        <v>616</v>
      </c>
      <c r="B32" s="26"/>
    </row>
    <row r="33" spans="1:2" x14ac:dyDescent="0.25">
      <c r="A33" s="26" t="s">
        <v>617</v>
      </c>
      <c r="B33" s="26"/>
    </row>
    <row r="34" spans="1:2" x14ac:dyDescent="0.25">
      <c r="A34" s="40" t="s">
        <v>618</v>
      </c>
      <c r="B34" s="40">
        <f>SUM(B26:B33)</f>
        <v>0</v>
      </c>
    </row>
    <row r="35" spans="1:2" ht="28.5" x14ac:dyDescent="0.25">
      <c r="A35" s="56" t="s">
        <v>619</v>
      </c>
      <c r="B35" s="26"/>
    </row>
    <row r="36" spans="1:2" ht="28.5" x14ac:dyDescent="0.25">
      <c r="A36" s="56" t="s">
        <v>620</v>
      </c>
      <c r="B36" s="26"/>
    </row>
    <row r="37" spans="1:2" x14ac:dyDescent="0.25">
      <c r="A37" s="57" t="s">
        <v>621</v>
      </c>
      <c r="B37" s="26"/>
    </row>
    <row r="38" spans="1:2" x14ac:dyDescent="0.25">
      <c r="A38" s="57" t="s">
        <v>622</v>
      </c>
      <c r="B38" s="26"/>
    </row>
    <row r="39" spans="1:2" x14ac:dyDescent="0.25">
      <c r="A39" s="26" t="s">
        <v>623</v>
      </c>
      <c r="B39" s="26"/>
    </row>
    <row r="40" spans="1:2" x14ac:dyDescent="0.25">
      <c r="A40" s="58" t="s">
        <v>624</v>
      </c>
      <c r="B40" s="27">
        <f>SUM(B35:B39)</f>
        <v>0</v>
      </c>
    </row>
    <row r="41" spans="1:2" ht="31.5" x14ac:dyDescent="0.25">
      <c r="A41" s="59" t="s">
        <v>625</v>
      </c>
      <c r="B41" s="60"/>
    </row>
    <row r="42" spans="1:2" ht="15.75" x14ac:dyDescent="0.25">
      <c r="A42" s="62" t="s">
        <v>626</v>
      </c>
      <c r="B42" s="62">
        <f>SUM(B40:B41)</f>
        <v>0</v>
      </c>
    </row>
    <row r="43" spans="1:2" x14ac:dyDescent="0.25">
      <c r="A43" s="4"/>
      <c r="B43" s="4"/>
    </row>
    <row r="44" spans="1:2" x14ac:dyDescent="0.25">
      <c r="A44" s="4"/>
      <c r="B44" s="4"/>
    </row>
    <row r="45" spans="1:2" x14ac:dyDescent="0.25">
      <c r="A45" s="4"/>
      <c r="B45" s="4"/>
    </row>
  </sheetData>
  <mergeCells count="2">
    <mergeCell ref="A2:B2"/>
    <mergeCell ref="A1:B1"/>
  </mergeCells>
  <phoneticPr fontId="0" type="noConversion"/>
  <pageMargins left="0.25" right="0.25" top="0.75" bottom="0.75" header="0.3" footer="0.3"/>
  <pageSetup paperSize="9" scale="91" orientation="portrait" horizontalDpi="300" verticalDpi="300" r:id="rId1"/>
  <headerFooter>
    <oddHeader>&amp;L17. melléklet Balatonederics Község Önkormányzata 2020. évi költségvetéséről szóló...../2020. (II........) sz. önkormányzati rendelethez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13"/>
  <sheetViews>
    <sheetView view="pageBreakPreview" zoomScale="60" zoomScaleNormal="100" workbookViewId="0">
      <selection activeCell="F12" sqref="F12"/>
    </sheetView>
  </sheetViews>
  <sheetFormatPr defaultRowHeight="15" x14ac:dyDescent="0.25"/>
  <cols>
    <col min="1" max="1" width="63.5703125" customWidth="1"/>
    <col min="3" max="3" width="9.140625" style="327" customWidth="1"/>
    <col min="4" max="4" width="12.42578125" bestFit="1" customWidth="1"/>
    <col min="5" max="5" width="10.28515625" bestFit="1" customWidth="1"/>
    <col min="6" max="6" width="13.28515625" bestFit="1" customWidth="1"/>
  </cols>
  <sheetData>
    <row r="1" spans="1:6" ht="30.75" customHeight="1" x14ac:dyDescent="0.25">
      <c r="A1" s="557" t="s">
        <v>783</v>
      </c>
      <c r="B1" s="564"/>
      <c r="C1" s="564"/>
      <c r="D1" s="564"/>
      <c r="E1" s="564"/>
      <c r="F1" s="564"/>
    </row>
    <row r="2" spans="1:6" ht="24.75" customHeight="1" x14ac:dyDescent="0.25">
      <c r="A2" s="583" t="s">
        <v>778</v>
      </c>
      <c r="B2" s="577"/>
      <c r="C2" s="577"/>
      <c r="D2" s="577"/>
      <c r="E2" s="577"/>
      <c r="F2" s="577"/>
    </row>
    <row r="3" spans="1:6" ht="18" x14ac:dyDescent="0.25">
      <c r="A3" s="65"/>
      <c r="B3" s="45"/>
      <c r="C3" s="45"/>
      <c r="D3" s="45"/>
      <c r="E3" s="45"/>
      <c r="F3" s="45"/>
    </row>
    <row r="4" spans="1:6" x14ac:dyDescent="0.25">
      <c r="A4" s="70" t="s">
        <v>562</v>
      </c>
      <c r="B4" s="4"/>
      <c r="C4" s="4"/>
      <c r="D4" s="4"/>
      <c r="E4" s="4"/>
      <c r="F4" s="4"/>
    </row>
    <row r="5" spans="1:6" ht="48.75" x14ac:dyDescent="0.25">
      <c r="A5" s="27" t="s">
        <v>566</v>
      </c>
      <c r="B5" s="36" t="s">
        <v>561</v>
      </c>
      <c r="C5" s="24" t="s">
        <v>519</v>
      </c>
      <c r="D5" s="308" t="s">
        <v>787</v>
      </c>
      <c r="E5" s="86" t="s">
        <v>521</v>
      </c>
      <c r="F5" s="131" t="s">
        <v>523</v>
      </c>
    </row>
    <row r="6" spans="1:6" x14ac:dyDescent="0.25">
      <c r="A6" s="66" t="s">
        <v>647</v>
      </c>
      <c r="B6" s="38" t="s">
        <v>275</v>
      </c>
      <c r="C6" s="38"/>
      <c r="D6" s="338">
        <v>68026305</v>
      </c>
      <c r="E6" s="338">
        <v>0</v>
      </c>
      <c r="F6" s="338">
        <f>SUM(D6:E6)</f>
        <v>68026305</v>
      </c>
    </row>
    <row r="7" spans="1:6" x14ac:dyDescent="0.25">
      <c r="A7" s="66" t="s">
        <v>648</v>
      </c>
      <c r="B7" s="38" t="s">
        <v>275</v>
      </c>
      <c r="C7" s="38"/>
      <c r="D7" s="338">
        <v>0</v>
      </c>
      <c r="E7" s="338">
        <v>0</v>
      </c>
      <c r="F7" s="338">
        <f>SUM(D7:E7)</f>
        <v>0</v>
      </c>
    </row>
    <row r="8" spans="1:6" ht="21.75" customHeight="1" x14ac:dyDescent="0.25">
      <c r="A8" s="27" t="s">
        <v>606</v>
      </c>
      <c r="B8" s="27"/>
      <c r="C8" s="27"/>
      <c r="D8" s="356">
        <f>SUM(D6:D7)</f>
        <v>68026305</v>
      </c>
      <c r="E8" s="356">
        <f>SUM(E6:E7)</f>
        <v>0</v>
      </c>
      <c r="F8" s="356">
        <f>SUM(F6:F7)</f>
        <v>68026305</v>
      </c>
    </row>
    <row r="9" spans="1:6" x14ac:dyDescent="0.25">
      <c r="A9" s="4"/>
      <c r="B9" s="4"/>
      <c r="C9" s="4"/>
      <c r="D9" s="337"/>
      <c r="E9" s="337"/>
      <c r="F9" s="337"/>
    </row>
    <row r="10" spans="1:6" x14ac:dyDescent="0.25">
      <c r="A10" s="4"/>
      <c r="B10" s="4"/>
      <c r="C10" s="4"/>
      <c r="D10" s="337"/>
      <c r="E10" s="337"/>
      <c r="F10" s="337"/>
    </row>
    <row r="11" spans="1:6" x14ac:dyDescent="0.25">
      <c r="D11" s="92"/>
      <c r="E11" s="92"/>
      <c r="F11" s="92"/>
    </row>
    <row r="12" spans="1:6" x14ac:dyDescent="0.25">
      <c r="D12" s="92">
        <f>SUM('BEVÉTELEK TÁRSULÁS'!C87)</f>
        <v>0</v>
      </c>
      <c r="E12" s="92">
        <f>SUM(D87)</f>
        <v>0</v>
      </c>
      <c r="F12" s="92">
        <f>SUM('KIADÁSOK ÖNK'!D113)</f>
        <v>23938271</v>
      </c>
    </row>
    <row r="13" spans="1:6" x14ac:dyDescent="0.25">
      <c r="E13" s="92"/>
      <c r="F13" s="92"/>
    </row>
  </sheetData>
  <mergeCells count="2">
    <mergeCell ref="A2:F2"/>
    <mergeCell ref="A1:F1"/>
  </mergeCells>
  <phoneticPr fontId="0" type="noConversion"/>
  <pageMargins left="0.25" right="0.25" top="0.75" bottom="0.75" header="0.3" footer="0.3"/>
  <pageSetup paperSize="9" orientation="landscape" r:id="rId1"/>
  <headerFooter>
    <oddHeader>&amp;L18. melléklet Balatonederics Község Önkormányzata 2020. évi költségvetéséről szóló...../2020. (II........) sz. önkormányzati rendelethez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C18"/>
  <sheetViews>
    <sheetView showWhiteSpace="0" view="pageBreakPreview" zoomScale="60" zoomScaleNormal="100" workbookViewId="0">
      <selection activeCell="G14" sqref="G14"/>
    </sheetView>
  </sheetViews>
  <sheetFormatPr defaultRowHeight="15" x14ac:dyDescent="0.25"/>
  <cols>
    <col min="1" max="1" width="59.140625" customWidth="1"/>
    <col min="3" max="3" width="20.140625" customWidth="1"/>
  </cols>
  <sheetData>
    <row r="1" spans="1:3" ht="45" customHeight="1" x14ac:dyDescent="0.25">
      <c r="A1" s="557" t="s">
        <v>783</v>
      </c>
      <c r="B1" s="584"/>
      <c r="C1" s="584"/>
    </row>
    <row r="2" spans="1:3" ht="22.5" customHeight="1" x14ac:dyDescent="0.25">
      <c r="A2" s="557" t="s">
        <v>779</v>
      </c>
      <c r="B2" s="584"/>
      <c r="C2" s="584"/>
    </row>
    <row r="3" spans="1:3" ht="15" customHeight="1" x14ac:dyDescent="0.25">
      <c r="A3" s="53"/>
    </row>
    <row r="5" spans="1:3" ht="25.5" x14ac:dyDescent="0.25">
      <c r="A5" s="2" t="s">
        <v>1</v>
      </c>
      <c r="B5" s="3" t="s">
        <v>2</v>
      </c>
      <c r="C5" s="86" t="s">
        <v>519</v>
      </c>
    </row>
    <row r="6" spans="1:3" x14ac:dyDescent="0.25">
      <c r="A6" s="13" t="s">
        <v>353</v>
      </c>
      <c r="B6" s="107" t="s">
        <v>354</v>
      </c>
      <c r="C6" s="113"/>
    </row>
    <row r="7" spans="1:3" x14ac:dyDescent="0.25">
      <c r="A7" s="13" t="s">
        <v>355</v>
      </c>
      <c r="B7" s="107" t="s">
        <v>356</v>
      </c>
      <c r="C7" s="113"/>
    </row>
    <row r="8" spans="1:3" x14ac:dyDescent="0.25">
      <c r="A8" s="247" t="s">
        <v>692</v>
      </c>
      <c r="B8" s="248" t="s">
        <v>358</v>
      </c>
      <c r="C8" s="249">
        <v>21565687</v>
      </c>
    </row>
    <row r="9" spans="1:3" x14ac:dyDescent="0.25">
      <c r="A9" s="247" t="s">
        <v>679</v>
      </c>
      <c r="B9" s="248" t="s">
        <v>358</v>
      </c>
      <c r="C9" s="249">
        <v>1344804</v>
      </c>
    </row>
    <row r="10" spans="1:3" x14ac:dyDescent="0.25">
      <c r="A10" s="228" t="s">
        <v>357</v>
      </c>
      <c r="B10" s="251" t="s">
        <v>358</v>
      </c>
      <c r="C10" s="139">
        <f>SUM(C8:C9)</f>
        <v>22910491</v>
      </c>
    </row>
    <row r="11" spans="1:3" x14ac:dyDescent="0.25">
      <c r="A11" s="8" t="s">
        <v>693</v>
      </c>
      <c r="B11" s="107" t="s">
        <v>360</v>
      </c>
      <c r="C11" s="328">
        <v>13591064</v>
      </c>
    </row>
    <row r="12" spans="1:3" x14ac:dyDescent="0.25">
      <c r="A12" s="13" t="s">
        <v>361</v>
      </c>
      <c r="B12" s="107" t="s">
        <v>362</v>
      </c>
      <c r="C12" s="328"/>
    </row>
    <row r="13" spans="1:3" x14ac:dyDescent="0.25">
      <c r="A13" s="13" t="s">
        <v>363</v>
      </c>
      <c r="B13" s="107" t="s">
        <v>364</v>
      </c>
      <c r="C13" s="328"/>
    </row>
    <row r="14" spans="1:3" x14ac:dyDescent="0.25">
      <c r="A14" s="13" t="s">
        <v>365</v>
      </c>
      <c r="B14" s="107" t="s">
        <v>366</v>
      </c>
      <c r="C14" s="328">
        <v>3229810</v>
      </c>
    </row>
    <row r="15" spans="1:3" x14ac:dyDescent="0.25">
      <c r="A15" s="246" t="s">
        <v>367</v>
      </c>
      <c r="B15" s="107" t="s">
        <v>368</v>
      </c>
      <c r="C15" s="328">
        <v>1794230</v>
      </c>
    </row>
    <row r="16" spans="1:3" x14ac:dyDescent="0.25">
      <c r="A16" s="228" t="s">
        <v>691</v>
      </c>
      <c r="B16" s="251" t="s">
        <v>370</v>
      </c>
      <c r="C16" s="332">
        <f>SUM(C11:C15)</f>
        <v>18615104</v>
      </c>
    </row>
    <row r="17" spans="1:3" ht="25.5" x14ac:dyDescent="0.25">
      <c r="A17" s="252" t="s">
        <v>745</v>
      </c>
      <c r="B17" s="251" t="s">
        <v>372</v>
      </c>
      <c r="C17" s="332">
        <v>49870</v>
      </c>
    </row>
    <row r="18" spans="1:3" ht="21.75" customHeight="1" x14ac:dyDescent="0.25">
      <c r="A18" s="230" t="s">
        <v>744</v>
      </c>
      <c r="B18" s="250" t="s">
        <v>374</v>
      </c>
      <c r="C18" s="389">
        <f>SUM(C10+C16+C17)</f>
        <v>41575465</v>
      </c>
    </row>
  </sheetData>
  <mergeCells count="2">
    <mergeCell ref="A1:C1"/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8" orientation="portrait" horizontalDpi="300" verticalDpi="300" r:id="rId1"/>
  <headerFooter>
    <oddHeader>&amp;L22. melléklet Pilisszentkereszt Község Önkormányzata 2017. évi költségvetéséről szóló 2/2017. (II.24.) sz. önkormányzati rendelethez      önkormányzati rendelethez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H276"/>
  <sheetViews>
    <sheetView view="pageBreakPreview" zoomScale="60" zoomScaleNormal="100" workbookViewId="0">
      <selection activeCell="Q233" sqref="Q233"/>
    </sheetView>
  </sheetViews>
  <sheetFormatPr defaultRowHeight="15" x14ac:dyDescent="0.25"/>
  <cols>
    <col min="1" max="1" width="8" customWidth="1"/>
    <col min="2" max="2" width="100.140625" customWidth="1"/>
    <col min="3" max="3" width="9.5703125" customWidth="1"/>
    <col min="4" max="4" width="14.28515625" customWidth="1"/>
    <col min="5" max="5" width="14.5703125" customWidth="1"/>
    <col min="6" max="6" width="14.42578125" customWidth="1"/>
    <col min="7" max="7" width="16.28515625" customWidth="1"/>
    <col min="8" max="8" width="12.42578125" bestFit="1" customWidth="1"/>
    <col min="9" max="9" width="12.42578125" customWidth="1"/>
    <col min="10" max="10" width="14" customWidth="1"/>
    <col min="11" max="11" width="13" customWidth="1"/>
    <col min="12" max="12" width="15.42578125" bestFit="1" customWidth="1"/>
    <col min="13" max="13" width="16.28515625" bestFit="1" customWidth="1"/>
    <col min="14" max="16" width="14.28515625" bestFit="1" customWidth="1"/>
    <col min="17" max="17" width="16.28515625" bestFit="1" customWidth="1"/>
    <col min="18" max="18" width="12.7109375" bestFit="1" customWidth="1"/>
  </cols>
  <sheetData>
    <row r="1" spans="1:34" x14ac:dyDescent="0.25">
      <c r="B1" s="73" t="s">
        <v>730</v>
      </c>
    </row>
    <row r="2" spans="1:34" x14ac:dyDescent="0.25">
      <c r="A2" s="557" t="s">
        <v>783</v>
      </c>
      <c r="B2" s="580"/>
      <c r="C2" s="580"/>
      <c r="D2" s="580"/>
      <c r="E2" s="580"/>
      <c r="F2" s="580"/>
      <c r="G2" s="580"/>
      <c r="H2" s="569"/>
      <c r="I2" s="569"/>
      <c r="J2" s="569"/>
      <c r="K2" s="569"/>
      <c r="L2" s="569"/>
      <c r="M2" s="569"/>
      <c r="N2" s="569"/>
      <c r="O2" s="569"/>
      <c r="P2" s="569"/>
      <c r="Q2" s="569"/>
    </row>
    <row r="3" spans="1:34" x14ac:dyDescent="0.25">
      <c r="A3" s="557" t="s">
        <v>780</v>
      </c>
      <c r="B3" s="580"/>
      <c r="C3" s="580"/>
      <c r="D3" s="580"/>
      <c r="E3" s="580"/>
      <c r="F3" s="580"/>
      <c r="G3" s="580"/>
      <c r="H3" s="569"/>
      <c r="I3" s="569"/>
      <c r="J3" s="569"/>
      <c r="K3" s="569"/>
      <c r="L3" s="569"/>
      <c r="M3" s="569"/>
      <c r="N3" s="569"/>
      <c r="O3" s="569"/>
      <c r="P3" s="569"/>
      <c r="Q3" s="569"/>
    </row>
    <row r="4" spans="1:3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4" x14ac:dyDescent="0.25">
      <c r="A5" s="70" t="s">
        <v>649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4" ht="25.5" x14ac:dyDescent="0.25">
      <c r="A6" s="1" t="s">
        <v>0</v>
      </c>
      <c r="B6" s="2" t="s">
        <v>1</v>
      </c>
      <c r="C6" s="3" t="s">
        <v>2</v>
      </c>
      <c r="D6" s="3" t="s">
        <v>695</v>
      </c>
      <c r="E6" s="71" t="s">
        <v>650</v>
      </c>
      <c r="F6" s="71" t="s">
        <v>651</v>
      </c>
      <c r="G6" s="71" t="s">
        <v>652</v>
      </c>
      <c r="H6" s="71" t="s">
        <v>653</v>
      </c>
      <c r="I6" s="71" t="s">
        <v>654</v>
      </c>
      <c r="J6" s="71" t="s">
        <v>655</v>
      </c>
      <c r="K6" s="71" t="s">
        <v>656</v>
      </c>
      <c r="L6" s="71" t="s">
        <v>657</v>
      </c>
      <c r="M6" s="71" t="s">
        <v>658</v>
      </c>
      <c r="N6" s="71" t="s">
        <v>659</v>
      </c>
      <c r="O6" s="71" t="s">
        <v>660</v>
      </c>
      <c r="P6" s="71" t="s">
        <v>661</v>
      </c>
      <c r="Q6" s="72" t="s">
        <v>533</v>
      </c>
    </row>
    <row r="7" spans="1:34" x14ac:dyDescent="0.25">
      <c r="A7" s="5" t="s">
        <v>3</v>
      </c>
      <c r="B7" s="6" t="s">
        <v>4</v>
      </c>
      <c r="C7" s="6" t="s">
        <v>5</v>
      </c>
      <c r="D7" s="393">
        <f>SUM(KIADÁSOK!G5)</f>
        <v>66543499</v>
      </c>
      <c r="E7" s="338">
        <f>SUM($D$7/12)</f>
        <v>5545291.583333333</v>
      </c>
      <c r="F7" s="338">
        <f t="shared" ref="F7:P7" si="0">SUM($D$7/12)</f>
        <v>5545291.583333333</v>
      </c>
      <c r="G7" s="338">
        <f t="shared" si="0"/>
        <v>5545291.583333333</v>
      </c>
      <c r="H7" s="338">
        <f t="shared" si="0"/>
        <v>5545291.583333333</v>
      </c>
      <c r="I7" s="338">
        <f t="shared" si="0"/>
        <v>5545291.583333333</v>
      </c>
      <c r="J7" s="338">
        <f t="shared" si="0"/>
        <v>5545291.583333333</v>
      </c>
      <c r="K7" s="338">
        <f t="shared" si="0"/>
        <v>5545291.583333333</v>
      </c>
      <c r="L7" s="338">
        <f t="shared" si="0"/>
        <v>5545291.583333333</v>
      </c>
      <c r="M7" s="338">
        <f t="shared" si="0"/>
        <v>5545291.583333333</v>
      </c>
      <c r="N7" s="338">
        <f t="shared" si="0"/>
        <v>5545291.583333333</v>
      </c>
      <c r="O7" s="338">
        <f t="shared" si="0"/>
        <v>5545291.583333333</v>
      </c>
      <c r="P7" s="338">
        <f t="shared" si="0"/>
        <v>5545291.583333333</v>
      </c>
      <c r="Q7" s="338">
        <f t="shared" ref="Q7:Q49" si="1">SUM(E7:P7)</f>
        <v>66543499.000000007</v>
      </c>
      <c r="R7" s="348">
        <f t="shared" ref="R7:R12" si="2">SUM(Q7-D7)</f>
        <v>7.4505805969238281E-9</v>
      </c>
      <c r="S7" s="92"/>
      <c r="T7" s="253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x14ac:dyDescent="0.25">
      <c r="A8" s="5" t="s">
        <v>6</v>
      </c>
      <c r="B8" s="6" t="s">
        <v>7</v>
      </c>
      <c r="C8" s="7" t="s">
        <v>8</v>
      </c>
      <c r="D8" s="393">
        <f>SUM(KIADÁSOK!G6)</f>
        <v>1689975</v>
      </c>
      <c r="E8" s="338">
        <f>SUM($D$8/12)</f>
        <v>140831.25</v>
      </c>
      <c r="F8" s="338">
        <f t="shared" ref="F8:P8" si="3">SUM($D$8/12)</f>
        <v>140831.25</v>
      </c>
      <c r="G8" s="338">
        <f t="shared" si="3"/>
        <v>140831.25</v>
      </c>
      <c r="H8" s="338">
        <f t="shared" si="3"/>
        <v>140831.25</v>
      </c>
      <c r="I8" s="338">
        <f t="shared" si="3"/>
        <v>140831.25</v>
      </c>
      <c r="J8" s="338">
        <f t="shared" si="3"/>
        <v>140831.25</v>
      </c>
      <c r="K8" s="338">
        <f t="shared" si="3"/>
        <v>140831.25</v>
      </c>
      <c r="L8" s="338">
        <f t="shared" si="3"/>
        <v>140831.25</v>
      </c>
      <c r="M8" s="338">
        <f t="shared" si="3"/>
        <v>140831.25</v>
      </c>
      <c r="N8" s="338">
        <f t="shared" si="3"/>
        <v>140831.25</v>
      </c>
      <c r="O8" s="338">
        <f t="shared" si="3"/>
        <v>140831.25</v>
      </c>
      <c r="P8" s="338">
        <f t="shared" si="3"/>
        <v>140831.25</v>
      </c>
      <c r="Q8" s="338">
        <f t="shared" si="1"/>
        <v>1689975</v>
      </c>
      <c r="R8" s="348">
        <f t="shared" si="2"/>
        <v>0</v>
      </c>
      <c r="S8" s="92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</row>
    <row r="9" spans="1:34" x14ac:dyDescent="0.25">
      <c r="A9" s="5" t="s">
        <v>9</v>
      </c>
      <c r="B9" s="6" t="s">
        <v>10</v>
      </c>
      <c r="C9" s="7" t="s">
        <v>11</v>
      </c>
      <c r="D9" s="393">
        <f>SUM(KIADÁSOK!G7)</f>
        <v>1800000</v>
      </c>
      <c r="E9" s="338">
        <f>SUM($D$9/12)</f>
        <v>150000</v>
      </c>
      <c r="F9" s="338">
        <f t="shared" ref="F9:P9" si="4">SUM($D$9/12)</f>
        <v>150000</v>
      </c>
      <c r="G9" s="338">
        <f t="shared" si="4"/>
        <v>150000</v>
      </c>
      <c r="H9" s="338">
        <f t="shared" si="4"/>
        <v>150000</v>
      </c>
      <c r="I9" s="338">
        <f t="shared" si="4"/>
        <v>150000</v>
      </c>
      <c r="J9" s="338">
        <f t="shared" si="4"/>
        <v>150000</v>
      </c>
      <c r="K9" s="338">
        <f t="shared" si="4"/>
        <v>150000</v>
      </c>
      <c r="L9" s="338">
        <f t="shared" si="4"/>
        <v>150000</v>
      </c>
      <c r="M9" s="338">
        <f t="shared" si="4"/>
        <v>150000</v>
      </c>
      <c r="N9" s="338">
        <f t="shared" si="4"/>
        <v>150000</v>
      </c>
      <c r="O9" s="338">
        <f t="shared" si="4"/>
        <v>150000</v>
      </c>
      <c r="P9" s="338">
        <f t="shared" si="4"/>
        <v>150000</v>
      </c>
      <c r="Q9" s="338">
        <f t="shared" si="1"/>
        <v>1800000</v>
      </c>
      <c r="R9" s="348">
        <f t="shared" si="2"/>
        <v>0</v>
      </c>
      <c r="S9" s="92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x14ac:dyDescent="0.25">
      <c r="A10" s="5" t="s">
        <v>12</v>
      </c>
      <c r="B10" s="6" t="s">
        <v>13</v>
      </c>
      <c r="C10" s="7" t="s">
        <v>14</v>
      </c>
      <c r="D10" s="393">
        <f>SUM(KIADÁSOK!G8)</f>
        <v>0</v>
      </c>
      <c r="E10" s="338">
        <f>SUM($D$10/12)</f>
        <v>0</v>
      </c>
      <c r="F10" s="338">
        <v>0</v>
      </c>
      <c r="G10" s="338">
        <v>0</v>
      </c>
      <c r="H10" s="338">
        <v>0</v>
      </c>
      <c r="I10" s="338">
        <v>0</v>
      </c>
      <c r="J10" s="338">
        <v>0</v>
      </c>
      <c r="K10" s="338">
        <v>0</v>
      </c>
      <c r="L10" s="338">
        <v>0</v>
      </c>
      <c r="M10" s="338">
        <v>0</v>
      </c>
      <c r="N10" s="338">
        <v>0</v>
      </c>
      <c r="O10" s="338">
        <v>0</v>
      </c>
      <c r="P10" s="338">
        <v>0</v>
      </c>
      <c r="Q10" s="338">
        <f t="shared" si="1"/>
        <v>0</v>
      </c>
      <c r="R10" s="348">
        <f t="shared" si="2"/>
        <v>0</v>
      </c>
      <c r="S10" s="92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</row>
    <row r="11" spans="1:34" x14ac:dyDescent="0.25">
      <c r="A11" s="5" t="s">
        <v>15</v>
      </c>
      <c r="B11" s="6" t="s">
        <v>16</v>
      </c>
      <c r="C11" s="7" t="s">
        <v>17</v>
      </c>
      <c r="D11" s="393">
        <f>SUM(KIADÁSOK!G9)</f>
        <v>0</v>
      </c>
      <c r="E11" s="338">
        <f>SUM($D$11/12)</f>
        <v>0</v>
      </c>
      <c r="F11" s="338">
        <v>0</v>
      </c>
      <c r="G11" s="338">
        <v>0</v>
      </c>
      <c r="H11" s="338">
        <v>0</v>
      </c>
      <c r="I11" s="338">
        <v>0</v>
      </c>
      <c r="J11" s="338">
        <v>0</v>
      </c>
      <c r="K11" s="338">
        <v>0</v>
      </c>
      <c r="L11" s="338">
        <v>0</v>
      </c>
      <c r="M11" s="338">
        <v>0</v>
      </c>
      <c r="N11" s="338">
        <v>0</v>
      </c>
      <c r="O11" s="338">
        <v>0</v>
      </c>
      <c r="P11" s="338">
        <v>0</v>
      </c>
      <c r="Q11" s="338">
        <f t="shared" si="1"/>
        <v>0</v>
      </c>
      <c r="R11" s="348">
        <f t="shared" si="2"/>
        <v>0</v>
      </c>
      <c r="S11" s="92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x14ac:dyDescent="0.25">
      <c r="A12" s="5" t="s">
        <v>18</v>
      </c>
      <c r="B12" s="6" t="s">
        <v>19</v>
      </c>
      <c r="C12" s="7" t="s">
        <v>20</v>
      </c>
      <c r="D12" s="393">
        <f>SUM(KIADÁSOK!G10)</f>
        <v>0</v>
      </c>
      <c r="E12" s="338">
        <f>SUM($D$12/12)</f>
        <v>0</v>
      </c>
      <c r="F12" s="338">
        <v>0</v>
      </c>
      <c r="G12" s="338">
        <v>0</v>
      </c>
      <c r="H12" s="338">
        <v>0</v>
      </c>
      <c r="I12" s="338">
        <v>0</v>
      </c>
      <c r="J12" s="338">
        <v>0</v>
      </c>
      <c r="K12" s="338">
        <v>0</v>
      </c>
      <c r="L12" s="338">
        <v>0</v>
      </c>
      <c r="M12" s="338">
        <v>0</v>
      </c>
      <c r="N12" s="338">
        <v>0</v>
      </c>
      <c r="O12" s="338">
        <v>0</v>
      </c>
      <c r="P12" s="338">
        <v>0</v>
      </c>
      <c r="Q12" s="338">
        <f>SUM(E12:P12)</f>
        <v>0</v>
      </c>
      <c r="R12" s="348">
        <f t="shared" si="2"/>
        <v>0</v>
      </c>
      <c r="S12" s="92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</row>
    <row r="13" spans="1:34" x14ac:dyDescent="0.25">
      <c r="A13" s="5" t="s">
        <v>21</v>
      </c>
      <c r="B13" s="6" t="s">
        <v>22</v>
      </c>
      <c r="C13" s="7" t="s">
        <v>23</v>
      </c>
      <c r="D13" s="393">
        <f>SUM(KIADÁSOK!G11)</f>
        <v>2382944</v>
      </c>
      <c r="E13" s="338">
        <v>0</v>
      </c>
      <c r="F13" s="338">
        <v>0</v>
      </c>
      <c r="G13" s="338">
        <f>SUM($D$13/4)</f>
        <v>595736</v>
      </c>
      <c r="H13" s="338">
        <v>0</v>
      </c>
      <c r="I13" s="338">
        <v>0</v>
      </c>
      <c r="J13" s="338">
        <f>SUM($D$13/4)</f>
        <v>595736</v>
      </c>
      <c r="K13" s="338">
        <v>0</v>
      </c>
      <c r="L13" s="338">
        <v>0</v>
      </c>
      <c r="M13" s="338">
        <f>SUM($D$13/4)</f>
        <v>595736</v>
      </c>
      <c r="N13" s="338">
        <v>0</v>
      </c>
      <c r="O13" s="338">
        <f>SUM($D$13/4)</f>
        <v>595736</v>
      </c>
      <c r="P13" s="338">
        <v>0</v>
      </c>
      <c r="Q13" s="338">
        <f t="shared" si="1"/>
        <v>2382944</v>
      </c>
      <c r="R13" s="348">
        <f t="shared" ref="R13:R76" si="5">SUM(Q13-D13)</f>
        <v>0</v>
      </c>
      <c r="S13" s="92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x14ac:dyDescent="0.25">
      <c r="A14" s="5" t="s">
        <v>24</v>
      </c>
      <c r="B14" s="6" t="s">
        <v>25</v>
      </c>
      <c r="C14" s="7" t="s">
        <v>26</v>
      </c>
      <c r="D14" s="393">
        <f>SUM(KIADÁSOK!G12)</f>
        <v>0</v>
      </c>
      <c r="E14" s="338">
        <f>SUM($D$14/12)</f>
        <v>0</v>
      </c>
      <c r="F14" s="338">
        <f t="shared" ref="F14:P14" si="6">SUM($D$14/12)</f>
        <v>0</v>
      </c>
      <c r="G14" s="338">
        <f t="shared" si="6"/>
        <v>0</v>
      </c>
      <c r="H14" s="338">
        <f t="shared" si="6"/>
        <v>0</v>
      </c>
      <c r="I14" s="338">
        <f t="shared" si="6"/>
        <v>0</v>
      </c>
      <c r="J14" s="338">
        <f t="shared" si="6"/>
        <v>0</v>
      </c>
      <c r="K14" s="338">
        <f t="shared" si="6"/>
        <v>0</v>
      </c>
      <c r="L14" s="338">
        <f t="shared" si="6"/>
        <v>0</v>
      </c>
      <c r="M14" s="338">
        <f t="shared" si="6"/>
        <v>0</v>
      </c>
      <c r="N14" s="338">
        <f t="shared" si="6"/>
        <v>0</v>
      </c>
      <c r="O14" s="338">
        <f t="shared" si="6"/>
        <v>0</v>
      </c>
      <c r="P14" s="338">
        <f t="shared" si="6"/>
        <v>0</v>
      </c>
      <c r="Q14" s="338">
        <f t="shared" si="1"/>
        <v>0</v>
      </c>
      <c r="R14" s="348">
        <f t="shared" si="5"/>
        <v>0</v>
      </c>
      <c r="S14" s="92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</row>
    <row r="15" spans="1:34" x14ac:dyDescent="0.25">
      <c r="A15" s="5" t="s">
        <v>27</v>
      </c>
      <c r="B15" s="18" t="s">
        <v>28</v>
      </c>
      <c r="C15" s="7" t="s">
        <v>29</v>
      </c>
      <c r="D15" s="393">
        <f>SUM(KIADÁSOK!G13)</f>
        <v>528000</v>
      </c>
      <c r="E15" s="338">
        <f>SUM($D$15/12)</f>
        <v>44000</v>
      </c>
      <c r="F15" s="338">
        <f t="shared" ref="F15:P15" si="7">SUM($D$15/12)</f>
        <v>44000</v>
      </c>
      <c r="G15" s="338">
        <f t="shared" si="7"/>
        <v>44000</v>
      </c>
      <c r="H15" s="338">
        <f t="shared" si="7"/>
        <v>44000</v>
      </c>
      <c r="I15" s="338">
        <f t="shared" si="7"/>
        <v>44000</v>
      </c>
      <c r="J15" s="338">
        <f t="shared" si="7"/>
        <v>44000</v>
      </c>
      <c r="K15" s="338">
        <f t="shared" si="7"/>
        <v>44000</v>
      </c>
      <c r="L15" s="338">
        <f t="shared" si="7"/>
        <v>44000</v>
      </c>
      <c r="M15" s="338">
        <f t="shared" si="7"/>
        <v>44000</v>
      </c>
      <c r="N15" s="338">
        <f t="shared" si="7"/>
        <v>44000</v>
      </c>
      <c r="O15" s="338">
        <f t="shared" si="7"/>
        <v>44000</v>
      </c>
      <c r="P15" s="338">
        <f t="shared" si="7"/>
        <v>44000</v>
      </c>
      <c r="Q15" s="338">
        <f t="shared" si="1"/>
        <v>528000</v>
      </c>
      <c r="R15" s="348">
        <f t="shared" si="5"/>
        <v>0</v>
      </c>
      <c r="S15" s="92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</row>
    <row r="16" spans="1:34" x14ac:dyDescent="0.25">
      <c r="A16" s="5" t="s">
        <v>30</v>
      </c>
      <c r="B16" s="18" t="s">
        <v>31</v>
      </c>
      <c r="C16" s="7" t="s">
        <v>32</v>
      </c>
      <c r="D16" s="393">
        <f>SUM(KIADÁSOK!G14)</f>
        <v>0</v>
      </c>
      <c r="E16" s="338">
        <f>SUM($D$16/12)</f>
        <v>0</v>
      </c>
      <c r="F16" s="338">
        <f t="shared" ref="F16:P16" si="8">SUM($D$16/12)</f>
        <v>0</v>
      </c>
      <c r="G16" s="338">
        <f t="shared" si="8"/>
        <v>0</v>
      </c>
      <c r="H16" s="338">
        <f t="shared" si="8"/>
        <v>0</v>
      </c>
      <c r="I16" s="338">
        <f t="shared" si="8"/>
        <v>0</v>
      </c>
      <c r="J16" s="338">
        <f t="shared" si="8"/>
        <v>0</v>
      </c>
      <c r="K16" s="338">
        <f t="shared" si="8"/>
        <v>0</v>
      </c>
      <c r="L16" s="338">
        <f t="shared" si="8"/>
        <v>0</v>
      </c>
      <c r="M16" s="338">
        <f t="shared" si="8"/>
        <v>0</v>
      </c>
      <c r="N16" s="338">
        <f t="shared" si="8"/>
        <v>0</v>
      </c>
      <c r="O16" s="338">
        <f t="shared" si="8"/>
        <v>0</v>
      </c>
      <c r="P16" s="338">
        <f t="shared" si="8"/>
        <v>0</v>
      </c>
      <c r="Q16" s="338">
        <f t="shared" si="1"/>
        <v>0</v>
      </c>
      <c r="R16" s="348">
        <f t="shared" si="5"/>
        <v>0</v>
      </c>
      <c r="S16" s="92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</row>
    <row r="17" spans="1:34" x14ac:dyDescent="0.25">
      <c r="A17" s="5" t="s">
        <v>33</v>
      </c>
      <c r="B17" s="18" t="s">
        <v>34</v>
      </c>
      <c r="C17" s="7" t="s">
        <v>35</v>
      </c>
      <c r="D17" s="393">
        <f>SUM(KIADÁSOK!G15)</f>
        <v>0</v>
      </c>
      <c r="E17" s="338">
        <f>SUM($D$17/12)</f>
        <v>0</v>
      </c>
      <c r="F17" s="338">
        <f t="shared" ref="F17:P17" si="9">SUM($D$17/12)</f>
        <v>0</v>
      </c>
      <c r="G17" s="338">
        <f t="shared" si="9"/>
        <v>0</v>
      </c>
      <c r="H17" s="338">
        <f t="shared" si="9"/>
        <v>0</v>
      </c>
      <c r="I17" s="338">
        <f t="shared" si="9"/>
        <v>0</v>
      </c>
      <c r="J17" s="338">
        <f t="shared" si="9"/>
        <v>0</v>
      </c>
      <c r="K17" s="338">
        <f t="shared" si="9"/>
        <v>0</v>
      </c>
      <c r="L17" s="338">
        <f t="shared" si="9"/>
        <v>0</v>
      </c>
      <c r="M17" s="338">
        <f t="shared" si="9"/>
        <v>0</v>
      </c>
      <c r="N17" s="338">
        <f t="shared" si="9"/>
        <v>0</v>
      </c>
      <c r="O17" s="338">
        <f t="shared" si="9"/>
        <v>0</v>
      </c>
      <c r="P17" s="338">
        <f t="shared" si="9"/>
        <v>0</v>
      </c>
      <c r="Q17" s="338">
        <f t="shared" si="1"/>
        <v>0</v>
      </c>
      <c r="R17" s="348">
        <f t="shared" si="5"/>
        <v>0</v>
      </c>
      <c r="S17" s="92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</row>
    <row r="18" spans="1:34" x14ac:dyDescent="0.25">
      <c r="A18" s="5" t="s">
        <v>36</v>
      </c>
      <c r="B18" s="18" t="s">
        <v>37</v>
      </c>
      <c r="C18" s="7" t="s">
        <v>38</v>
      </c>
      <c r="D18" s="393">
        <f>SUM(KIADÁSOK!G16)</f>
        <v>0</v>
      </c>
      <c r="E18" s="338">
        <f t="shared" ref="E18:P18" si="10">SUM($D$12/12)</f>
        <v>0</v>
      </c>
      <c r="F18" s="338">
        <f t="shared" si="10"/>
        <v>0</v>
      </c>
      <c r="G18" s="338">
        <f t="shared" si="10"/>
        <v>0</v>
      </c>
      <c r="H18" s="338">
        <f t="shared" si="10"/>
        <v>0</v>
      </c>
      <c r="I18" s="338">
        <f t="shared" si="10"/>
        <v>0</v>
      </c>
      <c r="J18" s="338">
        <f t="shared" si="10"/>
        <v>0</v>
      </c>
      <c r="K18" s="338">
        <f t="shared" si="10"/>
        <v>0</v>
      </c>
      <c r="L18" s="338">
        <f t="shared" si="10"/>
        <v>0</v>
      </c>
      <c r="M18" s="338">
        <f t="shared" si="10"/>
        <v>0</v>
      </c>
      <c r="N18" s="338">
        <f t="shared" si="10"/>
        <v>0</v>
      </c>
      <c r="O18" s="338">
        <f t="shared" si="10"/>
        <v>0</v>
      </c>
      <c r="P18" s="338">
        <f t="shared" si="10"/>
        <v>0</v>
      </c>
      <c r="Q18" s="338">
        <f t="shared" si="1"/>
        <v>0</v>
      </c>
      <c r="R18" s="348">
        <f t="shared" si="5"/>
        <v>0</v>
      </c>
      <c r="S18" s="92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</row>
    <row r="19" spans="1:34" x14ac:dyDescent="0.25">
      <c r="A19" s="5" t="s">
        <v>39</v>
      </c>
      <c r="B19" s="18" t="s">
        <v>40</v>
      </c>
      <c r="C19" s="7" t="s">
        <v>41</v>
      </c>
      <c r="D19" s="393">
        <f>SUM(KIADÁSOK!G17)</f>
        <v>319713</v>
      </c>
      <c r="E19" s="338">
        <f>SUM($D$19/12)</f>
        <v>26642.75</v>
      </c>
      <c r="F19" s="338">
        <f t="shared" ref="F19:P19" si="11">SUM($D$19/12)</f>
        <v>26642.75</v>
      </c>
      <c r="G19" s="338">
        <f t="shared" si="11"/>
        <v>26642.75</v>
      </c>
      <c r="H19" s="338">
        <f t="shared" si="11"/>
        <v>26642.75</v>
      </c>
      <c r="I19" s="338">
        <f t="shared" si="11"/>
        <v>26642.75</v>
      </c>
      <c r="J19" s="338">
        <f t="shared" si="11"/>
        <v>26642.75</v>
      </c>
      <c r="K19" s="338">
        <f t="shared" si="11"/>
        <v>26642.75</v>
      </c>
      <c r="L19" s="338">
        <f t="shared" si="11"/>
        <v>26642.75</v>
      </c>
      <c r="M19" s="338">
        <f t="shared" si="11"/>
        <v>26642.75</v>
      </c>
      <c r="N19" s="338">
        <f t="shared" si="11"/>
        <v>26642.75</v>
      </c>
      <c r="O19" s="338">
        <f t="shared" si="11"/>
        <v>26642.75</v>
      </c>
      <c r="P19" s="338">
        <f t="shared" si="11"/>
        <v>26642.75</v>
      </c>
      <c r="Q19" s="338">
        <f t="shared" si="1"/>
        <v>319713</v>
      </c>
      <c r="R19" s="348">
        <f t="shared" si="5"/>
        <v>0</v>
      </c>
      <c r="S19" s="92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</row>
    <row r="20" spans="1:34" x14ac:dyDescent="0.25">
      <c r="A20" s="5" t="s">
        <v>42</v>
      </c>
      <c r="B20" s="6" t="s">
        <v>43</v>
      </c>
      <c r="C20" s="7" t="s">
        <v>44</v>
      </c>
      <c r="D20" s="393">
        <f>SUM(KIADÁSOK!G18)</f>
        <v>0</v>
      </c>
      <c r="E20" s="338">
        <f>SUM($D$20/12)</f>
        <v>0</v>
      </c>
      <c r="F20" s="338">
        <v>0</v>
      </c>
      <c r="G20" s="338">
        <v>0</v>
      </c>
      <c r="H20" s="338">
        <v>0</v>
      </c>
      <c r="I20" s="338">
        <v>0</v>
      </c>
      <c r="J20" s="338">
        <v>0</v>
      </c>
      <c r="K20" s="338">
        <v>0</v>
      </c>
      <c r="L20" s="338">
        <v>0</v>
      </c>
      <c r="M20" s="338">
        <v>0</v>
      </c>
      <c r="N20" s="338">
        <v>0</v>
      </c>
      <c r="O20" s="338">
        <v>0</v>
      </c>
      <c r="P20" s="338">
        <v>0</v>
      </c>
      <c r="Q20" s="338">
        <f t="shared" si="1"/>
        <v>0</v>
      </c>
      <c r="R20" s="348">
        <f t="shared" si="5"/>
        <v>0</v>
      </c>
      <c r="S20" s="92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</row>
    <row r="21" spans="1:34" x14ac:dyDescent="0.25">
      <c r="A21" s="5" t="s">
        <v>45</v>
      </c>
      <c r="B21" s="18" t="s">
        <v>46</v>
      </c>
      <c r="C21" s="7" t="s">
        <v>47</v>
      </c>
      <c r="D21" s="393">
        <f>SUM(KIADÁSOK!G19)</f>
        <v>8305848</v>
      </c>
      <c r="E21" s="338">
        <f>SUM($D$21/12)</f>
        <v>692154</v>
      </c>
      <c r="F21" s="338">
        <f t="shared" ref="F21:P21" si="12">SUM($D$21/12)</f>
        <v>692154</v>
      </c>
      <c r="G21" s="338">
        <f t="shared" si="12"/>
        <v>692154</v>
      </c>
      <c r="H21" s="338">
        <f t="shared" si="12"/>
        <v>692154</v>
      </c>
      <c r="I21" s="338">
        <f t="shared" si="12"/>
        <v>692154</v>
      </c>
      <c r="J21" s="338">
        <f t="shared" si="12"/>
        <v>692154</v>
      </c>
      <c r="K21" s="338">
        <f t="shared" si="12"/>
        <v>692154</v>
      </c>
      <c r="L21" s="338">
        <f t="shared" si="12"/>
        <v>692154</v>
      </c>
      <c r="M21" s="338">
        <f t="shared" si="12"/>
        <v>692154</v>
      </c>
      <c r="N21" s="338">
        <f t="shared" si="12"/>
        <v>692154</v>
      </c>
      <c r="O21" s="338">
        <f t="shared" si="12"/>
        <v>692154</v>
      </c>
      <c r="P21" s="338">
        <f t="shared" si="12"/>
        <v>692154</v>
      </c>
      <c r="Q21" s="338">
        <f t="shared" si="1"/>
        <v>8305848</v>
      </c>
      <c r="R21" s="348">
        <f t="shared" si="5"/>
        <v>0</v>
      </c>
      <c r="S21" s="92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</row>
    <row r="22" spans="1:34" x14ac:dyDescent="0.25">
      <c r="A22" s="5" t="s">
        <v>48</v>
      </c>
      <c r="B22" s="18" t="s">
        <v>49</v>
      </c>
      <c r="C22" s="7" t="s">
        <v>50</v>
      </c>
      <c r="D22" s="393">
        <f>SUM(KIADÁSOK!G20)</f>
        <v>320000</v>
      </c>
      <c r="E22" s="338">
        <f>SUM($D$22/12)</f>
        <v>26666.666666666668</v>
      </c>
      <c r="F22" s="338">
        <f t="shared" ref="F22:P22" si="13">SUM($D$22/12)</f>
        <v>26666.666666666668</v>
      </c>
      <c r="G22" s="338">
        <f t="shared" si="13"/>
        <v>26666.666666666668</v>
      </c>
      <c r="H22" s="338">
        <f t="shared" si="13"/>
        <v>26666.666666666668</v>
      </c>
      <c r="I22" s="338">
        <f t="shared" si="13"/>
        <v>26666.666666666668</v>
      </c>
      <c r="J22" s="338">
        <f t="shared" si="13"/>
        <v>26666.666666666668</v>
      </c>
      <c r="K22" s="338">
        <f t="shared" si="13"/>
        <v>26666.666666666668</v>
      </c>
      <c r="L22" s="338">
        <f t="shared" si="13"/>
        <v>26666.666666666668</v>
      </c>
      <c r="M22" s="338">
        <f t="shared" si="13"/>
        <v>26666.666666666668</v>
      </c>
      <c r="N22" s="338">
        <f t="shared" si="13"/>
        <v>26666.666666666668</v>
      </c>
      <c r="O22" s="338">
        <f t="shared" si="13"/>
        <v>26666.666666666668</v>
      </c>
      <c r="P22" s="338">
        <f t="shared" si="13"/>
        <v>26666.666666666668</v>
      </c>
      <c r="Q22" s="338">
        <f t="shared" si="1"/>
        <v>320000</v>
      </c>
      <c r="R22" s="348">
        <f t="shared" si="5"/>
        <v>0</v>
      </c>
      <c r="S22" s="92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</row>
    <row r="23" spans="1:34" x14ac:dyDescent="0.25">
      <c r="A23" s="5" t="s">
        <v>51</v>
      </c>
      <c r="B23" s="18" t="s">
        <v>52</v>
      </c>
      <c r="C23" s="7" t="s">
        <v>53</v>
      </c>
      <c r="D23" s="393">
        <f>SUM(KIADÁSOK!G21)</f>
        <v>0</v>
      </c>
      <c r="E23" s="338">
        <f>SUM($D$23/12)</f>
        <v>0</v>
      </c>
      <c r="F23" s="338">
        <f t="shared" ref="F23:P23" si="14">SUM($D$23/12)</f>
        <v>0</v>
      </c>
      <c r="G23" s="338">
        <f t="shared" si="14"/>
        <v>0</v>
      </c>
      <c r="H23" s="338">
        <f t="shared" si="14"/>
        <v>0</v>
      </c>
      <c r="I23" s="338">
        <f t="shared" si="14"/>
        <v>0</v>
      </c>
      <c r="J23" s="338">
        <f t="shared" si="14"/>
        <v>0</v>
      </c>
      <c r="K23" s="338">
        <f t="shared" si="14"/>
        <v>0</v>
      </c>
      <c r="L23" s="338">
        <f t="shared" si="14"/>
        <v>0</v>
      </c>
      <c r="M23" s="338">
        <f t="shared" si="14"/>
        <v>0</v>
      </c>
      <c r="N23" s="338">
        <f t="shared" si="14"/>
        <v>0</v>
      </c>
      <c r="O23" s="338">
        <f t="shared" si="14"/>
        <v>0</v>
      </c>
      <c r="P23" s="338">
        <f t="shared" si="14"/>
        <v>0</v>
      </c>
      <c r="Q23" s="338">
        <f t="shared" si="1"/>
        <v>0</v>
      </c>
      <c r="R23" s="348">
        <f t="shared" si="5"/>
        <v>0</v>
      </c>
      <c r="S23" s="92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</row>
    <row r="24" spans="1:34" x14ac:dyDescent="0.25">
      <c r="A24" s="5" t="s">
        <v>54</v>
      </c>
      <c r="B24" s="18" t="s">
        <v>55</v>
      </c>
      <c r="C24" s="7" t="s">
        <v>56</v>
      </c>
      <c r="D24" s="393">
        <f>SUM(KIADÁSOK!G22)</f>
        <v>0</v>
      </c>
      <c r="E24" s="338">
        <f>SUM($D$24/12)</f>
        <v>0</v>
      </c>
      <c r="F24" s="338">
        <f t="shared" ref="F24:P24" si="15">SUM($D$24/12)</f>
        <v>0</v>
      </c>
      <c r="G24" s="338">
        <f t="shared" si="15"/>
        <v>0</v>
      </c>
      <c r="H24" s="338">
        <f t="shared" si="15"/>
        <v>0</v>
      </c>
      <c r="I24" s="338">
        <f t="shared" si="15"/>
        <v>0</v>
      </c>
      <c r="J24" s="338">
        <f t="shared" si="15"/>
        <v>0</v>
      </c>
      <c r="K24" s="338">
        <f t="shared" si="15"/>
        <v>0</v>
      </c>
      <c r="L24" s="338">
        <f t="shared" si="15"/>
        <v>0</v>
      </c>
      <c r="M24" s="338">
        <f t="shared" si="15"/>
        <v>0</v>
      </c>
      <c r="N24" s="338">
        <f t="shared" si="15"/>
        <v>0</v>
      </c>
      <c r="O24" s="338">
        <f t="shared" si="15"/>
        <v>0</v>
      </c>
      <c r="P24" s="338">
        <f t="shared" si="15"/>
        <v>0</v>
      </c>
      <c r="Q24" s="338">
        <f t="shared" si="1"/>
        <v>0</v>
      </c>
      <c r="R24" s="348">
        <f t="shared" si="5"/>
        <v>0</v>
      </c>
      <c r="S24" s="92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</row>
    <row r="25" spans="1:34" x14ac:dyDescent="0.25">
      <c r="A25" s="9" t="s">
        <v>57</v>
      </c>
      <c r="B25" s="438" t="s">
        <v>58</v>
      </c>
      <c r="C25" s="10" t="s">
        <v>59</v>
      </c>
      <c r="D25" s="356">
        <f>SUM(D7:D24)</f>
        <v>81889979</v>
      </c>
      <c r="E25" s="339">
        <f>SUM(E7:E24)</f>
        <v>6625586.25</v>
      </c>
      <c r="F25" s="339">
        <f>SUM(F7:F24)</f>
        <v>6625586.25</v>
      </c>
      <c r="G25" s="339">
        <f>SUM(G7:G24)</f>
        <v>7221322.25</v>
      </c>
      <c r="H25" s="339">
        <f t="shared" ref="H25:P25" si="16">SUM(H7:H24)</f>
        <v>6625586.25</v>
      </c>
      <c r="I25" s="339">
        <f t="shared" si="16"/>
        <v>6625586.25</v>
      </c>
      <c r="J25" s="339">
        <f t="shared" si="16"/>
        <v>7221322.25</v>
      </c>
      <c r="K25" s="339">
        <f t="shared" si="16"/>
        <v>6625586.25</v>
      </c>
      <c r="L25" s="339">
        <f t="shared" si="16"/>
        <v>6625586.25</v>
      </c>
      <c r="M25" s="339">
        <f t="shared" si="16"/>
        <v>7221322.25</v>
      </c>
      <c r="N25" s="339">
        <f t="shared" si="16"/>
        <v>6625586.25</v>
      </c>
      <c r="O25" s="339">
        <f t="shared" si="16"/>
        <v>7221322.25</v>
      </c>
      <c r="P25" s="339">
        <f t="shared" si="16"/>
        <v>6625586.25</v>
      </c>
      <c r="Q25" s="356">
        <f>SUM(Q7:Q24)</f>
        <v>81889979</v>
      </c>
      <c r="R25" s="394">
        <f t="shared" si="5"/>
        <v>0</v>
      </c>
      <c r="S25" s="92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</row>
    <row r="26" spans="1:34" x14ac:dyDescent="0.25">
      <c r="A26" s="9" t="s">
        <v>60</v>
      </c>
      <c r="B26" s="21" t="s">
        <v>61</v>
      </c>
      <c r="C26" s="10" t="s">
        <v>62</v>
      </c>
      <c r="D26" s="395">
        <f>SUM(KIADÁSOK!G24)</f>
        <v>16253342</v>
      </c>
      <c r="E26" s="339">
        <f>SUM($D$26/12)</f>
        <v>1354445.1666666667</v>
      </c>
      <c r="F26" s="339">
        <f t="shared" ref="F26:P26" si="17">SUM($D$26/12)</f>
        <v>1354445.1666666667</v>
      </c>
      <c r="G26" s="339">
        <f t="shared" si="17"/>
        <v>1354445.1666666667</v>
      </c>
      <c r="H26" s="339">
        <f t="shared" si="17"/>
        <v>1354445.1666666667</v>
      </c>
      <c r="I26" s="339">
        <f t="shared" si="17"/>
        <v>1354445.1666666667</v>
      </c>
      <c r="J26" s="339">
        <f t="shared" si="17"/>
        <v>1354445.1666666667</v>
      </c>
      <c r="K26" s="339">
        <f t="shared" si="17"/>
        <v>1354445.1666666667</v>
      </c>
      <c r="L26" s="339">
        <f t="shared" si="17"/>
        <v>1354445.1666666667</v>
      </c>
      <c r="M26" s="339">
        <f t="shared" si="17"/>
        <v>1354445.1666666667</v>
      </c>
      <c r="N26" s="339">
        <f t="shared" si="17"/>
        <v>1354445.1666666667</v>
      </c>
      <c r="O26" s="339">
        <f t="shared" si="17"/>
        <v>1354445.1666666667</v>
      </c>
      <c r="P26" s="339">
        <f t="shared" si="17"/>
        <v>1354445.1666666667</v>
      </c>
      <c r="Q26" s="339">
        <f t="shared" si="1"/>
        <v>16253341.999999998</v>
      </c>
      <c r="R26" s="348">
        <f t="shared" si="5"/>
        <v>-1.862645149230957E-9</v>
      </c>
      <c r="S26" s="92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</row>
    <row r="27" spans="1:34" x14ac:dyDescent="0.25">
      <c r="A27" s="5" t="s">
        <v>63</v>
      </c>
      <c r="B27" s="18" t="s">
        <v>64</v>
      </c>
      <c r="C27" s="7" t="s">
        <v>65</v>
      </c>
      <c r="D27" s="393">
        <f>SUM(KIADÁSOK!G25)</f>
        <v>292000</v>
      </c>
      <c r="E27" s="338">
        <f>SUM($D$27/12)</f>
        <v>24333.333333333332</v>
      </c>
      <c r="F27" s="338">
        <f t="shared" ref="F27:P27" si="18">SUM($D$27/12)</f>
        <v>24333.333333333332</v>
      </c>
      <c r="G27" s="338">
        <f t="shared" si="18"/>
        <v>24333.333333333332</v>
      </c>
      <c r="H27" s="338">
        <f t="shared" si="18"/>
        <v>24333.333333333332</v>
      </c>
      <c r="I27" s="338">
        <f t="shared" si="18"/>
        <v>24333.333333333332</v>
      </c>
      <c r="J27" s="338">
        <f t="shared" si="18"/>
        <v>24333.333333333332</v>
      </c>
      <c r="K27" s="338">
        <f t="shared" si="18"/>
        <v>24333.333333333332</v>
      </c>
      <c r="L27" s="338">
        <f t="shared" si="18"/>
        <v>24333.333333333332</v>
      </c>
      <c r="M27" s="338">
        <f t="shared" si="18"/>
        <v>24333.333333333332</v>
      </c>
      <c r="N27" s="338">
        <f t="shared" si="18"/>
        <v>24333.333333333332</v>
      </c>
      <c r="O27" s="338">
        <f t="shared" si="18"/>
        <v>24333.333333333332</v>
      </c>
      <c r="P27" s="338">
        <f t="shared" si="18"/>
        <v>24333.333333333332</v>
      </c>
      <c r="Q27" s="338">
        <f t="shared" si="1"/>
        <v>292000</v>
      </c>
      <c r="R27" s="348">
        <f t="shared" si="5"/>
        <v>0</v>
      </c>
      <c r="S27" s="92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</row>
    <row r="28" spans="1:34" x14ac:dyDescent="0.25">
      <c r="A28" s="5" t="s">
        <v>66</v>
      </c>
      <c r="B28" s="18" t="s">
        <v>67</v>
      </c>
      <c r="C28" s="7" t="s">
        <v>68</v>
      </c>
      <c r="D28" s="393">
        <f>SUM(KIADÁSOK!G26)</f>
        <v>26234823</v>
      </c>
      <c r="E28" s="338">
        <f>SUM($D$28/12)</f>
        <v>2186235.25</v>
      </c>
      <c r="F28" s="338">
        <f t="shared" ref="F28:P28" si="19">SUM($D$28/12)</f>
        <v>2186235.25</v>
      </c>
      <c r="G28" s="338">
        <f t="shared" si="19"/>
        <v>2186235.25</v>
      </c>
      <c r="H28" s="338">
        <f t="shared" si="19"/>
        <v>2186235.25</v>
      </c>
      <c r="I28" s="338">
        <f t="shared" si="19"/>
        <v>2186235.25</v>
      </c>
      <c r="J28" s="338">
        <f t="shared" si="19"/>
        <v>2186235.25</v>
      </c>
      <c r="K28" s="338">
        <f t="shared" si="19"/>
        <v>2186235.25</v>
      </c>
      <c r="L28" s="338">
        <f t="shared" si="19"/>
        <v>2186235.25</v>
      </c>
      <c r="M28" s="338">
        <f t="shared" si="19"/>
        <v>2186235.25</v>
      </c>
      <c r="N28" s="338">
        <f t="shared" si="19"/>
        <v>2186235.25</v>
      </c>
      <c r="O28" s="338">
        <f t="shared" si="19"/>
        <v>2186235.25</v>
      </c>
      <c r="P28" s="338">
        <f t="shared" si="19"/>
        <v>2186235.25</v>
      </c>
      <c r="Q28" s="338">
        <f t="shared" si="1"/>
        <v>26234823</v>
      </c>
      <c r="R28" s="348">
        <f t="shared" si="5"/>
        <v>0</v>
      </c>
      <c r="S28" s="92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</row>
    <row r="29" spans="1:34" x14ac:dyDescent="0.25">
      <c r="A29" s="5" t="s">
        <v>69</v>
      </c>
      <c r="B29" s="18" t="s">
        <v>70</v>
      </c>
      <c r="C29" s="7" t="s">
        <v>71</v>
      </c>
      <c r="D29" s="393">
        <f>SUM(KIADÁSOK!G27)</f>
        <v>0</v>
      </c>
      <c r="E29" s="338">
        <f>SUM(D29/12)</f>
        <v>0</v>
      </c>
      <c r="F29" s="338">
        <v>0</v>
      </c>
      <c r="G29" s="338">
        <v>0</v>
      </c>
      <c r="H29" s="338">
        <v>0</v>
      </c>
      <c r="I29" s="338">
        <v>0</v>
      </c>
      <c r="J29" s="338">
        <v>0</v>
      </c>
      <c r="K29" s="338">
        <v>0</v>
      </c>
      <c r="L29" s="338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f t="shared" si="1"/>
        <v>0</v>
      </c>
      <c r="R29" s="348">
        <f t="shared" si="5"/>
        <v>0</v>
      </c>
      <c r="S29" s="92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</row>
    <row r="30" spans="1:34" x14ac:dyDescent="0.25">
      <c r="A30" s="5" t="s">
        <v>72</v>
      </c>
      <c r="B30" s="20" t="s">
        <v>73</v>
      </c>
      <c r="C30" s="12" t="s">
        <v>74</v>
      </c>
      <c r="D30" s="356">
        <f>SUM(D27:D29)</f>
        <v>26526823</v>
      </c>
      <c r="E30" s="339">
        <f>SUM(E27:E29)</f>
        <v>2210568.5833333335</v>
      </c>
      <c r="F30" s="339">
        <f>SUM(F27:F29)</f>
        <v>2210568.5833333335</v>
      </c>
      <c r="G30" s="339">
        <f>SUM(G27:G29)</f>
        <v>2210568.5833333335</v>
      </c>
      <c r="H30" s="339">
        <f t="shared" ref="H30:P30" si="20">SUM(H27:H29)</f>
        <v>2210568.5833333335</v>
      </c>
      <c r="I30" s="339">
        <f t="shared" si="20"/>
        <v>2210568.5833333335</v>
      </c>
      <c r="J30" s="339">
        <f t="shared" si="20"/>
        <v>2210568.5833333335</v>
      </c>
      <c r="K30" s="339">
        <f t="shared" si="20"/>
        <v>2210568.5833333335</v>
      </c>
      <c r="L30" s="339">
        <f t="shared" si="20"/>
        <v>2210568.5833333335</v>
      </c>
      <c r="M30" s="339">
        <f t="shared" si="20"/>
        <v>2210568.5833333335</v>
      </c>
      <c r="N30" s="339">
        <f t="shared" si="20"/>
        <v>2210568.5833333335</v>
      </c>
      <c r="O30" s="339">
        <f t="shared" si="20"/>
        <v>2210568.5833333335</v>
      </c>
      <c r="P30" s="339">
        <f t="shared" si="20"/>
        <v>2210568.5833333335</v>
      </c>
      <c r="Q30" s="356">
        <f>SUM(Q27:Q29)</f>
        <v>26526823</v>
      </c>
      <c r="R30" s="348">
        <f t="shared" si="5"/>
        <v>0</v>
      </c>
      <c r="S30" s="92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</row>
    <row r="31" spans="1:34" x14ac:dyDescent="0.25">
      <c r="A31" s="5" t="s">
        <v>75</v>
      </c>
      <c r="B31" s="18" t="s">
        <v>76</v>
      </c>
      <c r="C31" s="7" t="s">
        <v>77</v>
      </c>
      <c r="D31" s="393">
        <f>SUM(KIADÁSOK!G29)</f>
        <v>0</v>
      </c>
      <c r="E31" s="338">
        <f>SUM($D$31/12)</f>
        <v>0</v>
      </c>
      <c r="F31" s="338">
        <f t="shared" ref="F31:P31" si="21">SUM($D$31/12)</f>
        <v>0</v>
      </c>
      <c r="G31" s="338">
        <f t="shared" si="21"/>
        <v>0</v>
      </c>
      <c r="H31" s="338">
        <f t="shared" si="21"/>
        <v>0</v>
      </c>
      <c r="I31" s="338">
        <f t="shared" si="21"/>
        <v>0</v>
      </c>
      <c r="J31" s="338">
        <f t="shared" si="21"/>
        <v>0</v>
      </c>
      <c r="K31" s="338">
        <f t="shared" si="21"/>
        <v>0</v>
      </c>
      <c r="L31" s="338">
        <f t="shared" si="21"/>
        <v>0</v>
      </c>
      <c r="M31" s="338">
        <f t="shared" si="21"/>
        <v>0</v>
      </c>
      <c r="N31" s="338">
        <f t="shared" si="21"/>
        <v>0</v>
      </c>
      <c r="O31" s="338">
        <f t="shared" si="21"/>
        <v>0</v>
      </c>
      <c r="P31" s="338">
        <f t="shared" si="21"/>
        <v>0</v>
      </c>
      <c r="Q31" s="338">
        <f t="shared" si="1"/>
        <v>0</v>
      </c>
      <c r="R31" s="348">
        <f t="shared" si="5"/>
        <v>0</v>
      </c>
      <c r="S31" s="92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</row>
    <row r="32" spans="1:34" x14ac:dyDescent="0.25">
      <c r="A32" s="5" t="s">
        <v>78</v>
      </c>
      <c r="B32" s="18" t="s">
        <v>79</v>
      </c>
      <c r="C32" s="7" t="s">
        <v>80</v>
      </c>
      <c r="D32" s="393">
        <f>SUM(KIADÁSOK!G30)</f>
        <v>1011115</v>
      </c>
      <c r="E32" s="338">
        <f>SUM($D$32/12)</f>
        <v>84259.583333333328</v>
      </c>
      <c r="F32" s="338">
        <f t="shared" ref="F32:P32" si="22">SUM($D$32/12)</f>
        <v>84259.583333333328</v>
      </c>
      <c r="G32" s="338">
        <f t="shared" si="22"/>
        <v>84259.583333333328</v>
      </c>
      <c r="H32" s="338">
        <f t="shared" si="22"/>
        <v>84259.583333333328</v>
      </c>
      <c r="I32" s="338">
        <f t="shared" si="22"/>
        <v>84259.583333333328</v>
      </c>
      <c r="J32" s="338">
        <f t="shared" si="22"/>
        <v>84259.583333333328</v>
      </c>
      <c r="K32" s="338">
        <f t="shared" si="22"/>
        <v>84259.583333333328</v>
      </c>
      <c r="L32" s="338">
        <f t="shared" si="22"/>
        <v>84259.583333333328</v>
      </c>
      <c r="M32" s="338">
        <f t="shared" si="22"/>
        <v>84259.583333333328</v>
      </c>
      <c r="N32" s="338">
        <f t="shared" si="22"/>
        <v>84259.583333333328</v>
      </c>
      <c r="O32" s="338">
        <f t="shared" si="22"/>
        <v>84259.583333333328</v>
      </c>
      <c r="P32" s="338">
        <f t="shared" si="22"/>
        <v>84259.583333333328</v>
      </c>
      <c r="Q32" s="338">
        <f t="shared" si="1"/>
        <v>1011115.0000000001</v>
      </c>
      <c r="R32" s="348">
        <f t="shared" si="5"/>
        <v>1.1641532182693481E-10</v>
      </c>
      <c r="S32" s="92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</row>
    <row r="33" spans="1:34" x14ac:dyDescent="0.25">
      <c r="A33" s="5" t="s">
        <v>81</v>
      </c>
      <c r="B33" s="20" t="s">
        <v>82</v>
      </c>
      <c r="C33" s="12" t="s">
        <v>83</v>
      </c>
      <c r="D33" s="356">
        <f>SUM(D31:D32)</f>
        <v>1011115</v>
      </c>
      <c r="E33" s="339">
        <f>SUM(E31:E32)</f>
        <v>84259.583333333328</v>
      </c>
      <c r="F33" s="339">
        <f>SUM(F31:F32)</f>
        <v>84259.583333333328</v>
      </c>
      <c r="G33" s="339">
        <f>SUM(G31:G32)</f>
        <v>84259.583333333328</v>
      </c>
      <c r="H33" s="339">
        <f t="shared" ref="H33:P33" si="23">SUM(H31:H32)</f>
        <v>84259.583333333328</v>
      </c>
      <c r="I33" s="339">
        <f t="shared" si="23"/>
        <v>84259.583333333328</v>
      </c>
      <c r="J33" s="339">
        <f t="shared" si="23"/>
        <v>84259.583333333328</v>
      </c>
      <c r="K33" s="339">
        <f t="shared" si="23"/>
        <v>84259.583333333328</v>
      </c>
      <c r="L33" s="339">
        <f t="shared" si="23"/>
        <v>84259.583333333328</v>
      </c>
      <c r="M33" s="339">
        <f t="shared" si="23"/>
        <v>84259.583333333328</v>
      </c>
      <c r="N33" s="339">
        <f t="shared" si="23"/>
        <v>84259.583333333328</v>
      </c>
      <c r="O33" s="339">
        <f t="shared" si="23"/>
        <v>84259.583333333328</v>
      </c>
      <c r="P33" s="339">
        <f t="shared" si="23"/>
        <v>84259.583333333328</v>
      </c>
      <c r="Q33" s="356">
        <f>SUM(Q31:Q32)</f>
        <v>1011115.0000000001</v>
      </c>
      <c r="R33" s="394">
        <f t="shared" si="5"/>
        <v>1.1641532182693481E-10</v>
      </c>
      <c r="S33" s="92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</row>
    <row r="34" spans="1:34" x14ac:dyDescent="0.25">
      <c r="A34" s="5" t="s">
        <v>84</v>
      </c>
      <c r="B34" s="18" t="s">
        <v>85</v>
      </c>
      <c r="C34" s="7" t="s">
        <v>86</v>
      </c>
      <c r="D34" s="393">
        <f>SUM(KIADÁSOK!G32)</f>
        <v>13563731</v>
      </c>
      <c r="E34" s="338">
        <f>SUM($D$34/12)</f>
        <v>1130310.9166666667</v>
      </c>
      <c r="F34" s="338">
        <f t="shared" ref="F34:P34" si="24">SUM($D$34/12)</f>
        <v>1130310.9166666667</v>
      </c>
      <c r="G34" s="338">
        <f t="shared" si="24"/>
        <v>1130310.9166666667</v>
      </c>
      <c r="H34" s="338">
        <f t="shared" si="24"/>
        <v>1130310.9166666667</v>
      </c>
      <c r="I34" s="338">
        <f t="shared" si="24"/>
        <v>1130310.9166666667</v>
      </c>
      <c r="J34" s="338">
        <f t="shared" si="24"/>
        <v>1130310.9166666667</v>
      </c>
      <c r="K34" s="338">
        <f t="shared" si="24"/>
        <v>1130310.9166666667</v>
      </c>
      <c r="L34" s="338">
        <f t="shared" si="24"/>
        <v>1130310.9166666667</v>
      </c>
      <c r="M34" s="338">
        <f t="shared" si="24"/>
        <v>1130310.9166666667</v>
      </c>
      <c r="N34" s="338">
        <f t="shared" si="24"/>
        <v>1130310.9166666667</v>
      </c>
      <c r="O34" s="338">
        <f t="shared" si="24"/>
        <v>1130310.9166666667</v>
      </c>
      <c r="P34" s="338">
        <f t="shared" si="24"/>
        <v>1130310.9166666667</v>
      </c>
      <c r="Q34" s="338">
        <f t="shared" si="1"/>
        <v>13563730.999999998</v>
      </c>
      <c r="R34" s="348">
        <f t="shared" si="5"/>
        <v>-1.862645149230957E-9</v>
      </c>
      <c r="S34" s="92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</row>
    <row r="35" spans="1:34" x14ac:dyDescent="0.25">
      <c r="A35" s="5" t="s">
        <v>87</v>
      </c>
      <c r="B35" s="18" t="s">
        <v>88</v>
      </c>
      <c r="C35" s="7" t="s">
        <v>89</v>
      </c>
      <c r="D35" s="393">
        <f>SUM(KIADÁSOK!G33)</f>
        <v>0</v>
      </c>
      <c r="E35" s="338">
        <f>SUM(D35/12)</f>
        <v>0</v>
      </c>
      <c r="F35" s="338">
        <v>0</v>
      </c>
      <c r="G35" s="338">
        <v>0</v>
      </c>
      <c r="H35" s="338">
        <v>0</v>
      </c>
      <c r="I35" s="338">
        <v>0</v>
      </c>
      <c r="J35" s="338">
        <v>0</v>
      </c>
      <c r="K35" s="338">
        <v>0</v>
      </c>
      <c r="L35" s="338">
        <v>0</v>
      </c>
      <c r="M35" s="338">
        <v>0</v>
      </c>
      <c r="N35" s="338">
        <v>0</v>
      </c>
      <c r="O35" s="338">
        <v>0</v>
      </c>
      <c r="P35" s="338">
        <v>0</v>
      </c>
      <c r="Q35" s="338">
        <f t="shared" si="1"/>
        <v>0</v>
      </c>
      <c r="R35" s="348">
        <f t="shared" si="5"/>
        <v>0</v>
      </c>
      <c r="S35" s="92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</row>
    <row r="36" spans="1:34" x14ac:dyDescent="0.25">
      <c r="A36" s="5" t="s">
        <v>90</v>
      </c>
      <c r="B36" s="18" t="s">
        <v>91</v>
      </c>
      <c r="C36" s="7" t="s">
        <v>92</v>
      </c>
      <c r="D36" s="393">
        <f>SUM(KIADÁSOK!G34)</f>
        <v>0</v>
      </c>
      <c r="E36" s="338">
        <f>SUM(D36/12)</f>
        <v>0</v>
      </c>
      <c r="F36" s="338">
        <v>0</v>
      </c>
      <c r="G36" s="338">
        <v>0</v>
      </c>
      <c r="H36" s="338">
        <v>0</v>
      </c>
      <c r="I36" s="338">
        <v>0</v>
      </c>
      <c r="J36" s="338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0</v>
      </c>
      <c r="P36" s="338">
        <v>0</v>
      </c>
      <c r="Q36" s="338">
        <f t="shared" si="1"/>
        <v>0</v>
      </c>
      <c r="R36" s="348">
        <f t="shared" si="5"/>
        <v>0</v>
      </c>
      <c r="S36" s="92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</row>
    <row r="37" spans="1:34" x14ac:dyDescent="0.25">
      <c r="A37" s="5" t="s">
        <v>93</v>
      </c>
      <c r="B37" s="18" t="s">
        <v>94</v>
      </c>
      <c r="C37" s="7" t="s">
        <v>95</v>
      </c>
      <c r="D37" s="393">
        <f>SUM(KIADÁSOK!G35)</f>
        <v>7674000</v>
      </c>
      <c r="E37" s="338">
        <f>SUM($D$37/12)</f>
        <v>639500</v>
      </c>
      <c r="F37" s="338">
        <f t="shared" ref="F37:P37" si="25">SUM($D$37/12)</f>
        <v>639500</v>
      </c>
      <c r="G37" s="338">
        <f t="shared" si="25"/>
        <v>639500</v>
      </c>
      <c r="H37" s="338">
        <f t="shared" si="25"/>
        <v>639500</v>
      </c>
      <c r="I37" s="338">
        <f t="shared" si="25"/>
        <v>639500</v>
      </c>
      <c r="J37" s="338">
        <f t="shared" si="25"/>
        <v>639500</v>
      </c>
      <c r="K37" s="338">
        <f t="shared" si="25"/>
        <v>639500</v>
      </c>
      <c r="L37" s="338">
        <f t="shared" si="25"/>
        <v>639500</v>
      </c>
      <c r="M37" s="338">
        <f t="shared" si="25"/>
        <v>639500</v>
      </c>
      <c r="N37" s="338">
        <f t="shared" si="25"/>
        <v>639500</v>
      </c>
      <c r="O37" s="338">
        <f t="shared" si="25"/>
        <v>639500</v>
      </c>
      <c r="P37" s="338">
        <f t="shared" si="25"/>
        <v>639500</v>
      </c>
      <c r="Q37" s="338">
        <f t="shared" si="1"/>
        <v>7674000</v>
      </c>
      <c r="R37" s="348">
        <f t="shared" si="5"/>
        <v>0</v>
      </c>
      <c r="S37" s="92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</row>
    <row r="38" spans="1:34" x14ac:dyDescent="0.25">
      <c r="A38" s="5" t="s">
        <v>96</v>
      </c>
      <c r="B38" s="439" t="s">
        <v>97</v>
      </c>
      <c r="C38" s="7" t="s">
        <v>98</v>
      </c>
      <c r="D38" s="393">
        <f>SUM(KIADÁSOK!G36)</f>
        <v>11000</v>
      </c>
      <c r="E38" s="338">
        <f>SUM($D$38/12)</f>
        <v>916.66666666666663</v>
      </c>
      <c r="F38" s="338">
        <f t="shared" ref="F38:P38" si="26">SUM($D$38/12)</f>
        <v>916.66666666666663</v>
      </c>
      <c r="G38" s="338">
        <f t="shared" si="26"/>
        <v>916.66666666666663</v>
      </c>
      <c r="H38" s="338">
        <f t="shared" si="26"/>
        <v>916.66666666666663</v>
      </c>
      <c r="I38" s="338">
        <f t="shared" si="26"/>
        <v>916.66666666666663</v>
      </c>
      <c r="J38" s="338">
        <f t="shared" si="26"/>
        <v>916.66666666666663</v>
      </c>
      <c r="K38" s="338">
        <f t="shared" si="26"/>
        <v>916.66666666666663</v>
      </c>
      <c r="L38" s="338">
        <f t="shared" si="26"/>
        <v>916.66666666666663</v>
      </c>
      <c r="M38" s="338">
        <f t="shared" si="26"/>
        <v>916.66666666666663</v>
      </c>
      <c r="N38" s="338">
        <f t="shared" si="26"/>
        <v>916.66666666666663</v>
      </c>
      <c r="O38" s="338">
        <f t="shared" si="26"/>
        <v>916.66666666666663</v>
      </c>
      <c r="P38" s="338">
        <f t="shared" si="26"/>
        <v>916.66666666666663</v>
      </c>
      <c r="Q38" s="338">
        <f t="shared" si="1"/>
        <v>10999.999999999998</v>
      </c>
      <c r="R38" s="348">
        <f t="shared" si="5"/>
        <v>-1.8189894035458565E-12</v>
      </c>
      <c r="S38" s="92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</row>
    <row r="39" spans="1:34" x14ac:dyDescent="0.25">
      <c r="A39" s="5" t="s">
        <v>99</v>
      </c>
      <c r="B39" s="18" t="s">
        <v>100</v>
      </c>
      <c r="C39" s="7" t="s">
        <v>101</v>
      </c>
      <c r="D39" s="393">
        <f>SUM(KIADÁSOK!G37)</f>
        <v>3380094</v>
      </c>
      <c r="E39" s="338">
        <f>SUM($D$39/12)</f>
        <v>281674.5</v>
      </c>
      <c r="F39" s="338">
        <f t="shared" ref="F39:P39" si="27">SUM($D$39/12)</f>
        <v>281674.5</v>
      </c>
      <c r="G39" s="338">
        <f t="shared" si="27"/>
        <v>281674.5</v>
      </c>
      <c r="H39" s="338">
        <f t="shared" si="27"/>
        <v>281674.5</v>
      </c>
      <c r="I39" s="338">
        <f t="shared" si="27"/>
        <v>281674.5</v>
      </c>
      <c r="J39" s="338">
        <f t="shared" si="27"/>
        <v>281674.5</v>
      </c>
      <c r="K39" s="338">
        <f t="shared" si="27"/>
        <v>281674.5</v>
      </c>
      <c r="L39" s="338">
        <f t="shared" si="27"/>
        <v>281674.5</v>
      </c>
      <c r="M39" s="338">
        <f t="shared" si="27"/>
        <v>281674.5</v>
      </c>
      <c r="N39" s="338">
        <f t="shared" si="27"/>
        <v>281674.5</v>
      </c>
      <c r="O39" s="338">
        <f t="shared" si="27"/>
        <v>281674.5</v>
      </c>
      <c r="P39" s="338">
        <f t="shared" si="27"/>
        <v>281674.5</v>
      </c>
      <c r="Q39" s="338">
        <f t="shared" si="1"/>
        <v>3380094</v>
      </c>
      <c r="R39" s="348">
        <f t="shared" si="5"/>
        <v>0</v>
      </c>
      <c r="S39" s="92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</row>
    <row r="40" spans="1:34" x14ac:dyDescent="0.25">
      <c r="A40" s="5" t="s">
        <v>102</v>
      </c>
      <c r="B40" s="18" t="s">
        <v>103</v>
      </c>
      <c r="C40" s="7" t="s">
        <v>104</v>
      </c>
      <c r="D40" s="393">
        <f>SUM(KIADÁSOK!G38)</f>
        <v>21382000</v>
      </c>
      <c r="E40" s="338">
        <f>SUM($D$40/12)</f>
        <v>1781833.3333333333</v>
      </c>
      <c r="F40" s="338">
        <f t="shared" ref="F40:P40" si="28">SUM($D$40/12)</f>
        <v>1781833.3333333333</v>
      </c>
      <c r="G40" s="338">
        <f t="shared" si="28"/>
        <v>1781833.3333333333</v>
      </c>
      <c r="H40" s="338">
        <f t="shared" si="28"/>
        <v>1781833.3333333333</v>
      </c>
      <c r="I40" s="338">
        <f t="shared" si="28"/>
        <v>1781833.3333333333</v>
      </c>
      <c r="J40" s="338">
        <f t="shared" si="28"/>
        <v>1781833.3333333333</v>
      </c>
      <c r="K40" s="338">
        <f t="shared" si="28"/>
        <v>1781833.3333333333</v>
      </c>
      <c r="L40" s="338">
        <f t="shared" si="28"/>
        <v>1781833.3333333333</v>
      </c>
      <c r="M40" s="338">
        <f t="shared" si="28"/>
        <v>1781833.3333333333</v>
      </c>
      <c r="N40" s="338">
        <f t="shared" si="28"/>
        <v>1781833.3333333333</v>
      </c>
      <c r="O40" s="338">
        <f t="shared" si="28"/>
        <v>1781833.3333333333</v>
      </c>
      <c r="P40" s="338">
        <f t="shared" si="28"/>
        <v>1781833.3333333333</v>
      </c>
      <c r="Q40" s="338">
        <f t="shared" si="1"/>
        <v>21382000</v>
      </c>
      <c r="R40" s="348">
        <f t="shared" si="5"/>
        <v>0</v>
      </c>
      <c r="S40" s="92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</row>
    <row r="41" spans="1:34" x14ac:dyDescent="0.25">
      <c r="A41" s="5" t="s">
        <v>105</v>
      </c>
      <c r="B41" s="20" t="s">
        <v>106</v>
      </c>
      <c r="C41" s="12" t="s">
        <v>107</v>
      </c>
      <c r="D41" s="356">
        <f>SUM(D34:D40)</f>
        <v>46010825</v>
      </c>
      <c r="E41" s="339">
        <f>SUM(E34:E40)</f>
        <v>3834235.416666667</v>
      </c>
      <c r="F41" s="339">
        <f>SUM(F34:F40)</f>
        <v>3834235.416666667</v>
      </c>
      <c r="G41" s="339">
        <f>SUM(G34:G40)</f>
        <v>3834235.416666667</v>
      </c>
      <c r="H41" s="339">
        <f t="shared" ref="H41:P41" si="29">SUM(H34:H40)</f>
        <v>3834235.416666667</v>
      </c>
      <c r="I41" s="339">
        <f t="shared" si="29"/>
        <v>3834235.416666667</v>
      </c>
      <c r="J41" s="339">
        <f t="shared" si="29"/>
        <v>3834235.416666667</v>
      </c>
      <c r="K41" s="339">
        <f t="shared" si="29"/>
        <v>3834235.416666667</v>
      </c>
      <c r="L41" s="339">
        <f t="shared" si="29"/>
        <v>3834235.416666667</v>
      </c>
      <c r="M41" s="339">
        <f t="shared" si="29"/>
        <v>3834235.416666667</v>
      </c>
      <c r="N41" s="339">
        <f t="shared" si="29"/>
        <v>3834235.416666667</v>
      </c>
      <c r="O41" s="339">
        <f t="shared" si="29"/>
        <v>3834235.416666667</v>
      </c>
      <c r="P41" s="339">
        <f t="shared" si="29"/>
        <v>3834235.416666667</v>
      </c>
      <c r="Q41" s="356">
        <f>SUM(Q34:Q40)</f>
        <v>46010825</v>
      </c>
      <c r="R41" s="348">
        <f t="shared" si="5"/>
        <v>0</v>
      </c>
      <c r="S41" s="92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</row>
    <row r="42" spans="1:34" x14ac:dyDescent="0.25">
      <c r="A42" s="5" t="s">
        <v>108</v>
      </c>
      <c r="B42" s="18" t="s">
        <v>109</v>
      </c>
      <c r="C42" s="7" t="s">
        <v>110</v>
      </c>
      <c r="D42" s="393">
        <f>SUM(KIADÁSOK!G40)</f>
        <v>3490</v>
      </c>
      <c r="E42" s="338">
        <f>SUM($D$42/12)</f>
        <v>290.83333333333331</v>
      </c>
      <c r="F42" s="338">
        <f t="shared" ref="F42:P42" si="30">SUM($D$42/12)</f>
        <v>290.83333333333331</v>
      </c>
      <c r="G42" s="338">
        <f t="shared" si="30"/>
        <v>290.83333333333331</v>
      </c>
      <c r="H42" s="338">
        <f t="shared" si="30"/>
        <v>290.83333333333331</v>
      </c>
      <c r="I42" s="338">
        <f t="shared" si="30"/>
        <v>290.83333333333331</v>
      </c>
      <c r="J42" s="338">
        <f t="shared" si="30"/>
        <v>290.83333333333331</v>
      </c>
      <c r="K42" s="338">
        <f t="shared" si="30"/>
        <v>290.83333333333331</v>
      </c>
      <c r="L42" s="338">
        <f t="shared" si="30"/>
        <v>290.83333333333331</v>
      </c>
      <c r="M42" s="338">
        <f t="shared" si="30"/>
        <v>290.83333333333331</v>
      </c>
      <c r="N42" s="338">
        <f t="shared" si="30"/>
        <v>290.83333333333331</v>
      </c>
      <c r="O42" s="338">
        <f t="shared" si="30"/>
        <v>290.83333333333331</v>
      </c>
      <c r="P42" s="338">
        <f t="shared" si="30"/>
        <v>290.83333333333331</v>
      </c>
      <c r="Q42" s="338">
        <f t="shared" si="1"/>
        <v>3490.0000000000005</v>
      </c>
      <c r="R42" s="348">
        <f t="shared" si="5"/>
        <v>4.5474735088646412E-13</v>
      </c>
      <c r="S42" s="92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</row>
    <row r="43" spans="1:34" x14ac:dyDescent="0.25">
      <c r="A43" s="5" t="s">
        <v>111</v>
      </c>
      <c r="B43" s="18" t="s">
        <v>112</v>
      </c>
      <c r="C43" s="7" t="s">
        <v>113</v>
      </c>
      <c r="D43" s="393">
        <f>SUM(KIADÁSOK!G41)</f>
        <v>1500000</v>
      </c>
      <c r="E43" s="338">
        <f>SUM($D$43/12)</f>
        <v>125000</v>
      </c>
      <c r="F43" s="338">
        <f t="shared" ref="F43:P43" si="31">SUM($D$43/12)</f>
        <v>125000</v>
      </c>
      <c r="G43" s="338">
        <f t="shared" si="31"/>
        <v>125000</v>
      </c>
      <c r="H43" s="338">
        <f t="shared" si="31"/>
        <v>125000</v>
      </c>
      <c r="I43" s="338">
        <f t="shared" si="31"/>
        <v>125000</v>
      </c>
      <c r="J43" s="338">
        <f t="shared" si="31"/>
        <v>125000</v>
      </c>
      <c r="K43" s="338">
        <f t="shared" si="31"/>
        <v>125000</v>
      </c>
      <c r="L43" s="338">
        <f t="shared" si="31"/>
        <v>125000</v>
      </c>
      <c r="M43" s="338">
        <f t="shared" si="31"/>
        <v>125000</v>
      </c>
      <c r="N43" s="338">
        <f t="shared" si="31"/>
        <v>125000</v>
      </c>
      <c r="O43" s="338">
        <f t="shared" si="31"/>
        <v>125000</v>
      </c>
      <c r="P43" s="338">
        <f t="shared" si="31"/>
        <v>125000</v>
      </c>
      <c r="Q43" s="338">
        <f t="shared" si="1"/>
        <v>1500000</v>
      </c>
      <c r="R43" s="348">
        <f t="shared" si="5"/>
        <v>0</v>
      </c>
      <c r="S43" s="92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</row>
    <row r="44" spans="1:34" x14ac:dyDescent="0.25">
      <c r="A44" s="5" t="s">
        <v>114</v>
      </c>
      <c r="B44" s="20" t="s">
        <v>115</v>
      </c>
      <c r="C44" s="12" t="s">
        <v>116</v>
      </c>
      <c r="D44" s="356">
        <f>SUM(D42:D43)</f>
        <v>1503490</v>
      </c>
      <c r="E44" s="339">
        <f>SUM(E42:E43)</f>
        <v>125290.83333333333</v>
      </c>
      <c r="F44" s="339">
        <f>SUM(F42:F43)</f>
        <v>125290.83333333333</v>
      </c>
      <c r="G44" s="339">
        <f>SUM(G42:G43)</f>
        <v>125290.83333333333</v>
      </c>
      <c r="H44" s="339">
        <f t="shared" ref="H44:P44" si="32">SUM(H42:H43)</f>
        <v>125290.83333333333</v>
      </c>
      <c r="I44" s="339">
        <f t="shared" si="32"/>
        <v>125290.83333333333</v>
      </c>
      <c r="J44" s="339">
        <f t="shared" si="32"/>
        <v>125290.83333333333</v>
      </c>
      <c r="K44" s="339">
        <f t="shared" si="32"/>
        <v>125290.83333333333</v>
      </c>
      <c r="L44" s="339">
        <f t="shared" si="32"/>
        <v>125290.83333333333</v>
      </c>
      <c r="M44" s="339">
        <f t="shared" si="32"/>
        <v>125290.83333333333</v>
      </c>
      <c r="N44" s="339">
        <f t="shared" si="32"/>
        <v>125290.83333333333</v>
      </c>
      <c r="O44" s="339">
        <f t="shared" si="32"/>
        <v>125290.83333333333</v>
      </c>
      <c r="P44" s="339">
        <f t="shared" si="32"/>
        <v>125290.83333333333</v>
      </c>
      <c r="Q44" s="356">
        <f>SUM(Q42:Q43)</f>
        <v>1503490</v>
      </c>
      <c r="R44" s="348">
        <f t="shared" si="5"/>
        <v>0</v>
      </c>
      <c r="S44" s="92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</row>
    <row r="45" spans="1:34" x14ac:dyDescent="0.25">
      <c r="A45" s="5" t="s">
        <v>117</v>
      </c>
      <c r="B45" s="18" t="s">
        <v>118</v>
      </c>
      <c r="C45" s="7" t="s">
        <v>119</v>
      </c>
      <c r="D45" s="393">
        <f>SUM(KIADÁSOK!G43)</f>
        <v>17436630</v>
      </c>
      <c r="E45" s="338">
        <f>SUM($D$45/12)</f>
        <v>1453052.5</v>
      </c>
      <c r="F45" s="338">
        <f t="shared" ref="F45:P45" si="33">SUM($D$45/12)</f>
        <v>1453052.5</v>
      </c>
      <c r="G45" s="338">
        <f t="shared" si="33"/>
        <v>1453052.5</v>
      </c>
      <c r="H45" s="338">
        <f t="shared" si="33"/>
        <v>1453052.5</v>
      </c>
      <c r="I45" s="338">
        <f t="shared" si="33"/>
        <v>1453052.5</v>
      </c>
      <c r="J45" s="338">
        <f t="shared" si="33"/>
        <v>1453052.5</v>
      </c>
      <c r="K45" s="338">
        <f t="shared" si="33"/>
        <v>1453052.5</v>
      </c>
      <c r="L45" s="338">
        <f t="shared" si="33"/>
        <v>1453052.5</v>
      </c>
      <c r="M45" s="338">
        <f t="shared" si="33"/>
        <v>1453052.5</v>
      </c>
      <c r="N45" s="338">
        <f t="shared" si="33"/>
        <v>1453052.5</v>
      </c>
      <c r="O45" s="338">
        <f t="shared" si="33"/>
        <v>1453052.5</v>
      </c>
      <c r="P45" s="338">
        <f t="shared" si="33"/>
        <v>1453052.5</v>
      </c>
      <c r="Q45" s="338">
        <f t="shared" si="1"/>
        <v>17436630</v>
      </c>
      <c r="R45" s="348">
        <f t="shared" si="5"/>
        <v>0</v>
      </c>
      <c r="S45" s="92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</row>
    <row r="46" spans="1:34" x14ac:dyDescent="0.25">
      <c r="A46" s="5" t="s">
        <v>120</v>
      </c>
      <c r="B46" s="18" t="s">
        <v>121</v>
      </c>
      <c r="C46" s="7" t="s">
        <v>122</v>
      </c>
      <c r="D46" s="393">
        <f>SUM(KIADÁSOK!G44)</f>
        <v>7385000</v>
      </c>
      <c r="E46" s="338">
        <f>SUM($D$46/12)</f>
        <v>615416.66666666663</v>
      </c>
      <c r="F46" s="338">
        <f t="shared" ref="F46:P46" si="34">SUM($D$46/12)</f>
        <v>615416.66666666663</v>
      </c>
      <c r="G46" s="338">
        <f t="shared" si="34"/>
        <v>615416.66666666663</v>
      </c>
      <c r="H46" s="338">
        <f t="shared" si="34"/>
        <v>615416.66666666663</v>
      </c>
      <c r="I46" s="338">
        <f t="shared" si="34"/>
        <v>615416.66666666663</v>
      </c>
      <c r="J46" s="338">
        <f t="shared" si="34"/>
        <v>615416.66666666663</v>
      </c>
      <c r="K46" s="338">
        <f t="shared" si="34"/>
        <v>615416.66666666663</v>
      </c>
      <c r="L46" s="338">
        <f t="shared" si="34"/>
        <v>615416.66666666663</v>
      </c>
      <c r="M46" s="338">
        <f t="shared" si="34"/>
        <v>615416.66666666663</v>
      </c>
      <c r="N46" s="338">
        <f t="shared" si="34"/>
        <v>615416.66666666663</v>
      </c>
      <c r="O46" s="338">
        <f t="shared" si="34"/>
        <v>615416.66666666663</v>
      </c>
      <c r="P46" s="338">
        <f t="shared" si="34"/>
        <v>615416.66666666663</v>
      </c>
      <c r="Q46" s="338">
        <f t="shared" si="1"/>
        <v>7385000.0000000009</v>
      </c>
      <c r="R46" s="348">
        <f t="shared" si="5"/>
        <v>9.3132257461547852E-10</v>
      </c>
      <c r="S46" s="92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</row>
    <row r="47" spans="1:34" x14ac:dyDescent="0.25">
      <c r="A47" s="5" t="s">
        <v>123</v>
      </c>
      <c r="B47" s="18" t="s">
        <v>124</v>
      </c>
      <c r="C47" s="7" t="s">
        <v>125</v>
      </c>
      <c r="D47" s="393">
        <f>SUM(KIADÁSOK!G45)</f>
        <v>0</v>
      </c>
      <c r="E47" s="338">
        <f>SUM($D$47/12)</f>
        <v>0</v>
      </c>
      <c r="F47" s="338">
        <f t="shared" ref="F47:P47" si="35">SUM($D$47/12)</f>
        <v>0</v>
      </c>
      <c r="G47" s="338">
        <f t="shared" si="35"/>
        <v>0</v>
      </c>
      <c r="H47" s="338">
        <f t="shared" si="35"/>
        <v>0</v>
      </c>
      <c r="I47" s="338">
        <f t="shared" si="35"/>
        <v>0</v>
      </c>
      <c r="J47" s="338">
        <f t="shared" si="35"/>
        <v>0</v>
      </c>
      <c r="K47" s="338">
        <f t="shared" si="35"/>
        <v>0</v>
      </c>
      <c r="L47" s="338">
        <f t="shared" si="35"/>
        <v>0</v>
      </c>
      <c r="M47" s="338">
        <f t="shared" si="35"/>
        <v>0</v>
      </c>
      <c r="N47" s="338">
        <f t="shared" si="35"/>
        <v>0</v>
      </c>
      <c r="O47" s="338">
        <f t="shared" si="35"/>
        <v>0</v>
      </c>
      <c r="P47" s="338">
        <f t="shared" si="35"/>
        <v>0</v>
      </c>
      <c r="Q47" s="338">
        <f t="shared" si="1"/>
        <v>0</v>
      </c>
      <c r="R47" s="348">
        <f t="shared" si="5"/>
        <v>0</v>
      </c>
      <c r="S47" s="92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</row>
    <row r="48" spans="1:34" x14ac:dyDescent="0.25">
      <c r="A48" s="5" t="s">
        <v>126</v>
      </c>
      <c r="B48" s="18" t="s">
        <v>127</v>
      </c>
      <c r="C48" s="7" t="s">
        <v>128</v>
      </c>
      <c r="D48" s="393">
        <f>SUM(KIADÁSOK!G46)</f>
        <v>0</v>
      </c>
      <c r="E48" s="338">
        <f>SUM($D$48/12)</f>
        <v>0</v>
      </c>
      <c r="F48" s="338">
        <f t="shared" ref="F48:P48" si="36">SUM($D$48/12)</f>
        <v>0</v>
      </c>
      <c r="G48" s="338">
        <f t="shared" si="36"/>
        <v>0</v>
      </c>
      <c r="H48" s="338">
        <f t="shared" si="36"/>
        <v>0</v>
      </c>
      <c r="I48" s="338">
        <f t="shared" si="36"/>
        <v>0</v>
      </c>
      <c r="J48" s="338">
        <f t="shared" si="36"/>
        <v>0</v>
      </c>
      <c r="K48" s="338">
        <f t="shared" si="36"/>
        <v>0</v>
      </c>
      <c r="L48" s="338">
        <f t="shared" si="36"/>
        <v>0</v>
      </c>
      <c r="M48" s="338">
        <f t="shared" si="36"/>
        <v>0</v>
      </c>
      <c r="N48" s="338">
        <f t="shared" si="36"/>
        <v>0</v>
      </c>
      <c r="O48" s="338">
        <f t="shared" si="36"/>
        <v>0</v>
      </c>
      <c r="P48" s="338">
        <f t="shared" si="36"/>
        <v>0</v>
      </c>
      <c r="Q48" s="338">
        <f t="shared" si="1"/>
        <v>0</v>
      </c>
      <c r="R48" s="348">
        <f t="shared" si="5"/>
        <v>0</v>
      </c>
      <c r="S48" s="92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</row>
    <row r="49" spans="1:34" x14ac:dyDescent="0.25">
      <c r="A49" s="5" t="s">
        <v>129</v>
      </c>
      <c r="B49" s="18" t="s">
        <v>130</v>
      </c>
      <c r="C49" s="7" t="s">
        <v>131</v>
      </c>
      <c r="D49" s="393">
        <f>SUM(KIADÁSOK!G47)</f>
        <v>0</v>
      </c>
      <c r="E49" s="338">
        <f>SUM($D$49/12)</f>
        <v>0</v>
      </c>
      <c r="F49" s="338">
        <f t="shared" ref="F49:P49" si="37">SUM($D$49/12)</f>
        <v>0</v>
      </c>
      <c r="G49" s="338">
        <f t="shared" si="37"/>
        <v>0</v>
      </c>
      <c r="H49" s="338">
        <f t="shared" si="37"/>
        <v>0</v>
      </c>
      <c r="I49" s="338">
        <f t="shared" si="37"/>
        <v>0</v>
      </c>
      <c r="J49" s="338">
        <f t="shared" si="37"/>
        <v>0</v>
      </c>
      <c r="K49" s="338">
        <f t="shared" si="37"/>
        <v>0</v>
      </c>
      <c r="L49" s="338">
        <f t="shared" si="37"/>
        <v>0</v>
      </c>
      <c r="M49" s="338">
        <f t="shared" si="37"/>
        <v>0</v>
      </c>
      <c r="N49" s="338">
        <f t="shared" si="37"/>
        <v>0</v>
      </c>
      <c r="O49" s="338">
        <f t="shared" si="37"/>
        <v>0</v>
      </c>
      <c r="P49" s="338">
        <f t="shared" si="37"/>
        <v>0</v>
      </c>
      <c r="Q49" s="338">
        <f t="shared" si="1"/>
        <v>0</v>
      </c>
      <c r="R49" s="348">
        <f t="shared" si="5"/>
        <v>0</v>
      </c>
      <c r="S49" s="92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</row>
    <row r="50" spans="1:34" x14ac:dyDescent="0.25">
      <c r="A50" s="5" t="s">
        <v>132</v>
      </c>
      <c r="B50" s="20" t="s">
        <v>133</v>
      </c>
      <c r="C50" s="12" t="s">
        <v>134</v>
      </c>
      <c r="D50" s="356">
        <f>SUM(D45:D49)</f>
        <v>24821630</v>
      </c>
      <c r="E50" s="339">
        <f>SUM(E45:E49)</f>
        <v>2068469.1666666665</v>
      </c>
      <c r="F50" s="339">
        <f>SUM(F45:F49)</f>
        <v>2068469.1666666665</v>
      </c>
      <c r="G50" s="339">
        <f>SUM(G45:G49)</f>
        <v>2068469.1666666665</v>
      </c>
      <c r="H50" s="339">
        <f t="shared" ref="H50:P50" si="38">SUM(H45:H49)</f>
        <v>2068469.1666666665</v>
      </c>
      <c r="I50" s="339">
        <f t="shared" si="38"/>
        <v>2068469.1666666665</v>
      </c>
      <c r="J50" s="339">
        <f t="shared" si="38"/>
        <v>2068469.1666666665</v>
      </c>
      <c r="K50" s="339">
        <f t="shared" si="38"/>
        <v>2068469.1666666665</v>
      </c>
      <c r="L50" s="339">
        <f t="shared" si="38"/>
        <v>2068469.1666666665</v>
      </c>
      <c r="M50" s="339">
        <f t="shared" si="38"/>
        <v>2068469.1666666665</v>
      </c>
      <c r="N50" s="339">
        <f t="shared" si="38"/>
        <v>2068469.1666666665</v>
      </c>
      <c r="O50" s="339">
        <f t="shared" si="38"/>
        <v>2068469.1666666665</v>
      </c>
      <c r="P50" s="339">
        <f t="shared" si="38"/>
        <v>2068469.1666666665</v>
      </c>
      <c r="Q50" s="356">
        <f>SUM(Q45:Q49)</f>
        <v>24821630</v>
      </c>
      <c r="R50" s="348">
        <f t="shared" si="5"/>
        <v>0</v>
      </c>
      <c r="S50" s="92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</row>
    <row r="51" spans="1:34" x14ac:dyDescent="0.25">
      <c r="A51" s="9" t="s">
        <v>135</v>
      </c>
      <c r="B51" s="21" t="s">
        <v>136</v>
      </c>
      <c r="C51" s="10" t="s">
        <v>137</v>
      </c>
      <c r="D51" s="356">
        <f>SUM(D50,D44,D41,D33,D30)</f>
        <v>99873883</v>
      </c>
      <c r="E51" s="339">
        <f>SUM(E50,E44,E41,E33,E30)</f>
        <v>8322823.583333334</v>
      </c>
      <c r="F51" s="339">
        <f>SUM(F50,F44,F41,F33,F30)</f>
        <v>8322823.583333334</v>
      </c>
      <c r="G51" s="339">
        <f>SUM(G50,G44,G41,G33,G30)</f>
        <v>8322823.583333334</v>
      </c>
      <c r="H51" s="339">
        <f t="shared" ref="H51:P51" si="39">SUM(H50,H44,H41,H33,H30)</f>
        <v>8322823.583333334</v>
      </c>
      <c r="I51" s="339">
        <f t="shared" si="39"/>
        <v>8322823.583333334</v>
      </c>
      <c r="J51" s="339">
        <f t="shared" si="39"/>
        <v>8322823.583333334</v>
      </c>
      <c r="K51" s="339">
        <f t="shared" si="39"/>
        <v>8322823.583333334</v>
      </c>
      <c r="L51" s="339">
        <f t="shared" si="39"/>
        <v>8322823.583333334</v>
      </c>
      <c r="M51" s="339">
        <f t="shared" si="39"/>
        <v>8322823.583333334</v>
      </c>
      <c r="N51" s="339">
        <f t="shared" si="39"/>
        <v>8322823.583333334</v>
      </c>
      <c r="O51" s="339">
        <f t="shared" si="39"/>
        <v>8322823.583333334</v>
      </c>
      <c r="P51" s="339">
        <f t="shared" si="39"/>
        <v>8322823.583333334</v>
      </c>
      <c r="Q51" s="356">
        <f>SUM(Q50,Q44,Q41,Q33,Q30)</f>
        <v>99873883</v>
      </c>
      <c r="R51" s="394">
        <f t="shared" si="5"/>
        <v>0</v>
      </c>
      <c r="S51" s="92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</row>
    <row r="52" spans="1:34" x14ac:dyDescent="0.25">
      <c r="A52" s="5" t="s">
        <v>138</v>
      </c>
      <c r="B52" s="107" t="s">
        <v>139</v>
      </c>
      <c r="C52" s="7" t="s">
        <v>140</v>
      </c>
      <c r="D52" s="393">
        <f>SUM(KIADÁSOK!G50)</f>
        <v>0</v>
      </c>
      <c r="E52" s="338">
        <f t="shared" ref="E52:E58" si="40">SUM(D52/12)</f>
        <v>0</v>
      </c>
      <c r="F52" s="338">
        <v>0</v>
      </c>
      <c r="G52" s="338">
        <v>0</v>
      </c>
      <c r="H52" s="338">
        <v>0</v>
      </c>
      <c r="I52" s="338">
        <v>0</v>
      </c>
      <c r="J52" s="338">
        <v>0</v>
      </c>
      <c r="K52" s="338">
        <v>0</v>
      </c>
      <c r="L52" s="338">
        <v>0</v>
      </c>
      <c r="M52" s="338">
        <v>0</v>
      </c>
      <c r="N52" s="338">
        <v>0</v>
      </c>
      <c r="O52" s="338">
        <v>0</v>
      </c>
      <c r="P52" s="338">
        <v>0</v>
      </c>
      <c r="Q52" s="338">
        <f t="shared" ref="Q52:Q59" si="41">SUM(E52:P52)</f>
        <v>0</v>
      </c>
      <c r="R52" s="348">
        <f t="shared" si="5"/>
        <v>0</v>
      </c>
      <c r="S52" s="92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</row>
    <row r="53" spans="1:34" x14ac:dyDescent="0.25">
      <c r="A53" s="5" t="s">
        <v>141</v>
      </c>
      <c r="B53" s="107" t="s">
        <v>142</v>
      </c>
      <c r="C53" s="7" t="s">
        <v>143</v>
      </c>
      <c r="D53" s="393">
        <f>SUM(KIADÁSOK!G51)</f>
        <v>0</v>
      </c>
      <c r="E53" s="338">
        <f t="shared" si="40"/>
        <v>0</v>
      </c>
      <c r="F53" s="338">
        <v>0</v>
      </c>
      <c r="G53" s="338">
        <v>0</v>
      </c>
      <c r="H53" s="338">
        <v>0</v>
      </c>
      <c r="I53" s="338">
        <v>0</v>
      </c>
      <c r="J53" s="338">
        <v>0</v>
      </c>
      <c r="K53" s="338">
        <v>0</v>
      </c>
      <c r="L53" s="338">
        <v>0</v>
      </c>
      <c r="M53" s="338">
        <v>0</v>
      </c>
      <c r="N53" s="338">
        <v>0</v>
      </c>
      <c r="O53" s="338">
        <v>0</v>
      </c>
      <c r="P53" s="338">
        <v>0</v>
      </c>
      <c r="Q53" s="338">
        <f t="shared" si="41"/>
        <v>0</v>
      </c>
      <c r="R53" s="348">
        <f t="shared" si="5"/>
        <v>0</v>
      </c>
      <c r="S53" s="92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</row>
    <row r="54" spans="1:34" x14ac:dyDescent="0.25">
      <c r="A54" s="5" t="s">
        <v>144</v>
      </c>
      <c r="B54" s="440" t="s">
        <v>145</v>
      </c>
      <c r="C54" s="7" t="s">
        <v>146</v>
      </c>
      <c r="D54" s="393">
        <f>SUM(KIADÁSOK!G52)</f>
        <v>0</v>
      </c>
      <c r="E54" s="338">
        <f t="shared" si="40"/>
        <v>0</v>
      </c>
      <c r="F54" s="338">
        <v>0</v>
      </c>
      <c r="G54" s="338">
        <v>0</v>
      </c>
      <c r="H54" s="338">
        <v>0</v>
      </c>
      <c r="I54" s="338">
        <v>0</v>
      </c>
      <c r="J54" s="338">
        <v>0</v>
      </c>
      <c r="K54" s="338">
        <v>0</v>
      </c>
      <c r="L54" s="338">
        <v>0</v>
      </c>
      <c r="M54" s="338">
        <v>0</v>
      </c>
      <c r="N54" s="338">
        <v>0</v>
      </c>
      <c r="O54" s="338">
        <v>0</v>
      </c>
      <c r="P54" s="338">
        <v>0</v>
      </c>
      <c r="Q54" s="338">
        <f t="shared" si="41"/>
        <v>0</v>
      </c>
      <c r="R54" s="348">
        <f t="shared" si="5"/>
        <v>0</v>
      </c>
      <c r="S54" s="92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</row>
    <row r="55" spans="1:34" x14ac:dyDescent="0.25">
      <c r="A55" s="5" t="s">
        <v>147</v>
      </c>
      <c r="B55" s="440" t="s">
        <v>148</v>
      </c>
      <c r="C55" s="7" t="s">
        <v>149</v>
      </c>
      <c r="D55" s="393">
        <f>SUM(KIADÁSOK!G53)</f>
        <v>0</v>
      </c>
      <c r="E55" s="338">
        <f t="shared" si="40"/>
        <v>0</v>
      </c>
      <c r="F55" s="338">
        <v>0</v>
      </c>
      <c r="G55" s="338">
        <v>0</v>
      </c>
      <c r="H55" s="338">
        <v>0</v>
      </c>
      <c r="I55" s="338">
        <v>0</v>
      </c>
      <c r="J55" s="338">
        <v>0</v>
      </c>
      <c r="K55" s="338">
        <v>0</v>
      </c>
      <c r="L55" s="338">
        <v>0</v>
      </c>
      <c r="M55" s="338">
        <v>0</v>
      </c>
      <c r="N55" s="338">
        <v>0</v>
      </c>
      <c r="O55" s="338">
        <v>0</v>
      </c>
      <c r="P55" s="338">
        <v>0</v>
      </c>
      <c r="Q55" s="338">
        <f t="shared" si="41"/>
        <v>0</v>
      </c>
      <c r="R55" s="348">
        <f t="shared" si="5"/>
        <v>0</v>
      </c>
      <c r="S55" s="92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</row>
    <row r="56" spans="1:34" x14ac:dyDescent="0.25">
      <c r="A56" s="5" t="s">
        <v>150</v>
      </c>
      <c r="B56" s="440" t="s">
        <v>151</v>
      </c>
      <c r="C56" s="7" t="s">
        <v>152</v>
      </c>
      <c r="D56" s="393">
        <f>SUM(KIADÁSOK!G54)</f>
        <v>0</v>
      </c>
      <c r="E56" s="338">
        <f t="shared" si="40"/>
        <v>0</v>
      </c>
      <c r="F56" s="338">
        <v>0</v>
      </c>
      <c r="G56" s="338">
        <v>0</v>
      </c>
      <c r="H56" s="338">
        <v>0</v>
      </c>
      <c r="I56" s="338">
        <v>0</v>
      </c>
      <c r="J56" s="338">
        <v>0</v>
      </c>
      <c r="K56" s="338">
        <v>0</v>
      </c>
      <c r="L56" s="338">
        <v>0</v>
      </c>
      <c r="M56" s="338">
        <v>0</v>
      </c>
      <c r="N56" s="338">
        <v>0</v>
      </c>
      <c r="O56" s="338">
        <v>0</v>
      </c>
      <c r="P56" s="338">
        <v>0</v>
      </c>
      <c r="Q56" s="338">
        <f t="shared" si="41"/>
        <v>0</v>
      </c>
      <c r="R56" s="348">
        <f t="shared" si="5"/>
        <v>0</v>
      </c>
      <c r="S56" s="92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</row>
    <row r="57" spans="1:34" x14ac:dyDescent="0.25">
      <c r="A57" s="5" t="s">
        <v>153</v>
      </c>
      <c r="B57" s="107" t="s">
        <v>154</v>
      </c>
      <c r="C57" s="7" t="s">
        <v>155</v>
      </c>
      <c r="D57" s="393">
        <f>SUM(KIADÁSOK!G55)</f>
        <v>0</v>
      </c>
      <c r="E57" s="338">
        <f t="shared" si="40"/>
        <v>0</v>
      </c>
      <c r="F57" s="338">
        <v>0</v>
      </c>
      <c r="G57" s="338">
        <v>0</v>
      </c>
      <c r="H57" s="338">
        <v>0</v>
      </c>
      <c r="I57" s="338">
        <v>0</v>
      </c>
      <c r="J57" s="338">
        <v>0</v>
      </c>
      <c r="K57" s="338">
        <v>0</v>
      </c>
      <c r="L57" s="338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f t="shared" si="41"/>
        <v>0</v>
      </c>
      <c r="R57" s="348">
        <f t="shared" si="5"/>
        <v>0</v>
      </c>
      <c r="S57" s="92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</row>
    <row r="58" spans="1:34" x14ac:dyDescent="0.25">
      <c r="A58" s="5" t="s">
        <v>156</v>
      </c>
      <c r="B58" s="107" t="s">
        <v>157</v>
      </c>
      <c r="C58" s="7" t="s">
        <v>158</v>
      </c>
      <c r="D58" s="393">
        <f>SUM(KIADÁSOK!G56)</f>
        <v>0</v>
      </c>
      <c r="E58" s="338">
        <f t="shared" si="40"/>
        <v>0</v>
      </c>
      <c r="F58" s="338">
        <v>0</v>
      </c>
      <c r="G58" s="338">
        <v>0</v>
      </c>
      <c r="H58" s="338">
        <v>0</v>
      </c>
      <c r="I58" s="338">
        <v>0</v>
      </c>
      <c r="J58" s="338">
        <v>0</v>
      </c>
      <c r="K58" s="338">
        <v>0</v>
      </c>
      <c r="L58" s="338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f t="shared" si="41"/>
        <v>0</v>
      </c>
      <c r="R58" s="348">
        <f t="shared" si="5"/>
        <v>0</v>
      </c>
      <c r="S58" s="92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</row>
    <row r="59" spans="1:34" x14ac:dyDescent="0.25">
      <c r="A59" s="5" t="s">
        <v>159</v>
      </c>
      <c r="B59" s="107" t="s">
        <v>160</v>
      </c>
      <c r="C59" s="7" t="s">
        <v>161</v>
      </c>
      <c r="D59" s="393">
        <f>SUM(KIADÁSOK!G57)</f>
        <v>6077904</v>
      </c>
      <c r="E59" s="338">
        <f>SUM($D$59/12)</f>
        <v>506492</v>
      </c>
      <c r="F59" s="338">
        <f t="shared" ref="F59:P59" si="42">SUM($D$59/12)</f>
        <v>506492</v>
      </c>
      <c r="G59" s="338">
        <f t="shared" si="42"/>
        <v>506492</v>
      </c>
      <c r="H59" s="338">
        <f t="shared" si="42"/>
        <v>506492</v>
      </c>
      <c r="I59" s="338">
        <f t="shared" si="42"/>
        <v>506492</v>
      </c>
      <c r="J59" s="338">
        <f t="shared" si="42"/>
        <v>506492</v>
      </c>
      <c r="K59" s="338">
        <f t="shared" si="42"/>
        <v>506492</v>
      </c>
      <c r="L59" s="338">
        <f t="shared" si="42"/>
        <v>506492</v>
      </c>
      <c r="M59" s="338">
        <f t="shared" si="42"/>
        <v>506492</v>
      </c>
      <c r="N59" s="338">
        <f t="shared" si="42"/>
        <v>506492</v>
      </c>
      <c r="O59" s="338">
        <f t="shared" si="42"/>
        <v>506492</v>
      </c>
      <c r="P59" s="338">
        <f t="shared" si="42"/>
        <v>506492</v>
      </c>
      <c r="Q59" s="338">
        <f t="shared" si="41"/>
        <v>6077904</v>
      </c>
      <c r="R59" s="348">
        <f t="shared" si="5"/>
        <v>0</v>
      </c>
      <c r="S59" s="92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</row>
    <row r="60" spans="1:34" x14ac:dyDescent="0.25">
      <c r="A60" s="9" t="s">
        <v>162</v>
      </c>
      <c r="B60" s="115" t="s">
        <v>163</v>
      </c>
      <c r="C60" s="10" t="s">
        <v>164</v>
      </c>
      <c r="D60" s="356">
        <f>SUM(D52:D59)</f>
        <v>6077904</v>
      </c>
      <c r="E60" s="339">
        <f>SUM(E52:E59)</f>
        <v>506492</v>
      </c>
      <c r="F60" s="339">
        <f>SUM(F52:F59)</f>
        <v>506492</v>
      </c>
      <c r="G60" s="339">
        <f>SUM(G52:G59)</f>
        <v>506492</v>
      </c>
      <c r="H60" s="339">
        <f t="shared" ref="H60:P60" si="43">SUM(H52:H59)</f>
        <v>506492</v>
      </c>
      <c r="I60" s="339">
        <f t="shared" si="43"/>
        <v>506492</v>
      </c>
      <c r="J60" s="339">
        <f t="shared" si="43"/>
        <v>506492</v>
      </c>
      <c r="K60" s="339">
        <f t="shared" si="43"/>
        <v>506492</v>
      </c>
      <c r="L60" s="339">
        <f t="shared" si="43"/>
        <v>506492</v>
      </c>
      <c r="M60" s="339">
        <f t="shared" si="43"/>
        <v>506492</v>
      </c>
      <c r="N60" s="339">
        <f t="shared" si="43"/>
        <v>506492</v>
      </c>
      <c r="O60" s="339">
        <f t="shared" si="43"/>
        <v>506492</v>
      </c>
      <c r="P60" s="339">
        <f t="shared" si="43"/>
        <v>506492</v>
      </c>
      <c r="Q60" s="356">
        <f>SUM(Q52:Q59)</f>
        <v>6077904</v>
      </c>
      <c r="R60" s="348">
        <f t="shared" si="5"/>
        <v>0</v>
      </c>
      <c r="S60" s="92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</row>
    <row r="61" spans="1:34" x14ac:dyDescent="0.25">
      <c r="A61" s="5" t="s">
        <v>165</v>
      </c>
      <c r="B61" s="105" t="s">
        <v>166</v>
      </c>
      <c r="C61" s="7" t="s">
        <v>167</v>
      </c>
      <c r="D61" s="393">
        <f>SUM(KIADÁSOK!G59)</f>
        <v>0</v>
      </c>
      <c r="E61" s="338">
        <f t="shared" ref="E61:E74" si="44">SUM(D61/12)</f>
        <v>0</v>
      </c>
      <c r="F61" s="338">
        <v>0</v>
      </c>
      <c r="G61" s="338">
        <v>0</v>
      </c>
      <c r="H61" s="338">
        <v>0</v>
      </c>
      <c r="I61" s="338">
        <v>0</v>
      </c>
      <c r="J61" s="338">
        <v>0</v>
      </c>
      <c r="K61" s="338">
        <v>0</v>
      </c>
      <c r="L61" s="338">
        <v>0</v>
      </c>
      <c r="M61" s="338">
        <v>0</v>
      </c>
      <c r="N61" s="338">
        <v>0</v>
      </c>
      <c r="O61" s="338">
        <v>0</v>
      </c>
      <c r="P61" s="338">
        <v>0</v>
      </c>
      <c r="Q61" s="338">
        <f t="shared" ref="Q61:Q76" si="45">SUM(E61:P61)</f>
        <v>0</v>
      </c>
      <c r="R61" s="348">
        <f t="shared" si="5"/>
        <v>0</v>
      </c>
      <c r="S61" s="92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</row>
    <row r="62" spans="1:34" x14ac:dyDescent="0.25">
      <c r="A62" s="5">
        <v>56</v>
      </c>
      <c r="B62" s="105" t="s">
        <v>168</v>
      </c>
      <c r="C62" s="7" t="s">
        <v>169</v>
      </c>
      <c r="D62" s="393">
        <f>SUM(KIADÁSOK!G60)</f>
        <v>0</v>
      </c>
      <c r="E62" s="338">
        <f t="shared" si="44"/>
        <v>0</v>
      </c>
      <c r="F62" s="338">
        <v>0</v>
      </c>
      <c r="G62" s="338">
        <v>0</v>
      </c>
      <c r="H62" s="338">
        <v>0</v>
      </c>
      <c r="I62" s="338">
        <v>0</v>
      </c>
      <c r="J62" s="338">
        <v>0</v>
      </c>
      <c r="K62" s="338">
        <v>0</v>
      </c>
      <c r="L62" s="338">
        <v>0</v>
      </c>
      <c r="M62" s="338">
        <v>0</v>
      </c>
      <c r="N62" s="338">
        <v>0</v>
      </c>
      <c r="O62" s="338">
        <v>0</v>
      </c>
      <c r="P62" s="338">
        <v>0</v>
      </c>
      <c r="Q62" s="338">
        <f t="shared" si="45"/>
        <v>0</v>
      </c>
      <c r="R62" s="348">
        <f t="shared" si="5"/>
        <v>0</v>
      </c>
      <c r="S62" s="92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</row>
    <row r="63" spans="1:34" x14ac:dyDescent="0.25">
      <c r="A63" s="5">
        <v>57</v>
      </c>
      <c r="B63" s="105" t="s">
        <v>170</v>
      </c>
      <c r="C63" s="7" t="s">
        <v>171</v>
      </c>
      <c r="D63" s="393">
        <f>SUM(KIADÁSOK!G61)</f>
        <v>0</v>
      </c>
      <c r="E63" s="338">
        <f t="shared" si="44"/>
        <v>0</v>
      </c>
      <c r="F63" s="338">
        <v>0</v>
      </c>
      <c r="G63" s="338">
        <v>0</v>
      </c>
      <c r="H63" s="338">
        <v>0</v>
      </c>
      <c r="I63" s="338">
        <v>0</v>
      </c>
      <c r="J63" s="338">
        <v>0</v>
      </c>
      <c r="K63" s="338">
        <v>0</v>
      </c>
      <c r="L63" s="338">
        <v>0</v>
      </c>
      <c r="M63" s="338">
        <v>0</v>
      </c>
      <c r="N63" s="338">
        <v>0</v>
      </c>
      <c r="O63" s="338">
        <v>0</v>
      </c>
      <c r="P63" s="338">
        <v>0</v>
      </c>
      <c r="Q63" s="338">
        <f t="shared" si="45"/>
        <v>0</v>
      </c>
      <c r="R63" s="348">
        <f t="shared" si="5"/>
        <v>0</v>
      </c>
      <c r="S63" s="92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</row>
    <row r="64" spans="1:34" x14ac:dyDescent="0.25">
      <c r="A64" s="5">
        <v>58</v>
      </c>
      <c r="B64" s="105" t="s">
        <v>172</v>
      </c>
      <c r="C64" s="7" t="s">
        <v>173</v>
      </c>
      <c r="D64" s="393">
        <f>SUM(KIADÁSOK!G62)</f>
        <v>0</v>
      </c>
      <c r="E64" s="338">
        <f t="shared" si="44"/>
        <v>0</v>
      </c>
      <c r="F64" s="338">
        <v>0</v>
      </c>
      <c r="G64" s="338">
        <v>0</v>
      </c>
      <c r="H64" s="338">
        <v>0</v>
      </c>
      <c r="I64" s="338">
        <v>0</v>
      </c>
      <c r="J64" s="338">
        <v>0</v>
      </c>
      <c r="K64" s="338">
        <v>0</v>
      </c>
      <c r="L64" s="338">
        <v>0</v>
      </c>
      <c r="M64" s="338">
        <v>0</v>
      </c>
      <c r="N64" s="338">
        <v>0</v>
      </c>
      <c r="O64" s="338">
        <v>0</v>
      </c>
      <c r="P64" s="338">
        <v>0</v>
      </c>
      <c r="Q64" s="338">
        <f t="shared" si="45"/>
        <v>0</v>
      </c>
      <c r="R64" s="348">
        <f t="shared" si="5"/>
        <v>0</v>
      </c>
      <c r="S64" s="92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</row>
    <row r="65" spans="1:34" x14ac:dyDescent="0.25">
      <c r="A65" s="5">
        <v>59</v>
      </c>
      <c r="B65" s="105" t="s">
        <v>174</v>
      </c>
      <c r="C65" s="7" t="s">
        <v>175</v>
      </c>
      <c r="D65" s="393">
        <f>SUM(KIADÁSOK!G63)</f>
        <v>0</v>
      </c>
      <c r="E65" s="338">
        <f t="shared" si="44"/>
        <v>0</v>
      </c>
      <c r="F65" s="338">
        <v>0</v>
      </c>
      <c r="G65" s="338">
        <v>0</v>
      </c>
      <c r="H65" s="338">
        <v>0</v>
      </c>
      <c r="I65" s="338">
        <v>0</v>
      </c>
      <c r="J65" s="338">
        <v>0</v>
      </c>
      <c r="K65" s="338">
        <v>0</v>
      </c>
      <c r="L65" s="338">
        <v>0</v>
      </c>
      <c r="M65" s="338">
        <v>0</v>
      </c>
      <c r="N65" s="338">
        <v>0</v>
      </c>
      <c r="O65" s="338">
        <v>0</v>
      </c>
      <c r="P65" s="338">
        <v>0</v>
      </c>
      <c r="Q65" s="338">
        <f t="shared" si="45"/>
        <v>0</v>
      </c>
      <c r="R65" s="348">
        <f t="shared" si="5"/>
        <v>0</v>
      </c>
      <c r="S65" s="92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</row>
    <row r="66" spans="1:34" x14ac:dyDescent="0.25">
      <c r="A66" s="5">
        <v>60</v>
      </c>
      <c r="B66" s="105" t="s">
        <v>176</v>
      </c>
      <c r="C66" s="7" t="s">
        <v>177</v>
      </c>
      <c r="D66" s="393">
        <f>SUM(KIADÁSOK!G64)</f>
        <v>0</v>
      </c>
      <c r="E66" s="338">
        <f t="shared" si="44"/>
        <v>0</v>
      </c>
      <c r="F66" s="338">
        <v>0</v>
      </c>
      <c r="G66" s="338">
        <v>0</v>
      </c>
      <c r="H66" s="338">
        <v>0</v>
      </c>
      <c r="I66" s="338">
        <v>0</v>
      </c>
      <c r="J66" s="338">
        <v>0</v>
      </c>
      <c r="K66" s="338">
        <v>0</v>
      </c>
      <c r="L66" s="338">
        <v>0</v>
      </c>
      <c r="M66" s="338">
        <v>0</v>
      </c>
      <c r="N66" s="338">
        <v>0</v>
      </c>
      <c r="O66" s="338">
        <v>0</v>
      </c>
      <c r="P66" s="338">
        <v>0</v>
      </c>
      <c r="Q66" s="338">
        <f t="shared" si="45"/>
        <v>0</v>
      </c>
      <c r="R66" s="348">
        <f t="shared" si="5"/>
        <v>0</v>
      </c>
      <c r="S66" s="92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</row>
    <row r="67" spans="1:34" x14ac:dyDescent="0.25">
      <c r="A67" s="5">
        <v>61</v>
      </c>
      <c r="B67" s="105" t="s">
        <v>178</v>
      </c>
      <c r="C67" s="7" t="s">
        <v>179</v>
      </c>
      <c r="D67" s="393">
        <f>SUM(KIADÁSOK!G65)</f>
        <v>0</v>
      </c>
      <c r="E67" s="338">
        <f t="shared" si="44"/>
        <v>0</v>
      </c>
      <c r="F67" s="338">
        <v>0</v>
      </c>
      <c r="G67" s="338">
        <v>0</v>
      </c>
      <c r="H67" s="338">
        <v>0</v>
      </c>
      <c r="I67" s="338">
        <v>0</v>
      </c>
      <c r="J67" s="338">
        <v>0</v>
      </c>
      <c r="K67" s="338">
        <v>0</v>
      </c>
      <c r="L67" s="338">
        <v>0</v>
      </c>
      <c r="M67" s="338">
        <v>0</v>
      </c>
      <c r="N67" s="338">
        <v>0</v>
      </c>
      <c r="O67" s="338">
        <v>0</v>
      </c>
      <c r="P67" s="338">
        <v>0</v>
      </c>
      <c r="Q67" s="338">
        <f t="shared" si="45"/>
        <v>0</v>
      </c>
      <c r="R67" s="348">
        <f t="shared" si="5"/>
        <v>0</v>
      </c>
      <c r="S67" s="92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</row>
    <row r="68" spans="1:34" x14ac:dyDescent="0.25">
      <c r="A68" s="5">
        <v>62</v>
      </c>
      <c r="B68" s="105" t="s">
        <v>180</v>
      </c>
      <c r="C68" s="7" t="s">
        <v>181</v>
      </c>
      <c r="D68" s="393">
        <f>SUM(KIADÁSOK!G66)</f>
        <v>0</v>
      </c>
      <c r="E68" s="338">
        <f t="shared" si="44"/>
        <v>0</v>
      </c>
      <c r="F68" s="338">
        <v>0</v>
      </c>
      <c r="G68" s="338">
        <v>0</v>
      </c>
      <c r="H68" s="338">
        <v>0</v>
      </c>
      <c r="I68" s="338">
        <v>0</v>
      </c>
      <c r="J68" s="338">
        <v>0</v>
      </c>
      <c r="K68" s="338">
        <v>0</v>
      </c>
      <c r="L68" s="338">
        <v>0</v>
      </c>
      <c r="M68" s="338">
        <v>0</v>
      </c>
      <c r="N68" s="338">
        <v>0</v>
      </c>
      <c r="O68" s="338">
        <v>0</v>
      </c>
      <c r="P68" s="338">
        <v>0</v>
      </c>
      <c r="Q68" s="338">
        <f t="shared" si="45"/>
        <v>0</v>
      </c>
      <c r="R68" s="348">
        <f t="shared" si="5"/>
        <v>0</v>
      </c>
      <c r="S68" s="92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</row>
    <row r="69" spans="1:34" x14ac:dyDescent="0.25">
      <c r="A69" s="5">
        <v>63</v>
      </c>
      <c r="B69" s="105" t="s">
        <v>182</v>
      </c>
      <c r="C69" s="7" t="s">
        <v>183</v>
      </c>
      <c r="D69" s="393">
        <f>SUM(KIADÁSOK!G67)</f>
        <v>71942003</v>
      </c>
      <c r="E69" s="338">
        <v>0</v>
      </c>
      <c r="F69" s="338">
        <v>0</v>
      </c>
      <c r="G69" s="338">
        <f>SUM($D$69/4)</f>
        <v>17985500.75</v>
      </c>
      <c r="H69" s="338">
        <v>0</v>
      </c>
      <c r="I69" s="338">
        <v>0</v>
      </c>
      <c r="J69" s="338">
        <f>SUM($D$69/4)</f>
        <v>17985500.75</v>
      </c>
      <c r="K69" s="338">
        <v>0</v>
      </c>
      <c r="L69" s="338">
        <v>0</v>
      </c>
      <c r="M69" s="338">
        <f>SUM($D$69/4)</f>
        <v>17985500.75</v>
      </c>
      <c r="N69" s="338">
        <v>0</v>
      </c>
      <c r="O69" s="338">
        <v>0</v>
      </c>
      <c r="P69" s="338">
        <f>SUM($D$69/4)</f>
        <v>17985500.75</v>
      </c>
      <c r="Q69" s="338">
        <f t="shared" si="45"/>
        <v>71942003</v>
      </c>
      <c r="R69" s="348">
        <f t="shared" si="5"/>
        <v>0</v>
      </c>
      <c r="S69" s="92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</row>
    <row r="70" spans="1:34" x14ac:dyDescent="0.25">
      <c r="A70" s="5">
        <v>64</v>
      </c>
      <c r="B70" s="105" t="s">
        <v>184</v>
      </c>
      <c r="C70" s="7" t="s">
        <v>185</v>
      </c>
      <c r="D70" s="393">
        <f>SUM(KIADÁSOK!G68)</f>
        <v>0</v>
      </c>
      <c r="E70" s="338">
        <f t="shared" si="44"/>
        <v>0</v>
      </c>
      <c r="F70" s="338">
        <v>0</v>
      </c>
      <c r="G70" s="338">
        <v>0</v>
      </c>
      <c r="H70" s="338">
        <v>0</v>
      </c>
      <c r="I70" s="338">
        <v>0</v>
      </c>
      <c r="J70" s="338">
        <v>0</v>
      </c>
      <c r="K70" s="338">
        <v>0</v>
      </c>
      <c r="L70" s="338">
        <v>0</v>
      </c>
      <c r="M70" s="338">
        <v>0</v>
      </c>
      <c r="N70" s="338">
        <v>0</v>
      </c>
      <c r="O70" s="338">
        <v>0</v>
      </c>
      <c r="P70" s="338">
        <v>0</v>
      </c>
      <c r="Q70" s="338">
        <f t="shared" si="45"/>
        <v>0</v>
      </c>
      <c r="R70" s="348">
        <f t="shared" si="5"/>
        <v>0</v>
      </c>
      <c r="S70" s="92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</row>
    <row r="71" spans="1:34" x14ac:dyDescent="0.25">
      <c r="A71" s="5">
        <v>65</v>
      </c>
      <c r="B71" s="105" t="s">
        <v>186</v>
      </c>
      <c r="C71" s="7" t="s">
        <v>187</v>
      </c>
      <c r="D71" s="393">
        <f>SUM(KIADÁSOK!G69)</f>
        <v>0</v>
      </c>
      <c r="E71" s="338">
        <f t="shared" si="44"/>
        <v>0</v>
      </c>
      <c r="F71" s="338">
        <v>0</v>
      </c>
      <c r="G71" s="338">
        <v>0</v>
      </c>
      <c r="H71" s="338">
        <v>0</v>
      </c>
      <c r="I71" s="338">
        <v>0</v>
      </c>
      <c r="J71" s="338">
        <v>0</v>
      </c>
      <c r="K71" s="338">
        <v>0</v>
      </c>
      <c r="L71" s="338">
        <v>0</v>
      </c>
      <c r="M71" s="338">
        <v>0</v>
      </c>
      <c r="N71" s="338">
        <v>0</v>
      </c>
      <c r="O71" s="338">
        <v>0</v>
      </c>
      <c r="P71" s="338">
        <v>0</v>
      </c>
      <c r="Q71" s="338">
        <f t="shared" si="45"/>
        <v>0</v>
      </c>
      <c r="R71" s="348">
        <f t="shared" si="5"/>
        <v>0</v>
      </c>
      <c r="S71" s="92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</row>
    <row r="72" spans="1:34" x14ac:dyDescent="0.25">
      <c r="A72" s="5">
        <v>66</v>
      </c>
      <c r="B72" s="105" t="s">
        <v>188</v>
      </c>
      <c r="C72" s="7" t="s">
        <v>189</v>
      </c>
      <c r="D72" s="393">
        <f>SUM(KIADÁSOK!G70)</f>
        <v>0</v>
      </c>
      <c r="E72" s="338">
        <f t="shared" si="44"/>
        <v>0</v>
      </c>
      <c r="F72" s="338">
        <v>0</v>
      </c>
      <c r="G72" s="338">
        <v>0</v>
      </c>
      <c r="H72" s="338">
        <v>0</v>
      </c>
      <c r="I72" s="338">
        <v>0</v>
      </c>
      <c r="J72" s="338">
        <v>0</v>
      </c>
      <c r="K72" s="338">
        <v>0</v>
      </c>
      <c r="L72" s="338">
        <v>0</v>
      </c>
      <c r="M72" s="338">
        <v>0</v>
      </c>
      <c r="N72" s="338">
        <v>0</v>
      </c>
      <c r="O72" s="338">
        <v>0</v>
      </c>
      <c r="P72" s="338">
        <v>0</v>
      </c>
      <c r="Q72" s="338">
        <f t="shared" si="45"/>
        <v>0</v>
      </c>
      <c r="R72" s="348">
        <f t="shared" si="5"/>
        <v>0</v>
      </c>
      <c r="S72" s="92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</row>
    <row r="73" spans="1:34" x14ac:dyDescent="0.25">
      <c r="A73" s="5">
        <v>67</v>
      </c>
      <c r="B73" s="105" t="s">
        <v>190</v>
      </c>
      <c r="C73" s="7" t="s">
        <v>191</v>
      </c>
      <c r="D73" s="393">
        <f>SUM(KIADÁSOK!G71)</f>
        <v>0</v>
      </c>
      <c r="E73" s="338">
        <f t="shared" si="44"/>
        <v>0</v>
      </c>
      <c r="F73" s="338">
        <v>0</v>
      </c>
      <c r="G73" s="338">
        <v>0</v>
      </c>
      <c r="H73" s="338">
        <v>0</v>
      </c>
      <c r="I73" s="338">
        <v>0</v>
      </c>
      <c r="J73" s="338">
        <v>0</v>
      </c>
      <c r="K73" s="338">
        <v>0</v>
      </c>
      <c r="L73" s="338">
        <v>0</v>
      </c>
      <c r="M73" s="338">
        <v>0</v>
      </c>
      <c r="N73" s="338">
        <v>0</v>
      </c>
      <c r="O73" s="338">
        <v>0</v>
      </c>
      <c r="P73" s="338">
        <v>0</v>
      </c>
      <c r="Q73" s="338">
        <f t="shared" si="45"/>
        <v>0</v>
      </c>
      <c r="R73" s="348">
        <f t="shared" si="5"/>
        <v>0</v>
      </c>
      <c r="S73" s="92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</row>
    <row r="74" spans="1:34" x14ac:dyDescent="0.25">
      <c r="A74" s="5">
        <v>68</v>
      </c>
      <c r="B74" s="105" t="s">
        <v>192</v>
      </c>
      <c r="C74" s="7" t="s">
        <v>193</v>
      </c>
      <c r="D74" s="393">
        <f>SUM(KIADÁSOK!G72)</f>
        <v>0</v>
      </c>
      <c r="E74" s="338">
        <f t="shared" si="44"/>
        <v>0</v>
      </c>
      <c r="F74" s="338">
        <v>0</v>
      </c>
      <c r="G74" s="338">
        <v>0</v>
      </c>
      <c r="H74" s="338">
        <v>0</v>
      </c>
      <c r="I74" s="338">
        <v>0</v>
      </c>
      <c r="J74" s="338">
        <v>0</v>
      </c>
      <c r="K74" s="338">
        <v>0</v>
      </c>
      <c r="L74" s="338">
        <v>0</v>
      </c>
      <c r="M74" s="338">
        <v>0</v>
      </c>
      <c r="N74" s="338">
        <v>0</v>
      </c>
      <c r="O74" s="338">
        <v>0</v>
      </c>
      <c r="P74" s="338">
        <v>0</v>
      </c>
      <c r="Q74" s="338">
        <f t="shared" si="45"/>
        <v>0</v>
      </c>
      <c r="R74" s="348">
        <f t="shared" si="5"/>
        <v>0</v>
      </c>
      <c r="S74" s="92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</row>
    <row r="75" spans="1:34" x14ac:dyDescent="0.25">
      <c r="A75" s="5">
        <v>69</v>
      </c>
      <c r="B75" s="105" t="s">
        <v>194</v>
      </c>
      <c r="C75" s="7" t="s">
        <v>195</v>
      </c>
      <c r="D75" s="393">
        <f>SUM(KIADÁSOK!G73)</f>
        <v>4170054</v>
      </c>
      <c r="E75" s="338">
        <v>0</v>
      </c>
      <c r="F75" s="338">
        <v>0</v>
      </c>
      <c r="G75" s="338">
        <f>SUM($D$75/4)</f>
        <v>1042513.5</v>
      </c>
      <c r="H75" s="338">
        <v>0</v>
      </c>
      <c r="I75" s="338">
        <v>0</v>
      </c>
      <c r="J75" s="338">
        <f>SUM($D$75/4)</f>
        <v>1042513.5</v>
      </c>
      <c r="K75" s="338">
        <v>0</v>
      </c>
      <c r="L75" s="338">
        <v>0</v>
      </c>
      <c r="M75" s="338">
        <f>SUM($D$75/4)</f>
        <v>1042513.5</v>
      </c>
      <c r="N75" s="338">
        <v>0</v>
      </c>
      <c r="O75" s="338">
        <v>0</v>
      </c>
      <c r="P75" s="338">
        <f>SUM($D$75/4)</f>
        <v>1042513.5</v>
      </c>
      <c r="Q75" s="338">
        <f t="shared" si="45"/>
        <v>4170054</v>
      </c>
      <c r="R75" s="348">
        <f t="shared" si="5"/>
        <v>0</v>
      </c>
      <c r="S75" s="92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</row>
    <row r="76" spans="1:34" x14ac:dyDescent="0.25">
      <c r="A76" s="5">
        <v>70</v>
      </c>
      <c r="B76" s="105" t="s">
        <v>196</v>
      </c>
      <c r="C76" s="7" t="s">
        <v>197</v>
      </c>
      <c r="D76" s="393">
        <f>SUM(KIADÁSOK!G74)</f>
        <v>20946204</v>
      </c>
      <c r="E76" s="338">
        <v>1946204</v>
      </c>
      <c r="F76" s="338">
        <v>0</v>
      </c>
      <c r="G76" s="338">
        <v>0</v>
      </c>
      <c r="H76" s="338">
        <v>0</v>
      </c>
      <c r="I76" s="338">
        <v>0</v>
      </c>
      <c r="J76" s="338">
        <v>0</v>
      </c>
      <c r="K76" s="338">
        <v>0</v>
      </c>
      <c r="L76" s="338">
        <v>0</v>
      </c>
      <c r="M76" s="338">
        <v>5000000</v>
      </c>
      <c r="N76" s="338">
        <v>5000000</v>
      </c>
      <c r="O76" s="338">
        <v>5000000</v>
      </c>
      <c r="P76" s="338">
        <v>4000000</v>
      </c>
      <c r="Q76" s="338">
        <f t="shared" si="45"/>
        <v>20946204</v>
      </c>
      <c r="R76" s="348">
        <f t="shared" si="5"/>
        <v>0</v>
      </c>
      <c r="S76" s="92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</row>
    <row r="77" spans="1:34" x14ac:dyDescent="0.25">
      <c r="A77" s="9">
        <v>71</v>
      </c>
      <c r="B77" s="115" t="s">
        <v>198</v>
      </c>
      <c r="C77" s="10" t="s">
        <v>199</v>
      </c>
      <c r="D77" s="356">
        <f>SUM(D61:D76)</f>
        <v>97058261</v>
      </c>
      <c r="E77" s="339">
        <f>SUM(E61:E76)</f>
        <v>1946204</v>
      </c>
      <c r="F77" s="339">
        <f>SUM(F61:F76)</f>
        <v>0</v>
      </c>
      <c r="G77" s="339">
        <f>SUM(G61:G76)</f>
        <v>19028014.25</v>
      </c>
      <c r="H77" s="339">
        <f t="shared" ref="H77:P77" si="46">SUM(H61:H76)</f>
        <v>0</v>
      </c>
      <c r="I77" s="339">
        <f t="shared" si="46"/>
        <v>0</v>
      </c>
      <c r="J77" s="339">
        <f t="shared" si="46"/>
        <v>19028014.25</v>
      </c>
      <c r="K77" s="339">
        <f t="shared" si="46"/>
        <v>0</v>
      </c>
      <c r="L77" s="339">
        <f t="shared" si="46"/>
        <v>0</v>
      </c>
      <c r="M77" s="339">
        <f t="shared" si="46"/>
        <v>24028014.25</v>
      </c>
      <c r="N77" s="339">
        <f t="shared" si="46"/>
        <v>5000000</v>
      </c>
      <c r="O77" s="339">
        <f t="shared" si="46"/>
        <v>5000000</v>
      </c>
      <c r="P77" s="339">
        <f t="shared" si="46"/>
        <v>23028014.25</v>
      </c>
      <c r="Q77" s="356">
        <f>SUM(Q61:Q76)</f>
        <v>97058261</v>
      </c>
      <c r="R77" s="348">
        <f t="shared" ref="R77:R140" si="47">SUM(Q77-D77)</f>
        <v>0</v>
      </c>
      <c r="S77" s="92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</row>
    <row r="78" spans="1:34" x14ac:dyDescent="0.25">
      <c r="A78" s="5">
        <v>72</v>
      </c>
      <c r="B78" s="441" t="s">
        <v>200</v>
      </c>
      <c r="C78" s="7" t="s">
        <v>201</v>
      </c>
      <c r="D78" s="393">
        <f>SUM(KIADÁSOK!G76)</f>
        <v>0</v>
      </c>
      <c r="E78" s="338">
        <v>0</v>
      </c>
      <c r="F78" s="338">
        <v>0</v>
      </c>
      <c r="G78" s="338">
        <v>0</v>
      </c>
      <c r="H78" s="338">
        <v>0</v>
      </c>
      <c r="I78" s="338">
        <v>0</v>
      </c>
      <c r="J78" s="338">
        <v>0</v>
      </c>
      <c r="K78" s="338">
        <v>0</v>
      </c>
      <c r="L78" s="338">
        <v>0</v>
      </c>
      <c r="M78" s="338">
        <v>0</v>
      </c>
      <c r="N78" s="338">
        <v>0</v>
      </c>
      <c r="O78" s="338">
        <v>0</v>
      </c>
      <c r="P78" s="338">
        <v>0</v>
      </c>
      <c r="Q78" s="338">
        <f t="shared" ref="Q78:Q84" si="48">SUM(E78:P78)</f>
        <v>0</v>
      </c>
      <c r="R78" s="348">
        <f t="shared" si="47"/>
        <v>0</v>
      </c>
      <c r="S78" s="92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</row>
    <row r="79" spans="1:34" x14ac:dyDescent="0.25">
      <c r="A79" s="5">
        <v>73</v>
      </c>
      <c r="B79" s="441" t="s">
        <v>202</v>
      </c>
      <c r="C79" s="7" t="s">
        <v>203</v>
      </c>
      <c r="D79" s="393">
        <f>SUM(KIADÁSOK!G77)</f>
        <v>0</v>
      </c>
      <c r="E79" s="338">
        <f>SUM(D79/12)</f>
        <v>0</v>
      </c>
      <c r="F79" s="338">
        <v>0</v>
      </c>
      <c r="G79" s="338">
        <v>0</v>
      </c>
      <c r="H79" s="338">
        <v>0</v>
      </c>
      <c r="I79" s="338">
        <v>0</v>
      </c>
      <c r="J79" s="338">
        <v>0</v>
      </c>
      <c r="K79" s="338">
        <v>0</v>
      </c>
      <c r="L79" s="338">
        <v>0</v>
      </c>
      <c r="M79" s="338">
        <v>0</v>
      </c>
      <c r="N79" s="338">
        <v>0</v>
      </c>
      <c r="O79" s="338">
        <v>0</v>
      </c>
      <c r="P79" s="338">
        <v>0</v>
      </c>
      <c r="Q79" s="338">
        <f t="shared" si="48"/>
        <v>0</v>
      </c>
      <c r="R79" s="348">
        <f t="shared" si="47"/>
        <v>0</v>
      </c>
      <c r="S79" s="92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</row>
    <row r="80" spans="1:34" x14ac:dyDescent="0.25">
      <c r="A80" s="5">
        <v>74</v>
      </c>
      <c r="B80" s="441" t="s">
        <v>204</v>
      </c>
      <c r="C80" s="7" t="s">
        <v>205</v>
      </c>
      <c r="D80" s="393">
        <f>SUM(KIADÁSOK!G78)</f>
        <v>0</v>
      </c>
      <c r="E80" s="338">
        <v>0</v>
      </c>
      <c r="F80" s="338">
        <v>0</v>
      </c>
      <c r="G80" s="338">
        <v>0</v>
      </c>
      <c r="H80" s="338">
        <v>0</v>
      </c>
      <c r="I80" s="338">
        <v>0</v>
      </c>
      <c r="J80" s="338">
        <v>0</v>
      </c>
      <c r="K80" s="338">
        <v>0</v>
      </c>
      <c r="L80" s="338">
        <v>0</v>
      </c>
      <c r="M80" s="338">
        <v>0</v>
      </c>
      <c r="N80" s="338">
        <v>0</v>
      </c>
      <c r="O80" s="338">
        <v>0</v>
      </c>
      <c r="P80" s="338">
        <v>0</v>
      </c>
      <c r="Q80" s="338">
        <f t="shared" si="48"/>
        <v>0</v>
      </c>
      <c r="R80" s="348">
        <f t="shared" si="47"/>
        <v>0</v>
      </c>
      <c r="S80" s="92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</row>
    <row r="81" spans="1:34" x14ac:dyDescent="0.25">
      <c r="A81" s="5">
        <v>75</v>
      </c>
      <c r="B81" s="441" t="s">
        <v>206</v>
      </c>
      <c r="C81" s="7" t="s">
        <v>207</v>
      </c>
      <c r="D81" s="393">
        <f>SUM(KIADÁSOK!G79)</f>
        <v>0</v>
      </c>
      <c r="E81" s="338">
        <v>0</v>
      </c>
      <c r="F81" s="338">
        <v>0</v>
      </c>
      <c r="G81" s="338">
        <v>0</v>
      </c>
      <c r="H81" s="338">
        <v>0</v>
      </c>
      <c r="I81" s="338">
        <v>0</v>
      </c>
      <c r="J81" s="338">
        <v>0</v>
      </c>
      <c r="K81" s="338">
        <v>0</v>
      </c>
      <c r="L81" s="338">
        <v>0</v>
      </c>
      <c r="M81" s="338">
        <v>0</v>
      </c>
      <c r="N81" s="338">
        <v>0</v>
      </c>
      <c r="O81" s="338">
        <v>0</v>
      </c>
      <c r="P81" s="338">
        <v>0</v>
      </c>
      <c r="Q81" s="338">
        <f t="shared" si="48"/>
        <v>0</v>
      </c>
      <c r="R81" s="348">
        <f t="shared" si="47"/>
        <v>0</v>
      </c>
      <c r="S81" s="92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</row>
    <row r="82" spans="1:34" x14ac:dyDescent="0.25">
      <c r="A82" s="5">
        <v>76</v>
      </c>
      <c r="B82" s="18" t="s">
        <v>208</v>
      </c>
      <c r="C82" s="7" t="s">
        <v>209</v>
      </c>
      <c r="D82" s="393">
        <f>SUM(KIADÁSOK!G80)</f>
        <v>0</v>
      </c>
      <c r="E82" s="338">
        <f>SUM(D82/12)</f>
        <v>0</v>
      </c>
      <c r="F82" s="338">
        <v>0</v>
      </c>
      <c r="G82" s="338">
        <v>0</v>
      </c>
      <c r="H82" s="338">
        <v>0</v>
      </c>
      <c r="I82" s="338">
        <v>0</v>
      </c>
      <c r="J82" s="338">
        <v>0</v>
      </c>
      <c r="K82" s="338">
        <v>0</v>
      </c>
      <c r="L82" s="338">
        <v>0</v>
      </c>
      <c r="M82" s="338">
        <v>0</v>
      </c>
      <c r="N82" s="338">
        <v>0</v>
      </c>
      <c r="O82" s="338">
        <v>0</v>
      </c>
      <c r="P82" s="338">
        <v>0</v>
      </c>
      <c r="Q82" s="338">
        <f t="shared" si="48"/>
        <v>0</v>
      </c>
      <c r="R82" s="348">
        <f t="shared" si="47"/>
        <v>0</v>
      </c>
      <c r="S82" s="92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</row>
    <row r="83" spans="1:34" x14ac:dyDescent="0.25">
      <c r="A83" s="5">
        <v>77</v>
      </c>
      <c r="B83" s="18" t="s">
        <v>210</v>
      </c>
      <c r="C83" s="7" t="s">
        <v>211</v>
      </c>
      <c r="D83" s="393">
        <f>SUM(KIADÁSOK!G81)</f>
        <v>0</v>
      </c>
      <c r="E83" s="338">
        <f>SUM(D83/12)</f>
        <v>0</v>
      </c>
      <c r="F83" s="338">
        <v>0</v>
      </c>
      <c r="G83" s="338">
        <v>0</v>
      </c>
      <c r="H83" s="338">
        <v>0</v>
      </c>
      <c r="I83" s="338">
        <v>0</v>
      </c>
      <c r="J83" s="338">
        <v>0</v>
      </c>
      <c r="K83" s="338">
        <v>0</v>
      </c>
      <c r="L83" s="338">
        <v>0</v>
      </c>
      <c r="M83" s="338">
        <v>0</v>
      </c>
      <c r="N83" s="338">
        <v>0</v>
      </c>
      <c r="O83" s="338">
        <v>0</v>
      </c>
      <c r="P83" s="338">
        <v>0</v>
      </c>
      <c r="Q83" s="338">
        <f t="shared" si="48"/>
        <v>0</v>
      </c>
      <c r="R83" s="348">
        <f t="shared" si="47"/>
        <v>0</v>
      </c>
      <c r="S83" s="92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</row>
    <row r="84" spans="1:34" x14ac:dyDescent="0.25">
      <c r="A84" s="5">
        <v>78</v>
      </c>
      <c r="B84" s="18" t="s">
        <v>212</v>
      </c>
      <c r="C84" s="7" t="s">
        <v>213</v>
      </c>
      <c r="D84" s="393">
        <f>SUM(KIADÁSOK!G82)</f>
        <v>0</v>
      </c>
      <c r="E84" s="338">
        <v>0</v>
      </c>
      <c r="F84" s="338">
        <v>0</v>
      </c>
      <c r="G84" s="338">
        <v>0</v>
      </c>
      <c r="H84" s="338">
        <v>0</v>
      </c>
      <c r="I84" s="338">
        <v>0</v>
      </c>
      <c r="J84" s="338">
        <v>0</v>
      </c>
      <c r="K84" s="338">
        <v>0</v>
      </c>
      <c r="L84" s="338">
        <v>0</v>
      </c>
      <c r="M84" s="338">
        <v>0</v>
      </c>
      <c r="N84" s="338">
        <v>0</v>
      </c>
      <c r="O84" s="338">
        <v>0</v>
      </c>
      <c r="P84" s="338">
        <v>0</v>
      </c>
      <c r="Q84" s="338">
        <f t="shared" si="48"/>
        <v>0</v>
      </c>
      <c r="R84" s="348">
        <f t="shared" si="47"/>
        <v>0</v>
      </c>
      <c r="S84" s="92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</row>
    <row r="85" spans="1:34" x14ac:dyDescent="0.25">
      <c r="A85" s="9">
        <v>79</v>
      </c>
      <c r="B85" s="21" t="s">
        <v>214</v>
      </c>
      <c r="C85" s="10" t="s">
        <v>215</v>
      </c>
      <c r="D85" s="356">
        <f>SUM(D78:D84)</f>
        <v>0</v>
      </c>
      <c r="E85" s="356">
        <f>SUM(E78:E84)</f>
        <v>0</v>
      </c>
      <c r="F85" s="339">
        <f>SUM(F78:F84)</f>
        <v>0</v>
      </c>
      <c r="G85" s="339">
        <f>SUM(G78:G84)</f>
        <v>0</v>
      </c>
      <c r="H85" s="339">
        <f t="shared" ref="H85:P85" si="49">SUM(H78:H84)</f>
        <v>0</v>
      </c>
      <c r="I85" s="339">
        <f t="shared" si="49"/>
        <v>0</v>
      </c>
      <c r="J85" s="339">
        <f t="shared" si="49"/>
        <v>0</v>
      </c>
      <c r="K85" s="339">
        <f t="shared" si="49"/>
        <v>0</v>
      </c>
      <c r="L85" s="339">
        <f t="shared" si="49"/>
        <v>0</v>
      </c>
      <c r="M85" s="339">
        <f t="shared" si="49"/>
        <v>0</v>
      </c>
      <c r="N85" s="339">
        <f t="shared" si="49"/>
        <v>0</v>
      </c>
      <c r="O85" s="339">
        <f t="shared" si="49"/>
        <v>0</v>
      </c>
      <c r="P85" s="339">
        <f t="shared" si="49"/>
        <v>0</v>
      </c>
      <c r="Q85" s="356">
        <f>SUM(Q78:Q84)</f>
        <v>0</v>
      </c>
      <c r="R85" s="348">
        <f t="shared" si="47"/>
        <v>0</v>
      </c>
      <c r="S85" s="92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</row>
    <row r="86" spans="1:34" x14ac:dyDescent="0.25">
      <c r="A86" s="5">
        <v>80</v>
      </c>
      <c r="B86" s="107" t="s">
        <v>216</v>
      </c>
      <c r="C86" s="7" t="s">
        <v>217</v>
      </c>
      <c r="D86" s="393">
        <f>SUM(KIADÁSOK!G84)</f>
        <v>77578242</v>
      </c>
      <c r="E86" s="338">
        <v>0</v>
      </c>
      <c r="F86" s="338">
        <v>0</v>
      </c>
      <c r="G86" s="338">
        <v>4840993</v>
      </c>
      <c r="H86" s="338">
        <v>6000000</v>
      </c>
      <c r="I86" s="338">
        <v>36000000</v>
      </c>
      <c r="J86" s="338">
        <v>15737249</v>
      </c>
      <c r="K86" s="338">
        <v>15000000</v>
      </c>
      <c r="L86" s="338">
        <v>0</v>
      </c>
      <c r="M86" s="338">
        <v>0</v>
      </c>
      <c r="N86" s="338">
        <v>0</v>
      </c>
      <c r="O86" s="338">
        <v>0</v>
      </c>
      <c r="P86" s="338">
        <v>0</v>
      </c>
      <c r="Q86" s="338">
        <f>SUM(E86:P86)</f>
        <v>77578242</v>
      </c>
      <c r="R86" s="348">
        <f t="shared" si="47"/>
        <v>0</v>
      </c>
      <c r="S86" s="92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</row>
    <row r="87" spans="1:34" x14ac:dyDescent="0.25">
      <c r="A87" s="5">
        <v>81</v>
      </c>
      <c r="B87" s="107" t="s">
        <v>218</v>
      </c>
      <c r="C87" s="7" t="s">
        <v>219</v>
      </c>
      <c r="D87" s="393">
        <f>SUM(KIADÁSOK!G85)</f>
        <v>0</v>
      </c>
      <c r="E87" s="338">
        <v>0</v>
      </c>
      <c r="F87" s="338">
        <v>0</v>
      </c>
      <c r="G87" s="338">
        <v>0</v>
      </c>
      <c r="H87" s="338">
        <v>0</v>
      </c>
      <c r="I87" s="338">
        <v>0</v>
      </c>
      <c r="J87" s="338">
        <v>0</v>
      </c>
      <c r="K87" s="338">
        <v>0</v>
      </c>
      <c r="L87" s="338">
        <v>0</v>
      </c>
      <c r="M87" s="338">
        <v>0</v>
      </c>
      <c r="N87" s="338">
        <v>0</v>
      </c>
      <c r="O87" s="338">
        <v>0</v>
      </c>
      <c r="P87" s="338">
        <v>0</v>
      </c>
      <c r="Q87" s="338">
        <f>SUM(E87:P87)</f>
        <v>0</v>
      </c>
      <c r="R87" s="348">
        <f t="shared" si="47"/>
        <v>0</v>
      </c>
      <c r="S87" s="92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</row>
    <row r="88" spans="1:34" x14ac:dyDescent="0.25">
      <c r="A88" s="5">
        <v>82</v>
      </c>
      <c r="B88" s="107" t="s">
        <v>220</v>
      </c>
      <c r="C88" s="7" t="s">
        <v>221</v>
      </c>
      <c r="D88" s="393">
        <f>SUM(KIADÁSOK!G86)</f>
        <v>0</v>
      </c>
      <c r="E88" s="338">
        <v>0</v>
      </c>
      <c r="F88" s="338">
        <v>0</v>
      </c>
      <c r="G88" s="338">
        <v>0</v>
      </c>
      <c r="H88" s="338">
        <v>0</v>
      </c>
      <c r="I88" s="338">
        <v>0</v>
      </c>
      <c r="J88" s="338">
        <v>0</v>
      </c>
      <c r="K88" s="338">
        <v>0</v>
      </c>
      <c r="L88" s="338">
        <v>0</v>
      </c>
      <c r="M88" s="338">
        <v>0</v>
      </c>
      <c r="N88" s="338">
        <v>0</v>
      </c>
      <c r="O88" s="338">
        <v>0</v>
      </c>
      <c r="P88" s="338">
        <v>0</v>
      </c>
      <c r="Q88" s="338">
        <f>SUM(E88:P88)</f>
        <v>0</v>
      </c>
      <c r="R88" s="348">
        <f t="shared" si="47"/>
        <v>0</v>
      </c>
      <c r="S88" s="92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</row>
    <row r="89" spans="1:34" x14ac:dyDescent="0.25">
      <c r="A89" s="5">
        <v>83</v>
      </c>
      <c r="B89" s="107" t="s">
        <v>222</v>
      </c>
      <c r="C89" s="7" t="s">
        <v>223</v>
      </c>
      <c r="D89" s="393">
        <f>SUM(KIADÁSOK!G87)</f>
        <v>21533391</v>
      </c>
      <c r="E89" s="338">
        <f>PRODUCT(E86,0.27)</f>
        <v>0</v>
      </c>
      <c r="F89" s="338">
        <v>587266</v>
      </c>
      <c r="G89" s="338">
        <f t="shared" ref="G89:P89" si="50">PRODUCT(G86,0.27)</f>
        <v>1307068.1100000001</v>
      </c>
      <c r="H89" s="338">
        <f t="shared" si="50"/>
        <v>1620000</v>
      </c>
      <c r="I89" s="338">
        <f t="shared" si="50"/>
        <v>9720000</v>
      </c>
      <c r="J89" s="338">
        <f t="shared" si="50"/>
        <v>4249057.2300000004</v>
      </c>
      <c r="K89" s="338">
        <f t="shared" si="50"/>
        <v>4050000.0000000005</v>
      </c>
      <c r="L89" s="338">
        <f t="shared" si="50"/>
        <v>0</v>
      </c>
      <c r="M89" s="338">
        <f t="shared" si="50"/>
        <v>0</v>
      </c>
      <c r="N89" s="338">
        <f t="shared" si="50"/>
        <v>0</v>
      </c>
      <c r="O89" s="338">
        <f t="shared" si="50"/>
        <v>0</v>
      </c>
      <c r="P89" s="338">
        <f t="shared" si="50"/>
        <v>0</v>
      </c>
      <c r="Q89" s="338">
        <f>SUM(E89:P89)</f>
        <v>21533391.34</v>
      </c>
      <c r="R89" s="348">
        <f t="shared" si="47"/>
        <v>0.33999999985098839</v>
      </c>
      <c r="S89" s="92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</row>
    <row r="90" spans="1:34" x14ac:dyDescent="0.25">
      <c r="A90" s="9">
        <v>84</v>
      </c>
      <c r="B90" s="115" t="s">
        <v>224</v>
      </c>
      <c r="C90" s="10" t="s">
        <v>225</v>
      </c>
      <c r="D90" s="356">
        <f>SUM(D86:D89)</f>
        <v>99111633</v>
      </c>
      <c r="E90" s="339">
        <f>SUM(E86:E89)</f>
        <v>0</v>
      </c>
      <c r="F90" s="339">
        <f>SUM(F86:F89)</f>
        <v>587266</v>
      </c>
      <c r="G90" s="339">
        <f>SUM(G86:G89)</f>
        <v>6148061.1100000003</v>
      </c>
      <c r="H90" s="339">
        <f t="shared" ref="H90:P90" si="51">SUM(H86:H89)</f>
        <v>7620000</v>
      </c>
      <c r="I90" s="339">
        <f t="shared" si="51"/>
        <v>45720000</v>
      </c>
      <c r="J90" s="339">
        <f t="shared" si="51"/>
        <v>19986306.23</v>
      </c>
      <c r="K90" s="339">
        <f t="shared" si="51"/>
        <v>19050000</v>
      </c>
      <c r="L90" s="339">
        <f t="shared" si="51"/>
        <v>0</v>
      </c>
      <c r="M90" s="339">
        <f t="shared" si="51"/>
        <v>0</v>
      </c>
      <c r="N90" s="339">
        <f t="shared" si="51"/>
        <v>0</v>
      </c>
      <c r="O90" s="339">
        <f t="shared" si="51"/>
        <v>0</v>
      </c>
      <c r="P90" s="339">
        <f t="shared" si="51"/>
        <v>0</v>
      </c>
      <c r="Q90" s="356">
        <f>SUM(Q86:Q89)</f>
        <v>99111633.340000004</v>
      </c>
      <c r="R90" s="348">
        <f t="shared" si="47"/>
        <v>0.34000000357627869</v>
      </c>
      <c r="S90" s="92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</row>
    <row r="91" spans="1:34" x14ac:dyDescent="0.25">
      <c r="A91" s="5">
        <v>85</v>
      </c>
      <c r="B91" s="107" t="s">
        <v>226</v>
      </c>
      <c r="C91" s="7" t="s">
        <v>227</v>
      </c>
      <c r="D91" s="393">
        <f>SUM(KIADÁSOK!G89)</f>
        <v>0</v>
      </c>
      <c r="E91" s="338">
        <f t="shared" ref="E91:E99" si="52">SUM(D91/12)</f>
        <v>0</v>
      </c>
      <c r="F91" s="338">
        <v>0</v>
      </c>
      <c r="G91" s="338">
        <v>0</v>
      </c>
      <c r="H91" s="338">
        <v>0</v>
      </c>
      <c r="I91" s="338">
        <v>0</v>
      </c>
      <c r="J91" s="338">
        <v>0</v>
      </c>
      <c r="K91" s="338">
        <v>0</v>
      </c>
      <c r="L91" s="338">
        <v>0</v>
      </c>
      <c r="M91" s="338">
        <v>0</v>
      </c>
      <c r="N91" s="338">
        <v>0</v>
      </c>
      <c r="O91" s="338">
        <v>0</v>
      </c>
      <c r="P91" s="338">
        <v>0</v>
      </c>
      <c r="Q91" s="338">
        <f t="shared" ref="Q91:Q99" si="53">SUM(E91:P91)</f>
        <v>0</v>
      </c>
      <c r="R91" s="348">
        <f t="shared" si="47"/>
        <v>0</v>
      </c>
      <c r="S91" s="92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</row>
    <row r="92" spans="1:34" x14ac:dyDescent="0.25">
      <c r="A92" s="5">
        <v>86</v>
      </c>
      <c r="B92" s="107" t="s">
        <v>228</v>
      </c>
      <c r="C92" s="7" t="s">
        <v>229</v>
      </c>
      <c r="D92" s="393">
        <f>SUM(KIADÁSOK!G90)</f>
        <v>0</v>
      </c>
      <c r="E92" s="338">
        <f t="shared" si="52"/>
        <v>0</v>
      </c>
      <c r="F92" s="338">
        <v>0</v>
      </c>
      <c r="G92" s="338">
        <v>0</v>
      </c>
      <c r="H92" s="338">
        <v>0</v>
      </c>
      <c r="I92" s="338">
        <v>0</v>
      </c>
      <c r="J92" s="338">
        <v>0</v>
      </c>
      <c r="K92" s="338">
        <v>0</v>
      </c>
      <c r="L92" s="338">
        <v>0</v>
      </c>
      <c r="M92" s="338">
        <v>0</v>
      </c>
      <c r="N92" s="338">
        <v>0</v>
      </c>
      <c r="O92" s="338">
        <v>0</v>
      </c>
      <c r="P92" s="338">
        <v>0</v>
      </c>
      <c r="Q92" s="338">
        <f t="shared" si="53"/>
        <v>0</v>
      </c>
      <c r="R92" s="348">
        <f t="shared" si="47"/>
        <v>0</v>
      </c>
      <c r="S92" s="92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</row>
    <row r="93" spans="1:34" x14ac:dyDescent="0.25">
      <c r="A93" s="5">
        <v>87</v>
      </c>
      <c r="B93" s="107" t="s">
        <v>230</v>
      </c>
      <c r="C93" s="7" t="s">
        <v>231</v>
      </c>
      <c r="D93" s="393">
        <f>SUM(KIADÁSOK!G91)</f>
        <v>0</v>
      </c>
      <c r="E93" s="338">
        <f t="shared" si="52"/>
        <v>0</v>
      </c>
      <c r="F93" s="338">
        <v>0</v>
      </c>
      <c r="G93" s="338">
        <v>0</v>
      </c>
      <c r="H93" s="338">
        <v>0</v>
      </c>
      <c r="I93" s="338">
        <v>0</v>
      </c>
      <c r="J93" s="338">
        <v>0</v>
      </c>
      <c r="K93" s="338">
        <v>0</v>
      </c>
      <c r="L93" s="338">
        <v>0</v>
      </c>
      <c r="M93" s="338">
        <v>0</v>
      </c>
      <c r="N93" s="338">
        <v>0</v>
      </c>
      <c r="O93" s="338">
        <v>0</v>
      </c>
      <c r="P93" s="338">
        <v>0</v>
      </c>
      <c r="Q93" s="338">
        <f t="shared" si="53"/>
        <v>0</v>
      </c>
      <c r="R93" s="348">
        <f t="shared" si="47"/>
        <v>0</v>
      </c>
      <c r="S93" s="92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</row>
    <row r="94" spans="1:34" x14ac:dyDescent="0.25">
      <c r="A94" s="5">
        <v>88</v>
      </c>
      <c r="B94" s="107" t="s">
        <v>232</v>
      </c>
      <c r="C94" s="7" t="s">
        <v>233</v>
      </c>
      <c r="D94" s="393">
        <f>SUM(KIADÁSOK!G92)</f>
        <v>0</v>
      </c>
      <c r="E94" s="338">
        <f t="shared" si="52"/>
        <v>0</v>
      </c>
      <c r="F94" s="338">
        <v>0</v>
      </c>
      <c r="G94" s="338">
        <v>0</v>
      </c>
      <c r="H94" s="338">
        <v>0</v>
      </c>
      <c r="I94" s="338">
        <v>0</v>
      </c>
      <c r="J94" s="338">
        <v>0</v>
      </c>
      <c r="K94" s="338">
        <v>0</v>
      </c>
      <c r="L94" s="338">
        <v>0</v>
      </c>
      <c r="M94" s="338">
        <v>0</v>
      </c>
      <c r="N94" s="338">
        <v>0</v>
      </c>
      <c r="O94" s="338">
        <v>0</v>
      </c>
      <c r="P94" s="338">
        <v>0</v>
      </c>
      <c r="Q94" s="338">
        <f t="shared" si="53"/>
        <v>0</v>
      </c>
      <c r="R94" s="348">
        <f t="shared" si="47"/>
        <v>0</v>
      </c>
      <c r="S94" s="92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</row>
    <row r="95" spans="1:34" x14ac:dyDescent="0.25">
      <c r="A95" s="5">
        <v>89</v>
      </c>
      <c r="B95" s="107" t="s">
        <v>234</v>
      </c>
      <c r="C95" s="7" t="s">
        <v>235</v>
      </c>
      <c r="D95" s="393">
        <f>SUM(KIADÁSOK!G93)</f>
        <v>0</v>
      </c>
      <c r="E95" s="338">
        <f t="shared" si="52"/>
        <v>0</v>
      </c>
      <c r="F95" s="338">
        <v>0</v>
      </c>
      <c r="G95" s="338">
        <v>0</v>
      </c>
      <c r="H95" s="338">
        <v>0</v>
      </c>
      <c r="I95" s="338">
        <v>0</v>
      </c>
      <c r="J95" s="338">
        <v>0</v>
      </c>
      <c r="K95" s="338">
        <v>0</v>
      </c>
      <c r="L95" s="338">
        <v>0</v>
      </c>
      <c r="M95" s="338">
        <v>0</v>
      </c>
      <c r="N95" s="338">
        <v>0</v>
      </c>
      <c r="O95" s="338">
        <v>0</v>
      </c>
      <c r="P95" s="338">
        <v>0</v>
      </c>
      <c r="Q95" s="338">
        <f t="shared" si="53"/>
        <v>0</v>
      </c>
      <c r="R95" s="348">
        <f t="shared" si="47"/>
        <v>0</v>
      </c>
      <c r="S95" s="92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</row>
    <row r="96" spans="1:34" x14ac:dyDescent="0.25">
      <c r="A96" s="5">
        <v>90</v>
      </c>
      <c r="B96" s="107" t="s">
        <v>236</v>
      </c>
      <c r="C96" s="7" t="s">
        <v>237</v>
      </c>
      <c r="D96" s="393">
        <f>SUM(KIADÁSOK!G94)</f>
        <v>0</v>
      </c>
      <c r="E96" s="338">
        <f t="shared" si="52"/>
        <v>0</v>
      </c>
      <c r="F96" s="338">
        <v>0</v>
      </c>
      <c r="G96" s="338">
        <v>0</v>
      </c>
      <c r="H96" s="338">
        <v>0</v>
      </c>
      <c r="I96" s="338">
        <v>0</v>
      </c>
      <c r="J96" s="338">
        <v>0</v>
      </c>
      <c r="K96" s="338">
        <v>0</v>
      </c>
      <c r="L96" s="338">
        <v>0</v>
      </c>
      <c r="M96" s="338">
        <v>0</v>
      </c>
      <c r="N96" s="338">
        <v>0</v>
      </c>
      <c r="O96" s="338">
        <v>0</v>
      </c>
      <c r="P96" s="338">
        <v>0</v>
      </c>
      <c r="Q96" s="338">
        <f t="shared" si="53"/>
        <v>0</v>
      </c>
      <c r="R96" s="348">
        <f t="shared" si="47"/>
        <v>0</v>
      </c>
      <c r="S96" s="92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</row>
    <row r="97" spans="1:34" x14ac:dyDescent="0.25">
      <c r="A97" s="5">
        <v>91</v>
      </c>
      <c r="B97" s="107" t="s">
        <v>238</v>
      </c>
      <c r="C97" s="7" t="s">
        <v>239</v>
      </c>
      <c r="D97" s="393">
        <f>SUM(KIADÁSOK!G95)</f>
        <v>0</v>
      </c>
      <c r="E97" s="338">
        <f t="shared" si="52"/>
        <v>0</v>
      </c>
      <c r="F97" s="338">
        <v>0</v>
      </c>
      <c r="G97" s="338">
        <v>0</v>
      </c>
      <c r="H97" s="338">
        <v>0</v>
      </c>
      <c r="I97" s="338">
        <v>0</v>
      </c>
      <c r="J97" s="338">
        <v>0</v>
      </c>
      <c r="K97" s="338">
        <v>0</v>
      </c>
      <c r="L97" s="338">
        <v>0</v>
      </c>
      <c r="M97" s="338">
        <v>0</v>
      </c>
      <c r="N97" s="338">
        <v>0</v>
      </c>
      <c r="O97" s="338">
        <v>0</v>
      </c>
      <c r="P97" s="338">
        <v>0</v>
      </c>
      <c r="Q97" s="338">
        <f t="shared" si="53"/>
        <v>0</v>
      </c>
      <c r="R97" s="348">
        <f t="shared" si="47"/>
        <v>0</v>
      </c>
      <c r="S97" s="92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</row>
    <row r="98" spans="1:34" x14ac:dyDescent="0.25">
      <c r="A98" s="5">
        <v>92</v>
      </c>
      <c r="B98" s="107" t="s">
        <v>240</v>
      </c>
      <c r="C98" s="7" t="s">
        <v>241</v>
      </c>
      <c r="D98" s="393">
        <f>SUM(KIADÁSOK!G96)</f>
        <v>0</v>
      </c>
      <c r="E98" s="338">
        <f t="shared" si="52"/>
        <v>0</v>
      </c>
      <c r="F98" s="338">
        <v>0</v>
      </c>
      <c r="G98" s="338">
        <v>0</v>
      </c>
      <c r="H98" s="338">
        <v>0</v>
      </c>
      <c r="I98" s="338">
        <v>0</v>
      </c>
      <c r="J98" s="338">
        <v>0</v>
      </c>
      <c r="K98" s="338">
        <v>0</v>
      </c>
      <c r="L98" s="338">
        <v>0</v>
      </c>
      <c r="M98" s="338">
        <v>0</v>
      </c>
      <c r="N98" s="338">
        <v>0</v>
      </c>
      <c r="O98" s="338">
        <v>0</v>
      </c>
      <c r="P98" s="338">
        <v>0</v>
      </c>
      <c r="Q98" s="338">
        <f t="shared" si="53"/>
        <v>0</v>
      </c>
      <c r="R98" s="348">
        <f t="shared" si="47"/>
        <v>0</v>
      </c>
      <c r="S98" s="92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</row>
    <row r="99" spans="1:34" x14ac:dyDescent="0.25">
      <c r="A99" s="5">
        <v>93</v>
      </c>
      <c r="B99" s="107" t="s">
        <v>242</v>
      </c>
      <c r="C99" s="7" t="s">
        <v>243</v>
      </c>
      <c r="D99" s="393">
        <f>SUM(KIADÁSOK!G97)</f>
        <v>0</v>
      </c>
      <c r="E99" s="338">
        <f t="shared" si="52"/>
        <v>0</v>
      </c>
      <c r="F99" s="338">
        <v>0</v>
      </c>
      <c r="G99" s="338">
        <v>0</v>
      </c>
      <c r="H99" s="338">
        <v>0</v>
      </c>
      <c r="I99" s="338">
        <v>0</v>
      </c>
      <c r="J99" s="338">
        <v>0</v>
      </c>
      <c r="K99" s="338">
        <v>0</v>
      </c>
      <c r="L99" s="338">
        <v>0</v>
      </c>
      <c r="M99" s="338">
        <v>0</v>
      </c>
      <c r="N99" s="338">
        <v>0</v>
      </c>
      <c r="O99" s="338">
        <v>0</v>
      </c>
      <c r="P99" s="338">
        <v>0</v>
      </c>
      <c r="Q99" s="338">
        <f t="shared" si="53"/>
        <v>0</v>
      </c>
      <c r="R99" s="348">
        <f t="shared" si="47"/>
        <v>0</v>
      </c>
      <c r="S99" s="92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</row>
    <row r="100" spans="1:34" x14ac:dyDescent="0.25">
      <c r="A100" s="9">
        <v>94</v>
      </c>
      <c r="B100" s="115" t="s">
        <v>244</v>
      </c>
      <c r="C100" s="10" t="s">
        <v>245</v>
      </c>
      <c r="D100" s="356">
        <f>SUM(D91:D99)</f>
        <v>0</v>
      </c>
      <c r="E100" s="339">
        <f>SUM(E91:E99)</f>
        <v>0</v>
      </c>
      <c r="F100" s="339">
        <f>SUM(F91:F99)</f>
        <v>0</v>
      </c>
      <c r="G100" s="339">
        <f>SUM(G91:G99)</f>
        <v>0</v>
      </c>
      <c r="H100" s="339">
        <f t="shared" ref="H100:P100" si="54">SUM(H91:H99)</f>
        <v>0</v>
      </c>
      <c r="I100" s="339">
        <f t="shared" si="54"/>
        <v>0</v>
      </c>
      <c r="J100" s="339">
        <f t="shared" si="54"/>
        <v>0</v>
      </c>
      <c r="K100" s="339">
        <f t="shared" si="54"/>
        <v>0</v>
      </c>
      <c r="L100" s="339">
        <f t="shared" si="54"/>
        <v>0</v>
      </c>
      <c r="M100" s="339">
        <f t="shared" si="54"/>
        <v>0</v>
      </c>
      <c r="N100" s="339">
        <f t="shared" si="54"/>
        <v>0</v>
      </c>
      <c r="O100" s="339">
        <f t="shared" si="54"/>
        <v>0</v>
      </c>
      <c r="P100" s="339">
        <f t="shared" si="54"/>
        <v>0</v>
      </c>
      <c r="Q100" s="356">
        <f>SUM(Q91:Q99)</f>
        <v>0</v>
      </c>
      <c r="R100" s="348">
        <f t="shared" si="47"/>
        <v>0</v>
      </c>
      <c r="S100" s="92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</row>
    <row r="101" spans="1:34" x14ac:dyDescent="0.25">
      <c r="A101" s="9">
        <v>95</v>
      </c>
      <c r="B101" s="68" t="s">
        <v>246</v>
      </c>
      <c r="C101" s="67" t="s">
        <v>247</v>
      </c>
      <c r="D101" s="396">
        <f>SUM(D100+D90+D85+D77+D60+D51+D26+D25)</f>
        <v>400265002</v>
      </c>
      <c r="E101" s="342">
        <f>SUM(E100+E90+E85+E77+E60+E51+E26+E25)</f>
        <v>18755551</v>
      </c>
      <c r="F101" s="342">
        <f>SUM(F100+F90+F85+F77+F60+F51+F26+F25)</f>
        <v>17396613</v>
      </c>
      <c r="G101" s="342">
        <f>SUM(G100+G90+G85+G77+G60+G51+G26+G25)</f>
        <v>42581158.359999999</v>
      </c>
      <c r="H101" s="342">
        <f t="shared" ref="H101:P101" si="55">SUM(H100+H90+H85+H77+H60+H51+H26+H25)</f>
        <v>24429347</v>
      </c>
      <c r="I101" s="342">
        <f t="shared" si="55"/>
        <v>62529347</v>
      </c>
      <c r="J101" s="342">
        <f t="shared" si="55"/>
        <v>56419403.480000004</v>
      </c>
      <c r="K101" s="342">
        <f t="shared" si="55"/>
        <v>35859347</v>
      </c>
      <c r="L101" s="342">
        <f t="shared" si="55"/>
        <v>16809347</v>
      </c>
      <c r="M101" s="342">
        <f t="shared" si="55"/>
        <v>41433097.25</v>
      </c>
      <c r="N101" s="342">
        <f t="shared" si="55"/>
        <v>21809347</v>
      </c>
      <c r="O101" s="342">
        <f t="shared" si="55"/>
        <v>22405083</v>
      </c>
      <c r="P101" s="342">
        <f t="shared" si="55"/>
        <v>39837361.25</v>
      </c>
      <c r="Q101" s="396">
        <f>SUM(Q100+Q90+Q85+Q77+Q60+Q51+Q26+Q25)</f>
        <v>400265002.34000003</v>
      </c>
      <c r="R101" s="348">
        <f t="shared" si="47"/>
        <v>0.34000003337860107</v>
      </c>
      <c r="S101" s="92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</row>
    <row r="102" spans="1:34" x14ac:dyDescent="0.25">
      <c r="A102" s="17" t="s">
        <v>3</v>
      </c>
      <c r="B102" s="107" t="s">
        <v>248</v>
      </c>
      <c r="C102" s="18" t="s">
        <v>249</v>
      </c>
      <c r="D102" s="393">
        <f>SUM(KIADÁSOK!G100)</f>
        <v>0</v>
      </c>
      <c r="E102" s="338">
        <f>SUM(D102/12)</f>
        <v>0</v>
      </c>
      <c r="F102" s="338">
        <v>0</v>
      </c>
      <c r="G102" s="338">
        <v>0</v>
      </c>
      <c r="H102" s="338">
        <v>0</v>
      </c>
      <c r="I102" s="338">
        <v>0</v>
      </c>
      <c r="J102" s="338">
        <v>0</v>
      </c>
      <c r="K102" s="338">
        <v>0</v>
      </c>
      <c r="L102" s="338">
        <v>0</v>
      </c>
      <c r="M102" s="338">
        <v>0</v>
      </c>
      <c r="N102" s="338">
        <v>0</v>
      </c>
      <c r="O102" s="338">
        <v>0</v>
      </c>
      <c r="P102" s="338">
        <v>0</v>
      </c>
      <c r="Q102" s="338">
        <f>SUM(E102:P102)</f>
        <v>0</v>
      </c>
      <c r="R102" s="348">
        <f t="shared" si="47"/>
        <v>0</v>
      </c>
      <c r="S102" s="92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</row>
    <row r="103" spans="1:34" x14ac:dyDescent="0.25">
      <c r="A103" s="17" t="s">
        <v>6</v>
      </c>
      <c r="B103" s="107" t="s">
        <v>250</v>
      </c>
      <c r="C103" s="18" t="s">
        <v>251</v>
      </c>
      <c r="D103" s="393">
        <f>SUM(KIADÁSOK!G101)</f>
        <v>0</v>
      </c>
      <c r="E103" s="338">
        <f>SUM(D103/12)</f>
        <v>0</v>
      </c>
      <c r="F103" s="338">
        <v>0</v>
      </c>
      <c r="G103" s="338">
        <v>0</v>
      </c>
      <c r="H103" s="338">
        <v>0</v>
      </c>
      <c r="I103" s="338">
        <v>0</v>
      </c>
      <c r="J103" s="338">
        <v>0</v>
      </c>
      <c r="K103" s="338">
        <v>0</v>
      </c>
      <c r="L103" s="338">
        <v>0</v>
      </c>
      <c r="M103" s="338">
        <v>0</v>
      </c>
      <c r="N103" s="338">
        <v>0</v>
      </c>
      <c r="O103" s="338">
        <v>0</v>
      </c>
      <c r="P103" s="338">
        <v>0</v>
      </c>
      <c r="Q103" s="338">
        <f>SUM(E103:P103)</f>
        <v>0</v>
      </c>
      <c r="R103" s="348">
        <f t="shared" si="47"/>
        <v>0</v>
      </c>
      <c r="S103" s="92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</row>
    <row r="104" spans="1:34" x14ac:dyDescent="0.25">
      <c r="A104" s="17" t="s">
        <v>9</v>
      </c>
      <c r="B104" s="107" t="s">
        <v>252</v>
      </c>
      <c r="C104" s="18" t="s">
        <v>253</v>
      </c>
      <c r="D104" s="393">
        <f>SUM(KIADÁSOK!G102)</f>
        <v>0</v>
      </c>
      <c r="E104" s="338">
        <f>SUM(D104/12)</f>
        <v>0</v>
      </c>
      <c r="F104" s="338">
        <v>0</v>
      </c>
      <c r="G104" s="338">
        <v>0</v>
      </c>
      <c r="H104" s="338">
        <v>0</v>
      </c>
      <c r="I104" s="338">
        <v>0</v>
      </c>
      <c r="J104" s="338">
        <v>0</v>
      </c>
      <c r="K104" s="338">
        <v>0</v>
      </c>
      <c r="L104" s="338">
        <v>0</v>
      </c>
      <c r="M104" s="338">
        <v>0</v>
      </c>
      <c r="N104" s="338">
        <v>0</v>
      </c>
      <c r="O104" s="338">
        <v>0</v>
      </c>
      <c r="P104" s="338">
        <v>0</v>
      </c>
      <c r="Q104" s="338">
        <f>SUM(E104:P104)</f>
        <v>0</v>
      </c>
      <c r="R104" s="348">
        <f t="shared" si="47"/>
        <v>0</v>
      </c>
      <c r="S104" s="92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</row>
    <row r="105" spans="1:34" x14ac:dyDescent="0.25">
      <c r="A105" s="17" t="s">
        <v>12</v>
      </c>
      <c r="B105" s="106" t="s">
        <v>254</v>
      </c>
      <c r="C105" s="20" t="s">
        <v>255</v>
      </c>
      <c r="D105" s="356">
        <f>SUM(D102:D104)</f>
        <v>0</v>
      </c>
      <c r="E105" s="339">
        <f>SUM(E102:E104)</f>
        <v>0</v>
      </c>
      <c r="F105" s="339">
        <f>SUM(F102:F104)</f>
        <v>0</v>
      </c>
      <c r="G105" s="339">
        <f>SUM(G102:G104)</f>
        <v>0</v>
      </c>
      <c r="H105" s="339">
        <f t="shared" ref="H105:P105" si="56">SUM(H102:H104)</f>
        <v>0</v>
      </c>
      <c r="I105" s="339">
        <f t="shared" si="56"/>
        <v>0</v>
      </c>
      <c r="J105" s="339">
        <f t="shared" si="56"/>
        <v>0</v>
      </c>
      <c r="K105" s="339">
        <f t="shared" si="56"/>
        <v>0</v>
      </c>
      <c r="L105" s="339">
        <f t="shared" si="56"/>
        <v>0</v>
      </c>
      <c r="M105" s="339">
        <f t="shared" si="56"/>
        <v>0</v>
      </c>
      <c r="N105" s="339">
        <f t="shared" si="56"/>
        <v>0</v>
      </c>
      <c r="O105" s="339">
        <f t="shared" si="56"/>
        <v>0</v>
      </c>
      <c r="P105" s="339">
        <f t="shared" si="56"/>
        <v>0</v>
      </c>
      <c r="Q105" s="356">
        <f>SUM(Q102:Q104)</f>
        <v>0</v>
      </c>
      <c r="R105" s="348">
        <f t="shared" si="47"/>
        <v>0</v>
      </c>
      <c r="S105" s="92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</row>
    <row r="106" spans="1:34" x14ac:dyDescent="0.25">
      <c r="A106" s="17" t="s">
        <v>15</v>
      </c>
      <c r="B106" s="107" t="s">
        <v>256</v>
      </c>
      <c r="C106" s="18" t="s">
        <v>257</v>
      </c>
      <c r="D106" s="393">
        <f>SUM(KIADÁSOK!G104)</f>
        <v>0</v>
      </c>
      <c r="E106" s="338">
        <f t="shared" ref="E106:E111" si="57">SUM(D106/12)</f>
        <v>0</v>
      </c>
      <c r="F106" s="338">
        <v>0</v>
      </c>
      <c r="G106" s="338">
        <v>0</v>
      </c>
      <c r="H106" s="338">
        <v>0</v>
      </c>
      <c r="I106" s="338">
        <v>0</v>
      </c>
      <c r="J106" s="338">
        <v>0</v>
      </c>
      <c r="K106" s="338">
        <v>0</v>
      </c>
      <c r="L106" s="338">
        <v>0</v>
      </c>
      <c r="M106" s="338">
        <v>0</v>
      </c>
      <c r="N106" s="338">
        <v>0</v>
      </c>
      <c r="O106" s="338">
        <v>0</v>
      </c>
      <c r="P106" s="338">
        <v>0</v>
      </c>
      <c r="Q106" s="338">
        <f t="shared" ref="Q106:Q111" si="58">SUM(E106:P106)</f>
        <v>0</v>
      </c>
      <c r="R106" s="348">
        <f t="shared" si="47"/>
        <v>0</v>
      </c>
      <c r="S106" s="92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</row>
    <row r="107" spans="1:34" x14ac:dyDescent="0.25">
      <c r="A107" s="17" t="s">
        <v>18</v>
      </c>
      <c r="B107" s="107" t="s">
        <v>258</v>
      </c>
      <c r="C107" s="18" t="s">
        <v>259</v>
      </c>
      <c r="D107" s="393">
        <f>SUM(KIADÁSOK!G105)</f>
        <v>0</v>
      </c>
      <c r="E107" s="338">
        <f t="shared" si="57"/>
        <v>0</v>
      </c>
      <c r="F107" s="338">
        <v>0</v>
      </c>
      <c r="G107" s="338">
        <v>0</v>
      </c>
      <c r="H107" s="338">
        <v>0</v>
      </c>
      <c r="I107" s="338">
        <v>0</v>
      </c>
      <c r="J107" s="338">
        <v>0</v>
      </c>
      <c r="K107" s="338">
        <v>0</v>
      </c>
      <c r="L107" s="338">
        <v>0</v>
      </c>
      <c r="M107" s="338">
        <v>0</v>
      </c>
      <c r="N107" s="338">
        <v>0</v>
      </c>
      <c r="O107" s="338">
        <v>0</v>
      </c>
      <c r="P107" s="338">
        <v>0</v>
      </c>
      <c r="Q107" s="338">
        <f t="shared" si="58"/>
        <v>0</v>
      </c>
      <c r="R107" s="348">
        <f t="shared" si="47"/>
        <v>0</v>
      </c>
      <c r="S107" s="92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</row>
    <row r="108" spans="1:34" x14ac:dyDescent="0.25">
      <c r="A108" s="17" t="s">
        <v>21</v>
      </c>
      <c r="B108" s="107" t="s">
        <v>260</v>
      </c>
      <c r="C108" s="18" t="s">
        <v>261</v>
      </c>
      <c r="D108" s="393">
        <f>SUM(KIADÁSOK!G106)</f>
        <v>0</v>
      </c>
      <c r="E108" s="338">
        <f t="shared" si="57"/>
        <v>0</v>
      </c>
      <c r="F108" s="338">
        <v>0</v>
      </c>
      <c r="G108" s="338">
        <v>0</v>
      </c>
      <c r="H108" s="338">
        <v>0</v>
      </c>
      <c r="I108" s="338">
        <v>0</v>
      </c>
      <c r="J108" s="338">
        <v>0</v>
      </c>
      <c r="K108" s="338">
        <v>0</v>
      </c>
      <c r="L108" s="338">
        <v>0</v>
      </c>
      <c r="M108" s="338">
        <v>0</v>
      </c>
      <c r="N108" s="338">
        <v>0</v>
      </c>
      <c r="O108" s="338">
        <v>0</v>
      </c>
      <c r="P108" s="338">
        <v>0</v>
      </c>
      <c r="Q108" s="338">
        <f t="shared" si="58"/>
        <v>0</v>
      </c>
      <c r="R108" s="348">
        <f t="shared" si="47"/>
        <v>0</v>
      </c>
      <c r="S108" s="92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</row>
    <row r="109" spans="1:34" x14ac:dyDescent="0.25">
      <c r="A109" s="17" t="s">
        <v>24</v>
      </c>
      <c r="B109" s="107" t="s">
        <v>262</v>
      </c>
      <c r="C109" s="18" t="s">
        <v>263</v>
      </c>
      <c r="D109" s="393">
        <f>SUM(KIADÁSOK!G107)</f>
        <v>0</v>
      </c>
      <c r="E109" s="338">
        <f t="shared" si="57"/>
        <v>0</v>
      </c>
      <c r="F109" s="338">
        <v>0</v>
      </c>
      <c r="G109" s="338">
        <v>0</v>
      </c>
      <c r="H109" s="338">
        <v>0</v>
      </c>
      <c r="I109" s="338">
        <v>0</v>
      </c>
      <c r="J109" s="338">
        <v>0</v>
      </c>
      <c r="K109" s="338">
        <v>0</v>
      </c>
      <c r="L109" s="338">
        <v>0</v>
      </c>
      <c r="M109" s="338">
        <v>0</v>
      </c>
      <c r="N109" s="338">
        <v>0</v>
      </c>
      <c r="O109" s="338">
        <v>0</v>
      </c>
      <c r="P109" s="338">
        <v>0</v>
      </c>
      <c r="Q109" s="338">
        <f t="shared" si="58"/>
        <v>0</v>
      </c>
      <c r="R109" s="348">
        <f t="shared" si="47"/>
        <v>0</v>
      </c>
      <c r="S109" s="92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</row>
    <row r="110" spans="1:34" x14ac:dyDescent="0.25">
      <c r="A110" s="17" t="s">
        <v>27</v>
      </c>
      <c r="B110" s="107" t="s">
        <v>264</v>
      </c>
      <c r="C110" s="18" t="s">
        <v>265</v>
      </c>
      <c r="D110" s="393">
        <f>SUM(KIADÁSOK!G108)</f>
        <v>0</v>
      </c>
      <c r="E110" s="338">
        <f t="shared" si="57"/>
        <v>0</v>
      </c>
      <c r="F110" s="338">
        <v>0</v>
      </c>
      <c r="G110" s="338">
        <v>0</v>
      </c>
      <c r="H110" s="338">
        <v>0</v>
      </c>
      <c r="I110" s="338">
        <v>0</v>
      </c>
      <c r="J110" s="338">
        <v>0</v>
      </c>
      <c r="K110" s="338">
        <v>0</v>
      </c>
      <c r="L110" s="338">
        <v>0</v>
      </c>
      <c r="M110" s="338">
        <v>0</v>
      </c>
      <c r="N110" s="338">
        <v>0</v>
      </c>
      <c r="O110" s="338">
        <v>0</v>
      </c>
      <c r="P110" s="338">
        <v>0</v>
      </c>
      <c r="Q110" s="338">
        <f t="shared" si="58"/>
        <v>0</v>
      </c>
      <c r="R110" s="348">
        <f t="shared" si="47"/>
        <v>0</v>
      </c>
      <c r="S110" s="92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</row>
    <row r="111" spans="1:34" x14ac:dyDescent="0.25">
      <c r="A111" s="17">
        <v>10</v>
      </c>
      <c r="B111" s="107" t="s">
        <v>266</v>
      </c>
      <c r="C111" s="18" t="s">
        <v>267</v>
      </c>
      <c r="D111" s="393">
        <f>SUM(KIADÁSOK!G109)</f>
        <v>0</v>
      </c>
      <c r="E111" s="338">
        <f t="shared" si="57"/>
        <v>0</v>
      </c>
      <c r="F111" s="338">
        <v>0</v>
      </c>
      <c r="G111" s="338">
        <v>0</v>
      </c>
      <c r="H111" s="338">
        <v>0</v>
      </c>
      <c r="I111" s="338">
        <v>0</v>
      </c>
      <c r="J111" s="338">
        <v>0</v>
      </c>
      <c r="K111" s="338">
        <v>0</v>
      </c>
      <c r="L111" s="338">
        <v>0</v>
      </c>
      <c r="M111" s="338">
        <v>0</v>
      </c>
      <c r="N111" s="338">
        <v>0</v>
      </c>
      <c r="O111" s="338">
        <v>0</v>
      </c>
      <c r="P111" s="338">
        <v>0</v>
      </c>
      <c r="Q111" s="338">
        <f t="shared" si="58"/>
        <v>0</v>
      </c>
      <c r="R111" s="348">
        <f t="shared" si="47"/>
        <v>0</v>
      </c>
      <c r="S111" s="92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</row>
    <row r="112" spans="1:34" x14ac:dyDescent="0.25">
      <c r="A112" s="17">
        <v>11</v>
      </c>
      <c r="B112" s="106" t="s">
        <v>268</v>
      </c>
      <c r="C112" s="20" t="s">
        <v>269</v>
      </c>
      <c r="D112" s="356">
        <f>SUM(D106:D111)</f>
        <v>0</v>
      </c>
      <c r="E112" s="339">
        <f>SUM(E106:E111)</f>
        <v>0</v>
      </c>
      <c r="F112" s="339">
        <f>SUM(F106:F111)</f>
        <v>0</v>
      </c>
      <c r="G112" s="339">
        <f>SUM(G106:G111)</f>
        <v>0</v>
      </c>
      <c r="H112" s="339">
        <f t="shared" ref="H112:P112" si="59">SUM(H106:H111)</f>
        <v>0</v>
      </c>
      <c r="I112" s="339">
        <f t="shared" si="59"/>
        <v>0</v>
      </c>
      <c r="J112" s="339">
        <f t="shared" si="59"/>
        <v>0</v>
      </c>
      <c r="K112" s="339">
        <f t="shared" si="59"/>
        <v>0</v>
      </c>
      <c r="L112" s="339">
        <f t="shared" si="59"/>
        <v>0</v>
      </c>
      <c r="M112" s="339">
        <f t="shared" si="59"/>
        <v>0</v>
      </c>
      <c r="N112" s="339">
        <f t="shared" si="59"/>
        <v>0</v>
      </c>
      <c r="O112" s="339">
        <f t="shared" si="59"/>
        <v>0</v>
      </c>
      <c r="P112" s="339">
        <f t="shared" si="59"/>
        <v>0</v>
      </c>
      <c r="Q112" s="356">
        <f>SUM(Q106:Q111)</f>
        <v>0</v>
      </c>
      <c r="R112" s="348">
        <f t="shared" si="47"/>
        <v>0</v>
      </c>
      <c r="S112" s="92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</row>
    <row r="113" spans="1:34" x14ac:dyDescent="0.25">
      <c r="A113" s="17">
        <v>12</v>
      </c>
      <c r="B113" s="106" t="s">
        <v>270</v>
      </c>
      <c r="C113" s="20" t="s">
        <v>271</v>
      </c>
      <c r="D113" s="393">
        <f>SUM(KIADÁSOK!G111)</f>
        <v>0</v>
      </c>
      <c r="E113" s="338">
        <v>0</v>
      </c>
      <c r="F113" s="338">
        <v>0</v>
      </c>
      <c r="G113" s="338">
        <v>0</v>
      </c>
      <c r="H113" s="338">
        <v>0</v>
      </c>
      <c r="I113" s="338">
        <v>0</v>
      </c>
      <c r="J113" s="338">
        <v>0</v>
      </c>
      <c r="K113" s="338">
        <v>0</v>
      </c>
      <c r="L113" s="338">
        <v>0</v>
      </c>
      <c r="M113" s="338">
        <v>0</v>
      </c>
      <c r="N113" s="338">
        <v>0</v>
      </c>
      <c r="O113" s="338">
        <v>0</v>
      </c>
      <c r="P113" s="338">
        <v>0</v>
      </c>
      <c r="Q113" s="338">
        <f t="shared" ref="Q113:Q120" si="60">SUM(E113:P113)</f>
        <v>0</v>
      </c>
      <c r="R113" s="348">
        <f t="shared" si="47"/>
        <v>0</v>
      </c>
      <c r="S113" s="92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</row>
    <row r="114" spans="1:34" x14ac:dyDescent="0.25">
      <c r="A114" s="17">
        <v>13</v>
      </c>
      <c r="B114" s="106" t="s">
        <v>272</v>
      </c>
      <c r="C114" s="20" t="s">
        <v>273</v>
      </c>
      <c r="D114" s="393">
        <f>SUM(KIADÁSOK!G112)</f>
        <v>2629493</v>
      </c>
      <c r="E114" s="338">
        <f>SUM($D$114/12)</f>
        <v>219124.41666666666</v>
      </c>
      <c r="F114" s="338">
        <f t="shared" ref="F114:P114" si="61">SUM($D$114/12)</f>
        <v>219124.41666666666</v>
      </c>
      <c r="G114" s="338">
        <f t="shared" si="61"/>
        <v>219124.41666666666</v>
      </c>
      <c r="H114" s="338">
        <f t="shared" si="61"/>
        <v>219124.41666666666</v>
      </c>
      <c r="I114" s="338">
        <f t="shared" si="61"/>
        <v>219124.41666666666</v>
      </c>
      <c r="J114" s="338">
        <f t="shared" si="61"/>
        <v>219124.41666666666</v>
      </c>
      <c r="K114" s="338">
        <f t="shared" si="61"/>
        <v>219124.41666666666</v>
      </c>
      <c r="L114" s="338">
        <f t="shared" si="61"/>
        <v>219124.41666666666</v>
      </c>
      <c r="M114" s="338">
        <f t="shared" si="61"/>
        <v>219124.41666666666</v>
      </c>
      <c r="N114" s="338">
        <f t="shared" si="61"/>
        <v>219124.41666666666</v>
      </c>
      <c r="O114" s="338">
        <f t="shared" si="61"/>
        <v>219124.41666666666</v>
      </c>
      <c r="P114" s="338">
        <f t="shared" si="61"/>
        <v>219124.41666666666</v>
      </c>
      <c r="Q114" s="338">
        <f t="shared" si="60"/>
        <v>2629493</v>
      </c>
      <c r="R114" s="348">
        <f t="shared" si="47"/>
        <v>0</v>
      </c>
      <c r="S114" s="92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</row>
    <row r="115" spans="1:34" x14ac:dyDescent="0.25">
      <c r="A115" s="17">
        <v>14</v>
      </c>
      <c r="B115" s="106" t="s">
        <v>274</v>
      </c>
      <c r="C115" s="20" t="s">
        <v>275</v>
      </c>
      <c r="D115" s="393">
        <f>SUM(KIADÁSOK!G113)</f>
        <v>91964576</v>
      </c>
      <c r="E115" s="338">
        <f>SUM($D$115/12)</f>
        <v>7663714.666666667</v>
      </c>
      <c r="F115" s="338">
        <f t="shared" ref="F115:P115" si="62">SUM($D$115/12)</f>
        <v>7663714.666666667</v>
      </c>
      <c r="G115" s="338">
        <f t="shared" si="62"/>
        <v>7663714.666666667</v>
      </c>
      <c r="H115" s="338">
        <f t="shared" si="62"/>
        <v>7663714.666666667</v>
      </c>
      <c r="I115" s="338">
        <f t="shared" si="62"/>
        <v>7663714.666666667</v>
      </c>
      <c r="J115" s="338">
        <f t="shared" si="62"/>
        <v>7663714.666666667</v>
      </c>
      <c r="K115" s="338">
        <f t="shared" si="62"/>
        <v>7663714.666666667</v>
      </c>
      <c r="L115" s="338">
        <f t="shared" si="62"/>
        <v>7663714.666666667</v>
      </c>
      <c r="M115" s="338">
        <f t="shared" si="62"/>
        <v>7663714.666666667</v>
      </c>
      <c r="N115" s="338">
        <f t="shared" si="62"/>
        <v>7663714.666666667</v>
      </c>
      <c r="O115" s="338">
        <f t="shared" si="62"/>
        <v>7663714.666666667</v>
      </c>
      <c r="P115" s="338">
        <f t="shared" si="62"/>
        <v>7663714.666666667</v>
      </c>
      <c r="Q115" s="338">
        <f t="shared" si="60"/>
        <v>91964576.000000015</v>
      </c>
      <c r="R115" s="348">
        <f t="shared" si="47"/>
        <v>1.4901161193847656E-8</v>
      </c>
      <c r="S115" s="92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</row>
    <row r="116" spans="1:34" x14ac:dyDescent="0.25">
      <c r="A116" s="17">
        <v>15</v>
      </c>
      <c r="B116" s="106" t="s">
        <v>276</v>
      </c>
      <c r="C116" s="20" t="s">
        <v>277</v>
      </c>
      <c r="D116" s="393">
        <f>SUM(KIADÁSOK!G114)</f>
        <v>0</v>
      </c>
      <c r="E116" s="338">
        <f>SUM(D116/12)</f>
        <v>0</v>
      </c>
      <c r="F116" s="338">
        <v>0</v>
      </c>
      <c r="G116" s="338">
        <v>0</v>
      </c>
      <c r="H116" s="338">
        <v>0</v>
      </c>
      <c r="I116" s="338">
        <v>0</v>
      </c>
      <c r="J116" s="338">
        <v>0</v>
      </c>
      <c r="K116" s="338">
        <v>0</v>
      </c>
      <c r="L116" s="338">
        <v>0</v>
      </c>
      <c r="M116" s="338">
        <v>0</v>
      </c>
      <c r="N116" s="338">
        <v>0</v>
      </c>
      <c r="O116" s="338">
        <v>0</v>
      </c>
      <c r="P116" s="338">
        <v>0</v>
      </c>
      <c r="Q116" s="338">
        <f t="shared" si="60"/>
        <v>0</v>
      </c>
      <c r="R116" s="348">
        <f t="shared" si="47"/>
        <v>0</v>
      </c>
      <c r="S116" s="92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</row>
    <row r="117" spans="1:34" x14ac:dyDescent="0.25">
      <c r="A117" s="17">
        <v>16</v>
      </c>
      <c r="B117" s="106" t="s">
        <v>278</v>
      </c>
      <c r="C117" s="20" t="s">
        <v>279</v>
      </c>
      <c r="D117" s="393">
        <f>SUM(KIADÁSOK!G115)</f>
        <v>0</v>
      </c>
      <c r="E117" s="338">
        <f>SUM(D117/12)</f>
        <v>0</v>
      </c>
      <c r="F117" s="338">
        <v>0</v>
      </c>
      <c r="G117" s="338">
        <v>0</v>
      </c>
      <c r="H117" s="338">
        <v>0</v>
      </c>
      <c r="I117" s="338">
        <v>0</v>
      </c>
      <c r="J117" s="338">
        <v>0</v>
      </c>
      <c r="K117" s="338">
        <v>0</v>
      </c>
      <c r="L117" s="338">
        <v>0</v>
      </c>
      <c r="M117" s="338">
        <v>0</v>
      </c>
      <c r="N117" s="338">
        <v>0</v>
      </c>
      <c r="O117" s="338">
        <v>0</v>
      </c>
      <c r="P117" s="338">
        <v>0</v>
      </c>
      <c r="Q117" s="338">
        <f t="shared" si="60"/>
        <v>0</v>
      </c>
      <c r="R117" s="348">
        <f t="shared" si="47"/>
        <v>0</v>
      </c>
      <c r="S117" s="92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</row>
    <row r="118" spans="1:34" x14ac:dyDescent="0.25">
      <c r="A118" s="17">
        <v>17</v>
      </c>
      <c r="B118" s="106" t="s">
        <v>280</v>
      </c>
      <c r="C118" s="20" t="s">
        <v>281</v>
      </c>
      <c r="D118" s="393">
        <f>SUM(KIADÁSOK!G116)</f>
        <v>389583</v>
      </c>
      <c r="E118" s="338">
        <v>389583</v>
      </c>
      <c r="F118" s="338">
        <v>0</v>
      </c>
      <c r="G118" s="338">
        <v>0</v>
      </c>
      <c r="H118" s="338">
        <v>0</v>
      </c>
      <c r="I118" s="338">
        <v>0</v>
      </c>
      <c r="J118" s="338">
        <v>0</v>
      </c>
      <c r="K118" s="338">
        <v>0</v>
      </c>
      <c r="L118" s="338">
        <v>0</v>
      </c>
      <c r="M118" s="338">
        <v>0</v>
      </c>
      <c r="N118" s="338">
        <v>0</v>
      </c>
      <c r="O118" s="338">
        <v>0</v>
      </c>
      <c r="P118" s="338">
        <v>0</v>
      </c>
      <c r="Q118" s="338">
        <f t="shared" si="60"/>
        <v>389583</v>
      </c>
      <c r="R118" s="348">
        <f t="shared" si="47"/>
        <v>0</v>
      </c>
      <c r="S118" s="92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  <c r="AF118" s="120"/>
      <c r="AG118" s="120"/>
      <c r="AH118" s="120"/>
    </row>
    <row r="119" spans="1:34" x14ac:dyDescent="0.25">
      <c r="A119" s="17">
        <v>18</v>
      </c>
      <c r="B119" s="107" t="s">
        <v>282</v>
      </c>
      <c r="C119" s="18" t="s">
        <v>283</v>
      </c>
      <c r="D119" s="393">
        <f>SUM(KIADÁSOK!G117)</f>
        <v>0</v>
      </c>
      <c r="E119" s="338">
        <f>SUM(D119/12)</f>
        <v>0</v>
      </c>
      <c r="F119" s="338">
        <v>0</v>
      </c>
      <c r="G119" s="338">
        <v>0</v>
      </c>
      <c r="H119" s="338">
        <v>0</v>
      </c>
      <c r="I119" s="338">
        <v>0</v>
      </c>
      <c r="J119" s="338">
        <v>0</v>
      </c>
      <c r="K119" s="338">
        <v>0</v>
      </c>
      <c r="L119" s="338">
        <v>0</v>
      </c>
      <c r="M119" s="338">
        <v>0</v>
      </c>
      <c r="N119" s="338">
        <v>0</v>
      </c>
      <c r="O119" s="338">
        <v>0</v>
      </c>
      <c r="P119" s="338">
        <v>0</v>
      </c>
      <c r="Q119" s="338">
        <f t="shared" si="60"/>
        <v>0</v>
      </c>
      <c r="R119" s="348">
        <f t="shared" si="47"/>
        <v>0</v>
      </c>
      <c r="S119" s="92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</row>
    <row r="120" spans="1:34" x14ac:dyDescent="0.25">
      <c r="A120" s="17">
        <v>19</v>
      </c>
      <c r="B120" s="107" t="s">
        <v>284</v>
      </c>
      <c r="C120" s="18" t="s">
        <v>285</v>
      </c>
      <c r="D120" s="393">
        <f>SUM(KIADÁSOK!G118)</f>
        <v>0</v>
      </c>
      <c r="E120" s="338">
        <f>SUM(D120/12)</f>
        <v>0</v>
      </c>
      <c r="F120" s="338">
        <v>0</v>
      </c>
      <c r="G120" s="338">
        <v>0</v>
      </c>
      <c r="H120" s="338">
        <v>0</v>
      </c>
      <c r="I120" s="338">
        <v>0</v>
      </c>
      <c r="J120" s="338">
        <v>0</v>
      </c>
      <c r="K120" s="338">
        <v>0</v>
      </c>
      <c r="L120" s="338">
        <v>0</v>
      </c>
      <c r="M120" s="338">
        <v>0</v>
      </c>
      <c r="N120" s="338">
        <v>0</v>
      </c>
      <c r="O120" s="338">
        <v>0</v>
      </c>
      <c r="P120" s="338">
        <v>0</v>
      </c>
      <c r="Q120" s="338">
        <f t="shared" si="60"/>
        <v>0</v>
      </c>
      <c r="R120" s="348">
        <f t="shared" si="47"/>
        <v>0</v>
      </c>
      <c r="S120" s="92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</row>
    <row r="121" spans="1:34" x14ac:dyDescent="0.25">
      <c r="A121" s="17">
        <v>20</v>
      </c>
      <c r="B121" s="106" t="s">
        <v>286</v>
      </c>
      <c r="C121" s="20" t="s">
        <v>287</v>
      </c>
      <c r="D121" s="356">
        <f>SUM(D119:D120)</f>
        <v>0</v>
      </c>
      <c r="E121" s="339">
        <f>SUM(E119:E120)</f>
        <v>0</v>
      </c>
      <c r="F121" s="339">
        <f>SUM(F119:F120)</f>
        <v>0</v>
      </c>
      <c r="G121" s="339">
        <f>SUM(G119:G120)</f>
        <v>0</v>
      </c>
      <c r="H121" s="339">
        <f t="shared" ref="H121:P121" si="63">SUM(H119:H120)</f>
        <v>0</v>
      </c>
      <c r="I121" s="339">
        <f t="shared" si="63"/>
        <v>0</v>
      </c>
      <c r="J121" s="339">
        <f t="shared" si="63"/>
        <v>0</v>
      </c>
      <c r="K121" s="339">
        <f t="shared" si="63"/>
        <v>0</v>
      </c>
      <c r="L121" s="339">
        <f t="shared" si="63"/>
        <v>0</v>
      </c>
      <c r="M121" s="339">
        <f t="shared" si="63"/>
        <v>0</v>
      </c>
      <c r="N121" s="339">
        <f t="shared" si="63"/>
        <v>0</v>
      </c>
      <c r="O121" s="339">
        <f t="shared" si="63"/>
        <v>0</v>
      </c>
      <c r="P121" s="339">
        <f t="shared" si="63"/>
        <v>0</v>
      </c>
      <c r="Q121" s="356">
        <f>SUM(Q119:Q120)</f>
        <v>0</v>
      </c>
      <c r="R121" s="348">
        <f t="shared" si="47"/>
        <v>0</v>
      </c>
      <c r="S121" s="92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</row>
    <row r="122" spans="1:34" x14ac:dyDescent="0.25">
      <c r="A122" s="17">
        <v>21</v>
      </c>
      <c r="B122" s="115" t="s">
        <v>288</v>
      </c>
      <c r="C122" s="21" t="s">
        <v>289</v>
      </c>
      <c r="D122" s="356">
        <f>SUM(D105+D112+D113+D114+D116+D117+D118+D121)</f>
        <v>3019076</v>
      </c>
      <c r="E122" s="339">
        <f>SUM(E105+E112+E113+E114+E115+E116+E117+E118+E121)</f>
        <v>8272422.083333334</v>
      </c>
      <c r="F122" s="339">
        <f t="shared" ref="F122:P122" si="64">SUM(F105+F112+F113+F114+F115+F116+F117+F118+F121)</f>
        <v>7882839.083333334</v>
      </c>
      <c r="G122" s="339">
        <f t="shared" si="64"/>
        <v>7882839.083333334</v>
      </c>
      <c r="H122" s="339">
        <f t="shared" si="64"/>
        <v>7882839.083333334</v>
      </c>
      <c r="I122" s="339">
        <f t="shared" si="64"/>
        <v>7882839.083333334</v>
      </c>
      <c r="J122" s="339">
        <f t="shared" si="64"/>
        <v>7882839.083333334</v>
      </c>
      <c r="K122" s="339">
        <f t="shared" si="64"/>
        <v>7882839.083333334</v>
      </c>
      <c r="L122" s="339">
        <f t="shared" si="64"/>
        <v>7882839.083333334</v>
      </c>
      <c r="M122" s="339">
        <f t="shared" si="64"/>
        <v>7882839.083333334</v>
      </c>
      <c r="N122" s="339">
        <f t="shared" si="64"/>
        <v>7882839.083333334</v>
      </c>
      <c r="O122" s="339">
        <f t="shared" si="64"/>
        <v>7882839.083333334</v>
      </c>
      <c r="P122" s="339">
        <f t="shared" si="64"/>
        <v>7882839.083333334</v>
      </c>
      <c r="Q122" s="356">
        <f>SUM(Q105+Q112+Q113+Q114+Q116+Q117+Q118+Q121)</f>
        <v>3019076</v>
      </c>
      <c r="R122" s="348">
        <f t="shared" si="47"/>
        <v>0</v>
      </c>
      <c r="S122" s="92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</row>
    <row r="123" spans="1:34" x14ac:dyDescent="0.25">
      <c r="A123" s="17">
        <v>22</v>
      </c>
      <c r="B123" s="107" t="s">
        <v>290</v>
      </c>
      <c r="C123" s="18" t="s">
        <v>291</v>
      </c>
      <c r="D123" s="393">
        <f>SUM(KIADÁSOK!G121)</f>
        <v>0</v>
      </c>
      <c r="E123" s="338">
        <f>SUM(D123/12)</f>
        <v>0</v>
      </c>
      <c r="F123" s="338">
        <v>0</v>
      </c>
      <c r="G123" s="338">
        <v>0</v>
      </c>
      <c r="H123" s="338">
        <v>0</v>
      </c>
      <c r="I123" s="338">
        <v>0</v>
      </c>
      <c r="J123" s="338">
        <v>0</v>
      </c>
      <c r="K123" s="338">
        <v>0</v>
      </c>
      <c r="L123" s="338">
        <v>0</v>
      </c>
      <c r="M123" s="338">
        <v>0</v>
      </c>
      <c r="N123" s="338">
        <v>0</v>
      </c>
      <c r="O123" s="338">
        <v>0</v>
      </c>
      <c r="P123" s="338">
        <v>0</v>
      </c>
      <c r="Q123" s="338">
        <f>SUM(E123:P123)</f>
        <v>0</v>
      </c>
      <c r="R123" s="348">
        <f t="shared" si="47"/>
        <v>0</v>
      </c>
      <c r="S123" s="92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</row>
    <row r="124" spans="1:34" x14ac:dyDescent="0.25">
      <c r="A124" s="17">
        <v>23</v>
      </c>
      <c r="B124" s="107" t="s">
        <v>292</v>
      </c>
      <c r="C124" s="18" t="s">
        <v>293</v>
      </c>
      <c r="D124" s="393">
        <f>SUM(KIADÁSOK!G122)</f>
        <v>0</v>
      </c>
      <c r="E124" s="338">
        <f>SUM(D124/12)</f>
        <v>0</v>
      </c>
      <c r="F124" s="338">
        <v>0</v>
      </c>
      <c r="G124" s="338">
        <v>0</v>
      </c>
      <c r="H124" s="338">
        <v>0</v>
      </c>
      <c r="I124" s="338">
        <v>0</v>
      </c>
      <c r="J124" s="338">
        <v>0</v>
      </c>
      <c r="K124" s="338">
        <v>0</v>
      </c>
      <c r="L124" s="338">
        <v>0</v>
      </c>
      <c r="M124" s="338">
        <v>0</v>
      </c>
      <c r="N124" s="338">
        <v>0</v>
      </c>
      <c r="O124" s="338">
        <v>0</v>
      </c>
      <c r="P124" s="338">
        <v>0</v>
      </c>
      <c r="Q124" s="338">
        <f>SUM(E124:P124)</f>
        <v>0</v>
      </c>
      <c r="R124" s="348">
        <f t="shared" si="47"/>
        <v>0</v>
      </c>
      <c r="S124" s="92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</row>
    <row r="125" spans="1:34" x14ac:dyDescent="0.25">
      <c r="A125" s="17">
        <v>24</v>
      </c>
      <c r="B125" s="107" t="s">
        <v>294</v>
      </c>
      <c r="C125" s="18" t="s">
        <v>295</v>
      </c>
      <c r="D125" s="393">
        <f>SUM(KIADÁSOK!G123)</f>
        <v>0</v>
      </c>
      <c r="E125" s="338">
        <f>SUM(D125/12)</f>
        <v>0</v>
      </c>
      <c r="F125" s="338">
        <v>0</v>
      </c>
      <c r="G125" s="338">
        <v>0</v>
      </c>
      <c r="H125" s="338">
        <v>0</v>
      </c>
      <c r="I125" s="338">
        <v>0</v>
      </c>
      <c r="J125" s="338">
        <v>0</v>
      </c>
      <c r="K125" s="338">
        <v>0</v>
      </c>
      <c r="L125" s="338">
        <v>0</v>
      </c>
      <c r="M125" s="338">
        <v>0</v>
      </c>
      <c r="N125" s="338">
        <v>0</v>
      </c>
      <c r="O125" s="338">
        <v>0</v>
      </c>
      <c r="P125" s="338">
        <v>0</v>
      </c>
      <c r="Q125" s="338">
        <f>SUM(E125:P125)</f>
        <v>0</v>
      </c>
      <c r="R125" s="348">
        <f t="shared" si="47"/>
        <v>0</v>
      </c>
      <c r="S125" s="92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</row>
    <row r="126" spans="1:34" x14ac:dyDescent="0.25">
      <c r="A126" s="17">
        <v>25</v>
      </c>
      <c r="B126" s="107" t="s">
        <v>296</v>
      </c>
      <c r="C126" s="18" t="s">
        <v>297</v>
      </c>
      <c r="D126" s="393">
        <f>SUM(KIADÁSOK!G124)</f>
        <v>0</v>
      </c>
      <c r="E126" s="338">
        <f>SUM(D126/12)</f>
        <v>0</v>
      </c>
      <c r="F126" s="338">
        <v>0</v>
      </c>
      <c r="G126" s="338">
        <v>0</v>
      </c>
      <c r="H126" s="338">
        <v>0</v>
      </c>
      <c r="I126" s="338">
        <v>0</v>
      </c>
      <c r="J126" s="338">
        <v>0</v>
      </c>
      <c r="K126" s="338">
        <v>0</v>
      </c>
      <c r="L126" s="338">
        <v>0</v>
      </c>
      <c r="M126" s="338">
        <v>0</v>
      </c>
      <c r="N126" s="338">
        <v>0</v>
      </c>
      <c r="O126" s="338">
        <v>0</v>
      </c>
      <c r="P126" s="338">
        <v>0</v>
      </c>
      <c r="Q126" s="338">
        <f>SUM(E126:P126)</f>
        <v>0</v>
      </c>
      <c r="R126" s="348">
        <f t="shared" si="47"/>
        <v>0</v>
      </c>
      <c r="S126" s="92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</row>
    <row r="127" spans="1:34" x14ac:dyDescent="0.25">
      <c r="A127" s="17">
        <v>26</v>
      </c>
      <c r="B127" s="107" t="s">
        <v>298</v>
      </c>
      <c r="C127" s="18" t="s">
        <v>299</v>
      </c>
      <c r="D127" s="393">
        <f>SUM(KIADÁSOK!G125)</f>
        <v>0</v>
      </c>
      <c r="E127" s="338">
        <f>SUM(D127/12)</f>
        <v>0</v>
      </c>
      <c r="F127" s="338">
        <v>0</v>
      </c>
      <c r="G127" s="338">
        <v>0</v>
      </c>
      <c r="H127" s="338">
        <v>0</v>
      </c>
      <c r="I127" s="338">
        <v>0</v>
      </c>
      <c r="J127" s="338">
        <v>0</v>
      </c>
      <c r="K127" s="338">
        <v>0</v>
      </c>
      <c r="L127" s="338">
        <v>0</v>
      </c>
      <c r="M127" s="338">
        <v>0</v>
      </c>
      <c r="N127" s="338">
        <v>0</v>
      </c>
      <c r="O127" s="338">
        <v>0</v>
      </c>
      <c r="P127" s="338">
        <v>0</v>
      </c>
      <c r="Q127" s="338">
        <f>SUM(E127:P127)</f>
        <v>0</v>
      </c>
      <c r="R127" s="348">
        <f t="shared" si="47"/>
        <v>0</v>
      </c>
      <c r="S127" s="92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</row>
    <row r="128" spans="1:34" x14ac:dyDescent="0.25">
      <c r="A128" s="17">
        <v>27</v>
      </c>
      <c r="B128" s="115" t="s">
        <v>300</v>
      </c>
      <c r="C128" s="21" t="s">
        <v>301</v>
      </c>
      <c r="D128" s="356">
        <f>SUM(D123:D127)</f>
        <v>0</v>
      </c>
      <c r="E128" s="339">
        <f>SUM(E123:E127)</f>
        <v>0</v>
      </c>
      <c r="F128" s="339">
        <f>SUM(F123:F127)</f>
        <v>0</v>
      </c>
      <c r="G128" s="339">
        <f>SUM(G123:G127)</f>
        <v>0</v>
      </c>
      <c r="H128" s="339">
        <f t="shared" ref="H128:P128" si="65">SUM(H123:H127)</f>
        <v>0</v>
      </c>
      <c r="I128" s="339">
        <f t="shared" si="65"/>
        <v>0</v>
      </c>
      <c r="J128" s="339">
        <f t="shared" si="65"/>
        <v>0</v>
      </c>
      <c r="K128" s="339">
        <f t="shared" si="65"/>
        <v>0</v>
      </c>
      <c r="L128" s="339">
        <f t="shared" si="65"/>
        <v>0</v>
      </c>
      <c r="M128" s="339">
        <f t="shared" si="65"/>
        <v>0</v>
      </c>
      <c r="N128" s="339">
        <f t="shared" si="65"/>
        <v>0</v>
      </c>
      <c r="O128" s="339">
        <f t="shared" si="65"/>
        <v>0</v>
      </c>
      <c r="P128" s="339">
        <f t="shared" si="65"/>
        <v>0</v>
      </c>
      <c r="Q128" s="356">
        <f>SUM(Q123:Q127)</f>
        <v>0</v>
      </c>
      <c r="R128" s="348">
        <f t="shared" si="47"/>
        <v>0</v>
      </c>
      <c r="S128" s="92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</row>
    <row r="129" spans="1:34" x14ac:dyDescent="0.25">
      <c r="A129" s="17">
        <v>28</v>
      </c>
      <c r="B129" s="115" t="s">
        <v>302</v>
      </c>
      <c r="C129" s="21" t="s">
        <v>303</v>
      </c>
      <c r="D129" s="393">
        <f>SUM(KIADÁSOK!G127)</f>
        <v>0</v>
      </c>
      <c r="E129" s="338">
        <f>SUM(D129/12)</f>
        <v>0</v>
      </c>
      <c r="F129" s="338">
        <v>0</v>
      </c>
      <c r="G129" s="338">
        <v>0</v>
      </c>
      <c r="H129" s="338">
        <v>0</v>
      </c>
      <c r="I129" s="338">
        <v>0</v>
      </c>
      <c r="J129" s="338">
        <v>0</v>
      </c>
      <c r="K129" s="338">
        <v>0</v>
      </c>
      <c r="L129" s="338">
        <v>0</v>
      </c>
      <c r="M129" s="338">
        <v>0</v>
      </c>
      <c r="N129" s="338">
        <v>0</v>
      </c>
      <c r="O129" s="338">
        <v>0</v>
      </c>
      <c r="P129" s="338">
        <v>0</v>
      </c>
      <c r="Q129" s="338">
        <f>SUM(E129:P129)</f>
        <v>0</v>
      </c>
      <c r="R129" s="348">
        <f t="shared" si="47"/>
        <v>0</v>
      </c>
      <c r="S129" s="92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</row>
    <row r="130" spans="1:34" x14ac:dyDescent="0.25">
      <c r="A130" s="17">
        <v>29</v>
      </c>
      <c r="B130" s="115" t="s">
        <v>304</v>
      </c>
      <c r="C130" s="21" t="s">
        <v>305</v>
      </c>
      <c r="D130" s="393">
        <f>SUM(KIADÁSOK!G128)</f>
        <v>0</v>
      </c>
      <c r="E130" s="338">
        <f>SUM(D130/12)</f>
        <v>0</v>
      </c>
      <c r="F130" s="338">
        <v>0</v>
      </c>
      <c r="G130" s="338">
        <v>0</v>
      </c>
      <c r="H130" s="338">
        <v>0</v>
      </c>
      <c r="I130" s="338">
        <v>0</v>
      </c>
      <c r="J130" s="338">
        <v>0</v>
      </c>
      <c r="K130" s="338">
        <v>0</v>
      </c>
      <c r="L130" s="338">
        <v>0</v>
      </c>
      <c r="M130" s="338">
        <v>0</v>
      </c>
      <c r="N130" s="338">
        <v>0</v>
      </c>
      <c r="O130" s="338">
        <v>0</v>
      </c>
      <c r="P130" s="338">
        <v>0</v>
      </c>
      <c r="Q130" s="338">
        <f>SUM(E130:P130)</f>
        <v>0</v>
      </c>
      <c r="R130" s="348">
        <f t="shared" si="47"/>
        <v>0</v>
      </c>
      <c r="S130" s="92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</row>
    <row r="131" spans="1:34" x14ac:dyDescent="0.25">
      <c r="A131" s="22">
        <v>30</v>
      </c>
      <c r="B131" s="251" t="s">
        <v>306</v>
      </c>
      <c r="C131" s="68" t="s">
        <v>307</v>
      </c>
      <c r="D131" s="396">
        <f>SUM(D122+D128+D129+D130)</f>
        <v>3019076</v>
      </c>
      <c r="E131" s="342">
        <f>SUM(E122+E128+E129+E130)</f>
        <v>8272422.083333334</v>
      </c>
      <c r="F131" s="342">
        <f>SUM(F122+F128+F129+F130)</f>
        <v>7882839.083333334</v>
      </c>
      <c r="G131" s="342">
        <f>SUM(G122+G128+G129+G130)</f>
        <v>7882839.083333334</v>
      </c>
      <c r="H131" s="342">
        <f t="shared" ref="H131:P131" si="66">SUM(H122+H128+H129+H130)</f>
        <v>7882839.083333334</v>
      </c>
      <c r="I131" s="342">
        <f t="shared" si="66"/>
        <v>7882839.083333334</v>
      </c>
      <c r="J131" s="342">
        <f t="shared" si="66"/>
        <v>7882839.083333334</v>
      </c>
      <c r="K131" s="342">
        <f t="shared" si="66"/>
        <v>7882839.083333334</v>
      </c>
      <c r="L131" s="342">
        <f t="shared" si="66"/>
        <v>7882839.083333334</v>
      </c>
      <c r="M131" s="342">
        <f t="shared" si="66"/>
        <v>7882839.083333334</v>
      </c>
      <c r="N131" s="342">
        <f t="shared" si="66"/>
        <v>7882839.083333334</v>
      </c>
      <c r="O131" s="342">
        <f t="shared" si="66"/>
        <v>7882839.083333334</v>
      </c>
      <c r="P131" s="342">
        <f t="shared" si="66"/>
        <v>7882839.083333334</v>
      </c>
      <c r="Q131" s="396">
        <f>SUM(Q122+Q128+Q129+Q130)</f>
        <v>3019076</v>
      </c>
      <c r="R131" s="348">
        <f t="shared" si="47"/>
        <v>0</v>
      </c>
      <c r="S131" s="92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</row>
    <row r="132" spans="1:34" x14ac:dyDescent="0.25">
      <c r="A132" s="23">
        <v>31</v>
      </c>
      <c r="B132" s="442" t="s">
        <v>308</v>
      </c>
      <c r="C132" s="69"/>
      <c r="D132" s="397">
        <f>SUM(D131+D101)</f>
        <v>403284078</v>
      </c>
      <c r="E132" s="390">
        <f>SUM(E131+E101)</f>
        <v>27027973.083333336</v>
      </c>
      <c r="F132" s="390">
        <f>SUM(F131+F101)</f>
        <v>25279452.083333336</v>
      </c>
      <c r="G132" s="390">
        <f>SUM(G131+G101)</f>
        <v>50463997.443333335</v>
      </c>
      <c r="H132" s="390">
        <f t="shared" ref="H132:P132" si="67">SUM(H131+H101)</f>
        <v>32312186.083333336</v>
      </c>
      <c r="I132" s="390">
        <f t="shared" si="67"/>
        <v>70412186.083333328</v>
      </c>
      <c r="J132" s="390">
        <f t="shared" si="67"/>
        <v>64302242.56333334</v>
      </c>
      <c r="K132" s="390">
        <f t="shared" si="67"/>
        <v>43742186.083333336</v>
      </c>
      <c r="L132" s="390">
        <f t="shared" si="67"/>
        <v>24692186.083333336</v>
      </c>
      <c r="M132" s="390">
        <f t="shared" si="67"/>
        <v>49315936.333333336</v>
      </c>
      <c r="N132" s="390">
        <f t="shared" si="67"/>
        <v>29692186.083333336</v>
      </c>
      <c r="O132" s="390">
        <f t="shared" si="67"/>
        <v>30287922.083333336</v>
      </c>
      <c r="P132" s="390">
        <f t="shared" si="67"/>
        <v>47720200.333333336</v>
      </c>
      <c r="Q132" s="397">
        <f>SUM(Q131+Q101)</f>
        <v>403284078.34000003</v>
      </c>
      <c r="R132" s="348">
        <f t="shared" si="47"/>
        <v>0.34000003337860107</v>
      </c>
      <c r="S132" s="92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</row>
    <row r="133" spans="1:34" x14ac:dyDescent="0.25">
      <c r="A133" s="4"/>
      <c r="B133" s="443"/>
      <c r="C133" s="4"/>
      <c r="D133" s="337"/>
      <c r="E133" s="337"/>
      <c r="F133" s="337"/>
      <c r="G133" s="337"/>
      <c r="H133" s="337"/>
      <c r="I133" s="337"/>
      <c r="J133" s="337"/>
      <c r="K133" s="337"/>
      <c r="L133" s="337"/>
      <c r="M133" s="337"/>
      <c r="N133" s="337"/>
      <c r="O133" s="337"/>
      <c r="P133" s="337"/>
      <c r="Q133" s="337"/>
      <c r="R133" s="348">
        <f t="shared" si="47"/>
        <v>0</v>
      </c>
      <c r="S133" s="92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</row>
    <row r="134" spans="1:34" ht="25.5" x14ac:dyDescent="0.25">
      <c r="A134" s="1" t="s">
        <v>0</v>
      </c>
      <c r="B134" s="2" t="s">
        <v>1</v>
      </c>
      <c r="C134" s="3" t="s">
        <v>2</v>
      </c>
      <c r="D134" s="398" t="s">
        <v>695</v>
      </c>
      <c r="E134" s="391" t="s">
        <v>650</v>
      </c>
      <c r="F134" s="391" t="s">
        <v>651</v>
      </c>
      <c r="G134" s="391" t="s">
        <v>652</v>
      </c>
      <c r="H134" s="391" t="s">
        <v>653</v>
      </c>
      <c r="I134" s="391" t="s">
        <v>654</v>
      </c>
      <c r="J134" s="391" t="s">
        <v>655</v>
      </c>
      <c r="K134" s="391" t="s">
        <v>656</v>
      </c>
      <c r="L134" s="391" t="s">
        <v>657</v>
      </c>
      <c r="M134" s="391" t="s">
        <v>658</v>
      </c>
      <c r="N134" s="391" t="s">
        <v>659</v>
      </c>
      <c r="O134" s="391" t="s">
        <v>660</v>
      </c>
      <c r="P134" s="391" t="s">
        <v>661</v>
      </c>
      <c r="Q134" s="399" t="s">
        <v>533</v>
      </c>
      <c r="R134" s="348"/>
      <c r="S134" s="92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</row>
    <row r="135" spans="1:34" x14ac:dyDescent="0.25">
      <c r="A135" s="17" t="s">
        <v>3</v>
      </c>
      <c r="B135" s="6" t="s">
        <v>309</v>
      </c>
      <c r="C135" s="18" t="s">
        <v>310</v>
      </c>
      <c r="D135" s="400">
        <f>SUM(BEVÉTELEK!G5)</f>
        <v>27806802</v>
      </c>
      <c r="E135" s="338">
        <f>SUM($D$135/12)</f>
        <v>2317233.5</v>
      </c>
      <c r="F135" s="338">
        <f t="shared" ref="F135:P135" si="68">SUM($D$135/12)</f>
        <v>2317233.5</v>
      </c>
      <c r="G135" s="338">
        <f t="shared" si="68"/>
        <v>2317233.5</v>
      </c>
      <c r="H135" s="338">
        <f t="shared" si="68"/>
        <v>2317233.5</v>
      </c>
      <c r="I135" s="338">
        <f t="shared" si="68"/>
        <v>2317233.5</v>
      </c>
      <c r="J135" s="338">
        <f t="shared" si="68"/>
        <v>2317233.5</v>
      </c>
      <c r="K135" s="338">
        <f t="shared" si="68"/>
        <v>2317233.5</v>
      </c>
      <c r="L135" s="338">
        <f t="shared" si="68"/>
        <v>2317233.5</v>
      </c>
      <c r="M135" s="338">
        <f t="shared" si="68"/>
        <v>2317233.5</v>
      </c>
      <c r="N135" s="338">
        <f t="shared" si="68"/>
        <v>2317233.5</v>
      </c>
      <c r="O135" s="338">
        <f t="shared" si="68"/>
        <v>2317233.5</v>
      </c>
      <c r="P135" s="338">
        <f t="shared" si="68"/>
        <v>2317233.5</v>
      </c>
      <c r="Q135" s="338">
        <f t="shared" ref="Q135:Q140" si="69">SUM(E135:P135)</f>
        <v>27806802</v>
      </c>
      <c r="R135" s="348">
        <f t="shared" si="47"/>
        <v>0</v>
      </c>
      <c r="S135" s="92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</row>
    <row r="136" spans="1:34" x14ac:dyDescent="0.25">
      <c r="A136" s="17" t="s">
        <v>6</v>
      </c>
      <c r="B136" s="18" t="s">
        <v>311</v>
      </c>
      <c r="C136" s="18" t="s">
        <v>312</v>
      </c>
      <c r="D136" s="400">
        <f>SUM(BEVÉTELEK!G6)</f>
        <v>29754540</v>
      </c>
      <c r="E136" s="338">
        <f>SUM($D$136/12)</f>
        <v>2479545</v>
      </c>
      <c r="F136" s="338">
        <f t="shared" ref="F136:P136" si="70">SUM($D$136/12)</f>
        <v>2479545</v>
      </c>
      <c r="G136" s="338">
        <f t="shared" si="70"/>
        <v>2479545</v>
      </c>
      <c r="H136" s="338">
        <f t="shared" si="70"/>
        <v>2479545</v>
      </c>
      <c r="I136" s="338">
        <f t="shared" si="70"/>
        <v>2479545</v>
      </c>
      <c r="J136" s="338">
        <f t="shared" si="70"/>
        <v>2479545</v>
      </c>
      <c r="K136" s="338">
        <f t="shared" si="70"/>
        <v>2479545</v>
      </c>
      <c r="L136" s="338">
        <f t="shared" si="70"/>
        <v>2479545</v>
      </c>
      <c r="M136" s="338">
        <f t="shared" si="70"/>
        <v>2479545</v>
      </c>
      <c r="N136" s="338">
        <f t="shared" si="70"/>
        <v>2479545</v>
      </c>
      <c r="O136" s="338">
        <f t="shared" si="70"/>
        <v>2479545</v>
      </c>
      <c r="P136" s="338">
        <f t="shared" si="70"/>
        <v>2479545</v>
      </c>
      <c r="Q136" s="338">
        <f t="shared" si="69"/>
        <v>29754540</v>
      </c>
      <c r="R136" s="348">
        <f t="shared" si="47"/>
        <v>0</v>
      </c>
      <c r="S136" s="92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</row>
    <row r="137" spans="1:34" x14ac:dyDescent="0.25">
      <c r="A137" s="17" t="s">
        <v>9</v>
      </c>
      <c r="B137" s="18" t="s">
        <v>313</v>
      </c>
      <c r="C137" s="18" t="s">
        <v>314</v>
      </c>
      <c r="D137" s="400">
        <f>SUM(BEVÉTELEK!G7)</f>
        <v>6376000</v>
      </c>
      <c r="E137" s="338">
        <f>SUM($D$137/12)</f>
        <v>531333.33333333337</v>
      </c>
      <c r="F137" s="338">
        <f t="shared" ref="F137:P137" si="71">SUM($D$137/12)</f>
        <v>531333.33333333337</v>
      </c>
      <c r="G137" s="338">
        <f t="shared" si="71"/>
        <v>531333.33333333337</v>
      </c>
      <c r="H137" s="338">
        <f t="shared" si="71"/>
        <v>531333.33333333337</v>
      </c>
      <c r="I137" s="338">
        <f t="shared" si="71"/>
        <v>531333.33333333337</v>
      </c>
      <c r="J137" s="338">
        <f t="shared" si="71"/>
        <v>531333.33333333337</v>
      </c>
      <c r="K137" s="338">
        <f t="shared" si="71"/>
        <v>531333.33333333337</v>
      </c>
      <c r="L137" s="338">
        <f t="shared" si="71"/>
        <v>531333.33333333337</v>
      </c>
      <c r="M137" s="338">
        <f t="shared" si="71"/>
        <v>531333.33333333337</v>
      </c>
      <c r="N137" s="338">
        <f t="shared" si="71"/>
        <v>531333.33333333337</v>
      </c>
      <c r="O137" s="338">
        <f t="shared" si="71"/>
        <v>531333.33333333337</v>
      </c>
      <c r="P137" s="338">
        <f t="shared" si="71"/>
        <v>531333.33333333337</v>
      </c>
      <c r="Q137" s="338">
        <f t="shared" si="69"/>
        <v>6375999.9999999991</v>
      </c>
      <c r="R137" s="348">
        <f t="shared" si="47"/>
        <v>-9.3132257461547852E-10</v>
      </c>
      <c r="S137" s="92"/>
      <c r="T137" s="120"/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</row>
    <row r="138" spans="1:34" x14ac:dyDescent="0.25">
      <c r="A138" s="17" t="s">
        <v>12</v>
      </c>
      <c r="B138" s="18" t="s">
        <v>315</v>
      </c>
      <c r="C138" s="18" t="s">
        <v>316</v>
      </c>
      <c r="D138" s="400">
        <f>SUM(BEVÉTELEK!G8)</f>
        <v>1800000</v>
      </c>
      <c r="E138" s="338">
        <f>SUM($D$138/12)</f>
        <v>150000</v>
      </c>
      <c r="F138" s="338">
        <f t="shared" ref="F138:P138" si="72">SUM($D$138/12)</f>
        <v>150000</v>
      </c>
      <c r="G138" s="338">
        <f t="shared" si="72"/>
        <v>150000</v>
      </c>
      <c r="H138" s="338">
        <f t="shared" si="72"/>
        <v>150000</v>
      </c>
      <c r="I138" s="338">
        <f t="shared" si="72"/>
        <v>150000</v>
      </c>
      <c r="J138" s="338">
        <f t="shared" si="72"/>
        <v>150000</v>
      </c>
      <c r="K138" s="338">
        <f t="shared" si="72"/>
        <v>150000</v>
      </c>
      <c r="L138" s="338">
        <f t="shared" si="72"/>
        <v>150000</v>
      </c>
      <c r="M138" s="338">
        <f t="shared" si="72"/>
        <v>150000</v>
      </c>
      <c r="N138" s="338">
        <f t="shared" si="72"/>
        <v>150000</v>
      </c>
      <c r="O138" s="338">
        <f t="shared" si="72"/>
        <v>150000</v>
      </c>
      <c r="P138" s="338">
        <f t="shared" si="72"/>
        <v>150000</v>
      </c>
      <c r="Q138" s="338">
        <f t="shared" si="69"/>
        <v>1800000</v>
      </c>
      <c r="R138" s="348">
        <f t="shared" si="47"/>
        <v>0</v>
      </c>
      <c r="S138" s="92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</row>
    <row r="139" spans="1:34" x14ac:dyDescent="0.25">
      <c r="A139" s="17" t="s">
        <v>15</v>
      </c>
      <c r="B139" s="18" t="s">
        <v>317</v>
      </c>
      <c r="C139" s="18" t="s">
        <v>318</v>
      </c>
      <c r="D139" s="400">
        <f>SUM(BEVÉTELEK!G9)</f>
        <v>0</v>
      </c>
      <c r="E139" s="338">
        <f>SUM($D$139/12)</f>
        <v>0</v>
      </c>
      <c r="F139" s="338">
        <f t="shared" ref="F139:O139" si="73">SUM($D$139/12)</f>
        <v>0</v>
      </c>
      <c r="G139" s="338">
        <f t="shared" si="73"/>
        <v>0</v>
      </c>
      <c r="H139" s="338">
        <f t="shared" si="73"/>
        <v>0</v>
      </c>
      <c r="I139" s="338">
        <f t="shared" si="73"/>
        <v>0</v>
      </c>
      <c r="J139" s="338">
        <f t="shared" si="73"/>
        <v>0</v>
      </c>
      <c r="K139" s="338">
        <f t="shared" si="73"/>
        <v>0</v>
      </c>
      <c r="L139" s="338">
        <f t="shared" si="73"/>
        <v>0</v>
      </c>
      <c r="M139" s="338">
        <f t="shared" si="73"/>
        <v>0</v>
      </c>
      <c r="N139" s="338">
        <f t="shared" si="73"/>
        <v>0</v>
      </c>
      <c r="O139" s="338">
        <f t="shared" si="73"/>
        <v>0</v>
      </c>
      <c r="P139" s="338">
        <f>SUM($D$139/12)</f>
        <v>0</v>
      </c>
      <c r="Q139" s="338">
        <f t="shared" si="69"/>
        <v>0</v>
      </c>
      <c r="R139" s="348">
        <f t="shared" si="47"/>
        <v>0</v>
      </c>
      <c r="S139" s="92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</row>
    <row r="140" spans="1:34" x14ac:dyDescent="0.25">
      <c r="A140" s="17" t="s">
        <v>18</v>
      </c>
      <c r="B140" s="18" t="s">
        <v>319</v>
      </c>
      <c r="C140" s="18" t="s">
        <v>320</v>
      </c>
      <c r="D140" s="400">
        <f>SUM(BEVÉTELEK!G10)</f>
        <v>0</v>
      </c>
      <c r="E140" s="338">
        <v>0</v>
      </c>
      <c r="F140" s="338">
        <v>0</v>
      </c>
      <c r="G140" s="338">
        <v>0</v>
      </c>
      <c r="H140" s="338">
        <v>0</v>
      </c>
      <c r="I140" s="338">
        <v>0</v>
      </c>
      <c r="J140" s="338">
        <v>0</v>
      </c>
      <c r="K140" s="338">
        <v>0</v>
      </c>
      <c r="L140" s="338">
        <v>0</v>
      </c>
      <c r="M140" s="338">
        <v>0</v>
      </c>
      <c r="N140" s="338">
        <v>0</v>
      </c>
      <c r="O140" s="338">
        <v>0</v>
      </c>
      <c r="P140" s="338">
        <v>0</v>
      </c>
      <c r="Q140" s="338">
        <f t="shared" si="69"/>
        <v>0</v>
      </c>
      <c r="R140" s="348">
        <f t="shared" si="47"/>
        <v>0</v>
      </c>
      <c r="S140" s="92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</row>
    <row r="141" spans="1:34" x14ac:dyDescent="0.25">
      <c r="A141" s="17" t="s">
        <v>21</v>
      </c>
      <c r="B141" s="20" t="s">
        <v>321</v>
      </c>
      <c r="C141" s="20" t="s">
        <v>322</v>
      </c>
      <c r="D141" s="356">
        <f>SUM(D135:D140)</f>
        <v>65737342</v>
      </c>
      <c r="E141" s="339">
        <f>SUM(E135:E140)</f>
        <v>5478111.833333333</v>
      </c>
      <c r="F141" s="339">
        <f>SUM(F135:F140)</f>
        <v>5478111.833333333</v>
      </c>
      <c r="G141" s="339">
        <f>SUM(G135:G140)</f>
        <v>5478111.833333333</v>
      </c>
      <c r="H141" s="339">
        <f t="shared" ref="H141:P141" si="74">SUM(H135:H140)</f>
        <v>5478111.833333333</v>
      </c>
      <c r="I141" s="339">
        <f t="shared" si="74"/>
        <v>5478111.833333333</v>
      </c>
      <c r="J141" s="339">
        <f t="shared" si="74"/>
        <v>5478111.833333333</v>
      </c>
      <c r="K141" s="339">
        <f t="shared" si="74"/>
        <v>5478111.833333333</v>
      </c>
      <c r="L141" s="339">
        <f t="shared" si="74"/>
        <v>5478111.833333333</v>
      </c>
      <c r="M141" s="339">
        <f t="shared" si="74"/>
        <v>5478111.833333333</v>
      </c>
      <c r="N141" s="339">
        <f t="shared" si="74"/>
        <v>5478111.833333333</v>
      </c>
      <c r="O141" s="339">
        <f t="shared" si="74"/>
        <v>5478111.833333333</v>
      </c>
      <c r="P141" s="339">
        <f t="shared" si="74"/>
        <v>5478111.833333333</v>
      </c>
      <c r="Q141" s="356">
        <f>SUM(Q135:Q140)</f>
        <v>65737342</v>
      </c>
      <c r="R141" s="348">
        <f t="shared" ref="R141:R204" si="75">SUM(Q141-D141)</f>
        <v>0</v>
      </c>
      <c r="S141" s="92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</row>
    <row r="142" spans="1:34" x14ac:dyDescent="0.25">
      <c r="A142" s="17" t="s">
        <v>24</v>
      </c>
      <c r="B142" s="20" t="s">
        <v>323</v>
      </c>
      <c r="C142" s="20" t="s">
        <v>324</v>
      </c>
      <c r="D142" s="400">
        <f>SUM(BEVÉTELEK!G12)</f>
        <v>0</v>
      </c>
      <c r="E142" s="338">
        <v>0</v>
      </c>
      <c r="F142" s="338">
        <v>0</v>
      </c>
      <c r="G142" s="338">
        <v>0</v>
      </c>
      <c r="H142" s="338">
        <v>0</v>
      </c>
      <c r="I142" s="338">
        <v>0</v>
      </c>
      <c r="J142" s="338">
        <v>0</v>
      </c>
      <c r="K142" s="338">
        <v>0</v>
      </c>
      <c r="L142" s="338">
        <v>0</v>
      </c>
      <c r="M142" s="338">
        <v>0</v>
      </c>
      <c r="N142" s="338">
        <v>0</v>
      </c>
      <c r="O142" s="338">
        <v>0</v>
      </c>
      <c r="P142" s="338">
        <v>0</v>
      </c>
      <c r="Q142" s="338">
        <f>SUM(E142:P142)</f>
        <v>0</v>
      </c>
      <c r="R142" s="348">
        <f t="shared" si="75"/>
        <v>0</v>
      </c>
      <c r="S142" s="92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</row>
    <row r="143" spans="1:34" x14ac:dyDescent="0.25">
      <c r="A143" s="17" t="s">
        <v>27</v>
      </c>
      <c r="B143" s="20" t="s">
        <v>325</v>
      </c>
      <c r="C143" s="20" t="s">
        <v>326</v>
      </c>
      <c r="D143" s="400">
        <f>SUM(BEVÉTELEK!G13)</f>
        <v>0</v>
      </c>
      <c r="E143" s="338">
        <v>0</v>
      </c>
      <c r="F143" s="338">
        <v>0</v>
      </c>
      <c r="G143" s="338">
        <v>0</v>
      </c>
      <c r="H143" s="338">
        <v>0</v>
      </c>
      <c r="I143" s="338">
        <v>0</v>
      </c>
      <c r="J143" s="338">
        <v>0</v>
      </c>
      <c r="K143" s="338">
        <v>0</v>
      </c>
      <c r="L143" s="338">
        <v>0</v>
      </c>
      <c r="M143" s="338">
        <v>0</v>
      </c>
      <c r="N143" s="338">
        <v>0</v>
      </c>
      <c r="O143" s="338">
        <v>0</v>
      </c>
      <c r="P143" s="338">
        <v>0</v>
      </c>
      <c r="Q143" s="338">
        <f>SUM(E143:P143)</f>
        <v>0</v>
      </c>
      <c r="R143" s="348">
        <f t="shared" si="75"/>
        <v>0</v>
      </c>
      <c r="S143" s="92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</row>
    <row r="144" spans="1:34" x14ac:dyDescent="0.25">
      <c r="A144" s="17" t="s">
        <v>30</v>
      </c>
      <c r="B144" s="20" t="s">
        <v>327</v>
      </c>
      <c r="C144" s="20" t="s">
        <v>328</v>
      </c>
      <c r="D144" s="400">
        <f>SUM(BEVÉTELEK!G14)</f>
        <v>0</v>
      </c>
      <c r="E144" s="338">
        <v>0</v>
      </c>
      <c r="F144" s="338">
        <v>0</v>
      </c>
      <c r="G144" s="338">
        <v>0</v>
      </c>
      <c r="H144" s="338">
        <v>0</v>
      </c>
      <c r="I144" s="338">
        <v>0</v>
      </c>
      <c r="J144" s="338">
        <v>0</v>
      </c>
      <c r="K144" s="338">
        <v>0</v>
      </c>
      <c r="L144" s="338">
        <v>0</v>
      </c>
      <c r="M144" s="338">
        <v>0</v>
      </c>
      <c r="N144" s="338">
        <v>0</v>
      </c>
      <c r="O144" s="338">
        <v>0</v>
      </c>
      <c r="P144" s="338">
        <v>0</v>
      </c>
      <c r="Q144" s="338">
        <f>SUM(E144:P144)</f>
        <v>0</v>
      </c>
      <c r="R144" s="348">
        <f t="shared" si="75"/>
        <v>0</v>
      </c>
      <c r="S144" s="92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</row>
    <row r="145" spans="1:34" x14ac:dyDescent="0.25">
      <c r="A145" s="17" t="s">
        <v>33</v>
      </c>
      <c r="B145" s="20" t="s">
        <v>329</v>
      </c>
      <c r="C145" s="20" t="s">
        <v>330</v>
      </c>
      <c r="D145" s="400">
        <f>SUM(BEVÉTELEK!G15)</f>
        <v>0</v>
      </c>
      <c r="E145" s="338">
        <v>0</v>
      </c>
      <c r="F145" s="338">
        <v>0</v>
      </c>
      <c r="G145" s="338">
        <v>0</v>
      </c>
      <c r="H145" s="338">
        <v>0</v>
      </c>
      <c r="I145" s="338">
        <v>0</v>
      </c>
      <c r="J145" s="338">
        <v>0</v>
      </c>
      <c r="K145" s="338">
        <v>0</v>
      </c>
      <c r="L145" s="338">
        <v>0</v>
      </c>
      <c r="M145" s="338">
        <v>0</v>
      </c>
      <c r="N145" s="338">
        <v>0</v>
      </c>
      <c r="O145" s="338">
        <v>0</v>
      </c>
      <c r="P145" s="338">
        <v>0</v>
      </c>
      <c r="Q145" s="338">
        <f>SUM(E145:P145)</f>
        <v>0</v>
      </c>
      <c r="R145" s="348">
        <f t="shared" si="75"/>
        <v>0</v>
      </c>
      <c r="S145" s="92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</row>
    <row r="146" spans="1:34" x14ac:dyDescent="0.25">
      <c r="A146" s="17" t="s">
        <v>36</v>
      </c>
      <c r="B146" s="20" t="s">
        <v>331</v>
      </c>
      <c r="C146" s="20" t="s">
        <v>332</v>
      </c>
      <c r="D146" s="400">
        <f>SUM(BEVÉTELEK!G16)</f>
        <v>17781663</v>
      </c>
      <c r="E146" s="338">
        <f>SUM($D$146/12)</f>
        <v>1481805.25</v>
      </c>
      <c r="F146" s="338">
        <f t="shared" ref="F146:P146" si="76">SUM($D$146/12)</f>
        <v>1481805.25</v>
      </c>
      <c r="G146" s="338">
        <f t="shared" si="76"/>
        <v>1481805.25</v>
      </c>
      <c r="H146" s="338">
        <f t="shared" si="76"/>
        <v>1481805.25</v>
      </c>
      <c r="I146" s="338">
        <f t="shared" si="76"/>
        <v>1481805.25</v>
      </c>
      <c r="J146" s="338">
        <f t="shared" si="76"/>
        <v>1481805.25</v>
      </c>
      <c r="K146" s="338">
        <f t="shared" si="76"/>
        <v>1481805.25</v>
      </c>
      <c r="L146" s="338">
        <f t="shared" si="76"/>
        <v>1481805.25</v>
      </c>
      <c r="M146" s="338">
        <f t="shared" si="76"/>
        <v>1481805.25</v>
      </c>
      <c r="N146" s="338">
        <f t="shared" si="76"/>
        <v>1481805.25</v>
      </c>
      <c r="O146" s="338">
        <f t="shared" si="76"/>
        <v>1481805.25</v>
      </c>
      <c r="P146" s="338">
        <f t="shared" si="76"/>
        <v>1481805.25</v>
      </c>
      <c r="Q146" s="338">
        <f>SUM(E146:P146)</f>
        <v>17781663</v>
      </c>
      <c r="R146" s="348">
        <f t="shared" si="75"/>
        <v>0</v>
      </c>
      <c r="S146" s="92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</row>
    <row r="147" spans="1:34" ht="15.75" x14ac:dyDescent="0.25">
      <c r="A147" s="22" t="s">
        <v>39</v>
      </c>
      <c r="B147" s="20" t="s">
        <v>333</v>
      </c>
      <c r="C147" s="20" t="s">
        <v>334</v>
      </c>
      <c r="D147" s="392">
        <f>SUM(D141+D142+D143+D144+D145+D146)</f>
        <v>83519005</v>
      </c>
      <c r="E147" s="392">
        <f>SUM(E141+E142+E143+E144+E145+E146)</f>
        <v>6959917.083333333</v>
      </c>
      <c r="F147" s="392">
        <f>SUM(F141+F142+F143+F144+F145+F146)</f>
        <v>6959917.083333333</v>
      </c>
      <c r="G147" s="392">
        <f>SUM(G141+G142+G143+G144+G145+G146)</f>
        <v>6959917.083333333</v>
      </c>
      <c r="H147" s="392">
        <f t="shared" ref="H147:P147" si="77">SUM(H141+H142+H143+H144+H145+H146)</f>
        <v>6959917.083333333</v>
      </c>
      <c r="I147" s="392">
        <f t="shared" si="77"/>
        <v>6959917.083333333</v>
      </c>
      <c r="J147" s="392">
        <f t="shared" si="77"/>
        <v>6959917.083333333</v>
      </c>
      <c r="K147" s="392">
        <f t="shared" si="77"/>
        <v>6959917.083333333</v>
      </c>
      <c r="L147" s="392">
        <f t="shared" si="77"/>
        <v>6959917.083333333</v>
      </c>
      <c r="M147" s="392">
        <f t="shared" si="77"/>
        <v>6959917.083333333</v>
      </c>
      <c r="N147" s="392">
        <f t="shared" si="77"/>
        <v>6959917.083333333</v>
      </c>
      <c r="O147" s="392">
        <f t="shared" si="77"/>
        <v>6959917.083333333</v>
      </c>
      <c r="P147" s="392">
        <f t="shared" si="77"/>
        <v>6959917.083333333</v>
      </c>
      <c r="Q147" s="392">
        <f>SUM(Q141+Q142+Q143+Q144+Q145+Q146)</f>
        <v>83519005</v>
      </c>
      <c r="R147" s="348">
        <f t="shared" si="75"/>
        <v>0</v>
      </c>
      <c r="S147" s="92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</row>
    <row r="148" spans="1:34" x14ac:dyDescent="0.25">
      <c r="A148" s="17" t="s">
        <v>42</v>
      </c>
      <c r="B148" s="18" t="s">
        <v>335</v>
      </c>
      <c r="C148" s="18" t="s">
        <v>336</v>
      </c>
      <c r="D148" s="400">
        <f>SUM(BEVÉTELEK!G18)</f>
        <v>32127349</v>
      </c>
      <c r="E148" s="338">
        <f>SUM($D$148/12)</f>
        <v>2677279.0833333335</v>
      </c>
      <c r="F148" s="338">
        <f t="shared" ref="F148:P148" si="78">SUM($D$148/12)</f>
        <v>2677279.0833333335</v>
      </c>
      <c r="G148" s="338">
        <f t="shared" si="78"/>
        <v>2677279.0833333335</v>
      </c>
      <c r="H148" s="338">
        <f t="shared" si="78"/>
        <v>2677279.0833333335</v>
      </c>
      <c r="I148" s="338">
        <f t="shared" si="78"/>
        <v>2677279.0833333335</v>
      </c>
      <c r="J148" s="338">
        <f t="shared" si="78"/>
        <v>2677279.0833333335</v>
      </c>
      <c r="K148" s="338">
        <f t="shared" si="78"/>
        <v>2677279.0833333335</v>
      </c>
      <c r="L148" s="338">
        <f t="shared" si="78"/>
        <v>2677279.0833333335</v>
      </c>
      <c r="M148" s="338">
        <f t="shared" si="78"/>
        <v>2677279.0833333335</v>
      </c>
      <c r="N148" s="338">
        <f t="shared" si="78"/>
        <v>2677279.0833333335</v>
      </c>
      <c r="O148" s="338">
        <f t="shared" si="78"/>
        <v>2677279.0833333335</v>
      </c>
      <c r="P148" s="338">
        <f t="shared" si="78"/>
        <v>2677279.0833333335</v>
      </c>
      <c r="Q148" s="338">
        <f>SUM(E148:P148)</f>
        <v>32127348.999999996</v>
      </c>
      <c r="R148" s="348">
        <f t="shared" si="75"/>
        <v>-3.7252902984619141E-9</v>
      </c>
      <c r="S148" s="92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</row>
    <row r="149" spans="1:34" x14ac:dyDescent="0.25">
      <c r="A149" s="17" t="s">
        <v>45</v>
      </c>
      <c r="B149" s="18" t="s">
        <v>337</v>
      </c>
      <c r="C149" s="18" t="s">
        <v>338</v>
      </c>
      <c r="D149" s="400">
        <f>SUM(BEVÉTELEK!G19)</f>
        <v>0</v>
      </c>
      <c r="E149" s="338">
        <v>0</v>
      </c>
      <c r="F149" s="338">
        <v>0</v>
      </c>
      <c r="G149" s="338">
        <v>0</v>
      </c>
      <c r="H149" s="338">
        <v>0</v>
      </c>
      <c r="I149" s="338">
        <v>0</v>
      </c>
      <c r="J149" s="338">
        <v>0</v>
      </c>
      <c r="K149" s="338">
        <v>0</v>
      </c>
      <c r="L149" s="338">
        <v>0</v>
      </c>
      <c r="M149" s="338">
        <v>0</v>
      </c>
      <c r="N149" s="338">
        <v>0</v>
      </c>
      <c r="O149" s="338">
        <v>0</v>
      </c>
      <c r="P149" s="338">
        <v>0</v>
      </c>
      <c r="Q149" s="338">
        <f>SUM(E149:P149)</f>
        <v>0</v>
      </c>
      <c r="R149" s="348">
        <f t="shared" si="75"/>
        <v>0</v>
      </c>
      <c r="S149" s="92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</row>
    <row r="150" spans="1:34" x14ac:dyDescent="0.25">
      <c r="A150" s="17" t="s">
        <v>48</v>
      </c>
      <c r="B150" s="18" t="s">
        <v>339</v>
      </c>
      <c r="C150" s="18" t="s">
        <v>340</v>
      </c>
      <c r="D150" s="400">
        <f>SUM(BEVÉTELEK!G20)</f>
        <v>0</v>
      </c>
      <c r="E150" s="338">
        <v>0</v>
      </c>
      <c r="F150" s="338">
        <v>0</v>
      </c>
      <c r="G150" s="338">
        <v>0</v>
      </c>
      <c r="H150" s="338">
        <v>0</v>
      </c>
      <c r="I150" s="338">
        <v>0</v>
      </c>
      <c r="J150" s="338">
        <v>0</v>
      </c>
      <c r="K150" s="338">
        <v>0</v>
      </c>
      <c r="L150" s="338">
        <v>0</v>
      </c>
      <c r="M150" s="338">
        <v>0</v>
      </c>
      <c r="N150" s="338">
        <v>0</v>
      </c>
      <c r="O150" s="338">
        <v>0</v>
      </c>
      <c r="P150" s="338">
        <v>0</v>
      </c>
      <c r="Q150" s="338">
        <f>SUM(E150:P150)</f>
        <v>0</v>
      </c>
      <c r="R150" s="348">
        <f t="shared" si="75"/>
        <v>0</v>
      </c>
      <c r="S150" s="92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</row>
    <row r="151" spans="1:34" x14ac:dyDescent="0.25">
      <c r="A151" s="17" t="s">
        <v>51</v>
      </c>
      <c r="B151" s="18" t="s">
        <v>341</v>
      </c>
      <c r="C151" s="18" t="s">
        <v>342</v>
      </c>
      <c r="D151" s="400">
        <f>SUM(BEVÉTELEK!G21)</f>
        <v>0</v>
      </c>
      <c r="E151" s="338">
        <v>0</v>
      </c>
      <c r="F151" s="338">
        <v>0</v>
      </c>
      <c r="G151" s="338">
        <v>0</v>
      </c>
      <c r="H151" s="338">
        <v>0</v>
      </c>
      <c r="I151" s="338">
        <v>0</v>
      </c>
      <c r="J151" s="338">
        <v>0</v>
      </c>
      <c r="K151" s="338">
        <v>0</v>
      </c>
      <c r="L151" s="338">
        <v>0</v>
      </c>
      <c r="M151" s="338">
        <v>0</v>
      </c>
      <c r="N151" s="338">
        <v>0</v>
      </c>
      <c r="O151" s="338">
        <v>0</v>
      </c>
      <c r="P151" s="338">
        <v>0</v>
      </c>
      <c r="Q151" s="338">
        <f>SUM(E151:P151)</f>
        <v>0</v>
      </c>
      <c r="R151" s="348">
        <f t="shared" si="75"/>
        <v>0</v>
      </c>
      <c r="S151" s="92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</row>
    <row r="152" spans="1:34" x14ac:dyDescent="0.25">
      <c r="A152" s="17" t="s">
        <v>54</v>
      </c>
      <c r="B152" s="18" t="s">
        <v>343</v>
      </c>
      <c r="C152" s="18" t="s">
        <v>344</v>
      </c>
      <c r="D152" s="400">
        <f>SUM(BEVÉTELEK!G22)</f>
        <v>0</v>
      </c>
      <c r="E152" s="338">
        <v>0</v>
      </c>
      <c r="F152" s="338">
        <v>0</v>
      </c>
      <c r="G152" s="338">
        <v>0</v>
      </c>
      <c r="H152" s="338">
        <v>0</v>
      </c>
      <c r="I152" s="338">
        <v>0</v>
      </c>
      <c r="J152" s="338">
        <v>0</v>
      </c>
      <c r="K152" s="338">
        <v>0</v>
      </c>
      <c r="L152" s="338">
        <v>0</v>
      </c>
      <c r="M152" s="338">
        <v>0</v>
      </c>
      <c r="N152" s="338">
        <v>0</v>
      </c>
      <c r="O152" s="338">
        <v>0</v>
      </c>
      <c r="P152" s="338">
        <v>0</v>
      </c>
      <c r="Q152" s="338">
        <f>SUM(E152:P152)</f>
        <v>0</v>
      </c>
      <c r="R152" s="348">
        <f t="shared" si="75"/>
        <v>0</v>
      </c>
      <c r="S152" s="92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</row>
    <row r="153" spans="1:34" x14ac:dyDescent="0.25">
      <c r="A153" s="22" t="s">
        <v>57</v>
      </c>
      <c r="B153" s="20" t="s">
        <v>345</v>
      </c>
      <c r="C153" s="20" t="s">
        <v>346</v>
      </c>
      <c r="D153" s="356">
        <f>SUM(D148:D152)</f>
        <v>32127349</v>
      </c>
      <c r="E153" s="339">
        <f>SUM(E148:E152)</f>
        <v>2677279.0833333335</v>
      </c>
      <c r="F153" s="339">
        <f>SUM(F148:F152)</f>
        <v>2677279.0833333335</v>
      </c>
      <c r="G153" s="339">
        <f>SUM(G148:G152)</f>
        <v>2677279.0833333335</v>
      </c>
      <c r="H153" s="339">
        <f t="shared" ref="H153:P153" si="79">SUM(H148:H152)</f>
        <v>2677279.0833333335</v>
      </c>
      <c r="I153" s="339">
        <f t="shared" si="79"/>
        <v>2677279.0833333335</v>
      </c>
      <c r="J153" s="339">
        <f t="shared" si="79"/>
        <v>2677279.0833333335</v>
      </c>
      <c r="K153" s="339">
        <f t="shared" si="79"/>
        <v>2677279.0833333335</v>
      </c>
      <c r="L153" s="339">
        <f t="shared" si="79"/>
        <v>2677279.0833333335</v>
      </c>
      <c r="M153" s="339">
        <f t="shared" si="79"/>
        <v>2677279.0833333335</v>
      </c>
      <c r="N153" s="339">
        <f t="shared" si="79"/>
        <v>2677279.0833333335</v>
      </c>
      <c r="O153" s="339">
        <f t="shared" si="79"/>
        <v>2677279.0833333335</v>
      </c>
      <c r="P153" s="339">
        <f t="shared" si="79"/>
        <v>2677279.0833333335</v>
      </c>
      <c r="Q153" s="356">
        <f>SUM(Q148:Q152)</f>
        <v>32127348.999999996</v>
      </c>
      <c r="R153" s="348">
        <f t="shared" si="75"/>
        <v>-3.7252902984619141E-9</v>
      </c>
      <c r="S153" s="92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</row>
    <row r="154" spans="1:34" x14ac:dyDescent="0.25">
      <c r="A154" s="17" t="s">
        <v>60</v>
      </c>
      <c r="B154" s="18" t="s">
        <v>347</v>
      </c>
      <c r="C154" s="18" t="s">
        <v>348</v>
      </c>
      <c r="D154" s="400">
        <f>SUM(BEVÉTELEK!G24)</f>
        <v>0</v>
      </c>
      <c r="E154" s="338">
        <v>0</v>
      </c>
      <c r="F154" s="338">
        <v>0</v>
      </c>
      <c r="G154" s="338">
        <v>0</v>
      </c>
      <c r="H154" s="338">
        <v>0</v>
      </c>
      <c r="I154" s="338">
        <v>0</v>
      </c>
      <c r="J154" s="338">
        <v>0</v>
      </c>
      <c r="K154" s="338">
        <v>0</v>
      </c>
      <c r="L154" s="338">
        <v>0</v>
      </c>
      <c r="M154" s="338">
        <v>0</v>
      </c>
      <c r="N154" s="338">
        <v>0</v>
      </c>
      <c r="O154" s="338">
        <v>0</v>
      </c>
      <c r="P154" s="338">
        <v>0</v>
      </c>
      <c r="Q154" s="338">
        <f>SUM(E154:P154)</f>
        <v>0</v>
      </c>
      <c r="R154" s="348">
        <f t="shared" si="75"/>
        <v>0</v>
      </c>
      <c r="S154" s="92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</row>
    <row r="155" spans="1:34" x14ac:dyDescent="0.25">
      <c r="A155" s="17" t="s">
        <v>63</v>
      </c>
      <c r="B155" s="18" t="s">
        <v>349</v>
      </c>
      <c r="C155" s="18" t="s">
        <v>350</v>
      </c>
      <c r="D155" s="400">
        <f>SUM(BEVÉTELEK!G25)</f>
        <v>0</v>
      </c>
      <c r="E155" s="338">
        <v>0</v>
      </c>
      <c r="F155" s="338">
        <v>0</v>
      </c>
      <c r="G155" s="338">
        <v>0</v>
      </c>
      <c r="H155" s="338">
        <v>0</v>
      </c>
      <c r="I155" s="338">
        <v>0</v>
      </c>
      <c r="J155" s="338">
        <v>0</v>
      </c>
      <c r="K155" s="338">
        <v>0</v>
      </c>
      <c r="L155" s="338">
        <v>0</v>
      </c>
      <c r="M155" s="338">
        <v>0</v>
      </c>
      <c r="N155" s="338">
        <v>0</v>
      </c>
      <c r="O155" s="338">
        <v>0</v>
      </c>
      <c r="P155" s="338">
        <v>0</v>
      </c>
      <c r="Q155" s="338">
        <f>SUM(E155:P155)</f>
        <v>0</v>
      </c>
      <c r="R155" s="348">
        <f t="shared" si="75"/>
        <v>0</v>
      </c>
      <c r="S155" s="92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</row>
    <row r="156" spans="1:34" x14ac:dyDescent="0.25">
      <c r="A156" s="17" t="s">
        <v>66</v>
      </c>
      <c r="B156" s="20" t="s">
        <v>351</v>
      </c>
      <c r="C156" s="20" t="s">
        <v>352</v>
      </c>
      <c r="D156" s="356">
        <f>SUM(D154:D155)</f>
        <v>0</v>
      </c>
      <c r="E156" s="339">
        <f>SUM(E154:E155)</f>
        <v>0</v>
      </c>
      <c r="F156" s="339">
        <f>SUM(F154:F155)</f>
        <v>0</v>
      </c>
      <c r="G156" s="339">
        <f>SUM(G154:G155)</f>
        <v>0</v>
      </c>
      <c r="H156" s="339">
        <f t="shared" ref="H156:P156" si="80">SUM(H154:H155)</f>
        <v>0</v>
      </c>
      <c r="I156" s="339">
        <f t="shared" si="80"/>
        <v>0</v>
      </c>
      <c r="J156" s="339">
        <f t="shared" si="80"/>
        <v>0</v>
      </c>
      <c r="K156" s="339">
        <f t="shared" si="80"/>
        <v>0</v>
      </c>
      <c r="L156" s="339">
        <f t="shared" si="80"/>
        <v>0</v>
      </c>
      <c r="M156" s="339">
        <f t="shared" si="80"/>
        <v>0</v>
      </c>
      <c r="N156" s="339">
        <f t="shared" si="80"/>
        <v>0</v>
      </c>
      <c r="O156" s="339">
        <f t="shared" si="80"/>
        <v>0</v>
      </c>
      <c r="P156" s="339">
        <f t="shared" si="80"/>
        <v>0</v>
      </c>
      <c r="Q156" s="356">
        <f>SUM(Q154:Q155)</f>
        <v>0</v>
      </c>
      <c r="R156" s="348">
        <f t="shared" si="75"/>
        <v>0</v>
      </c>
      <c r="S156" s="92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</row>
    <row r="157" spans="1:34" x14ac:dyDescent="0.25">
      <c r="A157" s="17" t="s">
        <v>69</v>
      </c>
      <c r="B157" s="18" t="s">
        <v>353</v>
      </c>
      <c r="C157" s="18" t="s">
        <v>354</v>
      </c>
      <c r="D157" s="400">
        <f>SUM(BEVÉTELEK!G27)</f>
        <v>0</v>
      </c>
      <c r="E157" s="338">
        <v>0</v>
      </c>
      <c r="F157" s="338">
        <v>0</v>
      </c>
      <c r="G157" s="338">
        <v>0</v>
      </c>
      <c r="H157" s="338">
        <v>0</v>
      </c>
      <c r="I157" s="338">
        <v>0</v>
      </c>
      <c r="J157" s="338">
        <v>0</v>
      </c>
      <c r="K157" s="338">
        <v>0</v>
      </c>
      <c r="L157" s="338">
        <v>0</v>
      </c>
      <c r="M157" s="338">
        <v>0</v>
      </c>
      <c r="N157" s="338">
        <v>0</v>
      </c>
      <c r="O157" s="338">
        <v>0</v>
      </c>
      <c r="P157" s="338">
        <v>0</v>
      </c>
      <c r="Q157" s="338">
        <f t="shared" ref="Q157:Q164" si="81">SUM(E157:P157)</f>
        <v>0</v>
      </c>
      <c r="R157" s="348">
        <f t="shared" si="75"/>
        <v>0</v>
      </c>
      <c r="S157" s="92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</row>
    <row r="158" spans="1:34" x14ac:dyDescent="0.25">
      <c r="A158" s="17" t="s">
        <v>72</v>
      </c>
      <c r="B158" s="18" t="s">
        <v>355</v>
      </c>
      <c r="C158" s="18" t="s">
        <v>356</v>
      </c>
      <c r="D158" s="400">
        <f>SUM(BEVÉTELEK!G28)</f>
        <v>0</v>
      </c>
      <c r="E158" s="338">
        <v>0</v>
      </c>
      <c r="F158" s="338">
        <v>0</v>
      </c>
      <c r="G158" s="338">
        <v>0</v>
      </c>
      <c r="H158" s="338">
        <v>0</v>
      </c>
      <c r="I158" s="338">
        <v>0</v>
      </c>
      <c r="J158" s="338">
        <v>0</v>
      </c>
      <c r="K158" s="338">
        <v>0</v>
      </c>
      <c r="L158" s="338">
        <v>0</v>
      </c>
      <c r="M158" s="338">
        <v>0</v>
      </c>
      <c r="N158" s="338">
        <v>0</v>
      </c>
      <c r="O158" s="338">
        <v>0</v>
      </c>
      <c r="P158" s="338">
        <v>0</v>
      </c>
      <c r="Q158" s="338">
        <f t="shared" si="81"/>
        <v>0</v>
      </c>
      <c r="R158" s="348">
        <f t="shared" si="75"/>
        <v>0</v>
      </c>
      <c r="S158" s="92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</row>
    <row r="159" spans="1:34" x14ac:dyDescent="0.25">
      <c r="A159" s="17" t="s">
        <v>75</v>
      </c>
      <c r="B159" s="18" t="s">
        <v>357</v>
      </c>
      <c r="C159" s="18" t="s">
        <v>358</v>
      </c>
      <c r="D159" s="400">
        <f>SUM(BEVÉTELEK!G29)</f>
        <v>22910491</v>
      </c>
      <c r="E159" s="401">
        <v>0</v>
      </c>
      <c r="F159" s="338">
        <v>0</v>
      </c>
      <c r="G159" s="338">
        <f>SUM($D$159/2)</f>
        <v>11455245.5</v>
      </c>
      <c r="H159" s="338">
        <v>0</v>
      </c>
      <c r="I159" s="338">
        <v>0</v>
      </c>
      <c r="J159" s="338">
        <v>0</v>
      </c>
      <c r="K159" s="338">
        <v>0</v>
      </c>
      <c r="L159" s="338">
        <v>0</v>
      </c>
      <c r="M159" s="338">
        <f>SUM($D$159/2)</f>
        <v>11455245.5</v>
      </c>
      <c r="N159" s="338">
        <v>0</v>
      </c>
      <c r="O159" s="338">
        <v>0</v>
      </c>
      <c r="P159" s="338">
        <v>0</v>
      </c>
      <c r="Q159" s="338">
        <f t="shared" si="81"/>
        <v>22910491</v>
      </c>
      <c r="R159" s="348">
        <f t="shared" si="75"/>
        <v>0</v>
      </c>
      <c r="S159" s="92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</row>
    <row r="160" spans="1:34" x14ac:dyDescent="0.25">
      <c r="A160" s="17" t="s">
        <v>78</v>
      </c>
      <c r="B160" s="18" t="s">
        <v>359</v>
      </c>
      <c r="C160" s="18" t="s">
        <v>360</v>
      </c>
      <c r="D160" s="400">
        <f>SUM(BEVÉTELEK!G30)</f>
        <v>15385294</v>
      </c>
      <c r="E160" s="92">
        <v>0</v>
      </c>
      <c r="F160" s="338">
        <v>0</v>
      </c>
      <c r="G160" s="338">
        <f>SUM($D$160/2)</f>
        <v>7692647</v>
      </c>
      <c r="H160" s="338">
        <v>0</v>
      </c>
      <c r="I160" s="338">
        <v>0</v>
      </c>
      <c r="J160" s="338">
        <v>0</v>
      </c>
      <c r="K160" s="338">
        <v>0</v>
      </c>
      <c r="L160" s="338">
        <v>0</v>
      </c>
      <c r="M160" s="338">
        <f>SUM($D$160/2)</f>
        <v>7692647</v>
      </c>
      <c r="N160" s="338">
        <v>0</v>
      </c>
      <c r="O160" s="338">
        <v>0</v>
      </c>
      <c r="P160" s="338">
        <v>0</v>
      </c>
      <c r="Q160" s="338">
        <f t="shared" si="81"/>
        <v>15385294</v>
      </c>
      <c r="R160" s="348">
        <f t="shared" si="75"/>
        <v>0</v>
      </c>
      <c r="S160" s="92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</row>
    <row r="161" spans="1:34" x14ac:dyDescent="0.25">
      <c r="A161" s="17" t="s">
        <v>81</v>
      </c>
      <c r="B161" s="18" t="s">
        <v>361</v>
      </c>
      <c r="C161" s="18" t="s">
        <v>362</v>
      </c>
      <c r="D161" s="400">
        <f>SUM(BEVÉTELEK!G31)</f>
        <v>0</v>
      </c>
      <c r="E161" s="338">
        <f>SUM($D$161/12)</f>
        <v>0</v>
      </c>
      <c r="F161" s="338">
        <f t="shared" ref="F161:P161" si="82">SUM($D$161/12)</f>
        <v>0</v>
      </c>
      <c r="G161" s="338">
        <f t="shared" si="82"/>
        <v>0</v>
      </c>
      <c r="H161" s="338">
        <f t="shared" si="82"/>
        <v>0</v>
      </c>
      <c r="I161" s="338">
        <f t="shared" si="82"/>
        <v>0</v>
      </c>
      <c r="J161" s="338">
        <f t="shared" si="82"/>
        <v>0</v>
      </c>
      <c r="K161" s="338">
        <f t="shared" si="82"/>
        <v>0</v>
      </c>
      <c r="L161" s="338">
        <f t="shared" si="82"/>
        <v>0</v>
      </c>
      <c r="M161" s="338">
        <f t="shared" si="82"/>
        <v>0</v>
      </c>
      <c r="N161" s="338">
        <f t="shared" si="82"/>
        <v>0</v>
      </c>
      <c r="O161" s="338">
        <f t="shared" si="82"/>
        <v>0</v>
      </c>
      <c r="P161" s="338">
        <f t="shared" si="82"/>
        <v>0</v>
      </c>
      <c r="Q161" s="338">
        <f t="shared" si="81"/>
        <v>0</v>
      </c>
      <c r="R161" s="348">
        <f t="shared" si="75"/>
        <v>0</v>
      </c>
      <c r="S161" s="92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</row>
    <row r="162" spans="1:34" x14ac:dyDescent="0.25">
      <c r="A162" s="17" t="s">
        <v>84</v>
      </c>
      <c r="B162" s="18" t="s">
        <v>363</v>
      </c>
      <c r="C162" s="18" t="s">
        <v>364</v>
      </c>
      <c r="D162" s="400">
        <f>SUM(BEVÉTELEK!G32)</f>
        <v>0</v>
      </c>
      <c r="E162" s="338">
        <f>SUM($D$162/12)</f>
        <v>0</v>
      </c>
      <c r="F162" s="338">
        <f t="shared" ref="F162:P162" si="83">SUM($D$162/12)</f>
        <v>0</v>
      </c>
      <c r="G162" s="338">
        <f t="shared" si="83"/>
        <v>0</v>
      </c>
      <c r="H162" s="338">
        <f t="shared" si="83"/>
        <v>0</v>
      </c>
      <c r="I162" s="338">
        <f t="shared" si="83"/>
        <v>0</v>
      </c>
      <c r="J162" s="338">
        <f t="shared" si="83"/>
        <v>0</v>
      </c>
      <c r="K162" s="338">
        <f t="shared" si="83"/>
        <v>0</v>
      </c>
      <c r="L162" s="338">
        <f t="shared" si="83"/>
        <v>0</v>
      </c>
      <c r="M162" s="338">
        <f t="shared" si="83"/>
        <v>0</v>
      </c>
      <c r="N162" s="338">
        <f t="shared" si="83"/>
        <v>0</v>
      </c>
      <c r="O162" s="338">
        <f t="shared" si="83"/>
        <v>0</v>
      </c>
      <c r="P162" s="338">
        <f t="shared" si="83"/>
        <v>0</v>
      </c>
      <c r="Q162" s="338">
        <f t="shared" si="81"/>
        <v>0</v>
      </c>
      <c r="R162" s="348">
        <f t="shared" si="75"/>
        <v>0</v>
      </c>
      <c r="S162" s="92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</row>
    <row r="163" spans="1:34" x14ac:dyDescent="0.25">
      <c r="A163" s="17" t="s">
        <v>87</v>
      </c>
      <c r="B163" s="18" t="s">
        <v>365</v>
      </c>
      <c r="C163" s="18" t="s">
        <v>366</v>
      </c>
      <c r="D163" s="400">
        <f>SUM(BEVÉTELEK!G33)</f>
        <v>3229810</v>
      </c>
      <c r="E163" s="338">
        <f>SUM($D$163/12)</f>
        <v>269150.83333333331</v>
      </c>
      <c r="F163" s="338">
        <f t="shared" ref="F163:P163" si="84">SUM($D$163/12)</f>
        <v>269150.83333333331</v>
      </c>
      <c r="G163" s="338">
        <f t="shared" si="84"/>
        <v>269150.83333333331</v>
      </c>
      <c r="H163" s="338">
        <f t="shared" si="84"/>
        <v>269150.83333333331</v>
      </c>
      <c r="I163" s="338">
        <f t="shared" si="84"/>
        <v>269150.83333333331</v>
      </c>
      <c r="J163" s="338">
        <f t="shared" si="84"/>
        <v>269150.83333333331</v>
      </c>
      <c r="K163" s="338">
        <f t="shared" si="84"/>
        <v>269150.83333333331</v>
      </c>
      <c r="L163" s="338">
        <f t="shared" si="84"/>
        <v>269150.83333333331</v>
      </c>
      <c r="M163" s="338">
        <f t="shared" si="84"/>
        <v>269150.83333333331</v>
      </c>
      <c r="N163" s="338">
        <f t="shared" si="84"/>
        <v>269150.83333333331</v>
      </c>
      <c r="O163" s="338">
        <f t="shared" si="84"/>
        <v>269150.83333333331</v>
      </c>
      <c r="P163" s="338">
        <f t="shared" si="84"/>
        <v>269150.83333333331</v>
      </c>
      <c r="Q163" s="338">
        <f t="shared" si="81"/>
        <v>3229810.0000000005</v>
      </c>
      <c r="R163" s="348">
        <f t="shared" si="75"/>
        <v>4.6566128730773926E-10</v>
      </c>
      <c r="S163" s="92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</row>
    <row r="164" spans="1:34" x14ac:dyDescent="0.25">
      <c r="A164" s="17" t="s">
        <v>90</v>
      </c>
      <c r="B164" s="18" t="s">
        <v>367</v>
      </c>
      <c r="C164" s="18" t="s">
        <v>368</v>
      </c>
      <c r="D164" s="400">
        <f>SUM(BEVÉTELEK!G34)</f>
        <v>0</v>
      </c>
      <c r="E164" s="338">
        <f>SUM($D$164/12)</f>
        <v>0</v>
      </c>
      <c r="F164" s="338">
        <f t="shared" ref="F164:P164" si="85">SUM($D$164/12)</f>
        <v>0</v>
      </c>
      <c r="G164" s="338">
        <f t="shared" si="85"/>
        <v>0</v>
      </c>
      <c r="H164" s="338">
        <f t="shared" si="85"/>
        <v>0</v>
      </c>
      <c r="I164" s="338">
        <f t="shared" si="85"/>
        <v>0</v>
      </c>
      <c r="J164" s="338">
        <f t="shared" si="85"/>
        <v>0</v>
      </c>
      <c r="K164" s="338">
        <f t="shared" si="85"/>
        <v>0</v>
      </c>
      <c r="L164" s="338">
        <f t="shared" si="85"/>
        <v>0</v>
      </c>
      <c r="M164" s="338">
        <f t="shared" si="85"/>
        <v>0</v>
      </c>
      <c r="N164" s="338">
        <f t="shared" si="85"/>
        <v>0</v>
      </c>
      <c r="O164" s="338">
        <f t="shared" si="85"/>
        <v>0</v>
      </c>
      <c r="P164" s="338">
        <f t="shared" si="85"/>
        <v>0</v>
      </c>
      <c r="Q164" s="338">
        <f t="shared" si="81"/>
        <v>0</v>
      </c>
      <c r="R164" s="348">
        <f t="shared" si="75"/>
        <v>0</v>
      </c>
      <c r="S164" s="92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</row>
    <row r="165" spans="1:34" x14ac:dyDescent="0.25">
      <c r="A165" s="17" t="s">
        <v>93</v>
      </c>
      <c r="B165" s="20" t="s">
        <v>369</v>
      </c>
      <c r="C165" s="20" t="s">
        <v>370</v>
      </c>
      <c r="D165" s="356">
        <f>SUM(D160:D164)</f>
        <v>18615104</v>
      </c>
      <c r="E165" s="339">
        <f>SUM(E160:E164)</f>
        <v>269150.83333333331</v>
      </c>
      <c r="F165" s="339">
        <f>SUM(F160:F164)</f>
        <v>269150.83333333331</v>
      </c>
      <c r="G165" s="339">
        <f>SUM(G160:G164)</f>
        <v>7961797.833333333</v>
      </c>
      <c r="H165" s="339">
        <f t="shared" ref="H165:P165" si="86">SUM(H160:H164)</f>
        <v>269150.83333333331</v>
      </c>
      <c r="I165" s="339">
        <f t="shared" si="86"/>
        <v>269150.83333333331</v>
      </c>
      <c r="J165" s="339">
        <f t="shared" si="86"/>
        <v>269150.83333333331</v>
      </c>
      <c r="K165" s="339">
        <f t="shared" si="86"/>
        <v>269150.83333333331</v>
      </c>
      <c r="L165" s="339">
        <f t="shared" si="86"/>
        <v>269150.83333333331</v>
      </c>
      <c r="M165" s="339">
        <f t="shared" si="86"/>
        <v>7961797.833333333</v>
      </c>
      <c r="N165" s="339">
        <f t="shared" si="86"/>
        <v>269150.83333333331</v>
      </c>
      <c r="O165" s="339">
        <f t="shared" si="86"/>
        <v>269150.83333333331</v>
      </c>
      <c r="P165" s="339">
        <f t="shared" si="86"/>
        <v>269150.83333333331</v>
      </c>
      <c r="Q165" s="356">
        <f>SUM(Q160:Q164)</f>
        <v>18615104</v>
      </c>
      <c r="R165" s="348">
        <f t="shared" si="75"/>
        <v>0</v>
      </c>
      <c r="S165" s="92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</row>
    <row r="166" spans="1:34" x14ac:dyDescent="0.25">
      <c r="A166" s="17" t="s">
        <v>96</v>
      </c>
      <c r="B166" s="18" t="s">
        <v>371</v>
      </c>
      <c r="C166" s="18" t="s">
        <v>372</v>
      </c>
      <c r="D166" s="400">
        <f>SUM(BEVÉTELEK!G36)</f>
        <v>49870</v>
      </c>
      <c r="E166" s="338">
        <f>SUM($D$166/12)</f>
        <v>4155.833333333333</v>
      </c>
      <c r="F166" s="338">
        <f t="shared" ref="F166:P166" si="87">SUM($D$166/12)</f>
        <v>4155.833333333333</v>
      </c>
      <c r="G166" s="338">
        <f t="shared" si="87"/>
        <v>4155.833333333333</v>
      </c>
      <c r="H166" s="338">
        <f t="shared" si="87"/>
        <v>4155.833333333333</v>
      </c>
      <c r="I166" s="338">
        <f t="shared" si="87"/>
        <v>4155.833333333333</v>
      </c>
      <c r="J166" s="338">
        <f t="shared" si="87"/>
        <v>4155.833333333333</v>
      </c>
      <c r="K166" s="338">
        <f t="shared" si="87"/>
        <v>4155.833333333333</v>
      </c>
      <c r="L166" s="338">
        <f t="shared" si="87"/>
        <v>4155.833333333333</v>
      </c>
      <c r="M166" s="338">
        <f t="shared" si="87"/>
        <v>4155.833333333333</v>
      </c>
      <c r="N166" s="338">
        <f t="shared" si="87"/>
        <v>4155.833333333333</v>
      </c>
      <c r="O166" s="338">
        <f t="shared" si="87"/>
        <v>4155.833333333333</v>
      </c>
      <c r="P166" s="338">
        <f t="shared" si="87"/>
        <v>4155.833333333333</v>
      </c>
      <c r="Q166" s="338">
        <f>SUM(E166:P166)</f>
        <v>49870.000000000007</v>
      </c>
      <c r="R166" s="348">
        <f t="shared" si="75"/>
        <v>7.2759576141834259E-12</v>
      </c>
      <c r="S166" s="92"/>
      <c r="T166" s="120"/>
      <c r="U166" s="120"/>
      <c r="V166" s="120"/>
      <c r="W166" s="120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</row>
    <row r="167" spans="1:34" x14ac:dyDescent="0.25">
      <c r="A167" s="22" t="s">
        <v>99</v>
      </c>
      <c r="B167" s="20" t="s">
        <v>373</v>
      </c>
      <c r="C167" s="20" t="s">
        <v>374</v>
      </c>
      <c r="D167" s="356">
        <f>SUM(D156+D157+D158+D159+D165+D166)</f>
        <v>41575465</v>
      </c>
      <c r="E167" s="339">
        <f>SUM(E156+E157+E158+G159+E165+E166)</f>
        <v>11728552.166666668</v>
      </c>
      <c r="F167" s="339">
        <f>SUM(F156+F157+F158+F159+F165+F166)</f>
        <v>273306.66666666663</v>
      </c>
      <c r="G167" s="339">
        <f>SUM(G156+G157+G158+G165+G166)</f>
        <v>7965953.666666666</v>
      </c>
      <c r="H167" s="339">
        <f t="shared" ref="H167:P167" si="88">SUM(H156+H157+H158+H159+H165+H166)</f>
        <v>273306.66666666663</v>
      </c>
      <c r="I167" s="339">
        <f t="shared" si="88"/>
        <v>273306.66666666663</v>
      </c>
      <c r="J167" s="339">
        <f t="shared" si="88"/>
        <v>273306.66666666663</v>
      </c>
      <c r="K167" s="339">
        <f t="shared" si="88"/>
        <v>273306.66666666663</v>
      </c>
      <c r="L167" s="339">
        <f t="shared" si="88"/>
        <v>273306.66666666663</v>
      </c>
      <c r="M167" s="339">
        <f t="shared" si="88"/>
        <v>19421199.166666664</v>
      </c>
      <c r="N167" s="339">
        <f t="shared" si="88"/>
        <v>273306.66666666663</v>
      </c>
      <c r="O167" s="339">
        <f t="shared" si="88"/>
        <v>273306.66666666663</v>
      </c>
      <c r="P167" s="339">
        <f t="shared" si="88"/>
        <v>273306.66666666663</v>
      </c>
      <c r="Q167" s="356">
        <f>SUM(Q156+Q157+Q158+Q159+Q165+Q166)</f>
        <v>41575465</v>
      </c>
      <c r="R167" s="402">
        <f t="shared" si="75"/>
        <v>0</v>
      </c>
      <c r="S167" s="92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</row>
    <row r="168" spans="1:34" x14ac:dyDescent="0.25">
      <c r="A168" s="17" t="s">
        <v>102</v>
      </c>
      <c r="B168" s="107" t="s">
        <v>375</v>
      </c>
      <c r="C168" s="18" t="s">
        <v>376</v>
      </c>
      <c r="D168" s="400">
        <f>SUM(BEVÉTELEK!G38)</f>
        <v>0</v>
      </c>
      <c r="E168" s="338">
        <f>SUM(D168/12)</f>
        <v>0</v>
      </c>
      <c r="F168" s="338">
        <v>0</v>
      </c>
      <c r="G168" s="338">
        <v>0</v>
      </c>
      <c r="H168" s="338">
        <v>0</v>
      </c>
      <c r="I168" s="338">
        <v>0</v>
      </c>
      <c r="J168" s="338">
        <v>0</v>
      </c>
      <c r="K168" s="338">
        <v>0</v>
      </c>
      <c r="L168" s="338">
        <v>0</v>
      </c>
      <c r="M168" s="338">
        <v>0</v>
      </c>
      <c r="N168" s="338">
        <v>0</v>
      </c>
      <c r="O168" s="338">
        <v>0</v>
      </c>
      <c r="P168" s="338">
        <v>0</v>
      </c>
      <c r="Q168" s="338">
        <f t="shared" ref="Q168:Q176" si="89">SUM(E168:P168)</f>
        <v>0</v>
      </c>
      <c r="R168" s="348">
        <f t="shared" si="75"/>
        <v>0</v>
      </c>
      <c r="S168" s="92"/>
      <c r="T168" s="253">
        <f>SUM(O168-R168)</f>
        <v>0</v>
      </c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</row>
    <row r="169" spans="1:34" x14ac:dyDescent="0.25">
      <c r="A169" s="17" t="s">
        <v>105</v>
      </c>
      <c r="B169" s="107" t="s">
        <v>377</v>
      </c>
      <c r="C169" s="18" t="s">
        <v>378</v>
      </c>
      <c r="D169" s="400">
        <f>SUM(BEVÉTELEK!G39)</f>
        <v>35268151</v>
      </c>
      <c r="E169" s="338">
        <f>SUM($D$169/12)</f>
        <v>2939012.5833333335</v>
      </c>
      <c r="F169" s="338">
        <f t="shared" ref="F169:P169" si="90">SUM($D$169/12)</f>
        <v>2939012.5833333335</v>
      </c>
      <c r="G169" s="338">
        <f t="shared" si="90"/>
        <v>2939012.5833333335</v>
      </c>
      <c r="H169" s="338">
        <f t="shared" si="90"/>
        <v>2939012.5833333335</v>
      </c>
      <c r="I169" s="338">
        <f t="shared" si="90"/>
        <v>2939012.5833333335</v>
      </c>
      <c r="J169" s="338">
        <f t="shared" si="90"/>
        <v>2939012.5833333335</v>
      </c>
      <c r="K169" s="338">
        <f t="shared" si="90"/>
        <v>2939012.5833333335</v>
      </c>
      <c r="L169" s="338">
        <f t="shared" si="90"/>
        <v>2939012.5833333335</v>
      </c>
      <c r="M169" s="338">
        <f t="shared" si="90"/>
        <v>2939012.5833333335</v>
      </c>
      <c r="N169" s="338">
        <f t="shared" si="90"/>
        <v>2939012.5833333335</v>
      </c>
      <c r="O169" s="338">
        <f t="shared" si="90"/>
        <v>2939012.5833333335</v>
      </c>
      <c r="P169" s="338">
        <f t="shared" si="90"/>
        <v>2939012.5833333335</v>
      </c>
      <c r="Q169" s="338">
        <f t="shared" si="89"/>
        <v>35268150.999999993</v>
      </c>
      <c r="R169" s="348">
        <f t="shared" si="75"/>
        <v>-7.4505805969238281E-9</v>
      </c>
      <c r="S169" s="92"/>
      <c r="T169" s="254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</row>
    <row r="170" spans="1:34" x14ac:dyDescent="0.25">
      <c r="A170" s="17" t="s">
        <v>108</v>
      </c>
      <c r="B170" s="107" t="s">
        <v>379</v>
      </c>
      <c r="C170" s="18" t="s">
        <v>380</v>
      </c>
      <c r="D170" s="400">
        <f>SUM(BEVÉTELEK!G40)</f>
        <v>0</v>
      </c>
      <c r="E170" s="338">
        <f>SUM($D$170/12)</f>
        <v>0</v>
      </c>
      <c r="F170" s="338">
        <f t="shared" ref="F170:P170" si="91">SUM($D$170/12)</f>
        <v>0</v>
      </c>
      <c r="G170" s="338">
        <f t="shared" si="91"/>
        <v>0</v>
      </c>
      <c r="H170" s="338">
        <f t="shared" si="91"/>
        <v>0</v>
      </c>
      <c r="I170" s="338">
        <f t="shared" si="91"/>
        <v>0</v>
      </c>
      <c r="J170" s="338">
        <f t="shared" si="91"/>
        <v>0</v>
      </c>
      <c r="K170" s="338">
        <f t="shared" si="91"/>
        <v>0</v>
      </c>
      <c r="L170" s="338">
        <f t="shared" si="91"/>
        <v>0</v>
      </c>
      <c r="M170" s="338">
        <f t="shared" si="91"/>
        <v>0</v>
      </c>
      <c r="N170" s="338">
        <f t="shared" si="91"/>
        <v>0</v>
      </c>
      <c r="O170" s="338">
        <f t="shared" si="91"/>
        <v>0</v>
      </c>
      <c r="P170" s="338">
        <f t="shared" si="91"/>
        <v>0</v>
      </c>
      <c r="Q170" s="338">
        <f t="shared" si="89"/>
        <v>0</v>
      </c>
      <c r="R170" s="348">
        <f t="shared" si="75"/>
        <v>0</v>
      </c>
      <c r="S170" s="92"/>
      <c r="T170" s="254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</row>
    <row r="171" spans="1:34" x14ac:dyDescent="0.25">
      <c r="A171" s="17" t="s">
        <v>111</v>
      </c>
      <c r="B171" s="107" t="s">
        <v>381</v>
      </c>
      <c r="C171" s="18" t="s">
        <v>382</v>
      </c>
      <c r="D171" s="400">
        <f>SUM(BEVÉTELEK!G41)</f>
        <v>50000000</v>
      </c>
      <c r="E171" s="338">
        <v>0</v>
      </c>
      <c r="F171" s="338">
        <v>0</v>
      </c>
      <c r="G171" s="338">
        <v>0</v>
      </c>
      <c r="H171" s="338">
        <v>0</v>
      </c>
      <c r="I171" s="338">
        <v>0</v>
      </c>
      <c r="J171" s="338">
        <v>1499999</v>
      </c>
      <c r="K171" s="338">
        <v>14166667</v>
      </c>
      <c r="L171" s="338">
        <v>20166667</v>
      </c>
      <c r="M171" s="338">
        <v>14166667</v>
      </c>
      <c r="N171" s="338">
        <v>0</v>
      </c>
      <c r="O171" s="338">
        <v>0</v>
      </c>
      <c r="P171" s="338">
        <v>0</v>
      </c>
      <c r="Q171" s="338">
        <f t="shared" si="89"/>
        <v>50000000</v>
      </c>
      <c r="R171" s="348">
        <f t="shared" si="75"/>
        <v>0</v>
      </c>
      <c r="S171" s="92"/>
      <c r="T171" s="254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</row>
    <row r="172" spans="1:34" x14ac:dyDescent="0.25">
      <c r="A172" s="17" t="s">
        <v>114</v>
      </c>
      <c r="B172" s="107" t="s">
        <v>383</v>
      </c>
      <c r="C172" s="18" t="s">
        <v>384</v>
      </c>
      <c r="D172" s="400">
        <f>SUM(BEVÉTELEK!G42)</f>
        <v>2460886</v>
      </c>
      <c r="E172" s="338">
        <f>SUM($D$172/12)</f>
        <v>205073.83333333334</v>
      </c>
      <c r="F172" s="338">
        <f t="shared" ref="F172:P172" si="92">SUM($D$172/12)</f>
        <v>205073.83333333334</v>
      </c>
      <c r="G172" s="338">
        <f t="shared" si="92"/>
        <v>205073.83333333334</v>
      </c>
      <c r="H172" s="338">
        <f t="shared" si="92"/>
        <v>205073.83333333334</v>
      </c>
      <c r="I172" s="338">
        <f t="shared" si="92"/>
        <v>205073.83333333334</v>
      </c>
      <c r="J172" s="338">
        <f t="shared" si="92"/>
        <v>205073.83333333334</v>
      </c>
      <c r="K172" s="338">
        <f t="shared" si="92"/>
        <v>205073.83333333334</v>
      </c>
      <c r="L172" s="338">
        <f t="shared" si="92"/>
        <v>205073.83333333334</v>
      </c>
      <c r="M172" s="338">
        <f t="shared" si="92"/>
        <v>205073.83333333334</v>
      </c>
      <c r="N172" s="338">
        <f t="shared" si="92"/>
        <v>205073.83333333334</v>
      </c>
      <c r="O172" s="338">
        <f t="shared" si="92"/>
        <v>205073.83333333334</v>
      </c>
      <c r="P172" s="338">
        <f t="shared" si="92"/>
        <v>205073.83333333334</v>
      </c>
      <c r="Q172" s="338">
        <f t="shared" si="89"/>
        <v>2460886</v>
      </c>
      <c r="R172" s="348">
        <f t="shared" si="75"/>
        <v>0</v>
      </c>
      <c r="S172" s="92"/>
      <c r="T172" s="254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</row>
    <row r="173" spans="1:34" x14ac:dyDescent="0.25">
      <c r="A173" s="17" t="s">
        <v>117</v>
      </c>
      <c r="B173" s="107" t="s">
        <v>385</v>
      </c>
      <c r="C173" s="18" t="s">
        <v>386</v>
      </c>
      <c r="D173" s="400">
        <f>SUM(BEVÉTELEK!G43)</f>
        <v>9446345</v>
      </c>
      <c r="E173" s="338">
        <f>SUM($D$173/12)</f>
        <v>787195.41666666663</v>
      </c>
      <c r="F173" s="338">
        <f t="shared" ref="F173:P173" si="93">SUM($D$173/12)</f>
        <v>787195.41666666663</v>
      </c>
      <c r="G173" s="338">
        <f t="shared" si="93"/>
        <v>787195.41666666663</v>
      </c>
      <c r="H173" s="338">
        <f t="shared" si="93"/>
        <v>787195.41666666663</v>
      </c>
      <c r="I173" s="338">
        <f t="shared" si="93"/>
        <v>787195.41666666663</v>
      </c>
      <c r="J173" s="338">
        <f t="shared" si="93"/>
        <v>787195.41666666663</v>
      </c>
      <c r="K173" s="338">
        <f t="shared" si="93"/>
        <v>787195.41666666663</v>
      </c>
      <c r="L173" s="338">
        <f t="shared" si="93"/>
        <v>787195.41666666663</v>
      </c>
      <c r="M173" s="338">
        <f t="shared" si="93"/>
        <v>787195.41666666663</v>
      </c>
      <c r="N173" s="338">
        <f t="shared" si="93"/>
        <v>787195.41666666663</v>
      </c>
      <c r="O173" s="338">
        <f t="shared" si="93"/>
        <v>787195.41666666663</v>
      </c>
      <c r="P173" s="338">
        <f t="shared" si="93"/>
        <v>787195.41666666663</v>
      </c>
      <c r="Q173" s="338">
        <f t="shared" si="89"/>
        <v>9446345</v>
      </c>
      <c r="R173" s="348">
        <f t="shared" si="75"/>
        <v>0</v>
      </c>
      <c r="S173" s="92"/>
      <c r="T173" s="254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</row>
    <row r="174" spans="1:34" x14ac:dyDescent="0.25">
      <c r="A174" s="17" t="s">
        <v>120</v>
      </c>
      <c r="B174" s="107" t="s">
        <v>387</v>
      </c>
      <c r="C174" s="18" t="s">
        <v>388</v>
      </c>
      <c r="D174" s="400">
        <f>SUM(BEVÉTELEK!G44)</f>
        <v>0</v>
      </c>
      <c r="E174" s="338">
        <f>SUM($D$174/12)</f>
        <v>0</v>
      </c>
      <c r="F174" s="338">
        <f t="shared" ref="F174:P174" si="94">SUM($D$174/12)</f>
        <v>0</v>
      </c>
      <c r="G174" s="338">
        <f t="shared" si="94"/>
        <v>0</v>
      </c>
      <c r="H174" s="338">
        <f t="shared" si="94"/>
        <v>0</v>
      </c>
      <c r="I174" s="338">
        <f t="shared" si="94"/>
        <v>0</v>
      </c>
      <c r="J174" s="338">
        <f t="shared" si="94"/>
        <v>0</v>
      </c>
      <c r="K174" s="338">
        <f t="shared" si="94"/>
        <v>0</v>
      </c>
      <c r="L174" s="338">
        <f t="shared" si="94"/>
        <v>0</v>
      </c>
      <c r="M174" s="338">
        <f t="shared" si="94"/>
        <v>0</v>
      </c>
      <c r="N174" s="338">
        <f t="shared" si="94"/>
        <v>0</v>
      </c>
      <c r="O174" s="338">
        <f t="shared" si="94"/>
        <v>0</v>
      </c>
      <c r="P174" s="338">
        <f t="shared" si="94"/>
        <v>0</v>
      </c>
      <c r="Q174" s="338">
        <f t="shared" si="89"/>
        <v>0</v>
      </c>
      <c r="R174" s="348">
        <f t="shared" si="75"/>
        <v>0</v>
      </c>
      <c r="S174" s="92"/>
      <c r="T174" s="254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</row>
    <row r="175" spans="1:34" x14ac:dyDescent="0.25">
      <c r="A175" s="17" t="s">
        <v>123</v>
      </c>
      <c r="B175" s="107" t="s">
        <v>389</v>
      </c>
      <c r="C175" s="18" t="s">
        <v>390</v>
      </c>
      <c r="D175" s="400">
        <f>SUM(BEVÉTELEK!G45)</f>
        <v>0</v>
      </c>
      <c r="E175" s="338">
        <f>SUM($D$175/12)</f>
        <v>0</v>
      </c>
      <c r="F175" s="338">
        <f t="shared" ref="F175:P175" si="95">SUM($D$175/12)</f>
        <v>0</v>
      </c>
      <c r="G175" s="338">
        <f t="shared" si="95"/>
        <v>0</v>
      </c>
      <c r="H175" s="338">
        <f t="shared" si="95"/>
        <v>0</v>
      </c>
      <c r="I175" s="338">
        <f t="shared" si="95"/>
        <v>0</v>
      </c>
      <c r="J175" s="338">
        <f t="shared" si="95"/>
        <v>0</v>
      </c>
      <c r="K175" s="338">
        <f t="shared" si="95"/>
        <v>0</v>
      </c>
      <c r="L175" s="338">
        <f t="shared" si="95"/>
        <v>0</v>
      </c>
      <c r="M175" s="338">
        <f t="shared" si="95"/>
        <v>0</v>
      </c>
      <c r="N175" s="338">
        <f t="shared" si="95"/>
        <v>0</v>
      </c>
      <c r="O175" s="338">
        <f t="shared" si="95"/>
        <v>0</v>
      </c>
      <c r="P175" s="338">
        <f t="shared" si="95"/>
        <v>0</v>
      </c>
      <c r="Q175" s="338">
        <f t="shared" si="89"/>
        <v>0</v>
      </c>
      <c r="R175" s="348">
        <f t="shared" si="75"/>
        <v>0</v>
      </c>
      <c r="S175" s="92"/>
      <c r="T175" s="254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</row>
    <row r="176" spans="1:34" x14ac:dyDescent="0.25">
      <c r="A176" s="17">
        <v>42</v>
      </c>
      <c r="B176" s="107" t="s">
        <v>391</v>
      </c>
      <c r="C176" s="18" t="s">
        <v>392</v>
      </c>
      <c r="D176" s="400">
        <f>SUM(BEVÉTELEK!G46)</f>
        <v>0</v>
      </c>
      <c r="E176" s="338">
        <f>SUM($D$176/12)</f>
        <v>0</v>
      </c>
      <c r="F176" s="338">
        <f t="shared" ref="F176:P176" si="96">SUM($D$176/12)</f>
        <v>0</v>
      </c>
      <c r="G176" s="338">
        <f t="shared" si="96"/>
        <v>0</v>
      </c>
      <c r="H176" s="338">
        <f t="shared" si="96"/>
        <v>0</v>
      </c>
      <c r="I176" s="338">
        <f t="shared" si="96"/>
        <v>0</v>
      </c>
      <c r="J176" s="338">
        <f t="shared" si="96"/>
        <v>0</v>
      </c>
      <c r="K176" s="338">
        <f t="shared" si="96"/>
        <v>0</v>
      </c>
      <c r="L176" s="338">
        <f t="shared" si="96"/>
        <v>0</v>
      </c>
      <c r="M176" s="338">
        <f t="shared" si="96"/>
        <v>0</v>
      </c>
      <c r="N176" s="338">
        <f t="shared" si="96"/>
        <v>0</v>
      </c>
      <c r="O176" s="338">
        <f t="shared" si="96"/>
        <v>0</v>
      </c>
      <c r="P176" s="338">
        <f t="shared" si="96"/>
        <v>0</v>
      </c>
      <c r="Q176" s="338">
        <f t="shared" si="89"/>
        <v>0</v>
      </c>
      <c r="R176" s="348">
        <f t="shared" si="75"/>
        <v>0</v>
      </c>
      <c r="S176" s="92"/>
      <c r="T176" s="254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</row>
    <row r="177" spans="1:34" x14ac:dyDescent="0.25">
      <c r="A177" s="17">
        <v>43</v>
      </c>
      <c r="B177" s="106" t="s">
        <v>393</v>
      </c>
      <c r="C177" s="20" t="s">
        <v>394</v>
      </c>
      <c r="D177" s="356">
        <f>SUM(D175:D176)</f>
        <v>0</v>
      </c>
      <c r="E177" s="339">
        <f>SUM(E175:E176)</f>
        <v>0</v>
      </c>
      <c r="F177" s="339">
        <f>SUM(F175:F176)</f>
        <v>0</v>
      </c>
      <c r="G177" s="339">
        <f>SUM(G175:G176)</f>
        <v>0</v>
      </c>
      <c r="H177" s="339">
        <f t="shared" ref="H177:P177" si="97">SUM(H175:H176)</f>
        <v>0</v>
      </c>
      <c r="I177" s="339">
        <f t="shared" si="97"/>
        <v>0</v>
      </c>
      <c r="J177" s="339">
        <f t="shared" si="97"/>
        <v>0</v>
      </c>
      <c r="K177" s="339">
        <f t="shared" si="97"/>
        <v>0</v>
      </c>
      <c r="L177" s="339">
        <f t="shared" si="97"/>
        <v>0</v>
      </c>
      <c r="M177" s="339">
        <f t="shared" si="97"/>
        <v>0</v>
      </c>
      <c r="N177" s="339">
        <f t="shared" si="97"/>
        <v>0</v>
      </c>
      <c r="O177" s="339">
        <f t="shared" si="97"/>
        <v>0</v>
      </c>
      <c r="P177" s="339">
        <f t="shared" si="97"/>
        <v>0</v>
      </c>
      <c r="Q177" s="356">
        <f>SUM(Q175:Q176)</f>
        <v>0</v>
      </c>
      <c r="R177" s="348">
        <f t="shared" si="75"/>
        <v>0</v>
      </c>
      <c r="S177" s="92"/>
      <c r="T177" s="254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</row>
    <row r="178" spans="1:34" x14ac:dyDescent="0.25">
      <c r="A178" s="17">
        <v>44</v>
      </c>
      <c r="B178" s="107" t="s">
        <v>395</v>
      </c>
      <c r="C178" s="18" t="s">
        <v>396</v>
      </c>
      <c r="D178" s="400">
        <f>SUM(BEVÉTELEK!G48)</f>
        <v>0</v>
      </c>
      <c r="E178" s="338">
        <f>SUM(D178/12)</f>
        <v>0</v>
      </c>
      <c r="F178" s="338">
        <v>0</v>
      </c>
      <c r="G178" s="338">
        <v>0</v>
      </c>
      <c r="H178" s="338">
        <v>0</v>
      </c>
      <c r="I178" s="338">
        <v>0</v>
      </c>
      <c r="J178" s="338">
        <v>0</v>
      </c>
      <c r="K178" s="338">
        <v>0</v>
      </c>
      <c r="L178" s="338">
        <v>0</v>
      </c>
      <c r="M178" s="338">
        <v>0</v>
      </c>
      <c r="N178" s="338">
        <v>0</v>
      </c>
      <c r="O178" s="338">
        <v>0</v>
      </c>
      <c r="P178" s="338">
        <v>0</v>
      </c>
      <c r="Q178" s="338">
        <f>SUM(E178:P178)</f>
        <v>0</v>
      </c>
      <c r="R178" s="348">
        <f t="shared" si="75"/>
        <v>0</v>
      </c>
      <c r="S178" s="92"/>
      <c r="T178" s="254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</row>
    <row r="179" spans="1:34" x14ac:dyDescent="0.25">
      <c r="A179" s="17">
        <v>45</v>
      </c>
      <c r="B179" s="107" t="s">
        <v>397</v>
      </c>
      <c r="C179" s="18" t="s">
        <v>398</v>
      </c>
      <c r="D179" s="400">
        <f>SUM(BEVÉTELEK!G49)</f>
        <v>0</v>
      </c>
      <c r="E179" s="338">
        <f>SUM(D179/12)</f>
        <v>0</v>
      </c>
      <c r="F179" s="338">
        <v>0</v>
      </c>
      <c r="G179" s="338">
        <v>0</v>
      </c>
      <c r="H179" s="338">
        <v>0</v>
      </c>
      <c r="I179" s="338">
        <v>0</v>
      </c>
      <c r="J179" s="338">
        <v>0</v>
      </c>
      <c r="K179" s="338">
        <v>0</v>
      </c>
      <c r="L179" s="338">
        <v>0</v>
      </c>
      <c r="M179" s="338">
        <v>0</v>
      </c>
      <c r="N179" s="338">
        <v>0</v>
      </c>
      <c r="O179" s="338">
        <v>0</v>
      </c>
      <c r="P179" s="338">
        <v>0</v>
      </c>
      <c r="Q179" s="338">
        <f>SUM(E179:P179)</f>
        <v>0</v>
      </c>
      <c r="R179" s="348">
        <f t="shared" si="75"/>
        <v>0</v>
      </c>
      <c r="S179" s="92"/>
      <c r="T179" s="254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</row>
    <row r="180" spans="1:34" x14ac:dyDescent="0.25">
      <c r="A180" s="17" t="s">
        <v>138</v>
      </c>
      <c r="B180" s="106" t="s">
        <v>399</v>
      </c>
      <c r="C180" s="20" t="s">
        <v>400</v>
      </c>
      <c r="D180" s="356">
        <f>SUM(D178:D179)</f>
        <v>0</v>
      </c>
      <c r="E180" s="339">
        <f>SUM(E178:E179)</f>
        <v>0</v>
      </c>
      <c r="F180" s="339">
        <f>SUM(F178:F179)</f>
        <v>0</v>
      </c>
      <c r="G180" s="339">
        <f>SUM(G178:G179)</f>
        <v>0</v>
      </c>
      <c r="H180" s="339">
        <f t="shared" ref="H180:P180" si="98">SUM(H178:H179)</f>
        <v>0</v>
      </c>
      <c r="I180" s="339">
        <f t="shared" si="98"/>
        <v>0</v>
      </c>
      <c r="J180" s="339">
        <f t="shared" si="98"/>
        <v>0</v>
      </c>
      <c r="K180" s="339">
        <f t="shared" si="98"/>
        <v>0</v>
      </c>
      <c r="L180" s="339">
        <f t="shared" si="98"/>
        <v>0</v>
      </c>
      <c r="M180" s="339">
        <f t="shared" si="98"/>
        <v>0</v>
      </c>
      <c r="N180" s="339">
        <f t="shared" si="98"/>
        <v>0</v>
      </c>
      <c r="O180" s="339">
        <f t="shared" si="98"/>
        <v>0</v>
      </c>
      <c r="P180" s="339">
        <f t="shared" si="98"/>
        <v>0</v>
      </c>
      <c r="Q180" s="356">
        <f>SUM(Q178:Q179)</f>
        <v>0</v>
      </c>
      <c r="R180" s="348">
        <f t="shared" si="75"/>
        <v>0</v>
      </c>
      <c r="S180" s="92"/>
      <c r="T180" s="254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</row>
    <row r="181" spans="1:34" x14ac:dyDescent="0.25">
      <c r="A181" s="17" t="s">
        <v>141</v>
      </c>
      <c r="B181" s="107" t="s">
        <v>401</v>
      </c>
      <c r="C181" s="18" t="s">
        <v>402</v>
      </c>
      <c r="D181" s="400">
        <f>SUM(BEVÉTELEK!G51)</f>
        <v>0</v>
      </c>
      <c r="E181" s="338">
        <f>SUM(D181/12)</f>
        <v>0</v>
      </c>
      <c r="F181" s="338">
        <v>0</v>
      </c>
      <c r="G181" s="338" t="s">
        <v>806</v>
      </c>
      <c r="H181" s="338">
        <v>0</v>
      </c>
      <c r="I181" s="338">
        <v>0</v>
      </c>
      <c r="J181" s="338">
        <v>0</v>
      </c>
      <c r="K181" s="338">
        <v>0</v>
      </c>
      <c r="L181" s="338">
        <v>0</v>
      </c>
      <c r="M181" s="338" t="s">
        <v>806</v>
      </c>
      <c r="N181" s="338">
        <v>0</v>
      </c>
      <c r="O181" s="338">
        <v>0</v>
      </c>
      <c r="P181" s="338">
        <v>0</v>
      </c>
      <c r="Q181" s="338">
        <f>SUM(E181:P181)</f>
        <v>0</v>
      </c>
      <c r="R181" s="348">
        <f t="shared" si="75"/>
        <v>0</v>
      </c>
      <c r="S181" s="92"/>
      <c r="T181" s="254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</row>
    <row r="182" spans="1:34" x14ac:dyDescent="0.25">
      <c r="A182" s="17" t="s">
        <v>144</v>
      </c>
      <c r="B182" s="107" t="s">
        <v>403</v>
      </c>
      <c r="C182" s="18" t="s">
        <v>404</v>
      </c>
      <c r="D182" s="400">
        <f>SUM(BEVÉTELEK!G52)</f>
        <v>800000</v>
      </c>
      <c r="E182" s="338">
        <f>SUM($D$182/12)</f>
        <v>66666.666666666672</v>
      </c>
      <c r="F182" s="338">
        <f t="shared" ref="F182:P182" si="99">SUM($D$182/12)</f>
        <v>66666.666666666672</v>
      </c>
      <c r="G182" s="338">
        <f t="shared" si="99"/>
        <v>66666.666666666672</v>
      </c>
      <c r="H182" s="338">
        <f t="shared" si="99"/>
        <v>66666.666666666672</v>
      </c>
      <c r="I182" s="338">
        <f t="shared" si="99"/>
        <v>66666.666666666672</v>
      </c>
      <c r="J182" s="338">
        <f t="shared" si="99"/>
        <v>66666.666666666672</v>
      </c>
      <c r="K182" s="338">
        <f t="shared" si="99"/>
        <v>66666.666666666672</v>
      </c>
      <c r="L182" s="338">
        <f t="shared" si="99"/>
        <v>66666.666666666672</v>
      </c>
      <c r="M182" s="338">
        <f t="shared" si="99"/>
        <v>66666.666666666672</v>
      </c>
      <c r="N182" s="338">
        <f t="shared" si="99"/>
        <v>66666.666666666672</v>
      </c>
      <c r="O182" s="338">
        <f t="shared" si="99"/>
        <v>66666.666666666672</v>
      </c>
      <c r="P182" s="338">
        <f t="shared" si="99"/>
        <v>66666.666666666672</v>
      </c>
      <c r="Q182" s="338">
        <f>SUM(E182:P182)</f>
        <v>799999.99999999988</v>
      </c>
      <c r="R182" s="348">
        <f t="shared" si="75"/>
        <v>-1.1641532182693481E-10</v>
      </c>
      <c r="S182" s="92"/>
      <c r="T182" s="254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</row>
    <row r="183" spans="1:34" x14ac:dyDescent="0.25">
      <c r="A183" s="22" t="s">
        <v>147</v>
      </c>
      <c r="B183" s="444" t="s">
        <v>405</v>
      </c>
      <c r="C183" s="20" t="s">
        <v>406</v>
      </c>
      <c r="D183" s="356">
        <f>SUM(D168+D169+D170+D171+D172+D173+D174+D177+D180+D181+D182)</f>
        <v>97975382</v>
      </c>
      <c r="E183" s="339">
        <f>SUM(E168+E169+E170+E171+E172+E173+E174+E177+E180+E181+E182)</f>
        <v>3997948.5</v>
      </c>
      <c r="F183" s="339">
        <f>SUM(F168+F169+F170+F171+F172+F173+F174+F177+F180+F181+F182)</f>
        <v>3997948.5</v>
      </c>
      <c r="G183" s="339">
        <f>SUM(G168:G176,G178:G179,G181)</f>
        <v>3931281.8333333335</v>
      </c>
      <c r="H183" s="339">
        <f t="shared" ref="H183:M183" si="100">SUM(H168:H176,H178:H179,H181)</f>
        <v>3931281.8333333335</v>
      </c>
      <c r="I183" s="339">
        <f t="shared" si="100"/>
        <v>3931281.8333333335</v>
      </c>
      <c r="J183" s="339">
        <f t="shared" si="100"/>
        <v>5431280.833333334</v>
      </c>
      <c r="K183" s="339">
        <f t="shared" si="100"/>
        <v>18097948.833333332</v>
      </c>
      <c r="L183" s="339">
        <f t="shared" si="100"/>
        <v>24097948.833333332</v>
      </c>
      <c r="M183" s="339">
        <f t="shared" si="100"/>
        <v>18097948.833333332</v>
      </c>
      <c r="N183" s="339">
        <f>SUM(N168+N169+N170+N171+N172+N173+N174+N177+N180+N181+N182)</f>
        <v>3997948.5</v>
      </c>
      <c r="O183" s="339">
        <f>SUM(O168+O169+O170+O171+O172+O173+O174+O177+O180+O181+O182)</f>
        <v>3997948.5</v>
      </c>
      <c r="P183" s="339">
        <f>SUM(P168+P169+P170+P171+P172+P173+P174+P177+P180+P181+P182)</f>
        <v>3997948.5</v>
      </c>
      <c r="Q183" s="356">
        <f>SUM(Q168+Q169+Q170+Q171+Q172+Q173+Q174+Q177+Q180+Q181+Q182)</f>
        <v>97975382</v>
      </c>
      <c r="R183" s="348">
        <f t="shared" si="75"/>
        <v>0</v>
      </c>
      <c r="S183" s="92"/>
      <c r="T183" s="254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</row>
    <row r="184" spans="1:34" x14ac:dyDescent="0.25">
      <c r="A184" s="17" t="s">
        <v>150</v>
      </c>
      <c r="B184" s="107" t="s">
        <v>407</v>
      </c>
      <c r="C184" s="18" t="s">
        <v>408</v>
      </c>
      <c r="D184" s="400">
        <f>SUM(BEVÉTELEK!G54)</f>
        <v>0</v>
      </c>
      <c r="E184" s="338">
        <f>SUM(D184/12)</f>
        <v>0</v>
      </c>
      <c r="F184" s="338">
        <v>0</v>
      </c>
      <c r="G184" s="338">
        <v>0</v>
      </c>
      <c r="H184" s="338">
        <v>0</v>
      </c>
      <c r="I184" s="338">
        <v>0</v>
      </c>
      <c r="J184" s="338">
        <v>0</v>
      </c>
      <c r="K184" s="338">
        <v>0</v>
      </c>
      <c r="L184" s="338">
        <v>0</v>
      </c>
      <c r="M184" s="338">
        <v>0</v>
      </c>
      <c r="N184" s="338">
        <v>0</v>
      </c>
      <c r="O184" s="338">
        <v>0</v>
      </c>
      <c r="P184" s="338">
        <v>0</v>
      </c>
      <c r="Q184" s="338">
        <f>SUM(E184:P184)</f>
        <v>0</v>
      </c>
      <c r="R184" s="348">
        <f t="shared" si="75"/>
        <v>0</v>
      </c>
      <c r="S184" s="92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</row>
    <row r="185" spans="1:34" x14ac:dyDescent="0.25">
      <c r="A185" s="17" t="s">
        <v>153</v>
      </c>
      <c r="B185" s="107" t="s">
        <v>409</v>
      </c>
      <c r="C185" s="18" t="s">
        <v>410</v>
      </c>
      <c r="D185" s="400">
        <f>SUM(BEVÉTELEK!G55)</f>
        <v>0</v>
      </c>
      <c r="E185" s="338">
        <f>SUM($D$185/12)</f>
        <v>0</v>
      </c>
      <c r="F185" s="338">
        <f t="shared" ref="F185:P185" si="101">SUM($D$185/12)</f>
        <v>0</v>
      </c>
      <c r="G185" s="338">
        <f t="shared" si="101"/>
        <v>0</v>
      </c>
      <c r="H185" s="338">
        <f t="shared" si="101"/>
        <v>0</v>
      </c>
      <c r="I185" s="338">
        <f t="shared" si="101"/>
        <v>0</v>
      </c>
      <c r="J185" s="338">
        <f t="shared" si="101"/>
        <v>0</v>
      </c>
      <c r="K185" s="338">
        <f t="shared" si="101"/>
        <v>0</v>
      </c>
      <c r="L185" s="338">
        <f t="shared" si="101"/>
        <v>0</v>
      </c>
      <c r="M185" s="338">
        <f t="shared" si="101"/>
        <v>0</v>
      </c>
      <c r="N185" s="338">
        <f t="shared" si="101"/>
        <v>0</v>
      </c>
      <c r="O185" s="338">
        <f t="shared" si="101"/>
        <v>0</v>
      </c>
      <c r="P185" s="338">
        <f t="shared" si="101"/>
        <v>0</v>
      </c>
      <c r="Q185" s="338">
        <f>SUM(E185:P185)</f>
        <v>0</v>
      </c>
      <c r="R185" s="348">
        <f t="shared" si="75"/>
        <v>0</v>
      </c>
      <c r="S185" s="92"/>
      <c r="T185" s="120"/>
      <c r="U185" s="120"/>
      <c r="V185" s="120"/>
      <c r="W185" s="120"/>
      <c r="X185" s="120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</row>
    <row r="186" spans="1:34" x14ac:dyDescent="0.25">
      <c r="A186" s="17" t="s">
        <v>156</v>
      </c>
      <c r="B186" s="107" t="s">
        <v>411</v>
      </c>
      <c r="C186" s="18" t="s">
        <v>412</v>
      </c>
      <c r="D186" s="400">
        <f>SUM(BEVÉTELEK!G56)</f>
        <v>0</v>
      </c>
      <c r="E186" s="338">
        <v>0</v>
      </c>
      <c r="F186" s="338">
        <v>0</v>
      </c>
      <c r="G186" s="338">
        <v>0</v>
      </c>
      <c r="H186" s="338">
        <v>0</v>
      </c>
      <c r="I186" s="338">
        <v>0</v>
      </c>
      <c r="J186" s="338">
        <v>0</v>
      </c>
      <c r="K186" s="338">
        <v>0</v>
      </c>
      <c r="L186" s="338">
        <v>0</v>
      </c>
      <c r="M186" s="338">
        <v>0</v>
      </c>
      <c r="N186" s="338">
        <v>0</v>
      </c>
      <c r="O186" s="338">
        <v>0</v>
      </c>
      <c r="P186" s="338">
        <v>0</v>
      </c>
      <c r="Q186" s="338">
        <f>SUM(E186:P186)</f>
        <v>0</v>
      </c>
      <c r="R186" s="348">
        <f t="shared" si="75"/>
        <v>0</v>
      </c>
      <c r="S186" s="92"/>
      <c r="T186" s="120"/>
      <c r="U186" s="120"/>
      <c r="V186" s="120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</row>
    <row r="187" spans="1:34" x14ac:dyDescent="0.25">
      <c r="A187" s="17" t="s">
        <v>159</v>
      </c>
      <c r="B187" s="107" t="s">
        <v>413</v>
      </c>
      <c r="C187" s="18" t="s">
        <v>414</v>
      </c>
      <c r="D187" s="400">
        <f>SUM(BEVÉTELEK!G57)</f>
        <v>0</v>
      </c>
      <c r="E187" s="338">
        <f>SUM(D187/12)</f>
        <v>0</v>
      </c>
      <c r="F187" s="338">
        <v>0</v>
      </c>
      <c r="G187" s="338">
        <v>0</v>
      </c>
      <c r="H187" s="338">
        <v>0</v>
      </c>
      <c r="I187" s="338">
        <v>0</v>
      </c>
      <c r="J187" s="338">
        <v>0</v>
      </c>
      <c r="K187" s="338">
        <v>0</v>
      </c>
      <c r="L187" s="338">
        <v>0</v>
      </c>
      <c r="M187" s="338">
        <v>0</v>
      </c>
      <c r="N187" s="338">
        <v>0</v>
      </c>
      <c r="O187" s="338">
        <v>0</v>
      </c>
      <c r="P187" s="338">
        <v>0</v>
      </c>
      <c r="Q187" s="338">
        <f>SUM(E187:P187)</f>
        <v>0</v>
      </c>
      <c r="R187" s="348">
        <f t="shared" si="75"/>
        <v>0</v>
      </c>
      <c r="S187" s="92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</row>
    <row r="188" spans="1:34" x14ac:dyDescent="0.25">
      <c r="A188" s="17" t="s">
        <v>162</v>
      </c>
      <c r="B188" s="107" t="s">
        <v>415</v>
      </c>
      <c r="C188" s="18" t="s">
        <v>416</v>
      </c>
      <c r="D188" s="400">
        <f>SUM(BEVÉTELEK!G58)</f>
        <v>0</v>
      </c>
      <c r="E188" s="338">
        <f>SUM(D188/12)</f>
        <v>0</v>
      </c>
      <c r="F188" s="338">
        <v>0</v>
      </c>
      <c r="G188" s="338">
        <v>0</v>
      </c>
      <c r="H188" s="338">
        <v>0</v>
      </c>
      <c r="I188" s="338">
        <v>0</v>
      </c>
      <c r="J188" s="338">
        <v>0</v>
      </c>
      <c r="K188" s="338">
        <v>0</v>
      </c>
      <c r="L188" s="338">
        <v>0</v>
      </c>
      <c r="M188" s="338">
        <v>0</v>
      </c>
      <c r="N188" s="338">
        <v>0</v>
      </c>
      <c r="O188" s="338">
        <v>0</v>
      </c>
      <c r="P188" s="338">
        <v>0</v>
      </c>
      <c r="Q188" s="338">
        <f>SUM(E188:P188)</f>
        <v>0</v>
      </c>
      <c r="R188" s="348">
        <f t="shared" si="75"/>
        <v>0</v>
      </c>
      <c r="S188" s="92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</row>
    <row r="189" spans="1:34" x14ac:dyDescent="0.25">
      <c r="A189" s="22" t="s">
        <v>165</v>
      </c>
      <c r="B189" s="20" t="s">
        <v>417</v>
      </c>
      <c r="C189" s="20" t="s">
        <v>418</v>
      </c>
      <c r="D189" s="356">
        <f>SUM(D184:D188)</f>
        <v>0</v>
      </c>
      <c r="E189" s="339">
        <f>SUM(E184:E188)</f>
        <v>0</v>
      </c>
      <c r="F189" s="339">
        <f>SUM(F184:F188)</f>
        <v>0</v>
      </c>
      <c r="G189" s="339">
        <f>SUM(G184:G188)</f>
        <v>0</v>
      </c>
      <c r="H189" s="339">
        <f t="shared" ref="H189:P189" si="102">SUM(H184:H188)</f>
        <v>0</v>
      </c>
      <c r="I189" s="339">
        <f t="shared" si="102"/>
        <v>0</v>
      </c>
      <c r="J189" s="339">
        <f t="shared" si="102"/>
        <v>0</v>
      </c>
      <c r="K189" s="339">
        <f t="shared" si="102"/>
        <v>0</v>
      </c>
      <c r="L189" s="339">
        <f t="shared" si="102"/>
        <v>0</v>
      </c>
      <c r="M189" s="339">
        <f t="shared" si="102"/>
        <v>0</v>
      </c>
      <c r="N189" s="339">
        <f t="shared" si="102"/>
        <v>0</v>
      </c>
      <c r="O189" s="339">
        <f t="shared" si="102"/>
        <v>0</v>
      </c>
      <c r="P189" s="339">
        <f t="shared" si="102"/>
        <v>0</v>
      </c>
      <c r="Q189" s="356">
        <f>SUM(Q184:Q188)</f>
        <v>0</v>
      </c>
      <c r="R189" s="348">
        <f t="shared" si="75"/>
        <v>0</v>
      </c>
      <c r="S189" s="92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</row>
    <row r="190" spans="1:34" x14ac:dyDescent="0.25">
      <c r="A190" s="17" t="s">
        <v>419</v>
      </c>
      <c r="B190" s="107" t="s">
        <v>420</v>
      </c>
      <c r="C190" s="18" t="s">
        <v>421</v>
      </c>
      <c r="D190" s="400">
        <f>SUM(BEVÉTELEK!G60)</f>
        <v>0</v>
      </c>
      <c r="E190" s="338">
        <f>SUM(D190/12)</f>
        <v>0</v>
      </c>
      <c r="F190" s="338">
        <v>0</v>
      </c>
      <c r="G190" s="338">
        <v>0</v>
      </c>
      <c r="H190" s="338">
        <v>0</v>
      </c>
      <c r="I190" s="338">
        <v>0</v>
      </c>
      <c r="J190" s="338">
        <v>0</v>
      </c>
      <c r="K190" s="338">
        <v>0</v>
      </c>
      <c r="L190" s="338">
        <v>0</v>
      </c>
      <c r="M190" s="338">
        <v>0</v>
      </c>
      <c r="N190" s="338">
        <v>0</v>
      </c>
      <c r="O190" s="338">
        <v>0</v>
      </c>
      <c r="P190" s="338">
        <v>0</v>
      </c>
      <c r="Q190" s="338">
        <f>SUM(E190:P190)</f>
        <v>0</v>
      </c>
      <c r="R190" s="348">
        <f t="shared" si="75"/>
        <v>0</v>
      </c>
      <c r="S190" s="92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</row>
    <row r="191" spans="1:34" x14ac:dyDescent="0.25">
      <c r="A191" s="17" t="s">
        <v>422</v>
      </c>
      <c r="B191" s="107" t="s">
        <v>423</v>
      </c>
      <c r="C191" s="18" t="s">
        <v>424</v>
      </c>
      <c r="D191" s="400">
        <f>SUM(BEVÉTELEK!G61)</f>
        <v>0</v>
      </c>
      <c r="E191" s="338">
        <f>SUM(D191/12)</f>
        <v>0</v>
      </c>
      <c r="F191" s="338">
        <v>0</v>
      </c>
      <c r="G191" s="338">
        <v>0</v>
      </c>
      <c r="H191" s="338">
        <v>0</v>
      </c>
      <c r="I191" s="338">
        <v>0</v>
      </c>
      <c r="J191" s="338">
        <v>0</v>
      </c>
      <c r="K191" s="338">
        <v>0</v>
      </c>
      <c r="L191" s="338">
        <v>0</v>
      </c>
      <c r="M191" s="338">
        <v>0</v>
      </c>
      <c r="N191" s="338">
        <v>0</v>
      </c>
      <c r="O191" s="338">
        <v>0</v>
      </c>
      <c r="P191" s="338">
        <v>0</v>
      </c>
      <c r="Q191" s="338">
        <f>SUM(E191:P191)</f>
        <v>0</v>
      </c>
      <c r="R191" s="348">
        <f t="shared" si="75"/>
        <v>0</v>
      </c>
      <c r="S191" s="92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</row>
    <row r="192" spans="1:34" x14ac:dyDescent="0.25">
      <c r="A192" s="17" t="s">
        <v>425</v>
      </c>
      <c r="B192" s="107" t="s">
        <v>426</v>
      </c>
      <c r="C192" s="18" t="s">
        <v>427</v>
      </c>
      <c r="D192" s="400">
        <f>SUM(BEVÉTELEK!G62)</f>
        <v>0</v>
      </c>
      <c r="E192" s="338">
        <f>SUM($D$192/12)</f>
        <v>0</v>
      </c>
      <c r="F192" s="338">
        <v>0</v>
      </c>
      <c r="G192" s="338">
        <v>0</v>
      </c>
      <c r="H192" s="338">
        <v>0</v>
      </c>
      <c r="I192" s="338">
        <v>0</v>
      </c>
      <c r="J192" s="338">
        <v>0</v>
      </c>
      <c r="K192" s="338">
        <v>0</v>
      </c>
      <c r="L192" s="338">
        <v>0</v>
      </c>
      <c r="M192" s="338">
        <v>0</v>
      </c>
      <c r="N192" s="338">
        <v>0</v>
      </c>
      <c r="O192" s="338">
        <v>0</v>
      </c>
      <c r="P192" s="338">
        <v>0</v>
      </c>
      <c r="Q192" s="338">
        <f>SUM(E192:P192)</f>
        <v>0</v>
      </c>
      <c r="R192" s="348">
        <f t="shared" si="75"/>
        <v>0</v>
      </c>
      <c r="S192" s="92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</row>
    <row r="193" spans="1:34" x14ac:dyDescent="0.25">
      <c r="A193" s="17" t="s">
        <v>428</v>
      </c>
      <c r="B193" s="18" t="s">
        <v>429</v>
      </c>
      <c r="C193" s="18" t="s">
        <v>430</v>
      </c>
      <c r="D193" s="400">
        <f>SUM(BEVÉTELEK!G63)</f>
        <v>0</v>
      </c>
      <c r="E193" s="338">
        <f>SUM(D193/12)</f>
        <v>0</v>
      </c>
      <c r="F193" s="338">
        <v>0</v>
      </c>
      <c r="G193" s="338">
        <v>0</v>
      </c>
      <c r="H193" s="338">
        <v>0</v>
      </c>
      <c r="I193" s="338">
        <v>0</v>
      </c>
      <c r="J193" s="338">
        <v>0</v>
      </c>
      <c r="K193" s="338">
        <v>0</v>
      </c>
      <c r="L193" s="338">
        <v>0</v>
      </c>
      <c r="M193" s="338">
        <v>0</v>
      </c>
      <c r="N193" s="338">
        <v>0</v>
      </c>
      <c r="O193" s="338">
        <v>0</v>
      </c>
      <c r="P193" s="338">
        <v>0</v>
      </c>
      <c r="Q193" s="338">
        <f>SUM(E193:P193)</f>
        <v>0</v>
      </c>
      <c r="R193" s="348">
        <f t="shared" si="75"/>
        <v>0</v>
      </c>
      <c r="S193" s="92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</row>
    <row r="194" spans="1:34" x14ac:dyDescent="0.25">
      <c r="A194" s="17" t="s">
        <v>431</v>
      </c>
      <c r="B194" s="107" t="s">
        <v>432</v>
      </c>
      <c r="C194" s="18" t="s">
        <v>433</v>
      </c>
      <c r="D194" s="400">
        <f>SUM(BEVÉTELEK!G64)</f>
        <v>0</v>
      </c>
      <c r="E194" s="338">
        <f>SUM(D194/12)</f>
        <v>0</v>
      </c>
      <c r="F194" s="338">
        <v>0</v>
      </c>
      <c r="G194" s="338">
        <v>0</v>
      </c>
      <c r="H194" s="338">
        <v>0</v>
      </c>
      <c r="I194" s="338">
        <v>0</v>
      </c>
      <c r="J194" s="338">
        <v>0</v>
      </c>
      <c r="K194" s="338">
        <v>0</v>
      </c>
      <c r="L194" s="338">
        <v>0</v>
      </c>
      <c r="M194" s="338">
        <v>0</v>
      </c>
      <c r="N194" s="338">
        <v>0</v>
      </c>
      <c r="O194" s="338">
        <v>0</v>
      </c>
      <c r="P194" s="338">
        <v>0</v>
      </c>
      <c r="Q194" s="338">
        <f>SUM(E194:P194)</f>
        <v>0</v>
      </c>
      <c r="R194" s="348">
        <f t="shared" si="75"/>
        <v>0</v>
      </c>
      <c r="S194" s="92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</row>
    <row r="195" spans="1:34" x14ac:dyDescent="0.25">
      <c r="A195" s="22" t="s">
        <v>434</v>
      </c>
      <c r="B195" s="20" t="s">
        <v>435</v>
      </c>
      <c r="C195" s="20" t="s">
        <v>436</v>
      </c>
      <c r="D195" s="356">
        <f>SUM(D190:D194)</f>
        <v>0</v>
      </c>
      <c r="E195" s="339">
        <f>SUM(E190:E194)</f>
        <v>0</v>
      </c>
      <c r="F195" s="339">
        <f>SUM(F190:F194)</f>
        <v>0</v>
      </c>
      <c r="G195" s="339">
        <f>SUM(G190:G194)</f>
        <v>0</v>
      </c>
      <c r="H195" s="339">
        <f t="shared" ref="H195:P195" si="103">SUM(H190:H194)</f>
        <v>0</v>
      </c>
      <c r="I195" s="339">
        <f t="shared" si="103"/>
        <v>0</v>
      </c>
      <c r="J195" s="339">
        <f t="shared" si="103"/>
        <v>0</v>
      </c>
      <c r="K195" s="339">
        <f t="shared" si="103"/>
        <v>0</v>
      </c>
      <c r="L195" s="339">
        <f t="shared" si="103"/>
        <v>0</v>
      </c>
      <c r="M195" s="339">
        <f t="shared" si="103"/>
        <v>0</v>
      </c>
      <c r="N195" s="339">
        <f t="shared" si="103"/>
        <v>0</v>
      </c>
      <c r="O195" s="339">
        <f t="shared" si="103"/>
        <v>0</v>
      </c>
      <c r="P195" s="339">
        <f t="shared" si="103"/>
        <v>0</v>
      </c>
      <c r="Q195" s="356">
        <f>SUM(Q190:Q194)</f>
        <v>0</v>
      </c>
      <c r="R195" s="348">
        <f t="shared" si="75"/>
        <v>0</v>
      </c>
      <c r="S195" s="92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</row>
    <row r="196" spans="1:34" x14ac:dyDescent="0.25">
      <c r="A196" s="17" t="s">
        <v>437</v>
      </c>
      <c r="B196" s="107" t="s">
        <v>438</v>
      </c>
      <c r="C196" s="18" t="s">
        <v>439</v>
      </c>
      <c r="D196" s="400">
        <f>SUM(BEVÉTELEK!G66)</f>
        <v>0</v>
      </c>
      <c r="E196" s="338">
        <f>SUM(D196/12)</f>
        <v>0</v>
      </c>
      <c r="F196" s="338">
        <v>0</v>
      </c>
      <c r="G196" s="338">
        <v>0</v>
      </c>
      <c r="H196" s="338">
        <v>0</v>
      </c>
      <c r="I196" s="338">
        <v>0</v>
      </c>
      <c r="J196" s="338">
        <v>0</v>
      </c>
      <c r="K196" s="338">
        <v>0</v>
      </c>
      <c r="L196" s="338">
        <v>0</v>
      </c>
      <c r="M196" s="338">
        <v>0</v>
      </c>
      <c r="N196" s="338">
        <v>0</v>
      </c>
      <c r="O196" s="338">
        <v>0</v>
      </c>
      <c r="P196" s="338">
        <v>0</v>
      </c>
      <c r="Q196" s="338">
        <f>SUM(E196:P196)</f>
        <v>0</v>
      </c>
      <c r="R196" s="348">
        <f t="shared" si="75"/>
        <v>0</v>
      </c>
      <c r="S196" s="92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</row>
    <row r="197" spans="1:34" x14ac:dyDescent="0.25">
      <c r="A197" s="17" t="s">
        <v>440</v>
      </c>
      <c r="B197" s="18" t="s">
        <v>441</v>
      </c>
      <c r="C197" s="18" t="s">
        <v>442</v>
      </c>
      <c r="D197" s="400">
        <f>SUM(BEVÉTELEK!G67)</f>
        <v>0</v>
      </c>
      <c r="E197" s="338">
        <f>SUM(D197/12)</f>
        <v>0</v>
      </c>
      <c r="F197" s="338">
        <v>0</v>
      </c>
      <c r="G197" s="338">
        <v>0</v>
      </c>
      <c r="H197" s="338">
        <v>0</v>
      </c>
      <c r="I197" s="338">
        <v>0</v>
      </c>
      <c r="J197" s="338">
        <v>0</v>
      </c>
      <c r="K197" s="338">
        <v>0</v>
      </c>
      <c r="L197" s="338">
        <v>0</v>
      </c>
      <c r="M197" s="338">
        <v>0</v>
      </c>
      <c r="N197" s="338">
        <v>0</v>
      </c>
      <c r="O197" s="338">
        <v>0</v>
      </c>
      <c r="P197" s="338">
        <v>0</v>
      </c>
      <c r="Q197" s="338">
        <f>SUM(E197:P197)</f>
        <v>0</v>
      </c>
      <c r="R197" s="348">
        <f t="shared" si="75"/>
        <v>0</v>
      </c>
      <c r="S197" s="92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</row>
    <row r="198" spans="1:34" x14ac:dyDescent="0.25">
      <c r="A198" s="17" t="s">
        <v>443</v>
      </c>
      <c r="B198" s="18" t="s">
        <v>444</v>
      </c>
      <c r="C198" s="18" t="s">
        <v>445</v>
      </c>
      <c r="D198" s="400">
        <f>SUM(BEVÉTELEK!G68)</f>
        <v>0</v>
      </c>
      <c r="E198" s="338">
        <f>SUM(D198/12)</f>
        <v>0</v>
      </c>
      <c r="F198" s="338">
        <v>0</v>
      </c>
      <c r="G198" s="338">
        <v>0</v>
      </c>
      <c r="H198" s="338">
        <v>0</v>
      </c>
      <c r="I198" s="338">
        <v>0</v>
      </c>
      <c r="J198" s="338">
        <v>0</v>
      </c>
      <c r="K198" s="338">
        <v>0</v>
      </c>
      <c r="L198" s="338">
        <v>0</v>
      </c>
      <c r="M198" s="338">
        <v>0</v>
      </c>
      <c r="N198" s="338">
        <v>0</v>
      </c>
      <c r="O198" s="338">
        <v>0</v>
      </c>
      <c r="P198" s="338">
        <v>0</v>
      </c>
      <c r="Q198" s="338">
        <f>SUM(E198:P198)</f>
        <v>0</v>
      </c>
      <c r="R198" s="348">
        <f t="shared" si="75"/>
        <v>0</v>
      </c>
      <c r="S198" s="92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</row>
    <row r="199" spans="1:34" x14ac:dyDescent="0.25">
      <c r="A199" s="17" t="s">
        <v>446</v>
      </c>
      <c r="B199" s="18" t="s">
        <v>447</v>
      </c>
      <c r="C199" s="18" t="s">
        <v>448</v>
      </c>
      <c r="D199" s="400">
        <f>SUM(BEVÉTELEK!G69)</f>
        <v>0</v>
      </c>
      <c r="E199" s="338">
        <f>SUM(D199/12)</f>
        <v>0</v>
      </c>
      <c r="F199" s="338">
        <v>0</v>
      </c>
      <c r="G199" s="338">
        <v>0</v>
      </c>
      <c r="H199" s="338">
        <v>0</v>
      </c>
      <c r="I199" s="338">
        <v>0</v>
      </c>
      <c r="J199" s="338">
        <v>0</v>
      </c>
      <c r="K199" s="338">
        <v>0</v>
      </c>
      <c r="L199" s="338">
        <v>0</v>
      </c>
      <c r="M199" s="338">
        <v>0</v>
      </c>
      <c r="N199" s="338">
        <v>0</v>
      </c>
      <c r="O199" s="338">
        <v>0</v>
      </c>
      <c r="P199" s="338">
        <v>0</v>
      </c>
      <c r="Q199" s="338">
        <f>SUM(E199:P199)</f>
        <v>0</v>
      </c>
      <c r="R199" s="348">
        <f t="shared" si="75"/>
        <v>0</v>
      </c>
      <c r="S199" s="92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</row>
    <row r="200" spans="1:34" x14ac:dyDescent="0.25">
      <c r="A200" s="17" t="s">
        <v>449</v>
      </c>
      <c r="B200" s="107" t="s">
        <v>450</v>
      </c>
      <c r="C200" s="18" t="s">
        <v>451</v>
      </c>
      <c r="D200" s="400">
        <f>SUM(BEVÉTELEK!G70)</f>
        <v>0</v>
      </c>
      <c r="E200" s="338">
        <f>SUM(D200/12)</f>
        <v>0</v>
      </c>
      <c r="F200" s="338">
        <v>0</v>
      </c>
      <c r="G200" s="338">
        <v>0</v>
      </c>
      <c r="H200" s="338">
        <v>0</v>
      </c>
      <c r="I200" s="338">
        <v>0</v>
      </c>
      <c r="J200" s="338">
        <v>0</v>
      </c>
      <c r="K200" s="338">
        <v>0</v>
      </c>
      <c r="L200" s="338">
        <v>0</v>
      </c>
      <c r="M200" s="338">
        <v>0</v>
      </c>
      <c r="N200" s="338">
        <v>0</v>
      </c>
      <c r="O200" s="338">
        <v>0</v>
      </c>
      <c r="P200" s="338">
        <v>0</v>
      </c>
      <c r="Q200" s="338">
        <f>SUM(E200:P200)</f>
        <v>0</v>
      </c>
      <c r="R200" s="348">
        <f t="shared" si="75"/>
        <v>0</v>
      </c>
      <c r="S200" s="92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</row>
    <row r="201" spans="1:34" x14ac:dyDescent="0.25">
      <c r="A201" s="22" t="s">
        <v>452</v>
      </c>
      <c r="B201" s="20" t="s">
        <v>453</v>
      </c>
      <c r="C201" s="20" t="s">
        <v>454</v>
      </c>
      <c r="D201" s="356">
        <f>SUM(D196:D200)</f>
        <v>0</v>
      </c>
      <c r="E201" s="339">
        <f>SUM(E196:E200)</f>
        <v>0</v>
      </c>
      <c r="F201" s="339">
        <f>SUM(F196:F200)</f>
        <v>0</v>
      </c>
      <c r="G201" s="339">
        <f>SUM(G196:G200)</f>
        <v>0</v>
      </c>
      <c r="H201" s="339">
        <f t="shared" ref="H201:P201" si="104">SUM(H196:H200)</f>
        <v>0</v>
      </c>
      <c r="I201" s="339">
        <f t="shared" si="104"/>
        <v>0</v>
      </c>
      <c r="J201" s="339">
        <f t="shared" si="104"/>
        <v>0</v>
      </c>
      <c r="K201" s="339">
        <f t="shared" si="104"/>
        <v>0</v>
      </c>
      <c r="L201" s="339">
        <f t="shared" si="104"/>
        <v>0</v>
      </c>
      <c r="M201" s="339">
        <f t="shared" si="104"/>
        <v>0</v>
      </c>
      <c r="N201" s="339">
        <f t="shared" si="104"/>
        <v>0</v>
      </c>
      <c r="O201" s="339">
        <f t="shared" si="104"/>
        <v>0</v>
      </c>
      <c r="P201" s="339">
        <f t="shared" si="104"/>
        <v>0</v>
      </c>
      <c r="Q201" s="356">
        <f>SUM(Q196:Q200)</f>
        <v>0</v>
      </c>
      <c r="R201" s="348">
        <f t="shared" si="75"/>
        <v>0</v>
      </c>
      <c r="S201" s="92"/>
      <c r="T201" s="120"/>
      <c r="U201" s="120"/>
      <c r="V201" s="120"/>
      <c r="W201" s="120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</row>
    <row r="202" spans="1:34" x14ac:dyDescent="0.25">
      <c r="A202" s="22" t="s">
        <v>455</v>
      </c>
      <c r="B202" s="251" t="s">
        <v>456</v>
      </c>
      <c r="C202" s="68" t="s">
        <v>457</v>
      </c>
      <c r="D202" s="396">
        <f>SUM(D147+D153+D167+D183+D189+D195+D201)</f>
        <v>255197201</v>
      </c>
      <c r="E202" s="342">
        <f>SUM(E147+E153+E167+E183+E189+E195+E201)</f>
        <v>25363696.833333336</v>
      </c>
      <c r="F202" s="342">
        <f>SUM(F147+F153+F167+F183+F189+F195+F201)</f>
        <v>13908451.333333332</v>
      </c>
      <c r="G202" s="342">
        <f>SUM(G147+G153+G167+G183+G189+G195+G201)</f>
        <v>21534431.666666664</v>
      </c>
      <c r="H202" s="342">
        <f t="shared" ref="H202:P202" si="105">SUM(H147+H153+H167+H183+H189+H195+H201)</f>
        <v>13841784.666666666</v>
      </c>
      <c r="I202" s="342">
        <f t="shared" si="105"/>
        <v>13841784.666666666</v>
      </c>
      <c r="J202" s="342">
        <f t="shared" si="105"/>
        <v>15341783.666666666</v>
      </c>
      <c r="K202" s="342">
        <f t="shared" si="105"/>
        <v>28008451.666666664</v>
      </c>
      <c r="L202" s="342">
        <f t="shared" si="105"/>
        <v>34008451.666666664</v>
      </c>
      <c r="M202" s="342">
        <f t="shared" si="105"/>
        <v>47156344.166666657</v>
      </c>
      <c r="N202" s="342">
        <f t="shared" si="105"/>
        <v>13908451.333333332</v>
      </c>
      <c r="O202" s="342">
        <f t="shared" si="105"/>
        <v>13908451.333333332</v>
      </c>
      <c r="P202" s="342">
        <f t="shared" si="105"/>
        <v>13908451.333333332</v>
      </c>
      <c r="Q202" s="396">
        <f>SUM(Q147+Q153+Q167+Q183+Q189+Q195+Q201)</f>
        <v>255197201</v>
      </c>
      <c r="R202" s="394">
        <f t="shared" si="75"/>
        <v>0</v>
      </c>
      <c r="S202" s="92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</row>
    <row r="203" spans="1:34" x14ac:dyDescent="0.25">
      <c r="A203" s="17" t="s">
        <v>3</v>
      </c>
      <c r="B203" s="107" t="s">
        <v>458</v>
      </c>
      <c r="C203" s="18" t="s">
        <v>459</v>
      </c>
      <c r="D203" s="400">
        <f>SUM(BEVÉTELEK!G73)</f>
        <v>0</v>
      </c>
      <c r="E203" s="338">
        <f>SUM(D203/12)</f>
        <v>0</v>
      </c>
      <c r="F203" s="338">
        <v>0</v>
      </c>
      <c r="G203" s="338">
        <v>0</v>
      </c>
      <c r="H203" s="338">
        <v>0</v>
      </c>
      <c r="I203" s="338">
        <v>0</v>
      </c>
      <c r="J203" s="338">
        <v>0</v>
      </c>
      <c r="K203" s="338">
        <v>0</v>
      </c>
      <c r="L203" s="338">
        <v>0</v>
      </c>
      <c r="M203" s="338">
        <v>0</v>
      </c>
      <c r="N203" s="338">
        <v>0</v>
      </c>
      <c r="O203" s="338">
        <v>0</v>
      </c>
      <c r="P203" s="338">
        <v>0</v>
      </c>
      <c r="Q203" s="338">
        <f>SUM(E203:P203)</f>
        <v>0</v>
      </c>
      <c r="R203" s="348">
        <f t="shared" si="75"/>
        <v>0</v>
      </c>
      <c r="S203" s="92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</row>
    <row r="204" spans="1:34" x14ac:dyDescent="0.25">
      <c r="A204" s="17" t="s">
        <v>6</v>
      </c>
      <c r="B204" s="107" t="s">
        <v>460</v>
      </c>
      <c r="C204" s="18" t="s">
        <v>461</v>
      </c>
      <c r="D204" s="400">
        <f>SUM(BEVÉTELEK!G74)</f>
        <v>0</v>
      </c>
      <c r="E204" s="338">
        <f>SUM(D204/12)</f>
        <v>0</v>
      </c>
      <c r="F204" s="338">
        <v>0</v>
      </c>
      <c r="G204" s="338">
        <v>0</v>
      </c>
      <c r="H204" s="338">
        <v>0</v>
      </c>
      <c r="I204" s="338">
        <v>0</v>
      </c>
      <c r="J204" s="338">
        <v>0</v>
      </c>
      <c r="K204" s="338">
        <v>0</v>
      </c>
      <c r="L204" s="338">
        <v>0</v>
      </c>
      <c r="M204" s="338">
        <v>0</v>
      </c>
      <c r="N204" s="338">
        <v>0</v>
      </c>
      <c r="O204" s="338">
        <v>0</v>
      </c>
      <c r="P204" s="338">
        <v>0</v>
      </c>
      <c r="Q204" s="338">
        <f>SUM(E204:P204)</f>
        <v>0</v>
      </c>
      <c r="R204" s="348">
        <f t="shared" si="75"/>
        <v>0</v>
      </c>
      <c r="S204" s="92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</row>
    <row r="205" spans="1:34" x14ac:dyDescent="0.25">
      <c r="A205" s="17" t="s">
        <v>9</v>
      </c>
      <c r="B205" s="107" t="s">
        <v>462</v>
      </c>
      <c r="C205" s="18" t="s">
        <v>463</v>
      </c>
      <c r="D205" s="400">
        <f>SUM(BEVÉTELEK!G75)</f>
        <v>0</v>
      </c>
      <c r="E205" s="338">
        <f>SUM(D205/12)</f>
        <v>0</v>
      </c>
      <c r="F205" s="338">
        <v>0</v>
      </c>
      <c r="G205" s="338">
        <v>0</v>
      </c>
      <c r="H205" s="338">
        <v>0</v>
      </c>
      <c r="I205" s="338">
        <v>0</v>
      </c>
      <c r="J205" s="338">
        <v>0</v>
      </c>
      <c r="K205" s="338">
        <v>0</v>
      </c>
      <c r="L205" s="338">
        <v>0</v>
      </c>
      <c r="M205" s="338">
        <v>0</v>
      </c>
      <c r="N205" s="338">
        <v>0</v>
      </c>
      <c r="O205" s="338">
        <v>0</v>
      </c>
      <c r="P205" s="338">
        <v>0</v>
      </c>
      <c r="Q205" s="338">
        <f>SUM(E205:P205)</f>
        <v>0</v>
      </c>
      <c r="R205" s="348">
        <f t="shared" ref="R205:R234" si="106">SUM(Q205-D205)</f>
        <v>0</v>
      </c>
      <c r="S205" s="92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</row>
    <row r="206" spans="1:34" x14ac:dyDescent="0.25">
      <c r="A206" s="17" t="s">
        <v>12</v>
      </c>
      <c r="B206" s="106" t="s">
        <v>464</v>
      </c>
      <c r="C206" s="20" t="s">
        <v>465</v>
      </c>
      <c r="D206" s="356">
        <f>SUM(D203:D205)</f>
        <v>0</v>
      </c>
      <c r="E206" s="339">
        <f>SUM(E203:E205)</f>
        <v>0</v>
      </c>
      <c r="F206" s="339">
        <f>SUM(F203:F205)</f>
        <v>0</v>
      </c>
      <c r="G206" s="339">
        <f>SUM(G203:G205)</f>
        <v>0</v>
      </c>
      <c r="H206" s="339">
        <f t="shared" ref="H206:P206" si="107">SUM(H203:H205)</f>
        <v>0</v>
      </c>
      <c r="I206" s="339">
        <f t="shared" si="107"/>
        <v>0</v>
      </c>
      <c r="J206" s="339">
        <f t="shared" si="107"/>
        <v>0</v>
      </c>
      <c r="K206" s="339">
        <f t="shared" si="107"/>
        <v>0</v>
      </c>
      <c r="L206" s="339">
        <f t="shared" si="107"/>
        <v>0</v>
      </c>
      <c r="M206" s="339">
        <f t="shared" si="107"/>
        <v>0</v>
      </c>
      <c r="N206" s="339">
        <f t="shared" si="107"/>
        <v>0</v>
      </c>
      <c r="O206" s="339">
        <f t="shared" si="107"/>
        <v>0</v>
      </c>
      <c r="P206" s="339">
        <f t="shared" si="107"/>
        <v>0</v>
      </c>
      <c r="Q206" s="356">
        <f>SUM(Q203:Q205)</f>
        <v>0</v>
      </c>
      <c r="R206" s="348">
        <f t="shared" si="106"/>
        <v>0</v>
      </c>
      <c r="S206" s="92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</row>
    <row r="207" spans="1:34" x14ac:dyDescent="0.25">
      <c r="A207" s="17" t="s">
        <v>15</v>
      </c>
      <c r="B207" s="107" t="s">
        <v>466</v>
      </c>
      <c r="C207" s="18" t="s">
        <v>467</v>
      </c>
      <c r="D207" s="400">
        <f>SUM(BEVÉTELEK!G77)</f>
        <v>0</v>
      </c>
      <c r="E207" s="338">
        <f>SUM(D207/12)</f>
        <v>0</v>
      </c>
      <c r="F207" s="338">
        <v>0</v>
      </c>
      <c r="G207" s="338">
        <v>0</v>
      </c>
      <c r="H207" s="338">
        <v>0</v>
      </c>
      <c r="I207" s="338">
        <v>0</v>
      </c>
      <c r="J207" s="338">
        <v>0</v>
      </c>
      <c r="K207" s="338">
        <v>0</v>
      </c>
      <c r="L207" s="338">
        <v>0</v>
      </c>
      <c r="M207" s="338">
        <v>0</v>
      </c>
      <c r="N207" s="338">
        <v>0</v>
      </c>
      <c r="O207" s="338">
        <v>0</v>
      </c>
      <c r="P207" s="338">
        <v>0</v>
      </c>
      <c r="Q207" s="338">
        <f>SUM(E207:P207)</f>
        <v>0</v>
      </c>
      <c r="R207" s="348">
        <f t="shared" si="106"/>
        <v>0</v>
      </c>
      <c r="S207" s="92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</row>
    <row r="208" spans="1:34" x14ac:dyDescent="0.25">
      <c r="A208" s="17" t="s">
        <v>18</v>
      </c>
      <c r="B208" s="107" t="s">
        <v>468</v>
      </c>
      <c r="C208" s="18" t="s">
        <v>469</v>
      </c>
      <c r="D208" s="400">
        <f>SUM(BEVÉTELEK!G78)</f>
        <v>0</v>
      </c>
      <c r="E208" s="338">
        <f>SUM(D208/12)</f>
        <v>0</v>
      </c>
      <c r="F208" s="338">
        <v>0</v>
      </c>
      <c r="G208" s="338">
        <v>0</v>
      </c>
      <c r="H208" s="338">
        <v>0</v>
      </c>
      <c r="I208" s="338">
        <v>0</v>
      </c>
      <c r="J208" s="338">
        <v>0</v>
      </c>
      <c r="K208" s="338">
        <v>0</v>
      </c>
      <c r="L208" s="338">
        <v>0</v>
      </c>
      <c r="M208" s="338">
        <v>0</v>
      </c>
      <c r="N208" s="338">
        <v>0</v>
      </c>
      <c r="O208" s="338">
        <v>0</v>
      </c>
      <c r="P208" s="338">
        <v>0</v>
      </c>
      <c r="Q208" s="338">
        <f>SUM(E208:P208)</f>
        <v>0</v>
      </c>
      <c r="R208" s="348">
        <f t="shared" si="106"/>
        <v>0</v>
      </c>
      <c r="S208" s="92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</row>
    <row r="209" spans="1:34" x14ac:dyDescent="0.25">
      <c r="A209" s="17" t="s">
        <v>21</v>
      </c>
      <c r="B209" s="107" t="s">
        <v>470</v>
      </c>
      <c r="C209" s="18" t="s">
        <v>471</v>
      </c>
      <c r="D209" s="400">
        <f>SUM(BEVÉTELEK!G79)</f>
        <v>0</v>
      </c>
      <c r="E209" s="338">
        <f>SUM(D209/12)</f>
        <v>0</v>
      </c>
      <c r="F209" s="338">
        <v>0</v>
      </c>
      <c r="G209" s="338">
        <v>0</v>
      </c>
      <c r="H209" s="338">
        <v>0</v>
      </c>
      <c r="I209" s="338">
        <v>0</v>
      </c>
      <c r="J209" s="338">
        <v>0</v>
      </c>
      <c r="K209" s="338">
        <v>0</v>
      </c>
      <c r="L209" s="338">
        <v>0</v>
      </c>
      <c r="M209" s="338">
        <v>0</v>
      </c>
      <c r="N209" s="338">
        <v>0</v>
      </c>
      <c r="O209" s="338">
        <v>0</v>
      </c>
      <c r="P209" s="338">
        <v>0</v>
      </c>
      <c r="Q209" s="338">
        <f>SUM(E209:P209)</f>
        <v>0</v>
      </c>
      <c r="R209" s="348">
        <f t="shared" si="106"/>
        <v>0</v>
      </c>
      <c r="S209" s="92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</row>
    <row r="210" spans="1:34" x14ac:dyDescent="0.25">
      <c r="A210" s="17" t="s">
        <v>24</v>
      </c>
      <c r="B210" s="107" t="s">
        <v>472</v>
      </c>
      <c r="C210" s="18" t="s">
        <v>473</v>
      </c>
      <c r="D210" s="400">
        <f>SUM(BEVÉTELEK!G80)</f>
        <v>0</v>
      </c>
      <c r="E210" s="338">
        <f>SUM(D210/12)</f>
        <v>0</v>
      </c>
      <c r="F210" s="338">
        <v>0</v>
      </c>
      <c r="G210" s="338">
        <v>0</v>
      </c>
      <c r="H210" s="338">
        <v>0</v>
      </c>
      <c r="I210" s="338">
        <v>0</v>
      </c>
      <c r="J210" s="338">
        <v>0</v>
      </c>
      <c r="K210" s="338">
        <v>0</v>
      </c>
      <c r="L210" s="338">
        <v>0</v>
      </c>
      <c r="M210" s="338">
        <v>0</v>
      </c>
      <c r="N210" s="338">
        <v>0</v>
      </c>
      <c r="O210" s="338">
        <v>0</v>
      </c>
      <c r="P210" s="338">
        <v>0</v>
      </c>
      <c r="Q210" s="338">
        <f>SUM(E210:P210)</f>
        <v>0</v>
      </c>
      <c r="R210" s="348">
        <f t="shared" si="106"/>
        <v>0</v>
      </c>
      <c r="S210" s="92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</row>
    <row r="211" spans="1:34" x14ac:dyDescent="0.25">
      <c r="A211" s="17" t="s">
        <v>27</v>
      </c>
      <c r="B211" s="106" t="s">
        <v>474</v>
      </c>
      <c r="C211" s="20" t="s">
        <v>475</v>
      </c>
      <c r="D211" s="356">
        <f>SUM(D207:D210)</f>
        <v>0</v>
      </c>
      <c r="E211" s="339">
        <f>SUM(E207:E210)</f>
        <v>0</v>
      </c>
      <c r="F211" s="339">
        <f>SUM(F207:F210)</f>
        <v>0</v>
      </c>
      <c r="G211" s="339">
        <f>SUM(G207:G210)</f>
        <v>0</v>
      </c>
      <c r="H211" s="339">
        <f t="shared" ref="H211:P211" si="108">SUM(H207:H210)</f>
        <v>0</v>
      </c>
      <c r="I211" s="339">
        <f t="shared" si="108"/>
        <v>0</v>
      </c>
      <c r="J211" s="339">
        <f t="shared" si="108"/>
        <v>0</v>
      </c>
      <c r="K211" s="339">
        <f t="shared" si="108"/>
        <v>0</v>
      </c>
      <c r="L211" s="339">
        <f t="shared" si="108"/>
        <v>0</v>
      </c>
      <c r="M211" s="339">
        <f t="shared" si="108"/>
        <v>0</v>
      </c>
      <c r="N211" s="339">
        <f t="shared" si="108"/>
        <v>0</v>
      </c>
      <c r="O211" s="339">
        <f t="shared" si="108"/>
        <v>0</v>
      </c>
      <c r="P211" s="339">
        <f t="shared" si="108"/>
        <v>0</v>
      </c>
      <c r="Q211" s="356">
        <f>SUM(Q207:Q210)</f>
        <v>0</v>
      </c>
      <c r="R211" s="348">
        <f t="shared" si="106"/>
        <v>0</v>
      </c>
      <c r="S211" s="92"/>
      <c r="T211" s="120"/>
      <c r="U211" s="120"/>
      <c r="V211" s="120"/>
      <c r="W211" s="120"/>
      <c r="X211" s="120"/>
      <c r="Y211" s="120"/>
      <c r="Z211" s="120"/>
      <c r="AA211" s="120"/>
      <c r="AB211" s="120"/>
      <c r="AC211" s="120"/>
      <c r="AD211" s="120"/>
      <c r="AE211" s="120"/>
      <c r="AF211" s="120"/>
      <c r="AG211" s="120"/>
      <c r="AH211" s="120"/>
    </row>
    <row r="212" spans="1:34" x14ac:dyDescent="0.25">
      <c r="A212" s="17" t="s">
        <v>30</v>
      </c>
      <c r="B212" s="18" t="s">
        <v>476</v>
      </c>
      <c r="C212" s="18" t="s">
        <v>477</v>
      </c>
      <c r="D212" s="400">
        <f>SUM(BEVÉTELEK!G82)</f>
        <v>103998843</v>
      </c>
      <c r="E212" s="338">
        <f>SUM($D$212/12)</f>
        <v>8666570.25</v>
      </c>
      <c r="F212" s="338">
        <f t="shared" ref="F212:P212" si="109">SUM($D$212/12)</f>
        <v>8666570.25</v>
      </c>
      <c r="G212" s="338">
        <f t="shared" si="109"/>
        <v>8666570.25</v>
      </c>
      <c r="H212" s="338">
        <f t="shared" si="109"/>
        <v>8666570.25</v>
      </c>
      <c r="I212" s="338">
        <f t="shared" si="109"/>
        <v>8666570.25</v>
      </c>
      <c r="J212" s="338">
        <f t="shared" si="109"/>
        <v>8666570.25</v>
      </c>
      <c r="K212" s="338">
        <f t="shared" si="109"/>
        <v>8666570.25</v>
      </c>
      <c r="L212" s="338">
        <f t="shared" si="109"/>
        <v>8666570.25</v>
      </c>
      <c r="M212" s="338">
        <f t="shared" si="109"/>
        <v>8666570.25</v>
      </c>
      <c r="N212" s="338">
        <f t="shared" si="109"/>
        <v>8666570.25</v>
      </c>
      <c r="O212" s="338">
        <f t="shared" si="109"/>
        <v>8666570.25</v>
      </c>
      <c r="P212" s="338">
        <f t="shared" si="109"/>
        <v>8666570.25</v>
      </c>
      <c r="Q212" s="338">
        <f>SUM(E212:P212)</f>
        <v>103998843</v>
      </c>
      <c r="R212" s="348">
        <f t="shared" si="106"/>
        <v>0</v>
      </c>
      <c r="S212" s="92"/>
      <c r="T212" s="120"/>
      <c r="U212" s="120"/>
      <c r="V212" s="120"/>
      <c r="W212" s="120"/>
      <c r="X212" s="120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</row>
    <row r="213" spans="1:34" x14ac:dyDescent="0.25">
      <c r="A213" s="17" t="s">
        <v>33</v>
      </c>
      <c r="B213" s="18" t="s">
        <v>478</v>
      </c>
      <c r="C213" s="18" t="s">
        <v>479</v>
      </c>
      <c r="D213" s="400">
        <f>SUM(BEVÉTELEK!G83)</f>
        <v>0</v>
      </c>
      <c r="E213" s="338">
        <f>SUM(D213/12)</f>
        <v>0</v>
      </c>
      <c r="F213" s="338">
        <v>0</v>
      </c>
      <c r="G213" s="338">
        <v>0</v>
      </c>
      <c r="H213" s="338">
        <v>0</v>
      </c>
      <c r="I213" s="338">
        <v>0</v>
      </c>
      <c r="J213" s="338">
        <v>0</v>
      </c>
      <c r="K213" s="338">
        <v>0</v>
      </c>
      <c r="L213" s="338">
        <v>0</v>
      </c>
      <c r="M213" s="338">
        <v>0</v>
      </c>
      <c r="N213" s="338">
        <v>0</v>
      </c>
      <c r="O213" s="338">
        <v>0</v>
      </c>
      <c r="P213" s="338">
        <v>0</v>
      </c>
      <c r="Q213" s="338">
        <f>SUM(E213:P213)</f>
        <v>0</v>
      </c>
      <c r="R213" s="348">
        <f t="shared" si="106"/>
        <v>0</v>
      </c>
      <c r="S213" s="92"/>
      <c r="T213" s="120"/>
      <c r="U213" s="120"/>
      <c r="V213" s="120"/>
      <c r="W213" s="120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</row>
    <row r="214" spans="1:34" x14ac:dyDescent="0.25">
      <c r="A214" s="17" t="s">
        <v>36</v>
      </c>
      <c r="B214" s="20" t="s">
        <v>480</v>
      </c>
      <c r="C214" s="20" t="s">
        <v>481</v>
      </c>
      <c r="D214" s="356">
        <f>SUM(D212:D213)</f>
        <v>103998843</v>
      </c>
      <c r="E214" s="339">
        <f>SUM(E212:E213)</f>
        <v>8666570.25</v>
      </c>
      <c r="F214" s="339">
        <f>SUM(F212:F213)</f>
        <v>8666570.25</v>
      </c>
      <c r="G214" s="339">
        <f>SUM(G212:G213)</f>
        <v>8666570.25</v>
      </c>
      <c r="H214" s="339">
        <f t="shared" ref="H214:P214" si="110">SUM(H212:H213)</f>
        <v>8666570.25</v>
      </c>
      <c r="I214" s="339">
        <f t="shared" si="110"/>
        <v>8666570.25</v>
      </c>
      <c r="J214" s="339">
        <f t="shared" si="110"/>
        <v>8666570.25</v>
      </c>
      <c r="K214" s="339">
        <f t="shared" si="110"/>
        <v>8666570.25</v>
      </c>
      <c r="L214" s="339">
        <f t="shared" si="110"/>
        <v>8666570.25</v>
      </c>
      <c r="M214" s="339">
        <f t="shared" si="110"/>
        <v>8666570.25</v>
      </c>
      <c r="N214" s="339">
        <f t="shared" si="110"/>
        <v>8666570.25</v>
      </c>
      <c r="O214" s="339">
        <f t="shared" si="110"/>
        <v>8666570.25</v>
      </c>
      <c r="P214" s="339">
        <f t="shared" si="110"/>
        <v>8666570.25</v>
      </c>
      <c r="Q214" s="356">
        <f>SUM(Q212:Q213)</f>
        <v>103998843</v>
      </c>
      <c r="R214" s="348">
        <f t="shared" si="106"/>
        <v>0</v>
      </c>
      <c r="S214" s="92"/>
      <c r="T214" s="120"/>
      <c r="U214" s="120"/>
      <c r="V214" s="120"/>
      <c r="W214" s="120"/>
      <c r="X214" s="120"/>
      <c r="Y214" s="120"/>
      <c r="Z214" s="120"/>
      <c r="AA214" s="120"/>
      <c r="AB214" s="120"/>
      <c r="AC214" s="120"/>
      <c r="AD214" s="120"/>
      <c r="AE214" s="120"/>
      <c r="AF214" s="120"/>
      <c r="AG214" s="120"/>
      <c r="AH214" s="120"/>
    </row>
    <row r="215" spans="1:34" x14ac:dyDescent="0.25">
      <c r="A215" s="17" t="s">
        <v>39</v>
      </c>
      <c r="B215" s="107" t="s">
        <v>482</v>
      </c>
      <c r="C215" s="18" t="s">
        <v>483</v>
      </c>
      <c r="D215" s="400">
        <f>SUM(BEVÉTELEK!G85)</f>
        <v>0</v>
      </c>
      <c r="E215" s="338">
        <v>0</v>
      </c>
      <c r="F215" s="338">
        <v>0</v>
      </c>
      <c r="G215" s="338">
        <v>0</v>
      </c>
      <c r="H215" s="338">
        <v>0</v>
      </c>
      <c r="I215" s="338">
        <v>0</v>
      </c>
      <c r="J215" s="338">
        <v>0</v>
      </c>
      <c r="K215" s="338">
        <v>0</v>
      </c>
      <c r="L215" s="338">
        <v>0</v>
      </c>
      <c r="M215" s="338">
        <v>0</v>
      </c>
      <c r="N215" s="338">
        <v>0</v>
      </c>
      <c r="O215" s="338">
        <v>0</v>
      </c>
      <c r="P215" s="338">
        <v>0</v>
      </c>
      <c r="Q215" s="338">
        <f t="shared" ref="Q215:Q221" si="111">SUM(E215:P215)</f>
        <v>0</v>
      </c>
      <c r="R215" s="348">
        <f t="shared" si="106"/>
        <v>0</v>
      </c>
      <c r="S215" s="92"/>
      <c r="T215" s="120"/>
      <c r="U215" s="120"/>
      <c r="V215" s="120"/>
      <c r="W215" s="120"/>
      <c r="X215" s="120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</row>
    <row r="216" spans="1:34" x14ac:dyDescent="0.25">
      <c r="A216" s="17" t="s">
        <v>42</v>
      </c>
      <c r="B216" s="107" t="s">
        <v>484</v>
      </c>
      <c r="C216" s="18" t="s">
        <v>485</v>
      </c>
      <c r="D216" s="400">
        <f>SUM(BEVÉTELEK!G86)</f>
        <v>0</v>
      </c>
      <c r="E216" s="338">
        <f t="shared" ref="E216:E221" si="112">SUM(D216/12)</f>
        <v>0</v>
      </c>
      <c r="F216" s="338">
        <v>0</v>
      </c>
      <c r="G216" s="338">
        <v>0</v>
      </c>
      <c r="H216" s="338">
        <v>0</v>
      </c>
      <c r="I216" s="338">
        <v>0</v>
      </c>
      <c r="J216" s="338">
        <v>0</v>
      </c>
      <c r="K216" s="338">
        <v>0</v>
      </c>
      <c r="L216" s="338">
        <v>0</v>
      </c>
      <c r="M216" s="338">
        <v>0</v>
      </c>
      <c r="N216" s="338">
        <v>0</v>
      </c>
      <c r="O216" s="338">
        <v>0</v>
      </c>
      <c r="P216" s="338">
        <v>0</v>
      </c>
      <c r="Q216" s="338">
        <f t="shared" si="111"/>
        <v>0</v>
      </c>
      <c r="R216" s="348">
        <f t="shared" si="106"/>
        <v>0</v>
      </c>
      <c r="S216" s="92"/>
      <c r="T216" s="120"/>
      <c r="U216" s="120"/>
      <c r="V216" s="120"/>
      <c r="W216" s="120"/>
      <c r="X216" s="120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</row>
    <row r="217" spans="1:34" x14ac:dyDescent="0.25">
      <c r="A217" s="17" t="s">
        <v>45</v>
      </c>
      <c r="B217" s="107" t="s">
        <v>486</v>
      </c>
      <c r="C217" s="18" t="s">
        <v>487</v>
      </c>
      <c r="D217" s="400">
        <f>SUM(BEVÉTELEK!G87)</f>
        <v>136052610</v>
      </c>
      <c r="E217" s="338">
        <f>SUM($D$217/12)</f>
        <v>11337717.5</v>
      </c>
      <c r="F217" s="338">
        <f t="shared" ref="F217:P217" si="113">SUM($D$217/12)</f>
        <v>11337717.5</v>
      </c>
      <c r="G217" s="338">
        <f t="shared" si="113"/>
        <v>11337717.5</v>
      </c>
      <c r="H217" s="338">
        <f t="shared" si="113"/>
        <v>11337717.5</v>
      </c>
      <c r="I217" s="338">
        <f t="shared" si="113"/>
        <v>11337717.5</v>
      </c>
      <c r="J217" s="338">
        <f t="shared" si="113"/>
        <v>11337717.5</v>
      </c>
      <c r="K217" s="338">
        <f t="shared" si="113"/>
        <v>11337717.5</v>
      </c>
      <c r="L217" s="338">
        <f t="shared" si="113"/>
        <v>11337717.5</v>
      </c>
      <c r="M217" s="338">
        <f t="shared" si="113"/>
        <v>11337717.5</v>
      </c>
      <c r="N217" s="338">
        <f t="shared" si="113"/>
        <v>11337717.5</v>
      </c>
      <c r="O217" s="338">
        <f t="shared" si="113"/>
        <v>11337717.5</v>
      </c>
      <c r="P217" s="338">
        <f t="shared" si="113"/>
        <v>11337717.5</v>
      </c>
      <c r="Q217" s="338">
        <f t="shared" si="111"/>
        <v>136052610</v>
      </c>
      <c r="R217" s="348">
        <f t="shared" si="106"/>
        <v>0</v>
      </c>
      <c r="S217" s="92"/>
      <c r="T217" s="253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</row>
    <row r="218" spans="1:34" x14ac:dyDescent="0.25">
      <c r="A218" s="17" t="s">
        <v>48</v>
      </c>
      <c r="B218" s="107" t="s">
        <v>488</v>
      </c>
      <c r="C218" s="18" t="s">
        <v>489</v>
      </c>
      <c r="D218" s="400">
        <f>SUM(BEVÉTELEK!G88)</f>
        <v>0</v>
      </c>
      <c r="E218" s="338">
        <v>0</v>
      </c>
      <c r="F218" s="338">
        <v>0</v>
      </c>
      <c r="G218" s="338">
        <v>0</v>
      </c>
      <c r="H218" s="338">
        <v>0</v>
      </c>
      <c r="I218" s="338">
        <v>0</v>
      </c>
      <c r="J218" s="338">
        <v>0</v>
      </c>
      <c r="K218" s="338">
        <v>0</v>
      </c>
      <c r="L218" s="338">
        <v>0</v>
      </c>
      <c r="M218" s="338">
        <v>0</v>
      </c>
      <c r="N218" s="338">
        <v>0</v>
      </c>
      <c r="O218" s="338">
        <v>0</v>
      </c>
      <c r="P218" s="338">
        <v>0</v>
      </c>
      <c r="Q218" s="338">
        <f t="shared" si="111"/>
        <v>0</v>
      </c>
      <c r="R218" s="348">
        <f t="shared" si="106"/>
        <v>0</v>
      </c>
      <c r="S218" s="92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/>
    </row>
    <row r="219" spans="1:34" x14ac:dyDescent="0.25">
      <c r="A219" s="17" t="s">
        <v>51</v>
      </c>
      <c r="B219" s="107" t="s">
        <v>490</v>
      </c>
      <c r="C219" s="18" t="s">
        <v>491</v>
      </c>
      <c r="D219" s="400">
        <f>SUM(BEVÉTELEK!G89)</f>
        <v>0</v>
      </c>
      <c r="E219" s="338">
        <v>0</v>
      </c>
      <c r="F219" s="338">
        <v>0</v>
      </c>
      <c r="G219" s="338">
        <v>0</v>
      </c>
      <c r="H219" s="338">
        <v>0</v>
      </c>
      <c r="I219" s="338">
        <v>0</v>
      </c>
      <c r="J219" s="338">
        <v>0</v>
      </c>
      <c r="K219" s="338">
        <v>0</v>
      </c>
      <c r="L219" s="338">
        <v>0</v>
      </c>
      <c r="M219" s="338">
        <v>0</v>
      </c>
      <c r="N219" s="338">
        <v>0</v>
      </c>
      <c r="O219" s="338">
        <v>0</v>
      </c>
      <c r="P219" s="338">
        <v>0</v>
      </c>
      <c r="Q219" s="338">
        <f t="shared" si="111"/>
        <v>0</v>
      </c>
      <c r="R219" s="348">
        <f t="shared" si="106"/>
        <v>0</v>
      </c>
      <c r="S219" s="92"/>
      <c r="T219" s="120"/>
      <c r="U219" s="120"/>
      <c r="V219" s="120"/>
      <c r="W219" s="120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</row>
    <row r="220" spans="1:34" x14ac:dyDescent="0.25">
      <c r="A220" s="17">
        <v>18</v>
      </c>
      <c r="B220" s="107" t="s">
        <v>492</v>
      </c>
      <c r="C220" s="18" t="s">
        <v>493</v>
      </c>
      <c r="D220" s="400">
        <f>SUM(BEVÉTELEK!G90)</f>
        <v>0</v>
      </c>
      <c r="E220" s="338">
        <f t="shared" si="112"/>
        <v>0</v>
      </c>
      <c r="F220" s="338">
        <v>0</v>
      </c>
      <c r="G220" s="338">
        <v>0</v>
      </c>
      <c r="H220" s="338">
        <v>0</v>
      </c>
      <c r="I220" s="338">
        <v>0</v>
      </c>
      <c r="J220" s="338">
        <v>0</v>
      </c>
      <c r="K220" s="338">
        <v>0</v>
      </c>
      <c r="L220" s="338">
        <v>0</v>
      </c>
      <c r="M220" s="338">
        <v>0</v>
      </c>
      <c r="N220" s="338">
        <v>0</v>
      </c>
      <c r="O220" s="338">
        <v>0</v>
      </c>
      <c r="P220" s="338">
        <v>0</v>
      </c>
      <c r="Q220" s="338">
        <f t="shared" si="111"/>
        <v>0</v>
      </c>
      <c r="R220" s="348">
        <f t="shared" si="106"/>
        <v>0</v>
      </c>
      <c r="S220" s="92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</row>
    <row r="221" spans="1:34" x14ac:dyDescent="0.25">
      <c r="A221" s="17">
        <v>19</v>
      </c>
      <c r="B221" s="107" t="s">
        <v>494</v>
      </c>
      <c r="C221" s="18" t="s">
        <v>495</v>
      </c>
      <c r="D221" s="400">
        <f>SUM(BEVÉTELEK!G91)</f>
        <v>0</v>
      </c>
      <c r="E221" s="338">
        <f t="shared" si="112"/>
        <v>0</v>
      </c>
      <c r="F221" s="338">
        <v>0</v>
      </c>
      <c r="G221" s="338">
        <v>0</v>
      </c>
      <c r="H221" s="338">
        <v>0</v>
      </c>
      <c r="I221" s="338">
        <v>0</v>
      </c>
      <c r="J221" s="338">
        <v>0</v>
      </c>
      <c r="K221" s="338">
        <v>0</v>
      </c>
      <c r="L221" s="338">
        <v>0</v>
      </c>
      <c r="M221" s="338">
        <v>0</v>
      </c>
      <c r="N221" s="338">
        <v>0</v>
      </c>
      <c r="O221" s="338">
        <v>0</v>
      </c>
      <c r="P221" s="338">
        <v>0</v>
      </c>
      <c r="Q221" s="338">
        <f t="shared" si="111"/>
        <v>0</v>
      </c>
      <c r="R221" s="348">
        <f t="shared" si="106"/>
        <v>0</v>
      </c>
      <c r="S221" s="92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</row>
    <row r="222" spans="1:34" x14ac:dyDescent="0.25">
      <c r="A222" s="17">
        <v>20</v>
      </c>
      <c r="B222" s="106" t="s">
        <v>496</v>
      </c>
      <c r="C222" s="20" t="s">
        <v>497</v>
      </c>
      <c r="D222" s="356">
        <f>SUM(D220:D221)</f>
        <v>0</v>
      </c>
      <c r="E222" s="339">
        <f>SUM(E220:E221)</f>
        <v>0</v>
      </c>
      <c r="F222" s="339">
        <f>SUM(F220:F221)</f>
        <v>0</v>
      </c>
      <c r="G222" s="339">
        <f>SUM(G220:G221)</f>
        <v>0</v>
      </c>
      <c r="H222" s="339">
        <f t="shared" ref="H222:P222" si="114">SUM(H220:H221)</f>
        <v>0</v>
      </c>
      <c r="I222" s="339">
        <f t="shared" si="114"/>
        <v>0</v>
      </c>
      <c r="J222" s="339">
        <f t="shared" si="114"/>
        <v>0</v>
      </c>
      <c r="K222" s="339">
        <f t="shared" si="114"/>
        <v>0</v>
      </c>
      <c r="L222" s="339">
        <f t="shared" si="114"/>
        <v>0</v>
      </c>
      <c r="M222" s="339">
        <f t="shared" si="114"/>
        <v>0</v>
      </c>
      <c r="N222" s="339">
        <f t="shared" si="114"/>
        <v>0</v>
      </c>
      <c r="O222" s="339">
        <f t="shared" si="114"/>
        <v>0</v>
      </c>
      <c r="P222" s="339">
        <f t="shared" si="114"/>
        <v>0</v>
      </c>
      <c r="Q222" s="356">
        <f>SUM(Q220:Q221)</f>
        <v>0</v>
      </c>
      <c r="R222" s="348">
        <f t="shared" si="106"/>
        <v>0</v>
      </c>
      <c r="S222" s="92"/>
      <c r="T222" s="120"/>
      <c r="U222" s="120"/>
      <c r="V222" s="120"/>
      <c r="W222" s="120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</row>
    <row r="223" spans="1:34" x14ac:dyDescent="0.25">
      <c r="A223" s="17">
        <v>21</v>
      </c>
      <c r="B223" s="107" t="s">
        <v>498</v>
      </c>
      <c r="C223" s="18" t="s">
        <v>499</v>
      </c>
      <c r="D223" s="356">
        <f>SUM(D206+D211+D214+D215+D216+D218+D219+D222)</f>
        <v>103998843</v>
      </c>
      <c r="E223" s="339">
        <f t="shared" ref="E223:P223" si="115">SUM(E206+E211+E214+E215+E216+E218+E219+E222)</f>
        <v>8666570.25</v>
      </c>
      <c r="F223" s="339">
        <f t="shared" si="115"/>
        <v>8666570.25</v>
      </c>
      <c r="G223" s="339">
        <f t="shared" si="115"/>
        <v>8666570.25</v>
      </c>
      <c r="H223" s="339">
        <f t="shared" si="115"/>
        <v>8666570.25</v>
      </c>
      <c r="I223" s="339">
        <f t="shared" si="115"/>
        <v>8666570.25</v>
      </c>
      <c r="J223" s="339">
        <f t="shared" si="115"/>
        <v>8666570.25</v>
      </c>
      <c r="K223" s="339">
        <f t="shared" si="115"/>
        <v>8666570.25</v>
      </c>
      <c r="L223" s="339">
        <f t="shared" si="115"/>
        <v>8666570.25</v>
      </c>
      <c r="M223" s="339">
        <f t="shared" si="115"/>
        <v>8666570.25</v>
      </c>
      <c r="N223" s="339">
        <f t="shared" si="115"/>
        <v>8666570.25</v>
      </c>
      <c r="O223" s="339">
        <f t="shared" si="115"/>
        <v>8666570.25</v>
      </c>
      <c r="P223" s="339">
        <f t="shared" si="115"/>
        <v>8666570.25</v>
      </c>
      <c r="Q223" s="356">
        <f>SUM(Q206+Q211+Q214+Q215+Q216+Q218+Q219+Q222)</f>
        <v>103998843</v>
      </c>
      <c r="R223" s="348">
        <f t="shared" si="106"/>
        <v>0</v>
      </c>
      <c r="S223" s="92"/>
      <c r="T223" s="120"/>
      <c r="U223" s="120"/>
      <c r="V223" s="120"/>
      <c r="W223" s="120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</row>
    <row r="224" spans="1:34" x14ac:dyDescent="0.25">
      <c r="A224" s="17">
        <v>22</v>
      </c>
      <c r="B224" s="107" t="s">
        <v>500</v>
      </c>
      <c r="C224" s="18" t="s">
        <v>501</v>
      </c>
      <c r="D224" s="400">
        <f>SUM(BEVÉTELEK!G94)</f>
        <v>0</v>
      </c>
      <c r="E224" s="338">
        <f>SUM(D224/12)</f>
        <v>0</v>
      </c>
      <c r="F224" s="338">
        <v>0</v>
      </c>
      <c r="G224" s="338">
        <v>0</v>
      </c>
      <c r="H224" s="338">
        <v>0</v>
      </c>
      <c r="I224" s="338">
        <v>0</v>
      </c>
      <c r="J224" s="338">
        <v>0</v>
      </c>
      <c r="K224" s="338">
        <v>0</v>
      </c>
      <c r="L224" s="338">
        <v>0</v>
      </c>
      <c r="M224" s="338">
        <v>0</v>
      </c>
      <c r="N224" s="338">
        <v>0</v>
      </c>
      <c r="O224" s="338">
        <v>0</v>
      </c>
      <c r="P224" s="338">
        <v>0</v>
      </c>
      <c r="Q224" s="338">
        <f>SUM(E224:P224)</f>
        <v>0</v>
      </c>
      <c r="R224" s="348">
        <f t="shared" si="106"/>
        <v>0</v>
      </c>
      <c r="S224" s="92"/>
      <c r="T224" s="120"/>
      <c r="U224" s="120"/>
      <c r="V224" s="120"/>
      <c r="W224" s="120"/>
      <c r="X224" s="120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20"/>
    </row>
    <row r="225" spans="1:34" x14ac:dyDescent="0.25">
      <c r="A225" s="17">
        <v>23</v>
      </c>
      <c r="B225" s="107" t="s">
        <v>502</v>
      </c>
      <c r="C225" s="18" t="s">
        <v>503</v>
      </c>
      <c r="D225" s="400">
        <f>SUM(BEVÉTELEK!G95)</f>
        <v>0</v>
      </c>
      <c r="E225" s="338">
        <f>SUM(D225/12)</f>
        <v>0</v>
      </c>
      <c r="F225" s="338">
        <v>0</v>
      </c>
      <c r="G225" s="338">
        <v>0</v>
      </c>
      <c r="H225" s="338">
        <v>0</v>
      </c>
      <c r="I225" s="338">
        <v>0</v>
      </c>
      <c r="J225" s="338">
        <v>0</v>
      </c>
      <c r="K225" s="338">
        <v>0</v>
      </c>
      <c r="L225" s="338">
        <v>0</v>
      </c>
      <c r="M225" s="338">
        <v>0</v>
      </c>
      <c r="N225" s="338">
        <v>0</v>
      </c>
      <c r="O225" s="338">
        <v>0</v>
      </c>
      <c r="P225" s="338">
        <v>0</v>
      </c>
      <c r="Q225" s="338">
        <f>SUM(E225:P225)</f>
        <v>0</v>
      </c>
      <c r="R225" s="348">
        <f t="shared" si="106"/>
        <v>0</v>
      </c>
      <c r="S225" s="92"/>
      <c r="T225" s="120"/>
      <c r="U225" s="120"/>
      <c r="V225" s="120"/>
      <c r="W225" s="120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</row>
    <row r="226" spans="1:34" x14ac:dyDescent="0.25">
      <c r="A226" s="17">
        <v>24</v>
      </c>
      <c r="B226" s="107" t="s">
        <v>504</v>
      </c>
      <c r="C226" s="18" t="s">
        <v>505</v>
      </c>
      <c r="D226" s="400">
        <f>SUM(BEVÉTELEK!G96)</f>
        <v>0</v>
      </c>
      <c r="E226" s="338">
        <f>SUM(D226/12)</f>
        <v>0</v>
      </c>
      <c r="F226" s="338">
        <v>0</v>
      </c>
      <c r="G226" s="338">
        <v>0</v>
      </c>
      <c r="H226" s="338">
        <v>0</v>
      </c>
      <c r="I226" s="338">
        <v>0</v>
      </c>
      <c r="J226" s="338">
        <v>0</v>
      </c>
      <c r="K226" s="338">
        <v>0</v>
      </c>
      <c r="L226" s="338">
        <v>0</v>
      </c>
      <c r="M226" s="338">
        <v>0</v>
      </c>
      <c r="N226" s="338">
        <v>0</v>
      </c>
      <c r="O226" s="338">
        <v>0</v>
      </c>
      <c r="P226" s="338">
        <v>0</v>
      </c>
      <c r="Q226" s="338">
        <f>SUM(E226:P226)</f>
        <v>0</v>
      </c>
      <c r="R226" s="348">
        <f t="shared" si="106"/>
        <v>0</v>
      </c>
      <c r="S226" s="92"/>
      <c r="T226" s="120"/>
      <c r="U226" s="120"/>
      <c r="V226" s="120"/>
      <c r="W226" s="120"/>
      <c r="X226" s="120"/>
      <c r="Y226" s="120"/>
      <c r="Z226" s="120"/>
      <c r="AA226" s="120"/>
      <c r="AB226" s="120"/>
      <c r="AC226" s="120"/>
      <c r="AD226" s="120"/>
      <c r="AE226" s="120"/>
      <c r="AF226" s="120"/>
      <c r="AG226" s="120"/>
      <c r="AH226" s="120"/>
    </row>
    <row r="227" spans="1:34" x14ac:dyDescent="0.25">
      <c r="A227" s="17">
        <v>25</v>
      </c>
      <c r="B227" s="107" t="s">
        <v>506</v>
      </c>
      <c r="C227" s="18" t="s">
        <v>507</v>
      </c>
      <c r="D227" s="400">
        <f>SUM(BEVÉTELEK!G97)</f>
        <v>0</v>
      </c>
      <c r="E227" s="338">
        <f>SUM(D227/12)</f>
        <v>0</v>
      </c>
      <c r="F227" s="338">
        <v>0</v>
      </c>
      <c r="G227" s="338">
        <v>0</v>
      </c>
      <c r="H227" s="338">
        <v>0</v>
      </c>
      <c r="I227" s="338">
        <v>0</v>
      </c>
      <c r="J227" s="338">
        <v>0</v>
      </c>
      <c r="K227" s="338">
        <v>0</v>
      </c>
      <c r="L227" s="338">
        <v>0</v>
      </c>
      <c r="M227" s="338">
        <v>0</v>
      </c>
      <c r="N227" s="338">
        <v>0</v>
      </c>
      <c r="O227" s="338">
        <v>0</v>
      </c>
      <c r="P227" s="338">
        <v>0</v>
      </c>
      <c r="Q227" s="338">
        <f>SUM(E227:P227)</f>
        <v>0</v>
      </c>
      <c r="R227" s="348">
        <f t="shared" si="106"/>
        <v>0</v>
      </c>
      <c r="S227" s="92"/>
      <c r="T227" s="120"/>
      <c r="U227" s="120"/>
      <c r="V227" s="120"/>
      <c r="W227" s="120"/>
      <c r="X227" s="120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</row>
    <row r="228" spans="1:34" x14ac:dyDescent="0.25">
      <c r="A228" s="17">
        <v>26</v>
      </c>
      <c r="B228" s="107" t="s">
        <v>508</v>
      </c>
      <c r="C228" s="18" t="s">
        <v>509</v>
      </c>
      <c r="D228" s="400">
        <f>SUM(BEVÉTELEK!G98)</f>
        <v>0</v>
      </c>
      <c r="E228" s="338">
        <f>SUM(D228/12)</f>
        <v>0</v>
      </c>
      <c r="F228" s="338">
        <v>0</v>
      </c>
      <c r="G228" s="338">
        <v>0</v>
      </c>
      <c r="H228" s="338">
        <v>0</v>
      </c>
      <c r="I228" s="338">
        <v>0</v>
      </c>
      <c r="J228" s="338">
        <v>0</v>
      </c>
      <c r="K228" s="338">
        <v>0</v>
      </c>
      <c r="L228" s="338">
        <v>0</v>
      </c>
      <c r="M228" s="338">
        <v>0</v>
      </c>
      <c r="N228" s="338">
        <v>0</v>
      </c>
      <c r="O228" s="338">
        <v>0</v>
      </c>
      <c r="P228" s="338">
        <v>0</v>
      </c>
      <c r="Q228" s="338">
        <f>SUM(E228:P228)</f>
        <v>0</v>
      </c>
      <c r="R228" s="348">
        <f t="shared" si="106"/>
        <v>0</v>
      </c>
      <c r="S228" s="92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</row>
    <row r="229" spans="1:34" x14ac:dyDescent="0.25">
      <c r="A229" s="17">
        <v>27</v>
      </c>
      <c r="B229" s="106" t="s">
        <v>510</v>
      </c>
      <c r="C229" s="20" t="s">
        <v>511</v>
      </c>
      <c r="D229" s="356">
        <f>SUM(D224:D228)</f>
        <v>0</v>
      </c>
      <c r="E229" s="339">
        <f>SUM(E224:E228)</f>
        <v>0</v>
      </c>
      <c r="F229" s="339">
        <f>SUM(F224:F228)</f>
        <v>0</v>
      </c>
      <c r="G229" s="339">
        <f>SUM(G224:G228)</f>
        <v>0</v>
      </c>
      <c r="H229" s="339">
        <f t="shared" ref="H229:P229" si="116">SUM(H224:H228)</f>
        <v>0</v>
      </c>
      <c r="I229" s="339">
        <f t="shared" si="116"/>
        <v>0</v>
      </c>
      <c r="J229" s="339">
        <f t="shared" si="116"/>
        <v>0</v>
      </c>
      <c r="K229" s="339">
        <f t="shared" si="116"/>
        <v>0</v>
      </c>
      <c r="L229" s="339">
        <f t="shared" si="116"/>
        <v>0</v>
      </c>
      <c r="M229" s="339">
        <f t="shared" si="116"/>
        <v>0</v>
      </c>
      <c r="N229" s="339">
        <f t="shared" si="116"/>
        <v>0</v>
      </c>
      <c r="O229" s="339">
        <f t="shared" si="116"/>
        <v>0</v>
      </c>
      <c r="P229" s="339">
        <f t="shared" si="116"/>
        <v>0</v>
      </c>
      <c r="Q229" s="356">
        <f>SUM(Q224:Q228)</f>
        <v>0</v>
      </c>
      <c r="R229" s="348">
        <f t="shared" si="106"/>
        <v>0</v>
      </c>
      <c r="S229" s="92"/>
      <c r="T229" s="120"/>
      <c r="U229" s="120"/>
      <c r="V229" s="120"/>
      <c r="W229" s="120"/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</row>
    <row r="230" spans="1:34" x14ac:dyDescent="0.25">
      <c r="A230" s="17">
        <v>28</v>
      </c>
      <c r="B230" s="107" t="s">
        <v>512</v>
      </c>
      <c r="C230" s="18" t="s">
        <v>513</v>
      </c>
      <c r="D230" s="400">
        <f>SUM(BEVÉTELEK!G100)</f>
        <v>0</v>
      </c>
      <c r="E230" s="338">
        <f>SUM(D230/12)</f>
        <v>0</v>
      </c>
      <c r="F230" s="338">
        <v>0</v>
      </c>
      <c r="G230" s="338">
        <v>0</v>
      </c>
      <c r="H230" s="338">
        <v>0</v>
      </c>
      <c r="I230" s="338">
        <v>0</v>
      </c>
      <c r="J230" s="338">
        <v>0</v>
      </c>
      <c r="K230" s="338">
        <v>0</v>
      </c>
      <c r="L230" s="338">
        <v>0</v>
      </c>
      <c r="M230" s="338">
        <v>0</v>
      </c>
      <c r="N230" s="338">
        <v>0</v>
      </c>
      <c r="O230" s="338">
        <v>0</v>
      </c>
      <c r="P230" s="338">
        <v>0</v>
      </c>
      <c r="Q230" s="338">
        <f>SUM(E230:P230)</f>
        <v>0</v>
      </c>
      <c r="R230" s="348">
        <f t="shared" si="106"/>
        <v>0</v>
      </c>
      <c r="S230" s="92"/>
      <c r="T230" s="120"/>
      <c r="U230" s="120"/>
      <c r="V230" s="120"/>
      <c r="W230" s="120"/>
      <c r="X230" s="120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</row>
    <row r="231" spans="1:34" x14ac:dyDescent="0.25">
      <c r="A231" s="17">
        <v>29</v>
      </c>
      <c r="B231" s="107" t="s">
        <v>514</v>
      </c>
      <c r="C231" s="18" t="s">
        <v>515</v>
      </c>
      <c r="D231" s="400">
        <f>SUM(BEVÉTELEK!G101)</f>
        <v>0</v>
      </c>
      <c r="E231" s="338">
        <f>SUM(D231/12)</f>
        <v>0</v>
      </c>
      <c r="F231" s="338">
        <v>0</v>
      </c>
      <c r="G231" s="338">
        <v>0</v>
      </c>
      <c r="H231" s="338">
        <v>0</v>
      </c>
      <c r="I231" s="338">
        <v>0</v>
      </c>
      <c r="J231" s="338">
        <v>0</v>
      </c>
      <c r="K231" s="338">
        <v>0</v>
      </c>
      <c r="L231" s="338">
        <v>0</v>
      </c>
      <c r="M231" s="338">
        <v>0</v>
      </c>
      <c r="N231" s="338">
        <v>0</v>
      </c>
      <c r="O231" s="338">
        <v>0</v>
      </c>
      <c r="P231" s="338">
        <v>0</v>
      </c>
      <c r="Q231" s="338">
        <f>SUM(E231:P231)</f>
        <v>0</v>
      </c>
      <c r="R231" s="348">
        <f t="shared" si="106"/>
        <v>0</v>
      </c>
      <c r="S231" s="92"/>
      <c r="T231" s="120"/>
      <c r="U231" s="120"/>
      <c r="V231" s="120"/>
      <c r="W231" s="120"/>
      <c r="X231" s="120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</row>
    <row r="232" spans="1:34" x14ac:dyDescent="0.25">
      <c r="A232" s="22">
        <v>30</v>
      </c>
      <c r="B232" s="251" t="s">
        <v>516</v>
      </c>
      <c r="C232" s="68" t="s">
        <v>517</v>
      </c>
      <c r="D232" s="396">
        <f>SUM(D223+D229+D230+D231)</f>
        <v>103998843</v>
      </c>
      <c r="E232" s="342">
        <f>SUM(E223+E229+E230+E231)</f>
        <v>8666570.25</v>
      </c>
      <c r="F232" s="342">
        <f>SUM(F223+F229+F230+F231)</f>
        <v>8666570.25</v>
      </c>
      <c r="G232" s="342">
        <f>SUM(G223+G229+G230+G231)</f>
        <v>8666570.25</v>
      </c>
      <c r="H232" s="342">
        <f t="shared" ref="H232:P232" si="117">SUM(H223+H229+H230+H231)</f>
        <v>8666570.25</v>
      </c>
      <c r="I232" s="342">
        <f t="shared" si="117"/>
        <v>8666570.25</v>
      </c>
      <c r="J232" s="342">
        <f t="shared" si="117"/>
        <v>8666570.25</v>
      </c>
      <c r="K232" s="342">
        <f t="shared" si="117"/>
        <v>8666570.25</v>
      </c>
      <c r="L232" s="342">
        <f t="shared" si="117"/>
        <v>8666570.25</v>
      </c>
      <c r="M232" s="342">
        <f t="shared" si="117"/>
        <v>8666570.25</v>
      </c>
      <c r="N232" s="342">
        <f t="shared" si="117"/>
        <v>8666570.25</v>
      </c>
      <c r="O232" s="342">
        <f t="shared" si="117"/>
        <v>8666570.25</v>
      </c>
      <c r="P232" s="342">
        <f t="shared" si="117"/>
        <v>8666570.25</v>
      </c>
      <c r="Q232" s="396">
        <f>SUM(Q223+Q229+Q230+Q231)</f>
        <v>103998843</v>
      </c>
      <c r="R232" s="348">
        <f t="shared" si="106"/>
        <v>0</v>
      </c>
      <c r="S232" s="92"/>
      <c r="T232" s="120"/>
      <c r="U232" s="120"/>
      <c r="V232" s="120"/>
      <c r="W232" s="120"/>
      <c r="X232" s="120"/>
      <c r="Y232" s="120"/>
      <c r="Z232" s="120"/>
      <c r="AA232" s="120"/>
      <c r="AB232" s="120"/>
      <c r="AC232" s="120"/>
      <c r="AD232" s="120"/>
      <c r="AE232" s="120"/>
      <c r="AF232" s="120"/>
      <c r="AG232" s="120"/>
      <c r="AH232" s="120"/>
    </row>
    <row r="233" spans="1:34" x14ac:dyDescent="0.25">
      <c r="A233" s="2">
        <v>31</v>
      </c>
      <c r="B233" s="442" t="s">
        <v>518</v>
      </c>
      <c r="C233" s="69"/>
      <c r="D233" s="397">
        <f>SUM(D232+D202)</f>
        <v>359196044</v>
      </c>
      <c r="E233" s="390">
        <f>SUM(E232+E202)</f>
        <v>34030267.083333336</v>
      </c>
      <c r="F233" s="390">
        <f>SUM(F232+F202)</f>
        <v>22575021.583333332</v>
      </c>
      <c r="G233" s="390">
        <f>SUM(G232+G202)</f>
        <v>30201001.916666664</v>
      </c>
      <c r="H233" s="390">
        <f t="shared" ref="H233:P233" si="118">SUM(H232+H202)</f>
        <v>22508354.916666664</v>
      </c>
      <c r="I233" s="390">
        <f t="shared" si="118"/>
        <v>22508354.916666664</v>
      </c>
      <c r="J233" s="390">
        <f t="shared" si="118"/>
        <v>24008353.916666664</v>
      </c>
      <c r="K233" s="390">
        <f t="shared" si="118"/>
        <v>36675021.916666664</v>
      </c>
      <c r="L233" s="390">
        <f t="shared" si="118"/>
        <v>42675021.916666664</v>
      </c>
      <c r="M233" s="390">
        <f t="shared" si="118"/>
        <v>55822914.416666657</v>
      </c>
      <c r="N233" s="390">
        <f t="shared" si="118"/>
        <v>22575021.583333332</v>
      </c>
      <c r="O233" s="390">
        <f t="shared" si="118"/>
        <v>22575021.583333332</v>
      </c>
      <c r="P233" s="390">
        <f t="shared" si="118"/>
        <v>22575021.583333332</v>
      </c>
      <c r="Q233" s="397">
        <f>SUM(Q232+Q202)</f>
        <v>359196044</v>
      </c>
      <c r="R233" s="348">
        <f t="shared" si="106"/>
        <v>0</v>
      </c>
      <c r="S233" s="92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</row>
    <row r="234" spans="1:34" x14ac:dyDescent="0.25">
      <c r="A234" s="4"/>
      <c r="B234" s="4"/>
      <c r="C234" s="4"/>
      <c r="D234" s="361">
        <f>SUM(D233-D132)</f>
        <v>-44088034</v>
      </c>
      <c r="E234" s="361">
        <f>SUM(E233-E132)</f>
        <v>7002294</v>
      </c>
      <c r="F234" s="361">
        <f t="shared" ref="F234:Q234" si="119">SUM(F233-F132)</f>
        <v>-2704430.5000000037</v>
      </c>
      <c r="G234" s="361">
        <f t="shared" si="119"/>
        <v>-20262995.526666671</v>
      </c>
      <c r="H234" s="361">
        <f t="shared" si="119"/>
        <v>-9803831.1666666716</v>
      </c>
      <c r="I234" s="361">
        <f t="shared" si="119"/>
        <v>-47903831.166666664</v>
      </c>
      <c r="J234" s="361">
        <f t="shared" si="119"/>
        <v>-40293888.646666676</v>
      </c>
      <c r="K234" s="361">
        <f t="shared" si="119"/>
        <v>-7067164.1666666716</v>
      </c>
      <c r="L234" s="361">
        <f t="shared" si="119"/>
        <v>17982835.833333328</v>
      </c>
      <c r="M234" s="361">
        <f t="shared" si="119"/>
        <v>6506978.0833333209</v>
      </c>
      <c r="N234" s="361">
        <f t="shared" si="119"/>
        <v>-7117164.5000000037</v>
      </c>
      <c r="O234" s="361">
        <f t="shared" si="119"/>
        <v>-7712900.5000000037</v>
      </c>
      <c r="P234" s="361">
        <f t="shared" si="119"/>
        <v>-25145178.750000004</v>
      </c>
      <c r="Q234" s="361">
        <f t="shared" si="119"/>
        <v>-44088034.340000033</v>
      </c>
      <c r="R234" s="348">
        <f t="shared" si="106"/>
        <v>-0.34000003337860107</v>
      </c>
      <c r="S234" s="92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</row>
    <row r="235" spans="1:34" x14ac:dyDescent="0.25">
      <c r="A235" s="4"/>
      <c r="B235" s="4"/>
      <c r="C235" s="4"/>
      <c r="D235" s="337"/>
      <c r="E235" s="337"/>
      <c r="F235" s="337"/>
      <c r="G235" s="337"/>
      <c r="H235" s="337"/>
      <c r="I235" s="337"/>
      <c r="J235" s="337"/>
      <c r="K235" s="337"/>
      <c r="L235" s="337"/>
      <c r="M235" s="337"/>
      <c r="N235" s="337"/>
      <c r="O235" s="337"/>
      <c r="P235" s="337"/>
      <c r="Q235" s="337"/>
      <c r="R235" s="92"/>
      <c r="S235" s="92"/>
      <c r="T235" s="120"/>
      <c r="U235" s="120"/>
      <c r="V235" s="120"/>
      <c r="W235" s="120"/>
      <c r="X235" s="120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20"/>
    </row>
    <row r="236" spans="1:34" x14ac:dyDescent="0.25">
      <c r="A236" s="4"/>
      <c r="B236" s="4"/>
      <c r="C236" s="4"/>
      <c r="D236" s="337"/>
      <c r="E236" s="337"/>
      <c r="F236" s="337"/>
      <c r="G236" s="337"/>
      <c r="H236" s="337"/>
      <c r="I236" s="337"/>
      <c r="J236" s="337"/>
      <c r="K236" s="337"/>
      <c r="L236" s="337"/>
      <c r="M236" s="337"/>
      <c r="N236" s="337"/>
      <c r="O236" s="337"/>
      <c r="P236" s="337"/>
      <c r="Q236" s="337"/>
      <c r="R236" s="92"/>
      <c r="S236" s="92"/>
      <c r="T236" s="120"/>
      <c r="U236" s="120"/>
      <c r="V236" s="120"/>
      <c r="W236" s="120"/>
      <c r="X236" s="120"/>
      <c r="Y236" s="120"/>
      <c r="Z236" s="120"/>
      <c r="AA236" s="120"/>
      <c r="AB236" s="120"/>
      <c r="AC236" s="120"/>
      <c r="AD236" s="120"/>
      <c r="AE236" s="120"/>
      <c r="AF236" s="120"/>
      <c r="AG236" s="120"/>
      <c r="AH236" s="120"/>
    </row>
    <row r="237" spans="1:34" x14ac:dyDescent="0.25">
      <c r="A237" s="4"/>
      <c r="B237" s="4"/>
      <c r="C237" s="4"/>
      <c r="D237" s="337"/>
      <c r="E237" s="337"/>
      <c r="F237" s="337"/>
      <c r="G237" s="337"/>
      <c r="H237" s="337"/>
      <c r="I237" s="337"/>
      <c r="J237" s="337"/>
      <c r="K237" s="337"/>
      <c r="L237" s="337"/>
      <c r="M237" s="337"/>
      <c r="N237" s="337"/>
      <c r="O237" s="337"/>
      <c r="P237" s="337"/>
      <c r="Q237" s="337"/>
      <c r="R237" s="92"/>
      <c r="S237" s="92"/>
      <c r="T237" s="120"/>
      <c r="U237" s="120"/>
      <c r="V237" s="120"/>
      <c r="W237" s="120"/>
      <c r="X237" s="120"/>
      <c r="Y237" s="120"/>
      <c r="Z237" s="120"/>
      <c r="AA237" s="120"/>
      <c r="AB237" s="120"/>
      <c r="AC237" s="120"/>
      <c r="AD237" s="120"/>
      <c r="AE237" s="120"/>
      <c r="AF237" s="120"/>
      <c r="AG237" s="120"/>
      <c r="AH237" s="120"/>
    </row>
    <row r="238" spans="1:34" x14ac:dyDescent="0.25">
      <c r="A238" s="4"/>
      <c r="B238" s="4"/>
      <c r="C238" s="4"/>
      <c r="D238" s="337"/>
      <c r="E238" s="337"/>
      <c r="F238" s="337"/>
      <c r="G238" s="337"/>
      <c r="H238" s="337"/>
      <c r="I238" s="337"/>
      <c r="J238" s="337"/>
      <c r="K238" s="337"/>
      <c r="L238" s="337"/>
      <c r="M238" s="337"/>
      <c r="N238" s="337"/>
      <c r="O238" s="337"/>
      <c r="P238" s="337"/>
      <c r="Q238" s="337"/>
      <c r="R238" s="92"/>
      <c r="S238" s="92"/>
      <c r="T238" s="120"/>
      <c r="U238" s="120"/>
      <c r="V238" s="120"/>
      <c r="W238" s="120"/>
      <c r="X238" s="120"/>
      <c r="Y238" s="120"/>
      <c r="Z238" s="120"/>
      <c r="AA238" s="120"/>
      <c r="AB238" s="120"/>
      <c r="AC238" s="120"/>
      <c r="AD238" s="120"/>
      <c r="AE238" s="120"/>
      <c r="AF238" s="120"/>
      <c r="AG238" s="120"/>
      <c r="AH238" s="120"/>
    </row>
    <row r="239" spans="1:34" x14ac:dyDescent="0.25">
      <c r="A239" s="4"/>
      <c r="B239" s="4"/>
      <c r="C239" s="4"/>
      <c r="D239" s="337"/>
      <c r="E239" s="337"/>
      <c r="F239" s="337"/>
      <c r="G239" s="337"/>
      <c r="H239" s="337"/>
      <c r="I239" s="337"/>
      <c r="J239" s="337"/>
      <c r="K239" s="337"/>
      <c r="L239" s="337"/>
      <c r="M239" s="337"/>
      <c r="N239" s="337"/>
      <c r="O239" s="337"/>
      <c r="P239" s="337"/>
      <c r="Q239" s="337"/>
      <c r="R239" s="92"/>
      <c r="S239" s="92"/>
      <c r="T239" s="120"/>
      <c r="U239" s="120"/>
      <c r="V239" s="120"/>
      <c r="W239" s="120"/>
      <c r="X239" s="120"/>
      <c r="Y239" s="120"/>
      <c r="Z239" s="120"/>
      <c r="AA239" s="120"/>
      <c r="AB239" s="120"/>
      <c r="AC239" s="120"/>
      <c r="AD239" s="120"/>
      <c r="AE239" s="120"/>
      <c r="AF239" s="120"/>
      <c r="AG239" s="120"/>
      <c r="AH239" s="120"/>
    </row>
    <row r="240" spans="1:34" x14ac:dyDescent="0.25">
      <c r="A240" s="4"/>
      <c r="B240" s="4"/>
      <c r="C240" s="4"/>
      <c r="D240" s="337"/>
      <c r="E240" s="337"/>
      <c r="F240" s="337"/>
      <c r="G240" s="337"/>
      <c r="H240" s="337"/>
      <c r="I240" s="337"/>
      <c r="J240" s="337"/>
      <c r="K240" s="337"/>
      <c r="L240" s="337"/>
      <c r="M240" s="337"/>
      <c r="N240" s="337"/>
      <c r="O240" s="337"/>
      <c r="P240" s="337"/>
      <c r="Q240" s="337"/>
      <c r="R240" s="92"/>
      <c r="S240" s="92"/>
      <c r="T240" s="120"/>
      <c r="U240" s="120"/>
      <c r="V240" s="120"/>
      <c r="W240" s="120"/>
      <c r="X240" s="120"/>
      <c r="Y240" s="120"/>
      <c r="Z240" s="120"/>
      <c r="AA240" s="120"/>
      <c r="AB240" s="120"/>
      <c r="AC240" s="120"/>
      <c r="AD240" s="120"/>
      <c r="AE240" s="120"/>
      <c r="AF240" s="120"/>
      <c r="AG240" s="120"/>
      <c r="AH240" s="120"/>
    </row>
    <row r="241" spans="1:34" x14ac:dyDescent="0.25">
      <c r="A241" s="4"/>
      <c r="B241" s="4"/>
      <c r="C241" s="4"/>
      <c r="D241" s="337"/>
      <c r="E241" s="337"/>
      <c r="F241" s="337"/>
      <c r="G241" s="337"/>
      <c r="H241" s="337"/>
      <c r="I241" s="337"/>
      <c r="J241" s="337"/>
      <c r="K241" s="337"/>
      <c r="L241" s="337"/>
      <c r="M241" s="337"/>
      <c r="N241" s="337"/>
      <c r="O241" s="337"/>
      <c r="P241" s="337"/>
      <c r="Q241" s="337"/>
      <c r="R241" s="92"/>
      <c r="S241" s="92"/>
      <c r="T241" s="120"/>
      <c r="U241" s="120"/>
      <c r="V241" s="120"/>
      <c r="W241" s="120"/>
      <c r="X241" s="120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20"/>
    </row>
    <row r="242" spans="1:34" x14ac:dyDescent="0.25">
      <c r="A242" s="4"/>
      <c r="B242" s="4"/>
      <c r="C242" s="4"/>
      <c r="D242" s="337"/>
      <c r="E242" s="337"/>
      <c r="F242" s="337"/>
      <c r="G242" s="337"/>
      <c r="H242" s="337"/>
      <c r="I242" s="337"/>
      <c r="J242" s="337"/>
      <c r="K242" s="337"/>
      <c r="L242" s="337"/>
      <c r="M242" s="337"/>
      <c r="N242" s="337"/>
      <c r="O242" s="337"/>
      <c r="P242" s="337"/>
      <c r="Q242" s="337"/>
      <c r="R242" s="92"/>
      <c r="S242" s="92"/>
      <c r="T242" s="120"/>
      <c r="U242" s="120"/>
      <c r="V242" s="120"/>
      <c r="W242" s="120"/>
      <c r="X242" s="120"/>
      <c r="Y242" s="120"/>
      <c r="Z242" s="120"/>
      <c r="AA242" s="120"/>
      <c r="AB242" s="120"/>
      <c r="AC242" s="120"/>
      <c r="AD242" s="120"/>
      <c r="AE242" s="120"/>
      <c r="AF242" s="120"/>
      <c r="AG242" s="120"/>
      <c r="AH242" s="120"/>
    </row>
    <row r="243" spans="1:34" x14ac:dyDescent="0.25">
      <c r="A243" s="4"/>
      <c r="B243" s="4"/>
      <c r="C243" s="4"/>
      <c r="D243" s="337"/>
      <c r="E243" s="337"/>
      <c r="F243" s="337"/>
      <c r="G243" s="337"/>
      <c r="H243" s="337"/>
      <c r="I243" s="337"/>
      <c r="J243" s="337"/>
      <c r="K243" s="337"/>
      <c r="L243" s="337"/>
      <c r="M243" s="337"/>
      <c r="N243" s="337"/>
      <c r="O243" s="337"/>
      <c r="P243" s="337"/>
      <c r="Q243" s="337"/>
      <c r="R243" s="92"/>
      <c r="S243" s="92"/>
      <c r="T243" s="120"/>
      <c r="U243" s="120"/>
      <c r="V243" s="120"/>
      <c r="W243" s="120"/>
      <c r="X243" s="120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</row>
    <row r="244" spans="1:34" x14ac:dyDescent="0.25">
      <c r="A244" s="4"/>
      <c r="B244" s="4"/>
      <c r="C244" s="4"/>
      <c r="D244" s="337"/>
      <c r="E244" s="337"/>
      <c r="F244" s="337"/>
      <c r="G244" s="337"/>
      <c r="H244" s="337"/>
      <c r="I244" s="337"/>
      <c r="J244" s="337"/>
      <c r="K244" s="337"/>
      <c r="L244" s="337"/>
      <c r="M244" s="337"/>
      <c r="N244" s="337"/>
      <c r="O244" s="337"/>
      <c r="P244" s="337"/>
      <c r="Q244" s="337"/>
      <c r="R244" s="92"/>
      <c r="S244" s="92"/>
      <c r="T244" s="120"/>
      <c r="U244" s="120"/>
      <c r="V244" s="120"/>
      <c r="W244" s="120"/>
      <c r="X244" s="120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</row>
    <row r="245" spans="1:34" x14ac:dyDescent="0.25">
      <c r="A245" s="4"/>
      <c r="B245" s="4"/>
      <c r="C245" s="4"/>
      <c r="D245" s="337"/>
      <c r="E245" s="337"/>
      <c r="F245" s="337"/>
      <c r="G245" s="337"/>
      <c r="H245" s="337"/>
      <c r="I245" s="337"/>
      <c r="J245" s="337"/>
      <c r="K245" s="337"/>
      <c r="L245" s="337"/>
      <c r="M245" s="337"/>
      <c r="N245" s="337"/>
      <c r="O245" s="337"/>
      <c r="P245" s="337"/>
      <c r="Q245" s="337"/>
      <c r="R245" s="92"/>
      <c r="S245" s="92"/>
      <c r="T245" s="120"/>
      <c r="U245" s="120"/>
      <c r="V245" s="120"/>
      <c r="W245" s="120"/>
      <c r="X245" s="120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</row>
    <row r="246" spans="1:34" x14ac:dyDescent="0.25">
      <c r="A246" s="4"/>
      <c r="B246" s="4"/>
      <c r="C246" s="4"/>
      <c r="D246" s="337"/>
      <c r="E246" s="337"/>
      <c r="F246" s="337"/>
      <c r="G246" s="337"/>
      <c r="H246" s="337"/>
      <c r="I246" s="337"/>
      <c r="J246" s="337"/>
      <c r="K246" s="337"/>
      <c r="L246" s="337"/>
      <c r="M246" s="337"/>
      <c r="N246" s="337"/>
      <c r="O246" s="337"/>
      <c r="P246" s="337"/>
      <c r="Q246" s="337"/>
      <c r="R246" s="92"/>
      <c r="S246" s="92"/>
      <c r="T246" s="120"/>
      <c r="U246" s="120"/>
      <c r="V246" s="120"/>
      <c r="W246" s="120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</row>
    <row r="247" spans="1:34" x14ac:dyDescent="0.25">
      <c r="A247" s="4"/>
      <c r="B247" s="4"/>
      <c r="C247" s="4"/>
      <c r="D247" s="337"/>
      <c r="E247" s="337"/>
      <c r="F247" s="337"/>
      <c r="G247" s="337"/>
      <c r="H247" s="337"/>
      <c r="I247" s="337"/>
      <c r="J247" s="337"/>
      <c r="K247" s="337"/>
      <c r="L247" s="337"/>
      <c r="M247" s="337"/>
      <c r="N247" s="337"/>
      <c r="O247" s="337"/>
      <c r="P247" s="337"/>
      <c r="Q247" s="337"/>
      <c r="R247" s="92"/>
      <c r="S247" s="92"/>
      <c r="T247" s="120"/>
      <c r="U247" s="120"/>
      <c r="V247" s="120"/>
      <c r="W247" s="120"/>
      <c r="X247" s="120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20"/>
    </row>
    <row r="248" spans="1:34" x14ac:dyDescent="0.25">
      <c r="A248" s="4"/>
      <c r="B248" s="4"/>
      <c r="C248" s="4"/>
      <c r="D248" s="337"/>
      <c r="E248" s="337"/>
      <c r="F248" s="337"/>
      <c r="G248" s="337"/>
      <c r="H248" s="337"/>
      <c r="I248" s="337"/>
      <c r="J248" s="337"/>
      <c r="K248" s="337"/>
      <c r="L248" s="337"/>
      <c r="M248" s="337"/>
      <c r="N248" s="337"/>
      <c r="O248" s="337"/>
      <c r="P248" s="337"/>
      <c r="Q248" s="337"/>
      <c r="R248" s="92"/>
      <c r="S248" s="92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</row>
    <row r="249" spans="1:34" x14ac:dyDescent="0.25">
      <c r="A249" s="4"/>
      <c r="B249" s="4"/>
      <c r="C249" s="4"/>
      <c r="D249" s="337"/>
      <c r="E249" s="337"/>
      <c r="F249" s="337"/>
      <c r="G249" s="337"/>
      <c r="H249" s="337"/>
      <c r="I249" s="337"/>
      <c r="J249" s="337"/>
      <c r="K249" s="337"/>
      <c r="L249" s="337"/>
      <c r="M249" s="337"/>
      <c r="N249" s="337"/>
      <c r="O249" s="337"/>
      <c r="P249" s="337"/>
      <c r="Q249" s="337"/>
      <c r="R249" s="92"/>
      <c r="S249" s="92"/>
      <c r="T249" s="120"/>
      <c r="U249" s="120"/>
      <c r="V249" s="120"/>
      <c r="W249" s="120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</row>
    <row r="250" spans="1:34" x14ac:dyDescent="0.25">
      <c r="A250" s="4"/>
      <c r="B250" s="4"/>
      <c r="C250" s="4"/>
      <c r="D250" s="337"/>
      <c r="E250" s="337"/>
      <c r="F250" s="337"/>
      <c r="G250" s="337"/>
      <c r="H250" s="337"/>
      <c r="I250" s="337"/>
      <c r="J250" s="337"/>
      <c r="K250" s="337"/>
      <c r="L250" s="337"/>
      <c r="M250" s="337"/>
      <c r="N250" s="337"/>
      <c r="O250" s="337"/>
      <c r="P250" s="337"/>
      <c r="Q250" s="337"/>
      <c r="R250" s="92"/>
      <c r="S250" s="92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</row>
    <row r="251" spans="1:34" x14ac:dyDescent="0.25">
      <c r="A251" s="4"/>
      <c r="B251" s="4"/>
      <c r="C251" s="4"/>
      <c r="D251" s="337"/>
      <c r="E251" s="337"/>
      <c r="F251" s="337"/>
      <c r="G251" s="337"/>
      <c r="H251" s="337"/>
      <c r="I251" s="337"/>
      <c r="J251" s="337"/>
      <c r="K251" s="337"/>
      <c r="L251" s="337"/>
      <c r="M251" s="337"/>
      <c r="N251" s="337"/>
      <c r="O251" s="337"/>
      <c r="P251" s="337"/>
      <c r="Q251" s="337"/>
      <c r="R251" s="92"/>
      <c r="S251" s="92"/>
      <c r="T251" s="120"/>
      <c r="U251" s="120"/>
      <c r="V251" s="120"/>
      <c r="W251" s="120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</row>
    <row r="252" spans="1:34" x14ac:dyDescent="0.25">
      <c r="A252" s="4"/>
      <c r="B252" s="4"/>
      <c r="C252" s="4"/>
      <c r="D252" s="337"/>
      <c r="E252" s="337"/>
      <c r="F252" s="337"/>
      <c r="G252" s="337"/>
      <c r="H252" s="337"/>
      <c r="I252" s="337"/>
      <c r="J252" s="337"/>
      <c r="K252" s="337"/>
      <c r="L252" s="337"/>
      <c r="M252" s="337"/>
      <c r="N252" s="337"/>
      <c r="O252" s="337"/>
      <c r="P252" s="337"/>
      <c r="Q252" s="337"/>
      <c r="R252" s="92"/>
      <c r="S252" s="92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</row>
    <row r="253" spans="1:34" x14ac:dyDescent="0.25">
      <c r="A253" s="4"/>
      <c r="B253" s="4"/>
      <c r="C253" s="4"/>
      <c r="D253" s="337"/>
      <c r="E253" s="337"/>
      <c r="F253" s="337"/>
      <c r="G253" s="337"/>
      <c r="H253" s="337"/>
      <c r="I253" s="337"/>
      <c r="J253" s="337"/>
      <c r="K253" s="337"/>
      <c r="L253" s="337"/>
      <c r="M253" s="337"/>
      <c r="N253" s="337"/>
      <c r="O253" s="337"/>
      <c r="P253" s="337"/>
      <c r="Q253" s="337"/>
      <c r="R253" s="92"/>
      <c r="S253" s="92"/>
      <c r="T253" s="120"/>
      <c r="U253" s="120"/>
      <c r="V253" s="120"/>
      <c r="W253" s="120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</row>
    <row r="254" spans="1:34" x14ac:dyDescent="0.25">
      <c r="A254" s="4"/>
      <c r="B254" s="4"/>
      <c r="C254" s="4"/>
      <c r="D254" s="337"/>
      <c r="E254" s="337"/>
      <c r="F254" s="337"/>
      <c r="G254" s="337"/>
      <c r="H254" s="337"/>
      <c r="I254" s="337"/>
      <c r="J254" s="337"/>
      <c r="K254" s="337"/>
      <c r="L254" s="337"/>
      <c r="M254" s="337"/>
      <c r="N254" s="337"/>
      <c r="O254" s="337"/>
      <c r="P254" s="337"/>
      <c r="Q254" s="337"/>
      <c r="R254" s="92"/>
      <c r="S254" s="92"/>
      <c r="T254" s="120"/>
      <c r="U254" s="120"/>
      <c r="V254" s="120"/>
      <c r="W254" s="120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</row>
    <row r="255" spans="1:34" x14ac:dyDescent="0.25">
      <c r="A255" s="4"/>
      <c r="B255" s="4"/>
      <c r="C255" s="4"/>
      <c r="D255" s="337"/>
      <c r="E255" s="337"/>
      <c r="F255" s="337"/>
      <c r="G255" s="337"/>
      <c r="H255" s="337"/>
      <c r="I255" s="337"/>
      <c r="J255" s="337"/>
      <c r="K255" s="337"/>
      <c r="L255" s="337"/>
      <c r="M255" s="337"/>
      <c r="N255" s="337"/>
      <c r="O255" s="337"/>
      <c r="P255" s="337"/>
      <c r="Q255" s="337"/>
      <c r="R255" s="92"/>
      <c r="S255" s="92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</row>
    <row r="256" spans="1:34" x14ac:dyDescent="0.25">
      <c r="A256" s="4"/>
      <c r="B256" s="4"/>
      <c r="C256" s="4"/>
      <c r="D256" s="337"/>
      <c r="E256" s="337"/>
      <c r="F256" s="337"/>
      <c r="G256" s="337"/>
      <c r="H256" s="337"/>
      <c r="I256" s="337"/>
      <c r="J256" s="337"/>
      <c r="K256" s="337"/>
      <c r="L256" s="337"/>
      <c r="M256" s="337"/>
      <c r="N256" s="337"/>
      <c r="O256" s="337"/>
      <c r="P256" s="337"/>
      <c r="Q256" s="337"/>
      <c r="R256" s="92"/>
      <c r="S256" s="92"/>
      <c r="T256" s="120"/>
      <c r="U256" s="120"/>
      <c r="V256" s="120"/>
      <c r="W256" s="120"/>
      <c r="X256" s="120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</row>
    <row r="257" spans="1:34" x14ac:dyDescent="0.25">
      <c r="A257" s="4"/>
      <c r="B257" s="4"/>
      <c r="C257" s="4"/>
      <c r="D257" s="337"/>
      <c r="E257" s="337"/>
      <c r="F257" s="337"/>
      <c r="G257" s="337"/>
      <c r="H257" s="337"/>
      <c r="I257" s="337"/>
      <c r="J257" s="337"/>
      <c r="K257" s="337"/>
      <c r="L257" s="337"/>
      <c r="M257" s="337"/>
      <c r="N257" s="337"/>
      <c r="O257" s="337"/>
      <c r="P257" s="337"/>
      <c r="Q257" s="337"/>
      <c r="R257" s="92"/>
      <c r="S257" s="92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</row>
    <row r="258" spans="1:34" x14ac:dyDescent="0.25">
      <c r="A258" s="4"/>
      <c r="B258" s="4"/>
      <c r="C258" s="4"/>
      <c r="D258" s="337"/>
      <c r="E258" s="337"/>
      <c r="F258" s="337"/>
      <c r="G258" s="337"/>
      <c r="H258" s="337"/>
      <c r="I258" s="337"/>
      <c r="J258" s="337"/>
      <c r="K258" s="337"/>
      <c r="L258" s="337"/>
      <c r="M258" s="337"/>
      <c r="N258" s="337"/>
      <c r="O258" s="337"/>
      <c r="P258" s="337"/>
      <c r="Q258" s="337"/>
      <c r="R258" s="92"/>
      <c r="S258" s="92"/>
      <c r="T258" s="120"/>
      <c r="U258" s="120"/>
      <c r="V258" s="120"/>
      <c r="W258" s="120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</row>
    <row r="259" spans="1:34" x14ac:dyDescent="0.25">
      <c r="A259" s="4"/>
      <c r="B259" s="4"/>
      <c r="C259" s="4"/>
      <c r="D259" s="337"/>
      <c r="E259" s="337"/>
      <c r="F259" s="337"/>
      <c r="G259" s="337"/>
      <c r="H259" s="337"/>
      <c r="I259" s="337"/>
      <c r="J259" s="337"/>
      <c r="K259" s="337"/>
      <c r="L259" s="337"/>
      <c r="M259" s="337"/>
      <c r="N259" s="337"/>
      <c r="O259" s="337"/>
      <c r="P259" s="337"/>
      <c r="Q259" s="337"/>
      <c r="R259" s="92"/>
      <c r="S259" s="92"/>
      <c r="T259" s="120"/>
      <c r="U259" s="120"/>
      <c r="V259" s="120"/>
      <c r="W259" s="120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20"/>
    </row>
    <row r="260" spans="1:34" x14ac:dyDescent="0.25">
      <c r="A260" s="4"/>
      <c r="B260" s="4"/>
      <c r="C260" s="4"/>
      <c r="D260" s="337"/>
      <c r="E260" s="337"/>
      <c r="F260" s="337"/>
      <c r="G260" s="337"/>
      <c r="H260" s="337"/>
      <c r="I260" s="337"/>
      <c r="J260" s="337"/>
      <c r="K260" s="337"/>
      <c r="L260" s="337"/>
      <c r="M260" s="337"/>
      <c r="N260" s="337"/>
      <c r="O260" s="337"/>
      <c r="P260" s="337"/>
      <c r="Q260" s="337"/>
      <c r="R260" s="92"/>
      <c r="S260" s="92"/>
      <c r="T260" s="120"/>
      <c r="U260" s="120"/>
      <c r="V260" s="120"/>
      <c r="W260" s="120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</row>
    <row r="261" spans="1:34" x14ac:dyDescent="0.25">
      <c r="A261" s="4"/>
      <c r="B261" s="4"/>
      <c r="C261" s="4"/>
      <c r="D261" s="337"/>
      <c r="E261" s="337"/>
      <c r="F261" s="337"/>
      <c r="G261" s="337"/>
      <c r="H261" s="337"/>
      <c r="I261" s="337"/>
      <c r="J261" s="337"/>
      <c r="K261" s="337"/>
      <c r="L261" s="337"/>
      <c r="M261" s="337"/>
      <c r="N261" s="337"/>
      <c r="O261" s="337"/>
      <c r="P261" s="337"/>
      <c r="Q261" s="337"/>
      <c r="R261" s="92"/>
      <c r="S261" s="92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</row>
    <row r="262" spans="1:34" x14ac:dyDescent="0.25">
      <c r="A262" s="4"/>
      <c r="B262" s="4"/>
      <c r="C262" s="4"/>
      <c r="D262" s="337"/>
      <c r="E262" s="337"/>
      <c r="F262" s="337"/>
      <c r="G262" s="337"/>
      <c r="H262" s="337"/>
      <c r="I262" s="337"/>
      <c r="J262" s="337"/>
      <c r="K262" s="337"/>
      <c r="L262" s="337"/>
      <c r="M262" s="337"/>
      <c r="N262" s="337"/>
      <c r="O262" s="337"/>
      <c r="P262" s="337"/>
      <c r="Q262" s="337"/>
      <c r="R262" s="92"/>
      <c r="S262" s="92"/>
      <c r="T262" s="120"/>
      <c r="U262" s="120"/>
      <c r="V262" s="120"/>
      <c r="W262" s="120"/>
      <c r="X262" s="120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20"/>
    </row>
    <row r="263" spans="1:34" x14ac:dyDescent="0.25">
      <c r="A263" s="4"/>
      <c r="B263" s="4"/>
      <c r="C263" s="4"/>
      <c r="D263" s="337"/>
      <c r="E263" s="337"/>
      <c r="F263" s="337"/>
      <c r="G263" s="337"/>
      <c r="H263" s="337"/>
      <c r="I263" s="337"/>
      <c r="J263" s="337"/>
      <c r="K263" s="337"/>
      <c r="L263" s="337"/>
      <c r="M263" s="337"/>
      <c r="N263" s="337"/>
      <c r="O263" s="337"/>
      <c r="P263" s="337"/>
      <c r="Q263" s="337"/>
      <c r="R263" s="92"/>
      <c r="S263" s="92"/>
      <c r="T263" s="120"/>
      <c r="U263" s="120"/>
      <c r="V263" s="120"/>
      <c r="W263" s="120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</row>
    <row r="264" spans="1:34" x14ac:dyDescent="0.25">
      <c r="A264" s="4"/>
      <c r="B264" s="4"/>
      <c r="C264" s="4"/>
      <c r="D264" s="337"/>
      <c r="E264" s="337"/>
      <c r="F264" s="337"/>
      <c r="G264" s="337"/>
      <c r="H264" s="337"/>
      <c r="I264" s="337"/>
      <c r="J264" s="337"/>
      <c r="K264" s="337"/>
      <c r="L264" s="337"/>
      <c r="M264" s="337"/>
      <c r="N264" s="337"/>
      <c r="O264" s="337"/>
      <c r="P264" s="337"/>
      <c r="Q264" s="337"/>
      <c r="R264" s="92"/>
      <c r="S264" s="92"/>
      <c r="T264" s="120"/>
      <c r="U264" s="120"/>
      <c r="V264" s="120"/>
      <c r="W264" s="120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</row>
    <row r="265" spans="1:34" x14ac:dyDescent="0.25">
      <c r="A265" s="4"/>
      <c r="B265" s="4"/>
      <c r="C265" s="4"/>
      <c r="D265" s="337"/>
      <c r="E265" s="337"/>
      <c r="F265" s="337"/>
      <c r="G265" s="337"/>
      <c r="H265" s="337"/>
      <c r="I265" s="337"/>
      <c r="J265" s="337"/>
      <c r="K265" s="337"/>
      <c r="L265" s="337"/>
      <c r="M265" s="337"/>
      <c r="N265" s="337"/>
      <c r="O265" s="337"/>
      <c r="P265" s="337"/>
      <c r="Q265" s="337"/>
      <c r="R265" s="92"/>
      <c r="S265" s="92"/>
    </row>
    <row r="266" spans="1:34" x14ac:dyDescent="0.25">
      <c r="A266" s="4"/>
      <c r="B266" s="4"/>
      <c r="C266" s="4"/>
      <c r="D266" s="337"/>
      <c r="E266" s="337"/>
      <c r="F266" s="337"/>
      <c r="G266" s="337"/>
      <c r="H266" s="337"/>
      <c r="I266" s="337"/>
      <c r="J266" s="337"/>
      <c r="K266" s="337"/>
      <c r="L266" s="337"/>
      <c r="M266" s="337"/>
      <c r="N266" s="337"/>
      <c r="O266" s="337"/>
      <c r="P266" s="337"/>
      <c r="Q266" s="337"/>
      <c r="R266" s="92"/>
      <c r="S266" s="92"/>
    </row>
    <row r="267" spans="1:34" x14ac:dyDescent="0.25">
      <c r="A267" s="4"/>
      <c r="B267" s="4"/>
      <c r="C267" s="4"/>
      <c r="D267" s="337"/>
      <c r="E267" s="337"/>
      <c r="F267" s="337"/>
      <c r="G267" s="337"/>
      <c r="H267" s="337"/>
      <c r="I267" s="337"/>
      <c r="J267" s="337"/>
      <c r="K267" s="337"/>
      <c r="L267" s="337"/>
      <c r="M267" s="337"/>
      <c r="N267" s="337"/>
      <c r="O267" s="337"/>
      <c r="P267" s="337"/>
      <c r="Q267" s="337"/>
      <c r="R267" s="92"/>
      <c r="S267" s="92"/>
    </row>
    <row r="268" spans="1:34" x14ac:dyDescent="0.25">
      <c r="A268" s="4"/>
      <c r="B268" s="4"/>
      <c r="C268" s="4"/>
      <c r="D268" s="337"/>
      <c r="E268" s="337"/>
      <c r="F268" s="337"/>
      <c r="G268" s="337"/>
      <c r="H268" s="337"/>
      <c r="I268" s="337"/>
      <c r="J268" s="337"/>
      <c r="K268" s="337"/>
      <c r="L268" s="337"/>
      <c r="M268" s="337"/>
      <c r="N268" s="337"/>
      <c r="O268" s="337"/>
      <c r="P268" s="337"/>
      <c r="Q268" s="337"/>
      <c r="R268" s="92"/>
      <c r="S268" s="92"/>
    </row>
    <row r="269" spans="1:34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34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34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34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</sheetData>
  <mergeCells count="2">
    <mergeCell ref="A2:Q2"/>
    <mergeCell ref="A3:Q3"/>
  </mergeCells>
  <phoneticPr fontId="0" type="noConversion"/>
  <pageMargins left="0.25" right="0.25" top="0.75" bottom="0.75" header="0.3" footer="0.3"/>
  <pageSetup paperSize="8" scale="43" fitToHeight="2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43"/>
  <sheetViews>
    <sheetView view="pageBreakPreview" zoomScale="60" zoomScaleNormal="100" workbookViewId="0">
      <selection activeCell="B6" sqref="B6:I6"/>
    </sheetView>
  </sheetViews>
  <sheetFormatPr defaultRowHeight="15" x14ac:dyDescent="0.25"/>
  <cols>
    <col min="1" max="1" width="73.28515625" customWidth="1"/>
    <col min="2" max="2" width="14.140625" customWidth="1"/>
    <col min="3" max="3" width="10.140625" customWidth="1"/>
    <col min="4" max="4" width="10.42578125" customWidth="1"/>
    <col min="8" max="8" width="11" customWidth="1"/>
    <col min="9" max="9" width="13.140625" customWidth="1"/>
  </cols>
  <sheetData>
    <row r="1" spans="1:11" x14ac:dyDescent="0.25">
      <c r="A1" s="73" t="s">
        <v>730</v>
      </c>
      <c r="B1" s="74"/>
      <c r="C1" s="74"/>
      <c r="D1" s="74"/>
      <c r="E1" s="74"/>
      <c r="F1" s="4"/>
      <c r="G1" s="4"/>
      <c r="H1" s="4"/>
      <c r="I1" s="4"/>
      <c r="J1" s="4"/>
      <c r="K1" s="4"/>
    </row>
    <row r="2" spans="1:11" ht="28.5" customHeight="1" x14ac:dyDescent="0.25">
      <c r="A2" s="557" t="s">
        <v>783</v>
      </c>
      <c r="B2" s="577"/>
      <c r="C2" s="577"/>
      <c r="D2" s="577"/>
      <c r="E2" s="577"/>
      <c r="F2" s="577"/>
      <c r="G2" s="577"/>
      <c r="H2" s="577"/>
      <c r="I2" s="577"/>
      <c r="J2" s="4"/>
      <c r="K2" s="4"/>
    </row>
    <row r="3" spans="1:11" ht="28.5" customHeight="1" x14ac:dyDescent="0.25">
      <c r="A3" s="557" t="s">
        <v>781</v>
      </c>
      <c r="B3" s="577"/>
      <c r="C3" s="577"/>
      <c r="D3" s="577"/>
      <c r="E3" s="577"/>
      <c r="F3" s="577"/>
      <c r="G3" s="577"/>
      <c r="H3" s="577"/>
      <c r="I3" s="577"/>
      <c r="J3" s="4"/>
      <c r="K3" s="4"/>
    </row>
    <row r="4" spans="1:11" x14ac:dyDescent="0.25">
      <c r="A4" s="4" t="s">
        <v>757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70" t="s">
        <v>562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48.75" x14ac:dyDescent="0.25">
      <c r="A6" s="75" t="s">
        <v>662</v>
      </c>
      <c r="B6" s="82" t="s">
        <v>663</v>
      </c>
      <c r="C6" s="82" t="s">
        <v>664</v>
      </c>
      <c r="D6" s="82" t="s">
        <v>807</v>
      </c>
      <c r="E6" s="82" t="s">
        <v>808</v>
      </c>
      <c r="F6" s="82" t="s">
        <v>809</v>
      </c>
      <c r="G6" s="82" t="s">
        <v>810</v>
      </c>
      <c r="H6" s="82" t="s">
        <v>811</v>
      </c>
      <c r="I6" s="83" t="s">
        <v>665</v>
      </c>
      <c r="J6" s="4"/>
      <c r="K6" s="4"/>
    </row>
    <row r="7" spans="1:11" x14ac:dyDescent="0.25">
      <c r="A7" s="76"/>
      <c r="B7" s="76"/>
      <c r="C7" s="77"/>
      <c r="D7" s="77"/>
      <c r="E7" s="77"/>
      <c r="F7" s="77"/>
      <c r="G7" s="77"/>
      <c r="H7" s="77"/>
      <c r="I7" s="77"/>
      <c r="J7" s="4"/>
      <c r="K7" s="4"/>
    </row>
    <row r="8" spans="1:11" x14ac:dyDescent="0.25">
      <c r="A8" s="76"/>
      <c r="B8" s="76"/>
      <c r="C8" s="77"/>
      <c r="D8" s="77"/>
      <c r="E8" s="77"/>
      <c r="F8" s="77"/>
      <c r="G8" s="77"/>
      <c r="H8" s="77"/>
      <c r="I8" s="77"/>
      <c r="J8" s="4"/>
      <c r="K8" s="4"/>
    </row>
    <row r="9" spans="1:11" x14ac:dyDescent="0.25">
      <c r="A9" s="76"/>
      <c r="B9" s="76"/>
      <c r="C9" s="77"/>
      <c r="D9" s="77"/>
      <c r="E9" s="77"/>
      <c r="F9" s="77"/>
      <c r="G9" s="77"/>
      <c r="H9" s="77"/>
      <c r="I9" s="77"/>
      <c r="J9" s="4"/>
      <c r="K9" s="4"/>
    </row>
    <row r="10" spans="1:11" x14ac:dyDescent="0.25">
      <c r="A10" s="76"/>
      <c r="B10" s="76"/>
      <c r="C10" s="77"/>
      <c r="D10" s="77"/>
      <c r="E10" s="77"/>
      <c r="F10" s="77"/>
      <c r="G10" s="77"/>
      <c r="H10" s="77"/>
      <c r="I10" s="77"/>
      <c r="J10" s="4"/>
      <c r="K10" s="4"/>
    </row>
    <row r="11" spans="1:11" x14ac:dyDescent="0.25">
      <c r="A11" s="78" t="s">
        <v>666</v>
      </c>
      <c r="B11" s="78"/>
      <c r="C11" s="79"/>
      <c r="D11" s="79"/>
      <c r="E11" s="79"/>
      <c r="F11" s="79"/>
      <c r="G11" s="79"/>
      <c r="H11" s="79"/>
      <c r="I11" s="79"/>
      <c r="J11" s="4"/>
      <c r="K11" s="4"/>
    </row>
    <row r="12" spans="1:11" x14ac:dyDescent="0.25">
      <c r="A12" s="76"/>
      <c r="B12" s="76"/>
      <c r="C12" s="77"/>
      <c r="D12" s="77"/>
      <c r="E12" s="77"/>
      <c r="F12" s="77"/>
      <c r="G12" s="77"/>
      <c r="H12" s="77"/>
      <c r="I12" s="77"/>
      <c r="J12" s="4"/>
      <c r="K12" s="4"/>
    </row>
    <row r="13" spans="1:11" x14ac:dyDescent="0.25">
      <c r="A13" s="76"/>
      <c r="B13" s="76"/>
      <c r="C13" s="77"/>
      <c r="D13" s="77"/>
      <c r="E13" s="77"/>
      <c r="F13" s="77"/>
      <c r="G13" s="77"/>
      <c r="H13" s="77"/>
      <c r="I13" s="77"/>
      <c r="J13" s="4"/>
      <c r="K13" s="4"/>
    </row>
    <row r="14" spans="1:11" x14ac:dyDescent="0.25">
      <c r="A14" s="76"/>
      <c r="B14" s="76"/>
      <c r="C14" s="77"/>
      <c r="D14" s="77"/>
      <c r="E14" s="77"/>
      <c r="F14" s="77"/>
      <c r="G14" s="77"/>
      <c r="H14" s="77"/>
      <c r="I14" s="77"/>
      <c r="J14" s="4"/>
      <c r="K14" s="4"/>
    </row>
    <row r="15" spans="1:11" x14ac:dyDescent="0.25">
      <c r="A15" s="76"/>
      <c r="B15" s="76"/>
      <c r="C15" s="77"/>
      <c r="D15" s="77"/>
      <c r="E15" s="77"/>
      <c r="F15" s="77"/>
      <c r="G15" s="77"/>
      <c r="H15" s="77"/>
      <c r="I15" s="77"/>
      <c r="J15" s="4"/>
      <c r="K15" s="4"/>
    </row>
    <row r="16" spans="1:11" x14ac:dyDescent="0.25">
      <c r="A16" s="78" t="s">
        <v>667</v>
      </c>
      <c r="B16" s="78"/>
      <c r="C16" s="79"/>
      <c r="D16" s="79"/>
      <c r="E16" s="79"/>
      <c r="F16" s="79"/>
      <c r="G16" s="79"/>
      <c r="H16" s="79"/>
      <c r="I16" s="79"/>
      <c r="J16" s="4"/>
      <c r="K16" s="4"/>
    </row>
    <row r="17" spans="1:11" x14ac:dyDescent="0.25">
      <c r="A17" s="76"/>
      <c r="B17" s="76"/>
      <c r="C17" s="77"/>
      <c r="D17" s="77"/>
      <c r="E17" s="77"/>
      <c r="F17" s="77"/>
      <c r="G17" s="77"/>
      <c r="H17" s="77"/>
      <c r="I17" s="77"/>
      <c r="J17" s="4"/>
      <c r="K17" s="4"/>
    </row>
    <row r="18" spans="1:11" x14ac:dyDescent="0.25">
      <c r="A18" s="76"/>
      <c r="B18" s="76"/>
      <c r="C18" s="77"/>
      <c r="D18" s="77"/>
      <c r="E18" s="77"/>
      <c r="F18" s="77"/>
      <c r="G18" s="77"/>
      <c r="H18" s="77"/>
      <c r="I18" s="77"/>
      <c r="J18" s="4"/>
      <c r="K18" s="4"/>
    </row>
    <row r="19" spans="1:11" x14ac:dyDescent="0.25">
      <c r="A19" s="76"/>
      <c r="B19" s="76"/>
      <c r="C19" s="77"/>
      <c r="D19" s="77"/>
      <c r="E19" s="77"/>
      <c r="F19" s="77"/>
      <c r="G19" s="77"/>
      <c r="H19" s="77"/>
      <c r="I19" s="77"/>
      <c r="J19" s="4"/>
      <c r="K19" s="4"/>
    </row>
    <row r="20" spans="1:11" x14ac:dyDescent="0.25">
      <c r="A20" s="76"/>
      <c r="B20" s="76"/>
      <c r="C20" s="77"/>
      <c r="D20" s="77"/>
      <c r="E20" s="77"/>
      <c r="F20" s="77"/>
      <c r="G20" s="77"/>
      <c r="H20" s="77"/>
      <c r="I20" s="77"/>
      <c r="J20" s="4"/>
      <c r="K20" s="4"/>
    </row>
    <row r="21" spans="1:11" x14ac:dyDescent="0.25">
      <c r="A21" s="78" t="s">
        <v>668</v>
      </c>
      <c r="B21" s="78"/>
      <c r="C21" s="79"/>
      <c r="D21" s="79"/>
      <c r="E21" s="79"/>
      <c r="F21" s="79"/>
      <c r="G21" s="79"/>
      <c r="H21" s="79"/>
      <c r="I21" s="79"/>
      <c r="J21" s="4"/>
      <c r="K21" s="4"/>
    </row>
    <row r="22" spans="1:11" x14ac:dyDescent="0.25">
      <c r="A22" s="76"/>
      <c r="B22" s="76"/>
      <c r="C22" s="77"/>
      <c r="D22" s="77"/>
      <c r="E22" s="77"/>
      <c r="F22" s="77"/>
      <c r="G22" s="77"/>
      <c r="H22" s="77"/>
      <c r="I22" s="77"/>
      <c r="J22" s="4"/>
      <c r="K22" s="4"/>
    </row>
    <row r="23" spans="1:11" x14ac:dyDescent="0.25">
      <c r="A23" s="76"/>
      <c r="B23" s="76"/>
      <c r="C23" s="77"/>
      <c r="D23" s="77"/>
      <c r="E23" s="77"/>
      <c r="F23" s="77"/>
      <c r="G23" s="77"/>
      <c r="H23" s="77"/>
      <c r="I23" s="77"/>
      <c r="J23" s="4"/>
      <c r="K23" s="4"/>
    </row>
    <row r="24" spans="1:11" x14ac:dyDescent="0.25">
      <c r="A24" s="76"/>
      <c r="B24" s="76"/>
      <c r="C24" s="77"/>
      <c r="D24" s="77"/>
      <c r="E24" s="77"/>
      <c r="F24" s="77"/>
      <c r="G24" s="77"/>
      <c r="H24" s="77"/>
      <c r="I24" s="77"/>
      <c r="J24" s="4"/>
      <c r="K24" s="4"/>
    </row>
    <row r="25" spans="1:11" x14ac:dyDescent="0.25">
      <c r="A25" s="76"/>
      <c r="B25" s="76"/>
      <c r="C25" s="77"/>
      <c r="D25" s="77"/>
      <c r="E25" s="77"/>
      <c r="F25" s="77"/>
      <c r="G25" s="77"/>
      <c r="H25" s="77"/>
      <c r="I25" s="77"/>
      <c r="J25" s="4"/>
      <c r="K25" s="4"/>
    </row>
    <row r="26" spans="1:11" x14ac:dyDescent="0.25">
      <c r="A26" s="78" t="s">
        <v>669</v>
      </c>
      <c r="B26" s="78"/>
      <c r="C26" s="79"/>
      <c r="D26" s="79"/>
      <c r="E26" s="79"/>
      <c r="F26" s="79"/>
      <c r="G26" s="79"/>
      <c r="H26" s="79"/>
      <c r="I26" s="79"/>
      <c r="J26" s="4"/>
      <c r="K26" s="4"/>
    </row>
    <row r="27" spans="1:11" x14ac:dyDescent="0.25">
      <c r="A27" s="78"/>
      <c r="B27" s="78"/>
      <c r="C27" s="79"/>
      <c r="D27" s="79"/>
      <c r="E27" s="79"/>
      <c r="F27" s="79"/>
      <c r="G27" s="79"/>
      <c r="H27" s="79"/>
      <c r="I27" s="79"/>
      <c r="J27" s="4"/>
      <c r="K27" s="4"/>
    </row>
    <row r="28" spans="1:11" x14ac:dyDescent="0.25">
      <c r="A28" s="78"/>
      <c r="B28" s="78"/>
      <c r="C28" s="79"/>
      <c r="D28" s="79"/>
      <c r="E28" s="79"/>
      <c r="F28" s="79"/>
      <c r="G28" s="79"/>
      <c r="H28" s="79"/>
      <c r="I28" s="79"/>
      <c r="J28" s="4"/>
      <c r="K28" s="4"/>
    </row>
    <row r="29" spans="1:11" x14ac:dyDescent="0.25">
      <c r="A29" s="78"/>
      <c r="B29" s="78"/>
      <c r="C29" s="79"/>
      <c r="D29" s="79"/>
      <c r="E29" s="79"/>
      <c r="F29" s="79"/>
      <c r="G29" s="79"/>
      <c r="H29" s="79"/>
      <c r="I29" s="79"/>
      <c r="J29" s="4"/>
      <c r="K29" s="4"/>
    </row>
    <row r="30" spans="1:11" x14ac:dyDescent="0.25">
      <c r="A30" s="78"/>
      <c r="B30" s="78"/>
      <c r="C30" s="79"/>
      <c r="D30" s="79"/>
      <c r="E30" s="79"/>
      <c r="F30" s="79"/>
      <c r="G30" s="79"/>
      <c r="H30" s="79"/>
      <c r="I30" s="79"/>
      <c r="J30" s="4"/>
      <c r="K30" s="4"/>
    </row>
    <row r="31" spans="1:11" ht="15.75" x14ac:dyDescent="0.25">
      <c r="A31" s="80" t="s">
        <v>670</v>
      </c>
      <c r="B31" s="76"/>
      <c r="C31" s="81"/>
      <c r="D31" s="81"/>
      <c r="E31" s="81"/>
      <c r="F31" s="81"/>
      <c r="G31" s="81"/>
      <c r="H31" s="81"/>
      <c r="I31" s="81">
        <v>0</v>
      </c>
      <c r="J31" s="4"/>
      <c r="K31" s="4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</sheetData>
  <mergeCells count="2">
    <mergeCell ref="A2:I2"/>
    <mergeCell ref="A3:I3"/>
  </mergeCells>
  <phoneticPr fontId="0" type="noConversion"/>
  <pageMargins left="0.25" right="0.25" top="0.75" bottom="0.75" header="0.3" footer="0.3"/>
  <pageSetup paperSize="9" scale="89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G35"/>
  <sheetViews>
    <sheetView view="pageBreakPreview" zoomScale="60" zoomScaleNormal="100" workbookViewId="0">
      <selection activeCell="I20" sqref="I20"/>
    </sheetView>
  </sheetViews>
  <sheetFormatPr defaultRowHeight="15" x14ac:dyDescent="0.25"/>
  <cols>
    <col min="1" max="1" width="63.7109375" customWidth="1"/>
    <col min="3" max="3" width="12.7109375" customWidth="1"/>
    <col min="4" max="4" width="12.85546875" customWidth="1"/>
    <col min="5" max="5" width="15.140625" customWidth="1"/>
  </cols>
  <sheetData>
    <row r="1" spans="1:7" x14ac:dyDescent="0.25">
      <c r="A1" s="73" t="s">
        <v>731</v>
      </c>
      <c r="B1" s="74"/>
      <c r="C1" s="74"/>
      <c r="D1" s="74"/>
      <c r="E1" s="4"/>
      <c r="F1" s="4"/>
      <c r="G1" s="4"/>
    </row>
    <row r="2" spans="1:7" ht="30" customHeight="1" x14ac:dyDescent="0.25">
      <c r="A2" s="557" t="s">
        <v>783</v>
      </c>
      <c r="B2" s="577"/>
      <c r="C2" s="577"/>
      <c r="D2" s="577"/>
      <c r="E2" s="577"/>
      <c r="F2" s="4"/>
      <c r="G2" s="4"/>
    </row>
    <row r="3" spans="1:7" ht="21" customHeight="1" x14ac:dyDescent="0.25">
      <c r="A3" s="557" t="s">
        <v>782</v>
      </c>
      <c r="B3" s="577"/>
      <c r="C3" s="577"/>
      <c r="D3" s="577"/>
      <c r="E3" s="577"/>
      <c r="F3" s="4"/>
      <c r="G3" s="4"/>
    </row>
    <row r="4" spans="1:7" ht="20.25" customHeight="1" x14ac:dyDescent="0.25">
      <c r="A4" s="585"/>
      <c r="B4" s="564"/>
      <c r="C4" s="564"/>
      <c r="D4" s="564"/>
      <c r="E4" s="569"/>
      <c r="F4" s="4"/>
      <c r="G4" s="4"/>
    </row>
    <row r="5" spans="1:7" ht="24.75" customHeight="1" x14ac:dyDescent="0.25">
      <c r="A5" s="70" t="s">
        <v>562</v>
      </c>
      <c r="B5" s="4"/>
      <c r="C5" s="4"/>
      <c r="D5" s="4"/>
      <c r="E5" s="4"/>
      <c r="F5" s="4"/>
      <c r="G5" s="4"/>
    </row>
    <row r="6" spans="1:7" ht="43.5" x14ac:dyDescent="0.25">
      <c r="A6" s="260" t="s">
        <v>1</v>
      </c>
      <c r="B6" s="261" t="s">
        <v>561</v>
      </c>
      <c r="C6" s="275" t="s">
        <v>671</v>
      </c>
      <c r="D6" s="276" t="s">
        <v>672</v>
      </c>
      <c r="E6" s="276" t="s">
        <v>673</v>
      </c>
      <c r="F6" s="4"/>
      <c r="G6" s="4"/>
    </row>
    <row r="7" spans="1:7" x14ac:dyDescent="0.25">
      <c r="A7" s="269"/>
      <c r="B7" s="262"/>
      <c r="C7" s="262"/>
      <c r="D7" s="262"/>
      <c r="E7" s="262"/>
      <c r="F7" s="4"/>
      <c r="G7" s="4"/>
    </row>
    <row r="8" spans="1:7" x14ac:dyDescent="0.25">
      <c r="A8" s="269"/>
      <c r="B8" s="262"/>
      <c r="C8" s="262"/>
      <c r="D8" s="262"/>
      <c r="E8" s="262"/>
      <c r="F8" s="4"/>
      <c r="G8" s="4"/>
    </row>
    <row r="9" spans="1:7" x14ac:dyDescent="0.25">
      <c r="A9" s="270"/>
      <c r="B9" s="262"/>
      <c r="C9" s="262"/>
      <c r="D9" s="262"/>
      <c r="E9" s="262"/>
      <c r="F9" s="4"/>
      <c r="G9" s="4"/>
    </row>
    <row r="10" spans="1:7" ht="29.25" x14ac:dyDescent="0.25">
      <c r="A10" s="263" t="s">
        <v>674</v>
      </c>
      <c r="B10" s="264" t="s">
        <v>384</v>
      </c>
      <c r="C10" s="244">
        <v>0</v>
      </c>
      <c r="D10" s="244">
        <v>0</v>
      </c>
      <c r="E10" s="244">
        <v>0</v>
      </c>
      <c r="F10" s="4"/>
      <c r="G10" s="4"/>
    </row>
    <row r="11" spans="1:7" x14ac:dyDescent="0.25">
      <c r="A11" s="271"/>
      <c r="B11" s="262"/>
      <c r="C11" s="262"/>
      <c r="D11" s="262"/>
      <c r="E11" s="262"/>
      <c r="F11" s="4"/>
      <c r="G11" s="4"/>
    </row>
    <row r="12" spans="1:7" x14ac:dyDescent="0.25">
      <c r="A12" s="272"/>
      <c r="B12" s="262"/>
      <c r="C12" s="262"/>
      <c r="D12" s="262"/>
      <c r="E12" s="262"/>
      <c r="F12" s="4"/>
      <c r="G12" s="4"/>
    </row>
    <row r="13" spans="1:7" x14ac:dyDescent="0.25">
      <c r="A13" s="272"/>
      <c r="B13" s="262"/>
      <c r="C13" s="262"/>
      <c r="D13" s="262"/>
      <c r="E13" s="262"/>
      <c r="F13" s="4"/>
      <c r="G13" s="4"/>
    </row>
    <row r="14" spans="1:7" ht="29.25" x14ac:dyDescent="0.25">
      <c r="A14" s="263" t="s">
        <v>675</v>
      </c>
      <c r="B14" s="265" t="s">
        <v>442</v>
      </c>
      <c r="C14" s="244">
        <v>0</v>
      </c>
      <c r="D14" s="244">
        <v>0</v>
      </c>
      <c r="E14" s="244">
        <v>0</v>
      </c>
      <c r="F14" s="4"/>
      <c r="G14" s="4"/>
    </row>
    <row r="15" spans="1:7" x14ac:dyDescent="0.25">
      <c r="A15" s="273" t="s">
        <v>676</v>
      </c>
      <c r="B15" s="266" t="s">
        <v>358</v>
      </c>
      <c r="C15" s="267">
        <v>0</v>
      </c>
      <c r="D15" s="267">
        <v>0</v>
      </c>
      <c r="E15" s="267">
        <f>+C15-D15</f>
        <v>0</v>
      </c>
      <c r="F15" s="4"/>
      <c r="G15" s="4"/>
    </row>
    <row r="16" spans="1:7" x14ac:dyDescent="0.25">
      <c r="A16" s="273" t="s">
        <v>677</v>
      </c>
      <c r="B16" s="266" t="s">
        <v>358</v>
      </c>
      <c r="C16" s="262">
        <v>0</v>
      </c>
      <c r="D16" s="262">
        <v>0</v>
      </c>
      <c r="E16" s="262">
        <v>0</v>
      </c>
      <c r="F16" s="4"/>
      <c r="G16" s="4"/>
    </row>
    <row r="17" spans="1:7" x14ac:dyDescent="0.25">
      <c r="A17" s="273" t="s">
        <v>678</v>
      </c>
      <c r="B17" s="266" t="s">
        <v>358</v>
      </c>
      <c r="C17" s="262">
        <v>0</v>
      </c>
      <c r="D17" s="262">
        <v>0</v>
      </c>
      <c r="E17" s="262">
        <v>0</v>
      </c>
      <c r="F17" s="4"/>
      <c r="G17" s="4"/>
    </row>
    <row r="18" spans="1:7" x14ac:dyDescent="0.25">
      <c r="A18" s="273" t="s">
        <v>679</v>
      </c>
      <c r="B18" s="266" t="s">
        <v>358</v>
      </c>
      <c r="C18" s="262">
        <v>0</v>
      </c>
      <c r="D18" s="262">
        <v>0</v>
      </c>
      <c r="E18" s="262">
        <v>0</v>
      </c>
      <c r="F18" s="4"/>
      <c r="G18" s="4"/>
    </row>
    <row r="19" spans="1:7" x14ac:dyDescent="0.25">
      <c r="A19" s="273" t="s">
        <v>365</v>
      </c>
      <c r="B19" s="268" t="s">
        <v>366</v>
      </c>
      <c r="C19" s="262">
        <v>0</v>
      </c>
      <c r="D19" s="262">
        <v>0</v>
      </c>
      <c r="E19" s="262">
        <v>0</v>
      </c>
      <c r="F19" s="4"/>
      <c r="G19" s="4"/>
    </row>
    <row r="20" spans="1:7" x14ac:dyDescent="0.25">
      <c r="A20" s="273" t="s">
        <v>359</v>
      </c>
      <c r="B20" s="268" t="s">
        <v>360</v>
      </c>
      <c r="C20" s="262">
        <v>0</v>
      </c>
      <c r="D20" s="262">
        <v>0</v>
      </c>
      <c r="E20" s="262">
        <v>0</v>
      </c>
      <c r="F20" s="4"/>
      <c r="G20" s="4"/>
    </row>
    <row r="21" spans="1:7" x14ac:dyDescent="0.25">
      <c r="A21" s="272"/>
      <c r="B21" s="262"/>
      <c r="C21" s="262">
        <v>0</v>
      </c>
      <c r="D21" s="262">
        <v>0</v>
      </c>
      <c r="E21" s="262">
        <v>0</v>
      </c>
      <c r="F21" s="4"/>
      <c r="G21" s="4"/>
    </row>
    <row r="22" spans="1:7" ht="29.25" x14ac:dyDescent="0.25">
      <c r="A22" s="263" t="s">
        <v>680</v>
      </c>
      <c r="B22" s="244" t="s">
        <v>681</v>
      </c>
      <c r="C22" s="245">
        <f>SUM(C15:C21)</f>
        <v>0</v>
      </c>
      <c r="D22" s="245">
        <f>SUM(D15:D21)</f>
        <v>0</v>
      </c>
      <c r="E22" s="245">
        <f>SUM(E15:E21)</f>
        <v>0</v>
      </c>
      <c r="F22" s="4"/>
      <c r="G22" s="4"/>
    </row>
    <row r="23" spans="1:7" x14ac:dyDescent="0.25">
      <c r="A23" s="271"/>
      <c r="B23" s="262"/>
      <c r="C23" s="262"/>
      <c r="D23" s="262"/>
      <c r="E23" s="262"/>
      <c r="F23" s="4"/>
      <c r="G23" s="4"/>
    </row>
    <row r="24" spans="1:7" x14ac:dyDescent="0.25">
      <c r="A24" s="272"/>
      <c r="B24" s="262"/>
      <c r="C24" s="262"/>
      <c r="D24" s="262"/>
      <c r="E24" s="262"/>
      <c r="F24" s="4"/>
      <c r="G24" s="4"/>
    </row>
    <row r="25" spans="1:7" x14ac:dyDescent="0.25">
      <c r="A25" s="272"/>
      <c r="B25" s="262"/>
      <c r="C25" s="262"/>
      <c r="D25" s="262"/>
      <c r="E25" s="262"/>
      <c r="F25" s="4"/>
      <c r="G25" s="4"/>
    </row>
    <row r="26" spans="1:7" ht="29.25" x14ac:dyDescent="0.25">
      <c r="A26" s="263" t="s">
        <v>682</v>
      </c>
      <c r="B26" s="244" t="s">
        <v>683</v>
      </c>
      <c r="C26" s="244">
        <v>0</v>
      </c>
      <c r="D26" s="244">
        <v>0</v>
      </c>
      <c r="E26" s="244">
        <v>0</v>
      </c>
      <c r="F26" s="4"/>
      <c r="G26" s="4"/>
    </row>
    <row r="27" spans="1:7" x14ac:dyDescent="0.25">
      <c r="A27" s="271"/>
      <c r="B27" s="262"/>
      <c r="C27" s="262"/>
      <c r="D27" s="262"/>
      <c r="E27" s="262"/>
      <c r="F27" s="4"/>
      <c r="G27" s="4"/>
    </row>
    <row r="28" spans="1:7" x14ac:dyDescent="0.25">
      <c r="A28" s="272"/>
      <c r="B28" s="262"/>
      <c r="C28" s="262"/>
      <c r="D28" s="262"/>
      <c r="E28" s="262"/>
      <c r="F28" s="4"/>
      <c r="G28" s="4"/>
    </row>
    <row r="29" spans="1:7" x14ac:dyDescent="0.25">
      <c r="A29" s="272"/>
      <c r="B29" s="262"/>
      <c r="C29" s="262"/>
      <c r="D29" s="262"/>
      <c r="E29" s="262"/>
      <c r="F29" s="4"/>
      <c r="G29" s="4"/>
    </row>
    <row r="30" spans="1:7" ht="29.25" x14ac:dyDescent="0.25">
      <c r="A30" s="263" t="s">
        <v>684</v>
      </c>
      <c r="B30" s="244"/>
      <c r="C30" s="244">
        <v>0</v>
      </c>
      <c r="D30" s="244">
        <v>0</v>
      </c>
      <c r="E30" s="244">
        <v>0</v>
      </c>
      <c r="F30" s="4"/>
      <c r="G30" s="4"/>
    </row>
    <row r="31" spans="1:7" x14ac:dyDescent="0.25">
      <c r="A31" s="142"/>
      <c r="B31" s="142"/>
      <c r="C31" s="142"/>
      <c r="D31" s="142"/>
      <c r="E31" s="142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</sheetData>
  <mergeCells count="3">
    <mergeCell ref="A2:E2"/>
    <mergeCell ref="A3:E3"/>
    <mergeCell ref="A4:E4"/>
  </mergeCells>
  <phoneticPr fontId="0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L238"/>
  <sheetViews>
    <sheetView view="pageBreakPreview" zoomScale="60" zoomScaleNormal="100" workbookViewId="0">
      <selection activeCell="M156" sqref="M156"/>
    </sheetView>
  </sheetViews>
  <sheetFormatPr defaultRowHeight="15" x14ac:dyDescent="0.25"/>
  <cols>
    <col min="2" max="2" width="103.7109375" style="446" bestFit="1" customWidth="1"/>
    <col min="4" max="4" width="14" bestFit="1" customWidth="1"/>
    <col min="5" max="7" width="18.42578125" style="327" bestFit="1" customWidth="1"/>
  </cols>
  <sheetData>
    <row r="1" spans="1:12" x14ac:dyDescent="0.25">
      <c r="B1" s="445" t="s">
        <v>730</v>
      </c>
    </row>
    <row r="2" spans="1:12" ht="29.25" customHeight="1" x14ac:dyDescent="0.25">
      <c r="A2" s="557" t="s">
        <v>783</v>
      </c>
      <c r="B2" s="584"/>
      <c r="C2" s="584"/>
      <c r="D2" s="584"/>
      <c r="E2" s="584"/>
      <c r="F2" s="584"/>
      <c r="G2" s="584"/>
    </row>
    <row r="3" spans="1:12" x14ac:dyDescent="0.25">
      <c r="A3" s="4"/>
      <c r="B3" s="44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8" x14ac:dyDescent="0.25">
      <c r="A4" s="586" t="s">
        <v>763</v>
      </c>
      <c r="B4" s="587"/>
      <c r="C4" s="587"/>
      <c r="D4" s="587"/>
      <c r="E4" s="587"/>
      <c r="F4" s="587"/>
      <c r="G4" s="587"/>
      <c r="H4" s="4"/>
      <c r="I4" s="4"/>
      <c r="J4" s="4"/>
      <c r="K4" s="4"/>
      <c r="L4" s="4"/>
    </row>
    <row r="5" spans="1:12" x14ac:dyDescent="0.25">
      <c r="A5" s="4"/>
      <c r="B5" s="443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70" t="s">
        <v>649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0</v>
      </c>
      <c r="B7" s="2" t="s">
        <v>1</v>
      </c>
      <c r="C7" s="3" t="s">
        <v>2</v>
      </c>
      <c r="D7" s="259" t="s">
        <v>792</v>
      </c>
      <c r="E7" s="259" t="s">
        <v>761</v>
      </c>
      <c r="F7" s="259" t="s">
        <v>793</v>
      </c>
      <c r="G7" s="259" t="s">
        <v>794</v>
      </c>
      <c r="H7" s="4"/>
      <c r="I7" s="4"/>
      <c r="J7" s="4"/>
      <c r="K7" s="4"/>
      <c r="L7" s="4"/>
    </row>
    <row r="8" spans="1:12" x14ac:dyDescent="0.25">
      <c r="A8" s="5" t="s">
        <v>3</v>
      </c>
      <c r="B8" s="6" t="s">
        <v>4</v>
      </c>
      <c r="C8" s="6" t="s">
        <v>5</v>
      </c>
      <c r="D8" s="338">
        <f>SUM(KIADÁSOK!G5)</f>
        <v>66543499</v>
      </c>
      <c r="E8" s="403">
        <f t="shared" ref="E8:G23" si="0">PRODUCT(D8,1.008)</f>
        <v>67075846.991999999</v>
      </c>
      <c r="F8" s="403">
        <f t="shared" si="0"/>
        <v>67612453.767936006</v>
      </c>
      <c r="G8" s="403">
        <f t="shared" si="0"/>
        <v>68153353.3980795</v>
      </c>
      <c r="H8" s="118"/>
      <c r="I8" s="4"/>
      <c r="J8" s="4"/>
      <c r="K8" s="4"/>
      <c r="L8" s="4"/>
    </row>
    <row r="9" spans="1:12" x14ac:dyDescent="0.25">
      <c r="A9" s="5" t="s">
        <v>6</v>
      </c>
      <c r="B9" s="6" t="s">
        <v>7</v>
      </c>
      <c r="C9" s="7" t="s">
        <v>8</v>
      </c>
      <c r="D9" s="338">
        <f>SUM(KIADÁSOK!G6)</f>
        <v>1689975</v>
      </c>
      <c r="E9" s="403">
        <f t="shared" si="0"/>
        <v>1703494.8</v>
      </c>
      <c r="F9" s="403">
        <f t="shared" si="0"/>
        <v>1717122.7584000002</v>
      </c>
      <c r="G9" s="403">
        <f t="shared" si="0"/>
        <v>1730859.7404672003</v>
      </c>
      <c r="H9" s="118"/>
      <c r="I9" s="4"/>
      <c r="J9" s="4"/>
      <c r="K9" s="4"/>
      <c r="L9" s="4"/>
    </row>
    <row r="10" spans="1:12" x14ac:dyDescent="0.25">
      <c r="A10" s="5" t="s">
        <v>9</v>
      </c>
      <c r="B10" s="6" t="s">
        <v>10</v>
      </c>
      <c r="C10" s="7" t="s">
        <v>11</v>
      </c>
      <c r="D10" s="338">
        <f>SUM(KIADÁSOK!G7)</f>
        <v>1800000</v>
      </c>
      <c r="E10" s="403">
        <f t="shared" si="0"/>
        <v>1814400</v>
      </c>
      <c r="F10" s="403">
        <f t="shared" si="0"/>
        <v>1828915.2</v>
      </c>
      <c r="G10" s="403">
        <f t="shared" si="0"/>
        <v>1843546.5215999999</v>
      </c>
      <c r="H10" s="118"/>
      <c r="I10" s="4"/>
      <c r="J10" s="4"/>
      <c r="K10" s="4"/>
      <c r="L10" s="4"/>
    </row>
    <row r="11" spans="1:12" x14ac:dyDescent="0.25">
      <c r="A11" s="5" t="s">
        <v>12</v>
      </c>
      <c r="B11" s="6" t="s">
        <v>13</v>
      </c>
      <c r="C11" s="7" t="s">
        <v>14</v>
      </c>
      <c r="D11" s="338">
        <f>SUM(KIADÁSOK!G8)</f>
        <v>0</v>
      </c>
      <c r="E11" s="403">
        <f t="shared" si="0"/>
        <v>0</v>
      </c>
      <c r="F11" s="403">
        <f t="shared" si="0"/>
        <v>0</v>
      </c>
      <c r="G11" s="403">
        <f t="shared" si="0"/>
        <v>0</v>
      </c>
      <c r="H11" s="118"/>
      <c r="I11" s="4"/>
      <c r="J11" s="4"/>
      <c r="K11" s="4"/>
      <c r="L11" s="4"/>
    </row>
    <row r="12" spans="1:12" x14ac:dyDescent="0.25">
      <c r="A12" s="5" t="s">
        <v>15</v>
      </c>
      <c r="B12" s="6" t="s">
        <v>16</v>
      </c>
      <c r="C12" s="7" t="s">
        <v>17</v>
      </c>
      <c r="D12" s="338">
        <f>SUM(KIADÁSOK!G9)</f>
        <v>0</v>
      </c>
      <c r="E12" s="403">
        <f t="shared" si="0"/>
        <v>0</v>
      </c>
      <c r="F12" s="403">
        <f t="shared" si="0"/>
        <v>0</v>
      </c>
      <c r="G12" s="403">
        <f t="shared" si="0"/>
        <v>0</v>
      </c>
      <c r="H12" s="118"/>
      <c r="I12" s="4"/>
      <c r="J12" s="4"/>
      <c r="K12" s="4"/>
      <c r="L12" s="4"/>
    </row>
    <row r="13" spans="1:12" x14ac:dyDescent="0.25">
      <c r="A13" s="5" t="s">
        <v>18</v>
      </c>
      <c r="B13" s="6" t="s">
        <v>19</v>
      </c>
      <c r="C13" s="7" t="s">
        <v>20</v>
      </c>
      <c r="D13" s="338">
        <f>SUM(KIADÁSOK!G10)</f>
        <v>0</v>
      </c>
      <c r="E13" s="403">
        <f t="shared" si="0"/>
        <v>0</v>
      </c>
      <c r="F13" s="403">
        <f t="shared" si="0"/>
        <v>0</v>
      </c>
      <c r="G13" s="403">
        <f t="shared" si="0"/>
        <v>0</v>
      </c>
      <c r="H13" s="118"/>
      <c r="I13" s="4"/>
      <c r="J13" s="4"/>
      <c r="K13" s="4"/>
      <c r="L13" s="4"/>
    </row>
    <row r="14" spans="1:12" x14ac:dyDescent="0.25">
      <c r="A14" s="5" t="s">
        <v>21</v>
      </c>
      <c r="B14" s="6" t="s">
        <v>22</v>
      </c>
      <c r="C14" s="7" t="s">
        <v>23</v>
      </c>
      <c r="D14" s="338">
        <f>SUM(KIADÁSOK!G11)</f>
        <v>2382944</v>
      </c>
      <c r="E14" s="403">
        <f t="shared" si="0"/>
        <v>2402007.5520000001</v>
      </c>
      <c r="F14" s="403">
        <f t="shared" si="0"/>
        <v>2421223.6124160001</v>
      </c>
      <c r="G14" s="403">
        <f t="shared" si="0"/>
        <v>2440593.4013153282</v>
      </c>
      <c r="H14" s="118"/>
      <c r="I14" s="4"/>
      <c r="J14" s="4"/>
      <c r="K14" s="4"/>
      <c r="L14" s="4"/>
    </row>
    <row r="15" spans="1:12" x14ac:dyDescent="0.25">
      <c r="A15" s="5" t="s">
        <v>24</v>
      </c>
      <c r="B15" s="6" t="s">
        <v>25</v>
      </c>
      <c r="C15" s="7" t="s">
        <v>26</v>
      </c>
      <c r="D15" s="338">
        <f>SUM(KIADÁSOK!G12)</f>
        <v>0</v>
      </c>
      <c r="E15" s="403">
        <f t="shared" si="0"/>
        <v>0</v>
      </c>
      <c r="F15" s="403">
        <f t="shared" si="0"/>
        <v>0</v>
      </c>
      <c r="G15" s="403">
        <f t="shared" si="0"/>
        <v>0</v>
      </c>
      <c r="H15" s="118"/>
      <c r="I15" s="4"/>
      <c r="J15" s="4"/>
      <c r="K15" s="4"/>
      <c r="L15" s="4"/>
    </row>
    <row r="16" spans="1:12" x14ac:dyDescent="0.25">
      <c r="A16" s="5" t="s">
        <v>27</v>
      </c>
      <c r="B16" s="18" t="s">
        <v>28</v>
      </c>
      <c r="C16" s="7" t="s">
        <v>29</v>
      </c>
      <c r="D16" s="338">
        <f>SUM(KIADÁSOK!G13)</f>
        <v>528000</v>
      </c>
      <c r="E16" s="403">
        <f t="shared" si="0"/>
        <v>532224</v>
      </c>
      <c r="F16" s="403">
        <f t="shared" si="0"/>
        <v>536481.79200000002</v>
      </c>
      <c r="G16" s="403">
        <f t="shared" si="0"/>
        <v>540773.64633600006</v>
      </c>
      <c r="H16" s="118"/>
      <c r="I16" s="4"/>
      <c r="J16" s="4"/>
      <c r="K16" s="4"/>
      <c r="L16" s="4"/>
    </row>
    <row r="17" spans="1:12" x14ac:dyDescent="0.25">
      <c r="A17" s="5" t="s">
        <v>30</v>
      </c>
      <c r="B17" s="18" t="s">
        <v>31</v>
      </c>
      <c r="C17" s="7" t="s">
        <v>32</v>
      </c>
      <c r="D17" s="338">
        <f>SUM(KIADÁSOK!G14)</f>
        <v>0</v>
      </c>
      <c r="E17" s="403">
        <f t="shared" si="0"/>
        <v>0</v>
      </c>
      <c r="F17" s="403">
        <f t="shared" si="0"/>
        <v>0</v>
      </c>
      <c r="G17" s="403">
        <f t="shared" si="0"/>
        <v>0</v>
      </c>
      <c r="H17" s="118"/>
      <c r="I17" s="4"/>
      <c r="J17" s="4"/>
      <c r="K17" s="4"/>
      <c r="L17" s="4"/>
    </row>
    <row r="18" spans="1:12" x14ac:dyDescent="0.25">
      <c r="A18" s="5" t="s">
        <v>33</v>
      </c>
      <c r="B18" s="18" t="s">
        <v>34</v>
      </c>
      <c r="C18" s="7" t="s">
        <v>35</v>
      </c>
      <c r="D18" s="338">
        <f>SUM(KIADÁSOK!G15)</f>
        <v>0</v>
      </c>
      <c r="E18" s="403">
        <f t="shared" si="0"/>
        <v>0</v>
      </c>
      <c r="F18" s="403">
        <f t="shared" si="0"/>
        <v>0</v>
      </c>
      <c r="G18" s="403">
        <f t="shared" si="0"/>
        <v>0</v>
      </c>
      <c r="H18" s="118"/>
      <c r="I18" s="4"/>
      <c r="J18" s="4"/>
      <c r="K18" s="4"/>
      <c r="L18" s="4"/>
    </row>
    <row r="19" spans="1:12" x14ac:dyDescent="0.25">
      <c r="A19" s="5" t="s">
        <v>36</v>
      </c>
      <c r="B19" s="18" t="s">
        <v>37</v>
      </c>
      <c r="C19" s="7" t="s">
        <v>38</v>
      </c>
      <c r="D19" s="338">
        <f>SUM(KIADÁSOK!G16)</f>
        <v>0</v>
      </c>
      <c r="E19" s="403">
        <f t="shared" si="0"/>
        <v>0</v>
      </c>
      <c r="F19" s="403">
        <f t="shared" si="0"/>
        <v>0</v>
      </c>
      <c r="G19" s="403">
        <f t="shared" si="0"/>
        <v>0</v>
      </c>
      <c r="H19" s="118"/>
      <c r="I19" s="4"/>
      <c r="J19" s="4"/>
      <c r="K19" s="4"/>
      <c r="L19" s="4"/>
    </row>
    <row r="20" spans="1:12" x14ac:dyDescent="0.25">
      <c r="A20" s="5" t="s">
        <v>39</v>
      </c>
      <c r="B20" s="18" t="s">
        <v>40</v>
      </c>
      <c r="C20" s="7" t="s">
        <v>41</v>
      </c>
      <c r="D20" s="338">
        <f>SUM(KIADÁSOK!G17)</f>
        <v>319713</v>
      </c>
      <c r="E20" s="403">
        <f t="shared" si="0"/>
        <v>322270.70400000003</v>
      </c>
      <c r="F20" s="403">
        <f t="shared" si="0"/>
        <v>324848.86963200005</v>
      </c>
      <c r="G20" s="403">
        <f t="shared" si="0"/>
        <v>327447.66058905603</v>
      </c>
      <c r="H20" s="118"/>
      <c r="I20" s="4"/>
      <c r="J20" s="4"/>
      <c r="K20" s="4"/>
      <c r="L20" s="4"/>
    </row>
    <row r="21" spans="1:12" x14ac:dyDescent="0.25">
      <c r="A21" s="5" t="s">
        <v>42</v>
      </c>
      <c r="B21" s="6" t="s">
        <v>43</v>
      </c>
      <c r="C21" s="7" t="s">
        <v>44</v>
      </c>
      <c r="D21" s="338">
        <f>SUM(KIADÁSOK!G18)</f>
        <v>0</v>
      </c>
      <c r="E21" s="403">
        <f t="shared" si="0"/>
        <v>0</v>
      </c>
      <c r="F21" s="403">
        <f t="shared" si="0"/>
        <v>0</v>
      </c>
      <c r="G21" s="403">
        <f t="shared" si="0"/>
        <v>0</v>
      </c>
      <c r="H21" s="118"/>
      <c r="I21" s="4"/>
      <c r="J21" s="4"/>
      <c r="K21" s="4"/>
      <c r="L21" s="4"/>
    </row>
    <row r="22" spans="1:12" x14ac:dyDescent="0.25">
      <c r="A22" s="5" t="s">
        <v>45</v>
      </c>
      <c r="B22" s="18" t="s">
        <v>46</v>
      </c>
      <c r="C22" s="7" t="s">
        <v>47</v>
      </c>
      <c r="D22" s="338">
        <f>SUM(KIADÁSOK!G19)</f>
        <v>8305848</v>
      </c>
      <c r="E22" s="403">
        <f t="shared" si="0"/>
        <v>8372294.784</v>
      </c>
      <c r="F22" s="403">
        <f t="shared" si="0"/>
        <v>8439273.1422719993</v>
      </c>
      <c r="G22" s="403">
        <f t="shared" si="0"/>
        <v>8506787.3274101745</v>
      </c>
      <c r="H22" s="118"/>
      <c r="I22" s="4"/>
      <c r="J22" s="4"/>
      <c r="K22" s="4"/>
      <c r="L22" s="4"/>
    </row>
    <row r="23" spans="1:12" x14ac:dyDescent="0.25">
      <c r="A23" s="5" t="s">
        <v>48</v>
      </c>
      <c r="B23" s="18" t="s">
        <v>49</v>
      </c>
      <c r="C23" s="7" t="s">
        <v>50</v>
      </c>
      <c r="D23" s="338">
        <f>SUM(KIADÁSOK!G20)</f>
        <v>320000</v>
      </c>
      <c r="E23" s="403">
        <f t="shared" si="0"/>
        <v>322560</v>
      </c>
      <c r="F23" s="403">
        <f t="shared" si="0"/>
        <v>325140.47999999998</v>
      </c>
      <c r="G23" s="403">
        <f t="shared" si="0"/>
        <v>327741.60384</v>
      </c>
      <c r="H23" s="118"/>
      <c r="I23" s="4"/>
      <c r="J23" s="4"/>
      <c r="K23" s="4"/>
      <c r="L23" s="4"/>
    </row>
    <row r="24" spans="1:12" x14ac:dyDescent="0.25">
      <c r="A24" s="5" t="s">
        <v>51</v>
      </c>
      <c r="B24" s="18" t="s">
        <v>52</v>
      </c>
      <c r="C24" s="7" t="s">
        <v>53</v>
      </c>
      <c r="D24" s="338">
        <f>SUM(KIADÁSOK!G21)</f>
        <v>0</v>
      </c>
      <c r="E24" s="403">
        <f t="shared" ref="E24:G25" si="1">PRODUCT(D24,1.008)</f>
        <v>0</v>
      </c>
      <c r="F24" s="403">
        <f t="shared" si="1"/>
        <v>0</v>
      </c>
      <c r="G24" s="403">
        <f t="shared" si="1"/>
        <v>0</v>
      </c>
      <c r="H24" s="118"/>
      <c r="I24" s="4"/>
      <c r="J24" s="4"/>
      <c r="K24" s="4"/>
      <c r="L24" s="4"/>
    </row>
    <row r="25" spans="1:12" x14ac:dyDescent="0.25">
      <c r="A25" s="5" t="s">
        <v>54</v>
      </c>
      <c r="B25" s="18" t="s">
        <v>55</v>
      </c>
      <c r="C25" s="7" t="s">
        <v>56</v>
      </c>
      <c r="D25" s="338">
        <f>SUM(KIADÁSOK!G22)</f>
        <v>0</v>
      </c>
      <c r="E25" s="403">
        <f t="shared" si="1"/>
        <v>0</v>
      </c>
      <c r="F25" s="403">
        <f t="shared" si="1"/>
        <v>0</v>
      </c>
      <c r="G25" s="403">
        <f t="shared" si="1"/>
        <v>0</v>
      </c>
      <c r="H25" s="118"/>
      <c r="I25" s="4"/>
      <c r="J25" s="4"/>
      <c r="K25" s="4"/>
      <c r="L25" s="4"/>
    </row>
    <row r="26" spans="1:12" x14ac:dyDescent="0.25">
      <c r="A26" s="9" t="s">
        <v>57</v>
      </c>
      <c r="B26" s="438" t="s">
        <v>58</v>
      </c>
      <c r="C26" s="10" t="s">
        <v>59</v>
      </c>
      <c r="D26" s="356">
        <f>SUM(D8:D25)</f>
        <v>81889979</v>
      </c>
      <c r="E26" s="404">
        <f>SUM(E8:E25)</f>
        <v>82545098.831999987</v>
      </c>
      <c r="F26" s="404">
        <f>SUM(F8:F25)</f>
        <v>83205459.622656003</v>
      </c>
      <c r="G26" s="404">
        <f>SUM(G8:G25)</f>
        <v>83871103.299637258</v>
      </c>
      <c r="H26" s="118"/>
      <c r="I26" s="4"/>
      <c r="J26" s="4"/>
      <c r="K26" s="4"/>
      <c r="L26" s="4"/>
    </row>
    <row r="27" spans="1:12" x14ac:dyDescent="0.25">
      <c r="A27" s="9" t="s">
        <v>60</v>
      </c>
      <c r="B27" s="21" t="s">
        <v>61</v>
      </c>
      <c r="C27" s="10" t="s">
        <v>62</v>
      </c>
      <c r="D27" s="338">
        <f>SUM(KIADÁSOK!G24)</f>
        <v>16253342</v>
      </c>
      <c r="E27" s="404">
        <f t="shared" ref="E27:G28" si="2">PRODUCT(D27,1.008)</f>
        <v>16383368.736</v>
      </c>
      <c r="F27" s="404">
        <f t="shared" si="2"/>
        <v>16514435.685888</v>
      </c>
      <c r="G27" s="404">
        <f t="shared" si="2"/>
        <v>16646551.171375103</v>
      </c>
      <c r="H27" s="118"/>
      <c r="I27" s="4"/>
      <c r="J27" s="4"/>
      <c r="K27" s="4"/>
      <c r="L27" s="4"/>
    </row>
    <row r="28" spans="1:12" x14ac:dyDescent="0.25">
      <c r="A28" s="5" t="s">
        <v>63</v>
      </c>
      <c r="B28" s="18" t="s">
        <v>64</v>
      </c>
      <c r="C28" s="7" t="s">
        <v>65</v>
      </c>
      <c r="D28" s="338">
        <f>SUM(KIADÁSOK!G25)</f>
        <v>292000</v>
      </c>
      <c r="E28" s="403">
        <f t="shared" si="2"/>
        <v>294336</v>
      </c>
      <c r="F28" s="403">
        <f t="shared" si="2"/>
        <v>296690.68800000002</v>
      </c>
      <c r="G28" s="403">
        <f t="shared" si="2"/>
        <v>299064.21350400004</v>
      </c>
      <c r="H28" s="118"/>
      <c r="I28" s="4"/>
      <c r="J28" s="4"/>
      <c r="K28" s="4"/>
      <c r="L28" s="4"/>
    </row>
    <row r="29" spans="1:12" x14ac:dyDescent="0.25">
      <c r="A29" s="5" t="s">
        <v>66</v>
      </c>
      <c r="B29" s="18" t="s">
        <v>67</v>
      </c>
      <c r="C29" s="7" t="s">
        <v>68</v>
      </c>
      <c r="D29" s="338">
        <f>SUM(KIADÁSOK!G26)</f>
        <v>26234823</v>
      </c>
      <c r="E29" s="403">
        <f>PRODUCT(D29,1.008)</f>
        <v>26444701.583999999</v>
      </c>
      <c r="F29" s="403">
        <f>PRODUCT(E29,1.008)</f>
        <v>26656259.196672</v>
      </c>
      <c r="G29" s="403">
        <f>PRODUCT(F29,1.008)</f>
        <v>26869509.270245377</v>
      </c>
      <c r="H29" s="118"/>
      <c r="I29" s="4"/>
      <c r="J29" s="4"/>
      <c r="K29" s="4"/>
      <c r="L29" s="4"/>
    </row>
    <row r="30" spans="1:12" x14ac:dyDescent="0.25">
      <c r="A30" s="5" t="s">
        <v>69</v>
      </c>
      <c r="B30" s="18" t="s">
        <v>70</v>
      </c>
      <c r="C30" s="7" t="s">
        <v>71</v>
      </c>
      <c r="D30" s="338">
        <f>SUM(KIADÁSOK!G27)</f>
        <v>0</v>
      </c>
      <c r="E30" s="403">
        <f>PRODUCT(D30,1.008)</f>
        <v>0</v>
      </c>
      <c r="F30" s="403">
        <v>0</v>
      </c>
      <c r="G30" s="403">
        <v>0</v>
      </c>
      <c r="H30" s="118"/>
      <c r="I30" s="4"/>
      <c r="J30" s="4"/>
      <c r="K30" s="4"/>
      <c r="L30" s="4"/>
    </row>
    <row r="31" spans="1:12" x14ac:dyDescent="0.25">
      <c r="A31" s="5" t="s">
        <v>72</v>
      </c>
      <c r="B31" s="20" t="s">
        <v>73</v>
      </c>
      <c r="C31" s="12" t="s">
        <v>74</v>
      </c>
      <c r="D31" s="356">
        <f>SUM(D28:D30)</f>
        <v>26526823</v>
      </c>
      <c r="E31" s="404">
        <f>SUM(E28:E30)</f>
        <v>26739037.583999999</v>
      </c>
      <c r="F31" s="404">
        <f>SUM(F28:F30)</f>
        <v>26952949.884672001</v>
      </c>
      <c r="G31" s="404">
        <f>SUM(G28:G30)</f>
        <v>27168573.483749378</v>
      </c>
      <c r="H31" s="118"/>
      <c r="I31" s="4"/>
      <c r="J31" s="4"/>
      <c r="K31" s="4"/>
      <c r="L31" s="4"/>
    </row>
    <row r="32" spans="1:12" x14ac:dyDescent="0.25">
      <c r="A32" s="5" t="s">
        <v>75</v>
      </c>
      <c r="B32" s="18" t="s">
        <v>76</v>
      </c>
      <c r="C32" s="7" t="s">
        <v>77</v>
      </c>
      <c r="D32" s="338">
        <f>SUM(KIADÁSOK!G29)</f>
        <v>0</v>
      </c>
      <c r="E32" s="403">
        <f t="shared" ref="E32:G33" si="3">PRODUCT(D32,1.008)</f>
        <v>0</v>
      </c>
      <c r="F32" s="403">
        <f t="shared" si="3"/>
        <v>0</v>
      </c>
      <c r="G32" s="403">
        <f t="shared" si="3"/>
        <v>0</v>
      </c>
      <c r="H32" s="118"/>
      <c r="I32" s="4"/>
      <c r="J32" s="4"/>
      <c r="K32" s="4"/>
      <c r="L32" s="4"/>
    </row>
    <row r="33" spans="1:12" x14ac:dyDescent="0.25">
      <c r="A33" s="5" t="s">
        <v>78</v>
      </c>
      <c r="B33" s="18" t="s">
        <v>79</v>
      </c>
      <c r="C33" s="7" t="s">
        <v>80</v>
      </c>
      <c r="D33" s="338">
        <f>SUM(KIADÁSOK!G30)</f>
        <v>1011115</v>
      </c>
      <c r="E33" s="403">
        <f t="shared" si="3"/>
        <v>1019203.92</v>
      </c>
      <c r="F33" s="403">
        <f t="shared" si="3"/>
        <v>1027357.55136</v>
      </c>
      <c r="G33" s="403">
        <f t="shared" si="3"/>
        <v>1035576.4117708801</v>
      </c>
      <c r="H33" s="118"/>
      <c r="I33" s="4"/>
      <c r="J33" s="4"/>
      <c r="K33" s="4"/>
      <c r="L33" s="4"/>
    </row>
    <row r="34" spans="1:12" x14ac:dyDescent="0.25">
      <c r="A34" s="5" t="s">
        <v>81</v>
      </c>
      <c r="B34" s="20" t="s">
        <v>82</v>
      </c>
      <c r="C34" s="12" t="s">
        <v>83</v>
      </c>
      <c r="D34" s="356">
        <f>SUM(D32:D33)</f>
        <v>1011115</v>
      </c>
      <c r="E34" s="404">
        <f>SUM(E32:E33)</f>
        <v>1019203.92</v>
      </c>
      <c r="F34" s="404">
        <f>SUM(F32:F33)</f>
        <v>1027357.55136</v>
      </c>
      <c r="G34" s="404">
        <f>SUM(G32:G33)</f>
        <v>1035576.4117708801</v>
      </c>
      <c r="H34" s="118"/>
      <c r="I34" s="4"/>
      <c r="J34" s="4"/>
      <c r="K34" s="4"/>
      <c r="L34" s="4"/>
    </row>
    <row r="35" spans="1:12" x14ac:dyDescent="0.25">
      <c r="A35" s="5" t="s">
        <v>84</v>
      </c>
      <c r="B35" s="18" t="s">
        <v>85</v>
      </c>
      <c r="C35" s="7" t="s">
        <v>86</v>
      </c>
      <c r="D35" s="338">
        <f>SUM(KIADÁSOK!G32)</f>
        <v>13563731</v>
      </c>
      <c r="E35" s="403">
        <f t="shared" ref="E35:G40" si="4">PRODUCT(D35,1.008)</f>
        <v>13672240.847999999</v>
      </c>
      <c r="F35" s="403">
        <f t="shared" si="4"/>
        <v>13781618.774783999</v>
      </c>
      <c r="G35" s="403">
        <f t="shared" si="4"/>
        <v>13891871.724982271</v>
      </c>
      <c r="H35" s="118"/>
      <c r="I35" s="4"/>
      <c r="J35" s="4"/>
      <c r="K35" s="4"/>
      <c r="L35" s="4"/>
    </row>
    <row r="36" spans="1:12" x14ac:dyDescent="0.25">
      <c r="A36" s="5" t="s">
        <v>87</v>
      </c>
      <c r="B36" s="18" t="s">
        <v>88</v>
      </c>
      <c r="C36" s="7" t="s">
        <v>89</v>
      </c>
      <c r="D36" s="338">
        <f>SUM(KIADÁSOK!G33)</f>
        <v>0</v>
      </c>
      <c r="E36" s="403">
        <f t="shared" si="4"/>
        <v>0</v>
      </c>
      <c r="F36" s="403">
        <f t="shared" si="4"/>
        <v>0</v>
      </c>
      <c r="G36" s="403">
        <f t="shared" si="4"/>
        <v>0</v>
      </c>
      <c r="H36" s="118"/>
      <c r="I36" s="4"/>
      <c r="J36" s="4"/>
      <c r="K36" s="4"/>
      <c r="L36" s="4"/>
    </row>
    <row r="37" spans="1:12" x14ac:dyDescent="0.25">
      <c r="A37" s="5" t="s">
        <v>90</v>
      </c>
      <c r="B37" s="18" t="s">
        <v>91</v>
      </c>
      <c r="C37" s="7" t="s">
        <v>92</v>
      </c>
      <c r="D37" s="338">
        <f>SUM(KIADÁSOK!G34)</f>
        <v>0</v>
      </c>
      <c r="E37" s="403">
        <f t="shared" si="4"/>
        <v>0</v>
      </c>
      <c r="F37" s="403">
        <f t="shared" si="4"/>
        <v>0</v>
      </c>
      <c r="G37" s="403">
        <f t="shared" si="4"/>
        <v>0</v>
      </c>
      <c r="H37" s="118"/>
      <c r="I37" s="4"/>
      <c r="J37" s="4"/>
      <c r="K37" s="4"/>
      <c r="L37" s="4"/>
    </row>
    <row r="38" spans="1:12" x14ac:dyDescent="0.25">
      <c r="A38" s="5" t="s">
        <v>93</v>
      </c>
      <c r="B38" s="18" t="s">
        <v>94</v>
      </c>
      <c r="C38" s="7" t="s">
        <v>95</v>
      </c>
      <c r="D38" s="338">
        <f>SUM(KIADÁSOK!G35)</f>
        <v>7674000</v>
      </c>
      <c r="E38" s="403">
        <f t="shared" si="4"/>
        <v>7735392</v>
      </c>
      <c r="F38" s="403">
        <f t="shared" si="4"/>
        <v>7797275.1359999999</v>
      </c>
      <c r="G38" s="403">
        <f t="shared" si="4"/>
        <v>7859653.337088</v>
      </c>
      <c r="H38" s="118"/>
      <c r="I38" s="4"/>
      <c r="J38" s="4"/>
      <c r="K38" s="4"/>
      <c r="L38" s="4"/>
    </row>
    <row r="39" spans="1:12" x14ac:dyDescent="0.25">
      <c r="A39" s="5" t="s">
        <v>96</v>
      </c>
      <c r="B39" s="439" t="s">
        <v>97</v>
      </c>
      <c r="C39" s="7" t="s">
        <v>98</v>
      </c>
      <c r="D39" s="338">
        <f>SUM(KIADÁSOK!G36)</f>
        <v>11000</v>
      </c>
      <c r="E39" s="403">
        <f t="shared" si="4"/>
        <v>11088</v>
      </c>
      <c r="F39" s="403">
        <f t="shared" si="4"/>
        <v>11176.704</v>
      </c>
      <c r="G39" s="403">
        <f t="shared" si="4"/>
        <v>11266.117632</v>
      </c>
      <c r="H39" s="118"/>
      <c r="I39" s="4"/>
      <c r="J39" s="4"/>
      <c r="K39" s="4"/>
      <c r="L39" s="4"/>
    </row>
    <row r="40" spans="1:12" x14ac:dyDescent="0.25">
      <c r="A40" s="5" t="s">
        <v>99</v>
      </c>
      <c r="B40" s="18" t="s">
        <v>100</v>
      </c>
      <c r="C40" s="7" t="s">
        <v>101</v>
      </c>
      <c r="D40" s="338">
        <f>SUM(KIADÁSOK!G37)</f>
        <v>3380094</v>
      </c>
      <c r="E40" s="403">
        <f t="shared" si="4"/>
        <v>3407134.7519999999</v>
      </c>
      <c r="F40" s="403">
        <f t="shared" si="4"/>
        <v>3434391.8300159997</v>
      </c>
      <c r="G40" s="403">
        <f t="shared" si="4"/>
        <v>3461866.9646561276</v>
      </c>
      <c r="H40" s="118"/>
      <c r="I40" s="4"/>
      <c r="J40" s="4"/>
      <c r="K40" s="4"/>
      <c r="L40" s="4"/>
    </row>
    <row r="41" spans="1:12" x14ac:dyDescent="0.25">
      <c r="A41" s="5" t="s">
        <v>102</v>
      </c>
      <c r="B41" s="18" t="s">
        <v>103</v>
      </c>
      <c r="C41" s="7" t="s">
        <v>104</v>
      </c>
      <c r="D41" s="338">
        <f>SUM(KIADÁSOK!G38)</f>
        <v>21382000</v>
      </c>
      <c r="E41" s="403">
        <f>PRODUCT(D41,1.008)</f>
        <v>21553056</v>
      </c>
      <c r="F41" s="403">
        <f>PRODUCT(E41,1.008)</f>
        <v>21725480.447999999</v>
      </c>
      <c r="G41" s="403">
        <f>PRODUCT(F41,1.008)</f>
        <v>21899284.291584</v>
      </c>
      <c r="H41" s="118"/>
      <c r="I41" s="4"/>
      <c r="J41" s="4"/>
      <c r="K41" s="4"/>
      <c r="L41" s="4"/>
    </row>
    <row r="42" spans="1:12" x14ac:dyDescent="0.25">
      <c r="A42" s="5" t="s">
        <v>105</v>
      </c>
      <c r="B42" s="20" t="s">
        <v>106</v>
      </c>
      <c r="C42" s="12" t="s">
        <v>107</v>
      </c>
      <c r="D42" s="356">
        <f>SUM(D35:D41)</f>
        <v>46010825</v>
      </c>
      <c r="E42" s="404">
        <f>SUM(E35:E41)</f>
        <v>46378911.599999994</v>
      </c>
      <c r="F42" s="404">
        <f>SUM(F35:F41)</f>
        <v>46749942.892799996</v>
      </c>
      <c r="G42" s="404">
        <f>SUM(G35:G41)</f>
        <v>47123942.435942404</v>
      </c>
      <c r="H42" s="118"/>
      <c r="I42" s="4"/>
      <c r="J42" s="4"/>
      <c r="K42" s="4"/>
      <c r="L42" s="4"/>
    </row>
    <row r="43" spans="1:12" x14ac:dyDescent="0.25">
      <c r="A43" s="5" t="s">
        <v>108</v>
      </c>
      <c r="B43" s="18" t="s">
        <v>109</v>
      </c>
      <c r="C43" s="7" t="s">
        <v>110</v>
      </c>
      <c r="D43" s="338">
        <f>SUM(KIADÁSOK!G40)</f>
        <v>3490</v>
      </c>
      <c r="E43" s="403">
        <f t="shared" ref="E43:G44" si="5">PRODUCT(D43,1.008)</f>
        <v>3517.92</v>
      </c>
      <c r="F43" s="403">
        <f t="shared" si="5"/>
        <v>3546.0633600000001</v>
      </c>
      <c r="G43" s="403">
        <f t="shared" si="5"/>
        <v>3574.4318668800001</v>
      </c>
      <c r="H43" s="118"/>
      <c r="I43" s="4"/>
      <c r="J43" s="4"/>
      <c r="K43" s="4"/>
      <c r="L43" s="4"/>
    </row>
    <row r="44" spans="1:12" x14ac:dyDescent="0.25">
      <c r="A44" s="5" t="s">
        <v>111</v>
      </c>
      <c r="B44" s="18" t="s">
        <v>112</v>
      </c>
      <c r="C44" s="7" t="s">
        <v>113</v>
      </c>
      <c r="D44" s="338">
        <f>SUM(KIADÁSOK!G41)</f>
        <v>1500000</v>
      </c>
      <c r="E44" s="403">
        <f t="shared" si="5"/>
        <v>1512000</v>
      </c>
      <c r="F44" s="403">
        <f t="shared" si="5"/>
        <v>1524096</v>
      </c>
      <c r="G44" s="403">
        <f t="shared" si="5"/>
        <v>1536288.7679999999</v>
      </c>
      <c r="H44" s="118"/>
      <c r="I44" s="4"/>
      <c r="J44" s="4"/>
      <c r="K44" s="4"/>
      <c r="L44" s="4"/>
    </row>
    <row r="45" spans="1:12" x14ac:dyDescent="0.25">
      <c r="A45" s="5" t="s">
        <v>114</v>
      </c>
      <c r="B45" s="20" t="s">
        <v>115</v>
      </c>
      <c r="C45" s="12" t="s">
        <v>116</v>
      </c>
      <c r="D45" s="356">
        <f>SUM(D43:D44)</f>
        <v>1503490</v>
      </c>
      <c r="E45" s="404">
        <f>SUM(E43:E44)</f>
        <v>1515517.92</v>
      </c>
      <c r="F45" s="404">
        <f>SUM(F43:F44)</f>
        <v>1527642.06336</v>
      </c>
      <c r="G45" s="404">
        <f>SUM(G43:G44)</f>
        <v>1539863.19986688</v>
      </c>
      <c r="H45" s="118"/>
      <c r="I45" s="4"/>
      <c r="J45" s="4"/>
      <c r="K45" s="4"/>
      <c r="L45" s="4"/>
    </row>
    <row r="46" spans="1:12" x14ac:dyDescent="0.25">
      <c r="A46" s="5" t="s">
        <v>117</v>
      </c>
      <c r="B46" s="18" t="s">
        <v>118</v>
      </c>
      <c r="C46" s="7" t="s">
        <v>119</v>
      </c>
      <c r="D46" s="338">
        <f>SUM(KIADÁSOK!G43)</f>
        <v>17436630</v>
      </c>
      <c r="E46" s="403">
        <f t="shared" ref="E46:G49" si="6">PRODUCT(D46,1.008)</f>
        <v>17576123.039999999</v>
      </c>
      <c r="F46" s="403">
        <f t="shared" si="6"/>
        <v>17716732.024319999</v>
      </c>
      <c r="G46" s="403">
        <f t="shared" si="6"/>
        <v>17858465.880514558</v>
      </c>
      <c r="H46" s="118"/>
      <c r="I46" s="4"/>
      <c r="J46" s="4"/>
      <c r="K46" s="4"/>
      <c r="L46" s="4"/>
    </row>
    <row r="47" spans="1:12" x14ac:dyDescent="0.25">
      <c r="A47" s="5" t="s">
        <v>120</v>
      </c>
      <c r="B47" s="18" t="s">
        <v>121</v>
      </c>
      <c r="C47" s="7" t="s">
        <v>122</v>
      </c>
      <c r="D47" s="338">
        <f>SUM(KIADÁSOK!G44)</f>
        <v>7385000</v>
      </c>
      <c r="E47" s="403">
        <f t="shared" si="6"/>
        <v>7444080</v>
      </c>
      <c r="F47" s="403">
        <f t="shared" si="6"/>
        <v>7503632.6399999997</v>
      </c>
      <c r="G47" s="403">
        <f t="shared" si="6"/>
        <v>7563661.7011199994</v>
      </c>
      <c r="H47" s="118"/>
      <c r="I47" s="4"/>
      <c r="J47" s="4"/>
      <c r="K47" s="4"/>
      <c r="L47" s="4"/>
    </row>
    <row r="48" spans="1:12" x14ac:dyDescent="0.25">
      <c r="A48" s="5" t="s">
        <v>123</v>
      </c>
      <c r="B48" s="18" t="s">
        <v>124</v>
      </c>
      <c r="C48" s="7" t="s">
        <v>125</v>
      </c>
      <c r="D48" s="338">
        <f>SUM(KIADÁSOK!G45)</f>
        <v>0</v>
      </c>
      <c r="E48" s="403">
        <f t="shared" si="6"/>
        <v>0</v>
      </c>
      <c r="F48" s="403">
        <f t="shared" si="6"/>
        <v>0</v>
      </c>
      <c r="G48" s="403">
        <f t="shared" si="6"/>
        <v>0</v>
      </c>
      <c r="H48" s="118"/>
      <c r="I48" s="4"/>
      <c r="J48" s="4"/>
      <c r="K48" s="4"/>
      <c r="L48" s="4"/>
    </row>
    <row r="49" spans="1:12" x14ac:dyDescent="0.25">
      <c r="A49" s="5" t="s">
        <v>126</v>
      </c>
      <c r="B49" s="18" t="s">
        <v>127</v>
      </c>
      <c r="C49" s="7" t="s">
        <v>128</v>
      </c>
      <c r="D49" s="338">
        <f>SUM(KIADÁSOK!G46)</f>
        <v>0</v>
      </c>
      <c r="E49" s="403">
        <f t="shared" si="6"/>
        <v>0</v>
      </c>
      <c r="F49" s="403">
        <f t="shared" si="6"/>
        <v>0</v>
      </c>
      <c r="G49" s="403">
        <f t="shared" si="6"/>
        <v>0</v>
      </c>
      <c r="H49" s="118"/>
      <c r="I49" s="4"/>
      <c r="J49" s="4"/>
      <c r="K49" s="4"/>
      <c r="L49" s="4"/>
    </row>
    <row r="50" spans="1:12" x14ac:dyDescent="0.25">
      <c r="A50" s="5" t="s">
        <v>129</v>
      </c>
      <c r="B50" s="18" t="s">
        <v>130</v>
      </c>
      <c r="C50" s="7" t="s">
        <v>131</v>
      </c>
      <c r="D50" s="338">
        <f>SUM(KIADÁSOK!G47)</f>
        <v>0</v>
      </c>
      <c r="E50" s="403">
        <f>PRODUCT(D50,1.008)</f>
        <v>0</v>
      </c>
      <c r="F50" s="403">
        <f>PRODUCT(E50,1.008)</f>
        <v>0</v>
      </c>
      <c r="G50" s="403">
        <f>PRODUCT(F50,1.008)</f>
        <v>0</v>
      </c>
      <c r="H50" s="118"/>
      <c r="I50" s="4"/>
      <c r="J50" s="4"/>
      <c r="K50" s="4"/>
      <c r="L50" s="4"/>
    </row>
    <row r="51" spans="1:12" x14ac:dyDescent="0.25">
      <c r="A51" s="5" t="s">
        <v>132</v>
      </c>
      <c r="B51" s="20" t="s">
        <v>133</v>
      </c>
      <c r="C51" s="12" t="s">
        <v>134</v>
      </c>
      <c r="D51" s="356">
        <f>SUM(D46:D50)</f>
        <v>24821630</v>
      </c>
      <c r="E51" s="404">
        <f>SUM(E46:E50)</f>
        <v>25020203.039999999</v>
      </c>
      <c r="F51" s="404">
        <f>SUM(F46:F50)</f>
        <v>25220364.66432</v>
      </c>
      <c r="G51" s="404">
        <f>SUM(G46:G50)</f>
        <v>25422127.581634559</v>
      </c>
      <c r="H51" s="118"/>
      <c r="I51" s="4"/>
      <c r="J51" s="4"/>
      <c r="K51" s="4"/>
      <c r="L51" s="4"/>
    </row>
    <row r="52" spans="1:12" x14ac:dyDescent="0.25">
      <c r="A52" s="9" t="s">
        <v>135</v>
      </c>
      <c r="B52" s="21" t="s">
        <v>136</v>
      </c>
      <c r="C52" s="10" t="s">
        <v>137</v>
      </c>
      <c r="D52" s="356">
        <f>SUM(D51,D45,D42,D34,D31)</f>
        <v>99873883</v>
      </c>
      <c r="E52" s="404">
        <f>SUM(E51,E45,E42,E34,E31)</f>
        <v>100672874.06400001</v>
      </c>
      <c r="F52" s="404">
        <f>SUM(F51,F45,F42,F34,F31)</f>
        <v>101478257.056512</v>
      </c>
      <c r="G52" s="404">
        <f>SUM(G51,G45,G42,G34,G31)</f>
        <v>102290083.11296409</v>
      </c>
      <c r="H52" s="118"/>
      <c r="I52" s="4"/>
      <c r="J52" s="4"/>
      <c r="K52" s="4"/>
      <c r="L52" s="4"/>
    </row>
    <row r="53" spans="1:12" x14ac:dyDescent="0.25">
      <c r="A53" s="5" t="s">
        <v>138</v>
      </c>
      <c r="B53" s="107" t="s">
        <v>139</v>
      </c>
      <c r="C53" s="7" t="s">
        <v>140</v>
      </c>
      <c r="D53" s="338">
        <f>SUM(KIADÁSOK!G50)</f>
        <v>0</v>
      </c>
      <c r="E53" s="403">
        <f t="shared" ref="E53:G59" si="7">PRODUCT(D53,1.008)</f>
        <v>0</v>
      </c>
      <c r="F53" s="403">
        <f t="shared" si="7"/>
        <v>0</v>
      </c>
      <c r="G53" s="403">
        <f t="shared" si="7"/>
        <v>0</v>
      </c>
      <c r="H53" s="118"/>
      <c r="I53" s="4"/>
      <c r="J53" s="4"/>
      <c r="K53" s="4"/>
      <c r="L53" s="4"/>
    </row>
    <row r="54" spans="1:12" x14ac:dyDescent="0.25">
      <c r="A54" s="5" t="s">
        <v>141</v>
      </c>
      <c r="B54" s="107" t="s">
        <v>142</v>
      </c>
      <c r="C54" s="7" t="s">
        <v>143</v>
      </c>
      <c r="D54" s="338">
        <f>SUM(KIADÁSOK!G51)</f>
        <v>0</v>
      </c>
      <c r="E54" s="403">
        <f t="shared" si="7"/>
        <v>0</v>
      </c>
      <c r="F54" s="403">
        <f t="shared" si="7"/>
        <v>0</v>
      </c>
      <c r="G54" s="403">
        <f t="shared" si="7"/>
        <v>0</v>
      </c>
      <c r="H54" s="118"/>
      <c r="I54" s="4"/>
      <c r="J54" s="4"/>
      <c r="K54" s="4"/>
      <c r="L54" s="4"/>
    </row>
    <row r="55" spans="1:12" x14ac:dyDescent="0.25">
      <c r="A55" s="5" t="s">
        <v>144</v>
      </c>
      <c r="B55" s="440" t="s">
        <v>145</v>
      </c>
      <c r="C55" s="7" t="s">
        <v>146</v>
      </c>
      <c r="D55" s="338">
        <f>SUM(KIADÁSOK!G52)</f>
        <v>0</v>
      </c>
      <c r="E55" s="403">
        <f t="shared" si="7"/>
        <v>0</v>
      </c>
      <c r="F55" s="403">
        <f t="shared" si="7"/>
        <v>0</v>
      </c>
      <c r="G55" s="403">
        <f t="shared" si="7"/>
        <v>0</v>
      </c>
      <c r="H55" s="118"/>
      <c r="I55" s="4"/>
      <c r="J55" s="4"/>
      <c r="K55" s="4"/>
      <c r="L55" s="4"/>
    </row>
    <row r="56" spans="1:12" x14ac:dyDescent="0.25">
      <c r="A56" s="5" t="s">
        <v>147</v>
      </c>
      <c r="B56" s="440" t="s">
        <v>148</v>
      </c>
      <c r="C56" s="7" t="s">
        <v>149</v>
      </c>
      <c r="D56" s="338">
        <f>SUM(KIADÁSOK!G53)</f>
        <v>0</v>
      </c>
      <c r="E56" s="403">
        <f t="shared" si="7"/>
        <v>0</v>
      </c>
      <c r="F56" s="403">
        <f t="shared" si="7"/>
        <v>0</v>
      </c>
      <c r="G56" s="403">
        <f t="shared" si="7"/>
        <v>0</v>
      </c>
      <c r="H56" s="118"/>
      <c r="I56" s="4"/>
      <c r="J56" s="4"/>
      <c r="K56" s="4"/>
      <c r="L56" s="4"/>
    </row>
    <row r="57" spans="1:12" x14ac:dyDescent="0.25">
      <c r="A57" s="5" t="s">
        <v>150</v>
      </c>
      <c r="B57" s="440" t="s">
        <v>151</v>
      </c>
      <c r="C57" s="7" t="s">
        <v>152</v>
      </c>
      <c r="D57" s="338">
        <f>SUM(KIADÁSOK!G54)</f>
        <v>0</v>
      </c>
      <c r="E57" s="403">
        <f t="shared" si="7"/>
        <v>0</v>
      </c>
      <c r="F57" s="403">
        <f t="shared" si="7"/>
        <v>0</v>
      </c>
      <c r="G57" s="403">
        <f t="shared" si="7"/>
        <v>0</v>
      </c>
      <c r="H57" s="118"/>
      <c r="I57" s="4"/>
      <c r="J57" s="4"/>
      <c r="K57" s="4"/>
      <c r="L57" s="4"/>
    </row>
    <row r="58" spans="1:12" x14ac:dyDescent="0.25">
      <c r="A58" s="5" t="s">
        <v>153</v>
      </c>
      <c r="B58" s="107" t="s">
        <v>154</v>
      </c>
      <c r="C58" s="7" t="s">
        <v>155</v>
      </c>
      <c r="D58" s="338">
        <f>SUM(KIADÁSOK!G55)</f>
        <v>0</v>
      </c>
      <c r="E58" s="403">
        <f t="shared" si="7"/>
        <v>0</v>
      </c>
      <c r="F58" s="403">
        <f t="shared" si="7"/>
        <v>0</v>
      </c>
      <c r="G58" s="403">
        <f t="shared" si="7"/>
        <v>0</v>
      </c>
      <c r="H58" s="118"/>
      <c r="I58" s="4"/>
      <c r="J58" s="4"/>
      <c r="K58" s="4"/>
      <c r="L58" s="4"/>
    </row>
    <row r="59" spans="1:12" x14ac:dyDescent="0.25">
      <c r="A59" s="5" t="s">
        <v>156</v>
      </c>
      <c r="B59" s="107" t="s">
        <v>157</v>
      </c>
      <c r="C59" s="7" t="s">
        <v>158</v>
      </c>
      <c r="D59" s="338">
        <f>SUM(KIADÁSOK!G56)</f>
        <v>0</v>
      </c>
      <c r="E59" s="403">
        <f t="shared" si="7"/>
        <v>0</v>
      </c>
      <c r="F59" s="403">
        <f t="shared" si="7"/>
        <v>0</v>
      </c>
      <c r="G59" s="403">
        <f t="shared" si="7"/>
        <v>0</v>
      </c>
      <c r="H59" s="118"/>
      <c r="I59" s="4"/>
      <c r="J59" s="4"/>
      <c r="K59" s="4"/>
      <c r="L59" s="4"/>
    </row>
    <row r="60" spans="1:12" x14ac:dyDescent="0.25">
      <c r="A60" s="5" t="s">
        <v>159</v>
      </c>
      <c r="B60" s="107" t="s">
        <v>160</v>
      </c>
      <c r="C60" s="7" t="s">
        <v>161</v>
      </c>
      <c r="D60" s="338">
        <f>SUM(KIADÁSOK!G57)</f>
        <v>6077904</v>
      </c>
      <c r="E60" s="403">
        <f>PRODUCT(D60,1.008)</f>
        <v>6126527.2319999998</v>
      </c>
      <c r="F60" s="403">
        <f>PRODUCT(E60,1.008)</f>
        <v>6175539.449856</v>
      </c>
      <c r="G60" s="403">
        <f>PRODUCT(F60,1.008)</f>
        <v>6224943.7654548483</v>
      </c>
      <c r="H60" s="118"/>
      <c r="I60" s="4"/>
      <c r="J60" s="4"/>
      <c r="K60" s="4"/>
      <c r="L60" s="4"/>
    </row>
    <row r="61" spans="1:12" x14ac:dyDescent="0.25">
      <c r="A61" s="9" t="s">
        <v>162</v>
      </c>
      <c r="B61" s="115" t="s">
        <v>163</v>
      </c>
      <c r="C61" s="10" t="s">
        <v>164</v>
      </c>
      <c r="D61" s="356">
        <f>SUM(D53:D60)</f>
        <v>6077904</v>
      </c>
      <c r="E61" s="404">
        <f>SUM(E53:E60)</f>
        <v>6126527.2319999998</v>
      </c>
      <c r="F61" s="404">
        <f>SUM(F53:F60)</f>
        <v>6175539.449856</v>
      </c>
      <c r="G61" s="404">
        <f>SUM(G53:G60)</f>
        <v>6224943.7654548483</v>
      </c>
      <c r="H61" s="118"/>
      <c r="I61" s="4"/>
      <c r="J61" s="4"/>
      <c r="K61" s="4"/>
      <c r="L61" s="4"/>
    </row>
    <row r="62" spans="1:12" x14ac:dyDescent="0.25">
      <c r="A62" s="5" t="s">
        <v>165</v>
      </c>
      <c r="B62" s="105" t="s">
        <v>166</v>
      </c>
      <c r="C62" s="7" t="s">
        <v>167</v>
      </c>
      <c r="D62" s="338">
        <f>SUM(KIADÁSOK!G59)</f>
        <v>0</v>
      </c>
      <c r="E62" s="403">
        <f t="shared" ref="E62:G76" si="8">PRODUCT(D62,1.008)</f>
        <v>0</v>
      </c>
      <c r="F62" s="403">
        <f t="shared" si="8"/>
        <v>0</v>
      </c>
      <c r="G62" s="403">
        <f t="shared" si="8"/>
        <v>0</v>
      </c>
      <c r="H62" s="118"/>
      <c r="I62" s="4"/>
      <c r="J62" s="4"/>
      <c r="K62" s="4"/>
      <c r="L62" s="4"/>
    </row>
    <row r="63" spans="1:12" x14ac:dyDescent="0.25">
      <c r="A63" s="5">
        <v>56</v>
      </c>
      <c r="B63" s="105" t="s">
        <v>168</v>
      </c>
      <c r="C63" s="7" t="s">
        <v>169</v>
      </c>
      <c r="D63" s="338">
        <f>SUM(KIADÁSOK!G60)</f>
        <v>0</v>
      </c>
      <c r="E63" s="403">
        <f t="shared" si="8"/>
        <v>0</v>
      </c>
      <c r="F63" s="403">
        <f t="shared" si="8"/>
        <v>0</v>
      </c>
      <c r="G63" s="403">
        <f t="shared" si="8"/>
        <v>0</v>
      </c>
      <c r="H63" s="118"/>
      <c r="I63" s="4"/>
      <c r="J63" s="4"/>
      <c r="K63" s="4"/>
      <c r="L63" s="4"/>
    </row>
    <row r="64" spans="1:12" x14ac:dyDescent="0.25">
      <c r="A64" s="5">
        <v>57</v>
      </c>
      <c r="B64" s="105" t="s">
        <v>170</v>
      </c>
      <c r="C64" s="7" t="s">
        <v>171</v>
      </c>
      <c r="D64" s="338">
        <f>SUM(KIADÁSOK!G61)</f>
        <v>0</v>
      </c>
      <c r="E64" s="403">
        <f t="shared" si="8"/>
        <v>0</v>
      </c>
      <c r="F64" s="403">
        <f t="shared" si="8"/>
        <v>0</v>
      </c>
      <c r="G64" s="403">
        <f t="shared" si="8"/>
        <v>0</v>
      </c>
      <c r="H64" s="118"/>
      <c r="I64" s="4"/>
      <c r="J64" s="4"/>
      <c r="K64" s="4"/>
      <c r="L64" s="4"/>
    </row>
    <row r="65" spans="1:12" x14ac:dyDescent="0.25">
      <c r="A65" s="5">
        <v>58</v>
      </c>
      <c r="B65" s="105" t="s">
        <v>172</v>
      </c>
      <c r="C65" s="7" t="s">
        <v>173</v>
      </c>
      <c r="D65" s="338">
        <f>SUM(KIADÁSOK!G62)</f>
        <v>0</v>
      </c>
      <c r="E65" s="403">
        <f t="shared" si="8"/>
        <v>0</v>
      </c>
      <c r="F65" s="403">
        <f t="shared" si="8"/>
        <v>0</v>
      </c>
      <c r="G65" s="403">
        <f t="shared" si="8"/>
        <v>0</v>
      </c>
      <c r="H65" s="118"/>
      <c r="I65" s="4"/>
      <c r="J65" s="4"/>
      <c r="K65" s="4"/>
      <c r="L65" s="4"/>
    </row>
    <row r="66" spans="1:12" x14ac:dyDescent="0.25">
      <c r="A66" s="5">
        <v>59</v>
      </c>
      <c r="B66" s="105" t="s">
        <v>174</v>
      </c>
      <c r="C66" s="7" t="s">
        <v>175</v>
      </c>
      <c r="D66" s="338">
        <f>SUM(KIADÁSOK!G63)</f>
        <v>0</v>
      </c>
      <c r="E66" s="403">
        <f t="shared" si="8"/>
        <v>0</v>
      </c>
      <c r="F66" s="403">
        <f t="shared" si="8"/>
        <v>0</v>
      </c>
      <c r="G66" s="403">
        <f t="shared" si="8"/>
        <v>0</v>
      </c>
      <c r="H66" s="118"/>
      <c r="I66" s="4"/>
      <c r="J66" s="4"/>
      <c r="K66" s="4"/>
      <c r="L66" s="4"/>
    </row>
    <row r="67" spans="1:12" x14ac:dyDescent="0.25">
      <c r="A67" s="5">
        <v>60</v>
      </c>
      <c r="B67" s="105" t="s">
        <v>176</v>
      </c>
      <c r="C67" s="7" t="s">
        <v>177</v>
      </c>
      <c r="D67" s="338">
        <f>SUM(KIADÁSOK!G64)</f>
        <v>0</v>
      </c>
      <c r="E67" s="403">
        <f t="shared" si="8"/>
        <v>0</v>
      </c>
      <c r="F67" s="403">
        <f t="shared" si="8"/>
        <v>0</v>
      </c>
      <c r="G67" s="403">
        <f t="shared" si="8"/>
        <v>0</v>
      </c>
      <c r="H67" s="118"/>
      <c r="I67" s="4"/>
      <c r="J67" s="4"/>
      <c r="K67" s="4"/>
      <c r="L67" s="4"/>
    </row>
    <row r="68" spans="1:12" x14ac:dyDescent="0.25">
      <c r="A68" s="5">
        <v>61</v>
      </c>
      <c r="B68" s="105" t="s">
        <v>178</v>
      </c>
      <c r="C68" s="7" t="s">
        <v>179</v>
      </c>
      <c r="D68" s="338">
        <f>SUM(KIADÁSOK!G65)</f>
        <v>0</v>
      </c>
      <c r="E68" s="403">
        <f t="shared" si="8"/>
        <v>0</v>
      </c>
      <c r="F68" s="403">
        <f t="shared" si="8"/>
        <v>0</v>
      </c>
      <c r="G68" s="403">
        <f t="shared" si="8"/>
        <v>0</v>
      </c>
      <c r="H68" s="118"/>
      <c r="I68" s="4"/>
      <c r="J68" s="4"/>
      <c r="K68" s="4"/>
      <c r="L68" s="4"/>
    </row>
    <row r="69" spans="1:12" x14ac:dyDescent="0.25">
      <c r="A69" s="5">
        <v>62</v>
      </c>
      <c r="B69" s="105" t="s">
        <v>180</v>
      </c>
      <c r="C69" s="7" t="s">
        <v>181</v>
      </c>
      <c r="D69" s="338">
        <f>SUM(KIADÁSOK!G66)</f>
        <v>0</v>
      </c>
      <c r="E69" s="403">
        <f t="shared" si="8"/>
        <v>0</v>
      </c>
      <c r="F69" s="403">
        <f t="shared" si="8"/>
        <v>0</v>
      </c>
      <c r="G69" s="403">
        <f t="shared" si="8"/>
        <v>0</v>
      </c>
      <c r="H69" s="118"/>
      <c r="I69" s="4"/>
      <c r="J69" s="4"/>
      <c r="K69" s="4"/>
      <c r="L69" s="4"/>
    </row>
    <row r="70" spans="1:12" x14ac:dyDescent="0.25">
      <c r="A70" s="5">
        <v>63</v>
      </c>
      <c r="B70" s="105" t="s">
        <v>182</v>
      </c>
      <c r="C70" s="7" t="s">
        <v>183</v>
      </c>
      <c r="D70" s="338">
        <f>SUM(KIADÁSOK!G67)</f>
        <v>71942003</v>
      </c>
      <c r="E70" s="403">
        <f t="shared" si="8"/>
        <v>72517539.024000004</v>
      </c>
      <c r="F70" s="403">
        <f t="shared" si="8"/>
        <v>73097679.336192012</v>
      </c>
      <c r="G70" s="403">
        <f t="shared" si="8"/>
        <v>73682460.770881549</v>
      </c>
      <c r="H70" s="118"/>
      <c r="I70" s="4"/>
      <c r="J70" s="4"/>
      <c r="K70" s="4"/>
      <c r="L70" s="4"/>
    </row>
    <row r="71" spans="1:12" x14ac:dyDescent="0.25">
      <c r="A71" s="5">
        <v>64</v>
      </c>
      <c r="B71" s="105" t="s">
        <v>184</v>
      </c>
      <c r="C71" s="7" t="s">
        <v>185</v>
      </c>
      <c r="D71" s="338">
        <f>SUM(KIADÁSOK!G68)</f>
        <v>0</v>
      </c>
      <c r="E71" s="403">
        <f t="shared" si="8"/>
        <v>0</v>
      </c>
      <c r="F71" s="403">
        <f t="shared" si="8"/>
        <v>0</v>
      </c>
      <c r="G71" s="403">
        <f t="shared" si="8"/>
        <v>0</v>
      </c>
      <c r="H71" s="118"/>
      <c r="I71" s="4"/>
      <c r="J71" s="4"/>
      <c r="K71" s="4"/>
      <c r="L71" s="4"/>
    </row>
    <row r="72" spans="1:12" x14ac:dyDescent="0.25">
      <c r="A72" s="5">
        <v>65</v>
      </c>
      <c r="B72" s="105" t="s">
        <v>186</v>
      </c>
      <c r="C72" s="7" t="s">
        <v>187</v>
      </c>
      <c r="D72" s="338">
        <f>SUM(KIADÁSOK!G69)</f>
        <v>0</v>
      </c>
      <c r="E72" s="403">
        <f t="shared" si="8"/>
        <v>0</v>
      </c>
      <c r="F72" s="403">
        <f t="shared" si="8"/>
        <v>0</v>
      </c>
      <c r="G72" s="403">
        <f t="shared" si="8"/>
        <v>0</v>
      </c>
      <c r="H72" s="118"/>
      <c r="I72" s="4"/>
      <c r="J72" s="4"/>
      <c r="K72" s="4"/>
      <c r="L72" s="4"/>
    </row>
    <row r="73" spans="1:12" x14ac:dyDescent="0.25">
      <c r="A73" s="5">
        <v>66</v>
      </c>
      <c r="B73" s="105" t="s">
        <v>188</v>
      </c>
      <c r="C73" s="7" t="s">
        <v>189</v>
      </c>
      <c r="D73" s="338">
        <f>SUM(KIADÁSOK!G70)</f>
        <v>0</v>
      </c>
      <c r="E73" s="403">
        <f t="shared" si="8"/>
        <v>0</v>
      </c>
      <c r="F73" s="403">
        <f t="shared" si="8"/>
        <v>0</v>
      </c>
      <c r="G73" s="403">
        <f t="shared" si="8"/>
        <v>0</v>
      </c>
      <c r="H73" s="118"/>
      <c r="I73" s="4"/>
      <c r="J73" s="4"/>
      <c r="K73" s="4"/>
      <c r="L73" s="4"/>
    </row>
    <row r="74" spans="1:12" x14ac:dyDescent="0.25">
      <c r="A74" s="5">
        <v>67</v>
      </c>
      <c r="B74" s="105" t="s">
        <v>190</v>
      </c>
      <c r="C74" s="7" t="s">
        <v>191</v>
      </c>
      <c r="D74" s="338">
        <f>SUM(KIADÁSOK!G71)</f>
        <v>0</v>
      </c>
      <c r="E74" s="403">
        <f t="shared" si="8"/>
        <v>0</v>
      </c>
      <c r="F74" s="403">
        <f t="shared" si="8"/>
        <v>0</v>
      </c>
      <c r="G74" s="403">
        <f t="shared" si="8"/>
        <v>0</v>
      </c>
      <c r="H74" s="118"/>
      <c r="I74" s="4"/>
      <c r="J74" s="4"/>
      <c r="K74" s="4"/>
      <c r="L74" s="4"/>
    </row>
    <row r="75" spans="1:12" x14ac:dyDescent="0.25">
      <c r="A75" s="5">
        <v>68</v>
      </c>
      <c r="B75" s="105" t="s">
        <v>192</v>
      </c>
      <c r="C75" s="7" t="s">
        <v>193</v>
      </c>
      <c r="D75" s="338">
        <f>SUM(KIADÁSOK!G72)</f>
        <v>0</v>
      </c>
      <c r="E75" s="403">
        <f t="shared" si="8"/>
        <v>0</v>
      </c>
      <c r="F75" s="403">
        <f t="shared" si="8"/>
        <v>0</v>
      </c>
      <c r="G75" s="403">
        <f t="shared" si="8"/>
        <v>0</v>
      </c>
      <c r="H75" s="118"/>
      <c r="I75" s="4"/>
      <c r="J75" s="4"/>
      <c r="K75" s="4"/>
      <c r="L75" s="4"/>
    </row>
    <row r="76" spans="1:12" x14ac:dyDescent="0.25">
      <c r="A76" s="5">
        <v>69</v>
      </c>
      <c r="B76" s="105" t="s">
        <v>194</v>
      </c>
      <c r="C76" s="7" t="s">
        <v>195</v>
      </c>
      <c r="D76" s="338">
        <f>SUM(KIADÁSOK!G73)</f>
        <v>4170054</v>
      </c>
      <c r="E76" s="403">
        <f t="shared" si="8"/>
        <v>4203414.432</v>
      </c>
      <c r="F76" s="403">
        <f t="shared" si="8"/>
        <v>4237041.7474560002</v>
      </c>
      <c r="G76" s="403">
        <f t="shared" si="8"/>
        <v>4270938.0814356478</v>
      </c>
      <c r="H76" s="118"/>
      <c r="I76" s="4"/>
      <c r="J76" s="4"/>
      <c r="K76" s="4"/>
      <c r="L76" s="4"/>
    </row>
    <row r="77" spans="1:12" x14ac:dyDescent="0.25">
      <c r="A77" s="5">
        <v>70</v>
      </c>
      <c r="B77" s="105" t="s">
        <v>196</v>
      </c>
      <c r="C77" s="7" t="s">
        <v>197</v>
      </c>
      <c r="D77" s="338">
        <f>SUM(KIADÁSOK!G74)</f>
        <v>20946204</v>
      </c>
      <c r="E77" s="403">
        <f>PRODUCT(D77,1.008)</f>
        <v>21113773.631999999</v>
      </c>
      <c r="F77" s="403">
        <f>PRODUCT(E77,1.008)</f>
        <v>21282683.821056001</v>
      </c>
      <c r="G77" s="403">
        <f>PRODUCT(F77,1.008)</f>
        <v>21452945.291624449</v>
      </c>
      <c r="H77" s="118"/>
      <c r="I77" s="4"/>
      <c r="J77" s="4"/>
      <c r="K77" s="4"/>
      <c r="L77" s="4"/>
    </row>
    <row r="78" spans="1:12" x14ac:dyDescent="0.25">
      <c r="A78" s="9">
        <v>71</v>
      </c>
      <c r="B78" s="115" t="s">
        <v>198</v>
      </c>
      <c r="C78" s="10" t="s">
        <v>199</v>
      </c>
      <c r="D78" s="356">
        <f>SUM(D62:D77)</f>
        <v>97058261</v>
      </c>
      <c r="E78" s="404">
        <f>SUM(E62:E77)</f>
        <v>97834727.088</v>
      </c>
      <c r="F78" s="404">
        <f>SUM(F62:F77)</f>
        <v>98617404.904704005</v>
      </c>
      <c r="G78" s="404">
        <f>SUM(G62:G77)</f>
        <v>99406344.143941641</v>
      </c>
      <c r="H78" s="118"/>
      <c r="I78" s="4"/>
      <c r="J78" s="4"/>
      <c r="K78" s="4"/>
      <c r="L78" s="4"/>
    </row>
    <row r="79" spans="1:12" x14ac:dyDescent="0.25">
      <c r="A79" s="5">
        <v>72</v>
      </c>
      <c r="B79" s="441" t="s">
        <v>200</v>
      </c>
      <c r="C79" s="7" t="s">
        <v>201</v>
      </c>
      <c r="D79" s="338">
        <f>SUM(KIADÁSOK!G76)</f>
        <v>0</v>
      </c>
      <c r="E79" s="403">
        <f t="shared" ref="E79:G84" si="9">PRODUCT(D79,1.008)</f>
        <v>0</v>
      </c>
      <c r="F79" s="403">
        <f t="shared" si="9"/>
        <v>0</v>
      </c>
      <c r="G79" s="403">
        <f t="shared" si="9"/>
        <v>0</v>
      </c>
      <c r="H79" s="118"/>
      <c r="I79" s="4"/>
      <c r="J79" s="4"/>
      <c r="K79" s="4"/>
      <c r="L79" s="4"/>
    </row>
    <row r="80" spans="1:12" x14ac:dyDescent="0.25">
      <c r="A80" s="5">
        <v>73</v>
      </c>
      <c r="B80" s="441" t="s">
        <v>202</v>
      </c>
      <c r="C80" s="7" t="s">
        <v>203</v>
      </c>
      <c r="D80" s="338">
        <f>SUM(KIADÁSOK!G77)</f>
        <v>0</v>
      </c>
      <c r="E80" s="403">
        <f t="shared" si="9"/>
        <v>0</v>
      </c>
      <c r="F80" s="403">
        <f t="shared" si="9"/>
        <v>0</v>
      </c>
      <c r="G80" s="403">
        <f t="shared" si="9"/>
        <v>0</v>
      </c>
      <c r="H80" s="118"/>
      <c r="I80" s="4"/>
      <c r="J80" s="4"/>
      <c r="K80" s="4"/>
      <c r="L80" s="4"/>
    </row>
    <row r="81" spans="1:12" x14ac:dyDescent="0.25">
      <c r="A81" s="5">
        <v>74</v>
      </c>
      <c r="B81" s="441" t="s">
        <v>204</v>
      </c>
      <c r="C81" s="7" t="s">
        <v>205</v>
      </c>
      <c r="D81" s="338">
        <f>SUM(KIADÁSOK!G78)</f>
        <v>0</v>
      </c>
      <c r="E81" s="403">
        <f t="shared" si="9"/>
        <v>0</v>
      </c>
      <c r="F81" s="403">
        <f t="shared" si="9"/>
        <v>0</v>
      </c>
      <c r="G81" s="403">
        <f t="shared" si="9"/>
        <v>0</v>
      </c>
      <c r="H81" s="118"/>
      <c r="I81" s="4"/>
      <c r="J81" s="4"/>
      <c r="K81" s="4"/>
      <c r="L81" s="4"/>
    </row>
    <row r="82" spans="1:12" x14ac:dyDescent="0.25">
      <c r="A82" s="5">
        <v>75</v>
      </c>
      <c r="B82" s="441" t="s">
        <v>206</v>
      </c>
      <c r="C82" s="7" t="s">
        <v>207</v>
      </c>
      <c r="D82" s="338">
        <f>SUM(KIADÁSOK!G79)</f>
        <v>0</v>
      </c>
      <c r="E82" s="403">
        <f t="shared" si="9"/>
        <v>0</v>
      </c>
      <c r="F82" s="403">
        <f t="shared" si="9"/>
        <v>0</v>
      </c>
      <c r="G82" s="403">
        <f t="shared" si="9"/>
        <v>0</v>
      </c>
      <c r="H82" s="118"/>
      <c r="I82" s="4"/>
      <c r="J82" s="4"/>
      <c r="K82" s="4"/>
      <c r="L82" s="4"/>
    </row>
    <row r="83" spans="1:12" x14ac:dyDescent="0.25">
      <c r="A83" s="5">
        <v>76</v>
      </c>
      <c r="B83" s="18" t="s">
        <v>208</v>
      </c>
      <c r="C83" s="7" t="s">
        <v>209</v>
      </c>
      <c r="D83" s="338">
        <f>SUM(KIADÁSOK!G80)</f>
        <v>0</v>
      </c>
      <c r="E83" s="403">
        <f t="shared" si="9"/>
        <v>0</v>
      </c>
      <c r="F83" s="403">
        <f t="shared" si="9"/>
        <v>0</v>
      </c>
      <c r="G83" s="403">
        <f t="shared" si="9"/>
        <v>0</v>
      </c>
      <c r="H83" s="118"/>
      <c r="I83" s="4"/>
      <c r="J83" s="4"/>
      <c r="K83" s="4"/>
      <c r="L83" s="4"/>
    </row>
    <row r="84" spans="1:12" x14ac:dyDescent="0.25">
      <c r="A84" s="5">
        <v>77</v>
      </c>
      <c r="B84" s="18" t="s">
        <v>210</v>
      </c>
      <c r="C84" s="7" t="s">
        <v>211</v>
      </c>
      <c r="D84" s="338">
        <f>SUM(KIADÁSOK!G81)</f>
        <v>0</v>
      </c>
      <c r="E84" s="403">
        <f t="shared" si="9"/>
        <v>0</v>
      </c>
      <c r="F84" s="403">
        <f t="shared" si="9"/>
        <v>0</v>
      </c>
      <c r="G84" s="403">
        <f t="shared" si="9"/>
        <v>0</v>
      </c>
      <c r="H84" s="118"/>
      <c r="I84" s="4"/>
      <c r="J84" s="4"/>
      <c r="K84" s="4"/>
      <c r="L84" s="4"/>
    </row>
    <row r="85" spans="1:12" x14ac:dyDescent="0.25">
      <c r="A85" s="5">
        <v>78</v>
      </c>
      <c r="B85" s="18" t="s">
        <v>212</v>
      </c>
      <c r="C85" s="7" t="s">
        <v>213</v>
      </c>
      <c r="D85" s="338">
        <f>SUM(KIADÁSOK!G82)</f>
        <v>0</v>
      </c>
      <c r="E85" s="403">
        <f>PRODUCT(D85,1.008)</f>
        <v>0</v>
      </c>
      <c r="F85" s="403">
        <f>PRODUCT(E85,1.008)</f>
        <v>0</v>
      </c>
      <c r="G85" s="403">
        <f>PRODUCT(F85,1.008)</f>
        <v>0</v>
      </c>
      <c r="H85" s="118"/>
      <c r="I85" s="4"/>
      <c r="J85" s="4"/>
      <c r="K85" s="4"/>
      <c r="L85" s="4"/>
    </row>
    <row r="86" spans="1:12" x14ac:dyDescent="0.25">
      <c r="A86" s="9">
        <v>79</v>
      </c>
      <c r="B86" s="21" t="s">
        <v>214</v>
      </c>
      <c r="C86" s="10" t="s">
        <v>215</v>
      </c>
      <c r="D86" s="356">
        <f>SUM(D79:D85)</f>
        <v>0</v>
      </c>
      <c r="E86" s="404">
        <f>SUM(E79:E85)</f>
        <v>0</v>
      </c>
      <c r="F86" s="404">
        <f>SUM(F79:F85)</f>
        <v>0</v>
      </c>
      <c r="G86" s="404">
        <f>SUM(G79:G85)</f>
        <v>0</v>
      </c>
      <c r="H86" s="118"/>
      <c r="I86" s="4"/>
      <c r="J86" s="4"/>
      <c r="K86" s="4"/>
      <c r="L86" s="4"/>
    </row>
    <row r="87" spans="1:12" x14ac:dyDescent="0.25">
      <c r="A87" s="5">
        <v>80</v>
      </c>
      <c r="B87" s="107" t="s">
        <v>216</v>
      </c>
      <c r="C87" s="7" t="s">
        <v>217</v>
      </c>
      <c r="D87" s="338">
        <f>SUM(KIADÁSOK!G84)</f>
        <v>77578242</v>
      </c>
      <c r="E87" s="403">
        <f t="shared" ref="E87:G89" si="10">PRODUCT(D87,1.008)</f>
        <v>78198867.936000004</v>
      </c>
      <c r="F87" s="403">
        <f t="shared" si="10"/>
        <v>78824458.879488006</v>
      </c>
      <c r="G87" s="403">
        <f t="shared" si="10"/>
        <v>79455054.550523907</v>
      </c>
      <c r="H87" s="118"/>
      <c r="I87" s="4"/>
      <c r="J87" s="4"/>
      <c r="K87" s="4"/>
      <c r="L87" s="4"/>
    </row>
    <row r="88" spans="1:12" x14ac:dyDescent="0.25">
      <c r="A88" s="5">
        <v>81</v>
      </c>
      <c r="B88" s="107" t="s">
        <v>218</v>
      </c>
      <c r="C88" s="7" t="s">
        <v>219</v>
      </c>
      <c r="D88" s="338">
        <f>SUM(KIADÁSOK!G85)</f>
        <v>0</v>
      </c>
      <c r="E88" s="403">
        <f t="shared" si="10"/>
        <v>0</v>
      </c>
      <c r="F88" s="403">
        <f t="shared" si="10"/>
        <v>0</v>
      </c>
      <c r="G88" s="403">
        <f t="shared" si="10"/>
        <v>0</v>
      </c>
      <c r="H88" s="118"/>
      <c r="I88" s="4"/>
      <c r="J88" s="4"/>
      <c r="K88" s="4"/>
      <c r="L88" s="4"/>
    </row>
    <row r="89" spans="1:12" x14ac:dyDescent="0.25">
      <c r="A89" s="5">
        <v>82</v>
      </c>
      <c r="B89" s="107" t="s">
        <v>220</v>
      </c>
      <c r="C89" s="7" t="s">
        <v>221</v>
      </c>
      <c r="D89" s="338">
        <f>SUM(KIADÁSOK!G86)</f>
        <v>0</v>
      </c>
      <c r="E89" s="403">
        <f t="shared" si="10"/>
        <v>0</v>
      </c>
      <c r="F89" s="403">
        <f t="shared" si="10"/>
        <v>0</v>
      </c>
      <c r="G89" s="403">
        <f t="shared" si="10"/>
        <v>0</v>
      </c>
      <c r="H89" s="118"/>
      <c r="I89" s="4"/>
      <c r="J89" s="4"/>
      <c r="K89" s="4"/>
      <c r="L89" s="4"/>
    </row>
    <row r="90" spans="1:12" x14ac:dyDescent="0.25">
      <c r="A90" s="5">
        <v>83</v>
      </c>
      <c r="B90" s="107" t="s">
        <v>222</v>
      </c>
      <c r="C90" s="7" t="s">
        <v>223</v>
      </c>
      <c r="D90" s="338">
        <f>SUM(KIADÁSOK!G87)</f>
        <v>21533391</v>
      </c>
      <c r="E90" s="403">
        <f>PRODUCT(D90,1.008)</f>
        <v>21705658.127999999</v>
      </c>
      <c r="F90" s="403">
        <f>PRODUCT(E90,1.008)</f>
        <v>21879303.393023998</v>
      </c>
      <c r="G90" s="403">
        <f>PRODUCT(F90,1.008)</f>
        <v>22054337.82016819</v>
      </c>
      <c r="H90" s="118"/>
      <c r="I90" s="4"/>
      <c r="J90" s="4"/>
      <c r="K90" s="4"/>
      <c r="L90" s="4"/>
    </row>
    <row r="91" spans="1:12" x14ac:dyDescent="0.25">
      <c r="A91" s="9">
        <v>84</v>
      </c>
      <c r="B91" s="115" t="s">
        <v>224</v>
      </c>
      <c r="C91" s="10" t="s">
        <v>225</v>
      </c>
      <c r="D91" s="356">
        <f>SUM(D87:D90)</f>
        <v>99111633</v>
      </c>
      <c r="E91" s="404">
        <f>SUM(E87:E90)</f>
        <v>99904526.06400001</v>
      </c>
      <c r="F91" s="404">
        <f>SUM(F87:F90)</f>
        <v>100703762.272512</v>
      </c>
      <c r="G91" s="404">
        <f>SUM(G87:G90)</f>
        <v>101509392.3706921</v>
      </c>
      <c r="H91" s="118"/>
      <c r="I91" s="4"/>
      <c r="J91" s="4"/>
      <c r="K91" s="4"/>
      <c r="L91" s="4"/>
    </row>
    <row r="92" spans="1:12" x14ac:dyDescent="0.25">
      <c r="A92" s="5">
        <v>85</v>
      </c>
      <c r="B92" s="107" t="s">
        <v>226</v>
      </c>
      <c r="C92" s="7" t="s">
        <v>227</v>
      </c>
      <c r="D92" s="338">
        <f>SUM(KIADÁSOK!G89)</f>
        <v>0</v>
      </c>
      <c r="E92" s="403">
        <v>0</v>
      </c>
      <c r="F92" s="403">
        <v>0</v>
      </c>
      <c r="G92" s="403">
        <v>0</v>
      </c>
      <c r="H92" s="118"/>
      <c r="I92" s="4"/>
      <c r="J92" s="4"/>
      <c r="K92" s="4"/>
      <c r="L92" s="4"/>
    </row>
    <row r="93" spans="1:12" x14ac:dyDescent="0.25">
      <c r="A93" s="5">
        <v>86</v>
      </c>
      <c r="B93" s="107" t="s">
        <v>228</v>
      </c>
      <c r="C93" s="7" t="s">
        <v>229</v>
      </c>
      <c r="D93" s="338">
        <f>SUM(KIADÁSOK!G90)</f>
        <v>0</v>
      </c>
      <c r="E93" s="403">
        <v>0</v>
      </c>
      <c r="F93" s="403">
        <v>0</v>
      </c>
      <c r="G93" s="403">
        <v>0</v>
      </c>
      <c r="H93" s="118"/>
      <c r="I93" s="4"/>
      <c r="J93" s="4"/>
      <c r="K93" s="4"/>
      <c r="L93" s="4"/>
    </row>
    <row r="94" spans="1:12" x14ac:dyDescent="0.25">
      <c r="A94" s="5">
        <v>87</v>
      </c>
      <c r="B94" s="107" t="s">
        <v>230</v>
      </c>
      <c r="C94" s="7" t="s">
        <v>231</v>
      </c>
      <c r="D94" s="338">
        <f>SUM(KIADÁSOK!G91)</f>
        <v>0</v>
      </c>
      <c r="E94" s="403">
        <v>0</v>
      </c>
      <c r="F94" s="403">
        <v>0</v>
      </c>
      <c r="G94" s="403">
        <v>0</v>
      </c>
      <c r="H94" s="118"/>
      <c r="I94" s="4"/>
      <c r="J94" s="4"/>
      <c r="K94" s="4"/>
      <c r="L94" s="4"/>
    </row>
    <row r="95" spans="1:12" x14ac:dyDescent="0.25">
      <c r="A95" s="5">
        <v>88</v>
      </c>
      <c r="B95" s="107" t="s">
        <v>232</v>
      </c>
      <c r="C95" s="7" t="s">
        <v>233</v>
      </c>
      <c r="D95" s="338">
        <f>SUM(KIADÁSOK!G92)</f>
        <v>0</v>
      </c>
      <c r="E95" s="403">
        <v>0</v>
      </c>
      <c r="F95" s="403">
        <v>0</v>
      </c>
      <c r="G95" s="403">
        <v>0</v>
      </c>
      <c r="H95" s="118"/>
      <c r="I95" s="4"/>
      <c r="J95" s="4"/>
      <c r="K95" s="4"/>
      <c r="L95" s="4"/>
    </row>
    <row r="96" spans="1:12" x14ac:dyDescent="0.25">
      <c r="A96" s="5">
        <v>89</v>
      </c>
      <c r="B96" s="107" t="s">
        <v>234</v>
      </c>
      <c r="C96" s="7" t="s">
        <v>235</v>
      </c>
      <c r="D96" s="338">
        <f>SUM(KIADÁSOK!G93)</f>
        <v>0</v>
      </c>
      <c r="E96" s="403">
        <v>0</v>
      </c>
      <c r="F96" s="403">
        <v>0</v>
      </c>
      <c r="G96" s="403">
        <v>0</v>
      </c>
      <c r="H96" s="118"/>
      <c r="I96" s="4"/>
      <c r="J96" s="4"/>
      <c r="K96" s="4"/>
      <c r="L96" s="4"/>
    </row>
    <row r="97" spans="1:12" x14ac:dyDescent="0.25">
      <c r="A97" s="5">
        <v>90</v>
      </c>
      <c r="B97" s="107" t="s">
        <v>236</v>
      </c>
      <c r="C97" s="7" t="s">
        <v>237</v>
      </c>
      <c r="D97" s="338">
        <f>SUM(KIADÁSOK!G94)</f>
        <v>0</v>
      </c>
      <c r="E97" s="403">
        <v>0</v>
      </c>
      <c r="F97" s="403">
        <v>0</v>
      </c>
      <c r="G97" s="403">
        <v>0</v>
      </c>
      <c r="H97" s="118"/>
      <c r="I97" s="4"/>
      <c r="J97" s="4"/>
      <c r="K97" s="4"/>
      <c r="L97" s="4"/>
    </row>
    <row r="98" spans="1:12" x14ac:dyDescent="0.25">
      <c r="A98" s="5">
        <v>91</v>
      </c>
      <c r="B98" s="107" t="s">
        <v>238</v>
      </c>
      <c r="C98" s="7" t="s">
        <v>239</v>
      </c>
      <c r="D98" s="338">
        <f>SUM(KIADÁSOK!G95)</f>
        <v>0</v>
      </c>
      <c r="E98" s="403">
        <v>0</v>
      </c>
      <c r="F98" s="403">
        <v>0</v>
      </c>
      <c r="G98" s="403">
        <v>0</v>
      </c>
      <c r="H98" s="118"/>
      <c r="I98" s="4"/>
      <c r="J98" s="4"/>
      <c r="K98" s="4"/>
      <c r="L98" s="4"/>
    </row>
    <row r="99" spans="1:12" x14ac:dyDescent="0.25">
      <c r="A99" s="5">
        <v>92</v>
      </c>
      <c r="B99" s="107" t="s">
        <v>240</v>
      </c>
      <c r="C99" s="7" t="s">
        <v>241</v>
      </c>
      <c r="D99" s="338">
        <f>SUM(KIADÁSOK!G96)</f>
        <v>0</v>
      </c>
      <c r="E99" s="403">
        <v>0</v>
      </c>
      <c r="F99" s="403">
        <v>0</v>
      </c>
      <c r="G99" s="403">
        <v>0</v>
      </c>
      <c r="H99" s="118"/>
      <c r="I99" s="4"/>
      <c r="J99" s="4"/>
      <c r="K99" s="4"/>
      <c r="L99" s="4"/>
    </row>
    <row r="100" spans="1:12" x14ac:dyDescent="0.25">
      <c r="A100" s="5">
        <v>93</v>
      </c>
      <c r="B100" s="107" t="s">
        <v>242</v>
      </c>
      <c r="C100" s="7" t="s">
        <v>243</v>
      </c>
      <c r="D100" s="338">
        <f>SUM(KIADÁSOK!G97)</f>
        <v>0</v>
      </c>
      <c r="E100" s="403">
        <v>0</v>
      </c>
      <c r="F100" s="403">
        <v>0</v>
      </c>
      <c r="G100" s="403">
        <v>0</v>
      </c>
      <c r="H100" s="118"/>
      <c r="I100" s="4"/>
      <c r="J100" s="4"/>
      <c r="K100" s="4"/>
      <c r="L100" s="4"/>
    </row>
    <row r="101" spans="1:12" x14ac:dyDescent="0.25">
      <c r="A101" s="9">
        <v>94</v>
      </c>
      <c r="B101" s="115" t="s">
        <v>244</v>
      </c>
      <c r="C101" s="10" t="s">
        <v>245</v>
      </c>
      <c r="D101" s="356">
        <f>SUM(D92:D100)</f>
        <v>0</v>
      </c>
      <c r="E101" s="404">
        <f>SUM(E92:E100)</f>
        <v>0</v>
      </c>
      <c r="F101" s="404">
        <f>SUM(F92:F100)</f>
        <v>0</v>
      </c>
      <c r="G101" s="404">
        <f>SUM(G92:G100)</f>
        <v>0</v>
      </c>
      <c r="H101" s="118"/>
      <c r="I101" s="4"/>
      <c r="J101" s="4"/>
      <c r="K101" s="4"/>
      <c r="L101" s="4"/>
    </row>
    <row r="102" spans="1:12" x14ac:dyDescent="0.25">
      <c r="A102" s="9">
        <v>95</v>
      </c>
      <c r="B102" s="68" t="s">
        <v>246</v>
      </c>
      <c r="C102" s="67" t="s">
        <v>247</v>
      </c>
      <c r="D102" s="396">
        <f>SUM(D101+D91+D86+D78+D61+D52+D27+D26)</f>
        <v>400265002</v>
      </c>
      <c r="E102" s="405">
        <f>SUM(E101+E91+E86+E78+E61+E52+E27+E26)</f>
        <v>403467122.01600003</v>
      </c>
      <c r="F102" s="405">
        <f>SUM(F101+F91+F86+F78+F61+F52+F27+F26)</f>
        <v>406694858.99212795</v>
      </c>
      <c r="G102" s="405">
        <f>SUM(G101+G91+G86+G78+G61+G52+G27+G26)</f>
        <v>409948417.86406505</v>
      </c>
      <c r="H102" s="118"/>
      <c r="I102" s="4"/>
      <c r="J102" s="4"/>
      <c r="K102" s="4"/>
      <c r="L102" s="4"/>
    </row>
    <row r="103" spans="1:12" x14ac:dyDescent="0.25">
      <c r="A103" s="17" t="s">
        <v>3</v>
      </c>
      <c r="B103" s="107" t="s">
        <v>248</v>
      </c>
      <c r="C103" s="18" t="s">
        <v>249</v>
      </c>
      <c r="D103" s="338">
        <f>SUM(KIADÁSOK!G100)</f>
        <v>0</v>
      </c>
      <c r="E103" s="403">
        <f t="shared" ref="E103:G118" si="11">PRODUCT(D103,1.008)</f>
        <v>0</v>
      </c>
      <c r="F103" s="403">
        <f t="shared" si="11"/>
        <v>0</v>
      </c>
      <c r="G103" s="403">
        <f t="shared" si="11"/>
        <v>0</v>
      </c>
      <c r="H103" s="118"/>
      <c r="I103" s="4"/>
      <c r="J103" s="4"/>
      <c r="K103" s="4"/>
      <c r="L103" s="4"/>
    </row>
    <row r="104" spans="1:12" x14ac:dyDescent="0.25">
      <c r="A104" s="17" t="s">
        <v>6</v>
      </c>
      <c r="B104" s="107" t="s">
        <v>250</v>
      </c>
      <c r="C104" s="18" t="s">
        <v>251</v>
      </c>
      <c r="D104" s="338">
        <f>SUM(KIADÁSOK!G101)</f>
        <v>0</v>
      </c>
      <c r="E104" s="403">
        <f t="shared" si="11"/>
        <v>0</v>
      </c>
      <c r="F104" s="403">
        <f t="shared" si="11"/>
        <v>0</v>
      </c>
      <c r="G104" s="403">
        <f t="shared" si="11"/>
        <v>0</v>
      </c>
      <c r="H104" s="118"/>
      <c r="I104" s="4"/>
      <c r="J104" s="4"/>
      <c r="K104" s="4"/>
      <c r="L104" s="4"/>
    </row>
    <row r="105" spans="1:12" x14ac:dyDescent="0.25">
      <c r="A105" s="17" t="s">
        <v>9</v>
      </c>
      <c r="B105" s="107" t="s">
        <v>252</v>
      </c>
      <c r="C105" s="18" t="s">
        <v>253</v>
      </c>
      <c r="D105" s="338">
        <f>SUM(KIADÁSOK!G102)</f>
        <v>0</v>
      </c>
      <c r="E105" s="403">
        <f t="shared" si="11"/>
        <v>0</v>
      </c>
      <c r="F105" s="403">
        <f t="shared" si="11"/>
        <v>0</v>
      </c>
      <c r="G105" s="403">
        <f t="shared" si="11"/>
        <v>0</v>
      </c>
      <c r="H105" s="118"/>
      <c r="I105" s="4"/>
      <c r="J105" s="4"/>
      <c r="K105" s="4"/>
      <c r="L105" s="4"/>
    </row>
    <row r="106" spans="1:12" x14ac:dyDescent="0.25">
      <c r="A106" s="17" t="s">
        <v>12</v>
      </c>
      <c r="B106" s="106" t="s">
        <v>254</v>
      </c>
      <c r="C106" s="20" t="s">
        <v>255</v>
      </c>
      <c r="D106" s="356">
        <f>SUM(D103:D105)</f>
        <v>0</v>
      </c>
      <c r="E106" s="403">
        <f t="shared" si="11"/>
        <v>0</v>
      </c>
      <c r="F106" s="403">
        <f t="shared" si="11"/>
        <v>0</v>
      </c>
      <c r="G106" s="403">
        <f t="shared" si="11"/>
        <v>0</v>
      </c>
      <c r="H106" s="118"/>
      <c r="I106" s="4"/>
      <c r="J106" s="4"/>
      <c r="K106" s="4"/>
      <c r="L106" s="4"/>
    </row>
    <row r="107" spans="1:12" x14ac:dyDescent="0.25">
      <c r="A107" s="17" t="s">
        <v>15</v>
      </c>
      <c r="B107" s="107" t="s">
        <v>256</v>
      </c>
      <c r="C107" s="18" t="s">
        <v>257</v>
      </c>
      <c r="D107" s="338">
        <f>SUM(KIADÁSOK!G104)</f>
        <v>0</v>
      </c>
      <c r="E107" s="403">
        <f t="shared" si="11"/>
        <v>0</v>
      </c>
      <c r="F107" s="403">
        <f t="shared" si="11"/>
        <v>0</v>
      </c>
      <c r="G107" s="403">
        <f t="shared" si="11"/>
        <v>0</v>
      </c>
      <c r="H107" s="118"/>
      <c r="I107" s="4"/>
      <c r="J107" s="4"/>
      <c r="K107" s="4"/>
      <c r="L107" s="4"/>
    </row>
    <row r="108" spans="1:12" x14ac:dyDescent="0.25">
      <c r="A108" s="17" t="s">
        <v>18</v>
      </c>
      <c r="B108" s="107" t="s">
        <v>258</v>
      </c>
      <c r="C108" s="18" t="s">
        <v>259</v>
      </c>
      <c r="D108" s="338">
        <f>SUM(KIADÁSOK!G105)</f>
        <v>0</v>
      </c>
      <c r="E108" s="403">
        <f t="shared" si="11"/>
        <v>0</v>
      </c>
      <c r="F108" s="403">
        <f t="shared" si="11"/>
        <v>0</v>
      </c>
      <c r="G108" s="403">
        <f t="shared" si="11"/>
        <v>0</v>
      </c>
      <c r="H108" s="118"/>
      <c r="I108" s="4"/>
      <c r="J108" s="4"/>
      <c r="K108" s="4"/>
      <c r="L108" s="4"/>
    </row>
    <row r="109" spans="1:12" x14ac:dyDescent="0.25">
      <c r="A109" s="17" t="s">
        <v>21</v>
      </c>
      <c r="B109" s="107" t="s">
        <v>260</v>
      </c>
      <c r="C109" s="18" t="s">
        <v>261</v>
      </c>
      <c r="D109" s="338">
        <f>SUM(KIADÁSOK!G106)</f>
        <v>0</v>
      </c>
      <c r="E109" s="403">
        <f t="shared" si="11"/>
        <v>0</v>
      </c>
      <c r="F109" s="403">
        <f t="shared" si="11"/>
        <v>0</v>
      </c>
      <c r="G109" s="403">
        <f t="shared" si="11"/>
        <v>0</v>
      </c>
      <c r="H109" s="118"/>
      <c r="I109" s="4"/>
      <c r="J109" s="4"/>
      <c r="K109" s="4"/>
      <c r="L109" s="4"/>
    </row>
    <row r="110" spans="1:12" x14ac:dyDescent="0.25">
      <c r="A110" s="17" t="s">
        <v>24</v>
      </c>
      <c r="B110" s="107" t="s">
        <v>262</v>
      </c>
      <c r="C110" s="18" t="s">
        <v>263</v>
      </c>
      <c r="D110" s="338">
        <f>SUM(KIADÁSOK!G107)</f>
        <v>0</v>
      </c>
      <c r="E110" s="403">
        <f t="shared" si="11"/>
        <v>0</v>
      </c>
      <c r="F110" s="403">
        <f t="shared" si="11"/>
        <v>0</v>
      </c>
      <c r="G110" s="403">
        <f t="shared" si="11"/>
        <v>0</v>
      </c>
      <c r="H110" s="118"/>
      <c r="I110" s="4"/>
      <c r="J110" s="4"/>
      <c r="K110" s="4"/>
      <c r="L110" s="4"/>
    </row>
    <row r="111" spans="1:12" x14ac:dyDescent="0.25">
      <c r="A111" s="17" t="s">
        <v>27</v>
      </c>
      <c r="B111" s="107" t="s">
        <v>264</v>
      </c>
      <c r="C111" s="18" t="s">
        <v>265</v>
      </c>
      <c r="D111" s="338">
        <f>SUM(KIADÁSOK!G108)</f>
        <v>0</v>
      </c>
      <c r="E111" s="403">
        <f t="shared" si="11"/>
        <v>0</v>
      </c>
      <c r="F111" s="403">
        <f t="shared" si="11"/>
        <v>0</v>
      </c>
      <c r="G111" s="403">
        <f t="shared" si="11"/>
        <v>0</v>
      </c>
      <c r="H111" s="118"/>
      <c r="I111" s="4"/>
      <c r="J111" s="4"/>
      <c r="K111" s="4"/>
      <c r="L111" s="4"/>
    </row>
    <row r="112" spans="1:12" x14ac:dyDescent="0.25">
      <c r="A112" s="17">
        <v>10</v>
      </c>
      <c r="B112" s="107" t="s">
        <v>266</v>
      </c>
      <c r="C112" s="18" t="s">
        <v>267</v>
      </c>
      <c r="D112" s="338">
        <f>SUM(KIADÁSOK!G109)</f>
        <v>0</v>
      </c>
      <c r="E112" s="403">
        <f t="shared" si="11"/>
        <v>0</v>
      </c>
      <c r="F112" s="403">
        <f t="shared" si="11"/>
        <v>0</v>
      </c>
      <c r="G112" s="403">
        <f t="shared" si="11"/>
        <v>0</v>
      </c>
      <c r="H112" s="118"/>
      <c r="I112" s="4"/>
      <c r="J112" s="4"/>
      <c r="K112" s="4"/>
      <c r="L112" s="4"/>
    </row>
    <row r="113" spans="1:12" x14ac:dyDescent="0.25">
      <c r="A113" s="17">
        <v>11</v>
      </c>
      <c r="B113" s="106" t="s">
        <v>268</v>
      </c>
      <c r="C113" s="20" t="s">
        <v>269</v>
      </c>
      <c r="D113" s="356">
        <f>SUM(D107:D112)</f>
        <v>0</v>
      </c>
      <c r="E113" s="403">
        <f t="shared" si="11"/>
        <v>0</v>
      </c>
      <c r="F113" s="403">
        <f t="shared" si="11"/>
        <v>0</v>
      </c>
      <c r="G113" s="403">
        <f t="shared" si="11"/>
        <v>0</v>
      </c>
      <c r="H113" s="118"/>
      <c r="I113" s="4"/>
      <c r="J113" s="4"/>
      <c r="K113" s="4"/>
      <c r="L113" s="4"/>
    </row>
    <row r="114" spans="1:12" x14ac:dyDescent="0.25">
      <c r="A114" s="17">
        <v>12</v>
      </c>
      <c r="B114" s="106" t="s">
        <v>270</v>
      </c>
      <c r="C114" s="20" t="s">
        <v>271</v>
      </c>
      <c r="D114" s="338">
        <f>SUM(KIADÁSOK!G111)</f>
        <v>0</v>
      </c>
      <c r="E114" s="403">
        <f t="shared" si="11"/>
        <v>0</v>
      </c>
      <c r="F114" s="403">
        <f t="shared" si="11"/>
        <v>0</v>
      </c>
      <c r="G114" s="403">
        <f t="shared" si="11"/>
        <v>0</v>
      </c>
      <c r="H114" s="118"/>
      <c r="I114" s="4"/>
      <c r="J114" s="4"/>
      <c r="K114" s="4"/>
      <c r="L114" s="4"/>
    </row>
    <row r="115" spans="1:12" x14ac:dyDescent="0.25">
      <c r="A115" s="17">
        <v>13</v>
      </c>
      <c r="B115" s="106" t="s">
        <v>272</v>
      </c>
      <c r="C115" s="20" t="s">
        <v>273</v>
      </c>
      <c r="D115" s="338">
        <f>SUM(KIADÁSOK!G112)</f>
        <v>2629493</v>
      </c>
      <c r="E115" s="403">
        <f t="shared" si="11"/>
        <v>2650528.9440000001</v>
      </c>
      <c r="F115" s="403">
        <f t="shared" si="11"/>
        <v>2671733.1755520003</v>
      </c>
      <c r="G115" s="403">
        <f t="shared" si="11"/>
        <v>2693107.0409564162</v>
      </c>
      <c r="H115" s="118"/>
      <c r="I115" s="4"/>
      <c r="J115" s="4"/>
      <c r="K115" s="4"/>
      <c r="L115" s="4"/>
    </row>
    <row r="116" spans="1:12" x14ac:dyDescent="0.25">
      <c r="A116" s="17">
        <v>14</v>
      </c>
      <c r="B116" s="106" t="s">
        <v>274</v>
      </c>
      <c r="C116" s="20" t="s">
        <v>275</v>
      </c>
      <c r="D116" s="338">
        <f>SUM(KIADÁSOK!G113)</f>
        <v>91964576</v>
      </c>
      <c r="E116" s="403">
        <f t="shared" si="11"/>
        <v>92700292.607999995</v>
      </c>
      <c r="F116" s="403">
        <f t="shared" si="11"/>
        <v>93441894.948863998</v>
      </c>
      <c r="G116" s="403">
        <f t="shared" si="11"/>
        <v>94189430.108454913</v>
      </c>
      <c r="H116" s="118"/>
      <c r="I116" s="4"/>
      <c r="J116" s="4"/>
      <c r="K116" s="4"/>
      <c r="L116" s="4"/>
    </row>
    <row r="117" spans="1:12" x14ac:dyDescent="0.25">
      <c r="A117" s="17">
        <v>15</v>
      </c>
      <c r="B117" s="106" t="s">
        <v>276</v>
      </c>
      <c r="C117" s="20" t="s">
        <v>277</v>
      </c>
      <c r="D117" s="338">
        <f>SUM(KIADÁSOK!G114)</f>
        <v>0</v>
      </c>
      <c r="E117" s="403">
        <f t="shared" si="11"/>
        <v>0</v>
      </c>
      <c r="F117" s="403">
        <f t="shared" si="11"/>
        <v>0</v>
      </c>
      <c r="G117" s="403">
        <f t="shared" si="11"/>
        <v>0</v>
      </c>
      <c r="H117" s="118"/>
      <c r="I117" s="4"/>
      <c r="J117" s="4"/>
      <c r="K117" s="4"/>
      <c r="L117" s="4"/>
    </row>
    <row r="118" spans="1:12" x14ac:dyDescent="0.25">
      <c r="A118" s="17">
        <v>16</v>
      </c>
      <c r="B118" s="106" t="s">
        <v>278</v>
      </c>
      <c r="C118" s="20" t="s">
        <v>279</v>
      </c>
      <c r="D118" s="338">
        <f>SUM(KIADÁSOK!G115)</f>
        <v>0</v>
      </c>
      <c r="E118" s="403">
        <f t="shared" si="11"/>
        <v>0</v>
      </c>
      <c r="F118" s="403">
        <f t="shared" si="11"/>
        <v>0</v>
      </c>
      <c r="G118" s="403">
        <f t="shared" si="11"/>
        <v>0</v>
      </c>
      <c r="H118" s="118"/>
      <c r="I118" s="4"/>
      <c r="J118" s="4"/>
      <c r="K118" s="4"/>
      <c r="L118" s="4"/>
    </row>
    <row r="119" spans="1:12" x14ac:dyDescent="0.25">
      <c r="A119" s="17">
        <v>17</v>
      </c>
      <c r="B119" s="106" t="s">
        <v>280</v>
      </c>
      <c r="C119" s="20" t="s">
        <v>281</v>
      </c>
      <c r="D119" s="338">
        <f>SUM(KIADÁSOK!G116)</f>
        <v>389583</v>
      </c>
      <c r="E119" s="403">
        <f t="shared" ref="E119:G121" si="12">PRODUCT(D119,1.008)</f>
        <v>392699.66399999999</v>
      </c>
      <c r="F119" s="403">
        <f t="shared" si="12"/>
        <v>395841.26131199999</v>
      </c>
      <c r="G119" s="403">
        <f t="shared" si="12"/>
        <v>399007.991402496</v>
      </c>
      <c r="H119" s="118"/>
      <c r="I119" s="4"/>
      <c r="J119" s="4"/>
      <c r="K119" s="4"/>
      <c r="L119" s="4"/>
    </row>
    <row r="120" spans="1:12" x14ac:dyDescent="0.25">
      <c r="A120" s="17">
        <v>18</v>
      </c>
      <c r="B120" s="107" t="s">
        <v>282</v>
      </c>
      <c r="C120" s="18" t="s">
        <v>283</v>
      </c>
      <c r="D120" s="338">
        <f>SUM(KIADÁSOK!G117)</f>
        <v>0</v>
      </c>
      <c r="E120" s="403">
        <f t="shared" si="12"/>
        <v>0</v>
      </c>
      <c r="F120" s="403">
        <f t="shared" si="12"/>
        <v>0</v>
      </c>
      <c r="G120" s="403">
        <f t="shared" si="12"/>
        <v>0</v>
      </c>
      <c r="H120" s="118"/>
      <c r="I120" s="4"/>
      <c r="J120" s="4"/>
      <c r="K120" s="4"/>
      <c r="L120" s="4"/>
    </row>
    <row r="121" spans="1:12" x14ac:dyDescent="0.25">
      <c r="A121" s="17">
        <v>19</v>
      </c>
      <c r="B121" s="107" t="s">
        <v>284</v>
      </c>
      <c r="C121" s="18" t="s">
        <v>285</v>
      </c>
      <c r="D121" s="338">
        <f>SUM(KIADÁSOK!G118)</f>
        <v>0</v>
      </c>
      <c r="E121" s="403">
        <f t="shared" si="12"/>
        <v>0</v>
      </c>
      <c r="F121" s="403">
        <f t="shared" si="12"/>
        <v>0</v>
      </c>
      <c r="G121" s="403">
        <f t="shared" si="12"/>
        <v>0</v>
      </c>
      <c r="H121" s="118"/>
      <c r="I121" s="4"/>
      <c r="J121" s="4"/>
      <c r="K121" s="4"/>
      <c r="L121" s="4"/>
    </row>
    <row r="122" spans="1:12" x14ac:dyDescent="0.25">
      <c r="A122" s="17">
        <v>20</v>
      </c>
      <c r="B122" s="106" t="s">
        <v>286</v>
      </c>
      <c r="C122" s="20" t="s">
        <v>287</v>
      </c>
      <c r="D122" s="356">
        <f>SUM(D120:D121)</f>
        <v>0</v>
      </c>
      <c r="E122" s="403">
        <f>PRODUCT(D122,1.008)</f>
        <v>0</v>
      </c>
      <c r="F122" s="403">
        <f>PRODUCT(E122,1.008)</f>
        <v>0</v>
      </c>
      <c r="G122" s="403">
        <f>PRODUCT(F122,1.008)</f>
        <v>0</v>
      </c>
      <c r="H122" s="118"/>
      <c r="I122" s="4"/>
      <c r="J122" s="4"/>
      <c r="K122" s="4"/>
      <c r="L122" s="4"/>
    </row>
    <row r="123" spans="1:12" x14ac:dyDescent="0.25">
      <c r="A123" s="17">
        <v>21</v>
      </c>
      <c r="B123" s="115" t="s">
        <v>288</v>
      </c>
      <c r="C123" s="21" t="s">
        <v>289</v>
      </c>
      <c r="D123" s="356">
        <f>SUM(D106+D113+D114+D115+D116+D117+D118+D119+D122)</f>
        <v>94983652</v>
      </c>
      <c r="E123" s="404">
        <f>SUM(E106+E113+E114+E115+E116+E117+E118+E119+E122)</f>
        <v>95743521.216000006</v>
      </c>
      <c r="F123" s="404">
        <f>SUM(F106+F113+F114+F115+F116+F117+F118+F119+F122)</f>
        <v>96509469.385727987</v>
      </c>
      <c r="G123" s="404">
        <f>SUM(G106+G113+G114+G115+G116+G117+G118+G119+G122)</f>
        <v>97281545.140813828</v>
      </c>
      <c r="H123" s="118"/>
      <c r="I123" s="4"/>
      <c r="J123" s="4"/>
      <c r="K123" s="4"/>
      <c r="L123" s="4"/>
    </row>
    <row r="124" spans="1:12" x14ac:dyDescent="0.25">
      <c r="A124" s="17">
        <v>22</v>
      </c>
      <c r="B124" s="107" t="s">
        <v>290</v>
      </c>
      <c r="C124" s="18" t="s">
        <v>291</v>
      </c>
      <c r="D124" s="338">
        <f>SUM(KIADÁSOK!G121)</f>
        <v>0</v>
      </c>
      <c r="E124" s="403">
        <v>0</v>
      </c>
      <c r="F124" s="403">
        <v>0</v>
      </c>
      <c r="G124" s="403">
        <v>0</v>
      </c>
      <c r="H124" s="118"/>
      <c r="I124" s="4"/>
      <c r="J124" s="4"/>
      <c r="K124" s="4"/>
      <c r="L124" s="4"/>
    </row>
    <row r="125" spans="1:12" x14ac:dyDescent="0.25">
      <c r="A125" s="17">
        <v>23</v>
      </c>
      <c r="B125" s="107" t="s">
        <v>292</v>
      </c>
      <c r="C125" s="18" t="s">
        <v>293</v>
      </c>
      <c r="D125" s="338">
        <f>SUM(KIADÁSOK!G122)</f>
        <v>0</v>
      </c>
      <c r="E125" s="403">
        <v>0</v>
      </c>
      <c r="F125" s="403">
        <v>0</v>
      </c>
      <c r="G125" s="403">
        <v>0</v>
      </c>
      <c r="H125" s="118"/>
      <c r="I125" s="4"/>
      <c r="J125" s="4"/>
      <c r="K125" s="4"/>
      <c r="L125" s="4"/>
    </row>
    <row r="126" spans="1:12" x14ac:dyDescent="0.25">
      <c r="A126" s="17">
        <v>24</v>
      </c>
      <c r="B126" s="107" t="s">
        <v>294</v>
      </c>
      <c r="C126" s="18" t="s">
        <v>295</v>
      </c>
      <c r="D126" s="338">
        <f>SUM(KIADÁSOK!G123)</f>
        <v>0</v>
      </c>
      <c r="E126" s="403">
        <v>0</v>
      </c>
      <c r="F126" s="403">
        <v>0</v>
      </c>
      <c r="G126" s="403">
        <v>0</v>
      </c>
      <c r="H126" s="118"/>
      <c r="I126" s="4"/>
      <c r="J126" s="4"/>
      <c r="K126" s="4"/>
      <c r="L126" s="4"/>
    </row>
    <row r="127" spans="1:12" x14ac:dyDescent="0.25">
      <c r="A127" s="17">
        <v>25</v>
      </c>
      <c r="B127" s="107" t="s">
        <v>296</v>
      </c>
      <c r="C127" s="18" t="s">
        <v>297</v>
      </c>
      <c r="D127" s="338">
        <f>SUM(KIADÁSOK!G124)</f>
        <v>0</v>
      </c>
      <c r="E127" s="403">
        <v>0</v>
      </c>
      <c r="F127" s="403">
        <v>0</v>
      </c>
      <c r="G127" s="403">
        <v>0</v>
      </c>
      <c r="H127" s="118"/>
      <c r="I127" s="4"/>
      <c r="J127" s="4"/>
      <c r="K127" s="4"/>
      <c r="L127" s="4"/>
    </row>
    <row r="128" spans="1:12" x14ac:dyDescent="0.25">
      <c r="A128" s="17">
        <v>26</v>
      </c>
      <c r="B128" s="107" t="s">
        <v>298</v>
      </c>
      <c r="C128" s="18" t="s">
        <v>299</v>
      </c>
      <c r="D128" s="338">
        <f>SUM(KIADÁSOK!G125)</f>
        <v>0</v>
      </c>
      <c r="E128" s="403">
        <v>0</v>
      </c>
      <c r="F128" s="403">
        <v>0</v>
      </c>
      <c r="G128" s="403">
        <v>0</v>
      </c>
      <c r="H128" s="118"/>
      <c r="I128" s="4"/>
      <c r="J128" s="4"/>
      <c r="K128" s="4"/>
      <c r="L128" s="4"/>
    </row>
    <row r="129" spans="1:12" x14ac:dyDescent="0.25">
      <c r="A129" s="17">
        <v>27</v>
      </c>
      <c r="B129" s="115" t="s">
        <v>300</v>
      </c>
      <c r="C129" s="21" t="s">
        <v>301</v>
      </c>
      <c r="D129" s="356">
        <f>SUM(D124:D128)</f>
        <v>0</v>
      </c>
      <c r="E129" s="404">
        <f>SUM(E124:E128)</f>
        <v>0</v>
      </c>
      <c r="F129" s="404">
        <f>SUM(F124:F128)</f>
        <v>0</v>
      </c>
      <c r="G129" s="404">
        <f>SUM(G124:G128)</f>
        <v>0</v>
      </c>
      <c r="H129" s="118"/>
      <c r="I129" s="4"/>
      <c r="J129" s="4"/>
      <c r="K129" s="4"/>
      <c r="L129" s="4"/>
    </row>
    <row r="130" spans="1:12" x14ac:dyDescent="0.25">
      <c r="A130" s="17">
        <v>28</v>
      </c>
      <c r="B130" s="115" t="s">
        <v>302</v>
      </c>
      <c r="C130" s="21" t="s">
        <v>303</v>
      </c>
      <c r="D130" s="338">
        <f>SUM(KIADÁSOK!G127)</f>
        <v>0</v>
      </c>
      <c r="E130" s="403">
        <v>0</v>
      </c>
      <c r="F130" s="403">
        <v>0</v>
      </c>
      <c r="G130" s="403">
        <v>0</v>
      </c>
      <c r="H130" s="118"/>
      <c r="I130" s="4"/>
      <c r="J130" s="4"/>
      <c r="K130" s="4"/>
      <c r="L130" s="4"/>
    </row>
    <row r="131" spans="1:12" x14ac:dyDescent="0.25">
      <c r="A131" s="17">
        <v>29</v>
      </c>
      <c r="B131" s="115" t="s">
        <v>304</v>
      </c>
      <c r="C131" s="21" t="s">
        <v>305</v>
      </c>
      <c r="D131" s="338">
        <f>SUM(KIADÁSOK!G128)</f>
        <v>0</v>
      </c>
      <c r="E131" s="403">
        <v>0</v>
      </c>
      <c r="F131" s="403">
        <v>0</v>
      </c>
      <c r="G131" s="403">
        <v>0</v>
      </c>
      <c r="H131" s="118"/>
      <c r="I131" s="4"/>
      <c r="J131" s="4"/>
      <c r="K131" s="4"/>
      <c r="L131" s="4"/>
    </row>
    <row r="132" spans="1:12" x14ac:dyDescent="0.25">
      <c r="A132" s="22">
        <v>30</v>
      </c>
      <c r="B132" s="251" t="s">
        <v>306</v>
      </c>
      <c r="C132" s="68" t="s">
        <v>307</v>
      </c>
      <c r="D132" s="396">
        <f>SUM(D123+D129+D130+D131)</f>
        <v>94983652</v>
      </c>
      <c r="E132" s="405">
        <f>SUM(E123+E129+E130+E131)</f>
        <v>95743521.216000006</v>
      </c>
      <c r="F132" s="405">
        <f>SUM(F123+F129+F130+F131)</f>
        <v>96509469.385727987</v>
      </c>
      <c r="G132" s="405">
        <f>SUM(G123+G129+G130+G131)</f>
        <v>97281545.140813828</v>
      </c>
      <c r="H132" s="118"/>
      <c r="I132" s="4"/>
      <c r="J132" s="4"/>
      <c r="K132" s="4"/>
      <c r="L132" s="4"/>
    </row>
    <row r="133" spans="1:12" x14ac:dyDescent="0.25">
      <c r="A133" s="23">
        <v>31</v>
      </c>
      <c r="B133" s="442" t="s">
        <v>308</v>
      </c>
      <c r="C133" s="69"/>
      <c r="D133" s="397">
        <f>SUM(D132+D102)</f>
        <v>495248654</v>
      </c>
      <c r="E133" s="406">
        <f>SUM(E132+E102)</f>
        <v>499210643.23200005</v>
      </c>
      <c r="F133" s="406">
        <f>SUM(F132+F102)</f>
        <v>503204328.37785596</v>
      </c>
      <c r="G133" s="406">
        <f>SUM(G132+G102)</f>
        <v>507229963.00487888</v>
      </c>
      <c r="H133" s="118"/>
      <c r="I133" s="4"/>
      <c r="J133" s="4"/>
      <c r="K133" s="4"/>
      <c r="L133" s="4"/>
    </row>
    <row r="134" spans="1:12" x14ac:dyDescent="0.25">
      <c r="A134" s="4"/>
      <c r="B134" s="443"/>
      <c r="C134" s="4"/>
      <c r="D134" s="337"/>
      <c r="E134" s="407"/>
      <c r="F134" s="407"/>
      <c r="G134" s="407"/>
      <c r="H134" s="118"/>
      <c r="I134" s="4"/>
      <c r="J134" s="4"/>
      <c r="K134" s="4"/>
      <c r="L134" s="4"/>
    </row>
    <row r="135" spans="1:12" ht="36.75" customHeight="1" x14ac:dyDescent="0.25">
      <c r="A135" s="1" t="s">
        <v>0</v>
      </c>
      <c r="B135" s="2" t="s">
        <v>1</v>
      </c>
      <c r="C135" s="3" t="s">
        <v>2</v>
      </c>
      <c r="D135" s="411" t="s">
        <v>746</v>
      </c>
      <c r="E135" s="259" t="s">
        <v>761</v>
      </c>
      <c r="F135" s="259" t="s">
        <v>793</v>
      </c>
      <c r="G135" s="259" t="s">
        <v>794</v>
      </c>
      <c r="H135" s="118"/>
      <c r="I135" s="4"/>
      <c r="J135" s="4"/>
      <c r="K135" s="4"/>
      <c r="L135" s="4"/>
    </row>
    <row r="136" spans="1:12" x14ac:dyDescent="0.25">
      <c r="A136" s="17" t="s">
        <v>3</v>
      </c>
      <c r="B136" s="6" t="s">
        <v>309</v>
      </c>
      <c r="C136" s="18" t="s">
        <v>310</v>
      </c>
      <c r="D136" s="338">
        <f>SUM(BEVÉTELEK!G5)</f>
        <v>27806802</v>
      </c>
      <c r="E136" s="403">
        <f t="shared" ref="E136:G140" si="13">PRODUCT(D136,1.008)</f>
        <v>28029256.416000001</v>
      </c>
      <c r="F136" s="403">
        <f t="shared" si="13"/>
        <v>28253490.467328001</v>
      </c>
      <c r="G136" s="403">
        <f t="shared" si="13"/>
        <v>28479518.391066626</v>
      </c>
      <c r="H136" s="118"/>
      <c r="I136" s="4"/>
      <c r="J136" s="4"/>
      <c r="K136" s="4"/>
      <c r="L136" s="4"/>
    </row>
    <row r="137" spans="1:12" x14ac:dyDescent="0.25">
      <c r="A137" s="17" t="s">
        <v>6</v>
      </c>
      <c r="B137" s="18" t="s">
        <v>311</v>
      </c>
      <c r="C137" s="18" t="s">
        <v>312</v>
      </c>
      <c r="D137" s="338">
        <f>SUM(BEVÉTELEK!G6)</f>
        <v>29754540</v>
      </c>
      <c r="E137" s="403">
        <f t="shared" si="13"/>
        <v>29992576.32</v>
      </c>
      <c r="F137" s="403">
        <f t="shared" si="13"/>
        <v>30232516.93056</v>
      </c>
      <c r="G137" s="403">
        <f t="shared" si="13"/>
        <v>30474377.066004481</v>
      </c>
      <c r="H137" s="118"/>
      <c r="I137" s="4"/>
      <c r="J137" s="4"/>
      <c r="K137" s="4"/>
      <c r="L137" s="4"/>
    </row>
    <row r="138" spans="1:12" x14ac:dyDescent="0.25">
      <c r="A138" s="17" t="s">
        <v>9</v>
      </c>
      <c r="B138" s="18" t="s">
        <v>313</v>
      </c>
      <c r="C138" s="18" t="s">
        <v>314</v>
      </c>
      <c r="D138" s="338">
        <f>SUM(BEVÉTELEK!G7)</f>
        <v>6376000</v>
      </c>
      <c r="E138" s="403">
        <f t="shared" si="13"/>
        <v>6427008</v>
      </c>
      <c r="F138" s="403">
        <f t="shared" si="13"/>
        <v>6478424.0640000002</v>
      </c>
      <c r="G138" s="403">
        <f t="shared" si="13"/>
        <v>6530251.4565120004</v>
      </c>
      <c r="H138" s="118"/>
      <c r="I138" s="4"/>
      <c r="J138" s="4"/>
      <c r="K138" s="4"/>
      <c r="L138" s="4"/>
    </row>
    <row r="139" spans="1:12" x14ac:dyDescent="0.25">
      <c r="A139" s="17" t="s">
        <v>12</v>
      </c>
      <c r="B139" s="18" t="s">
        <v>315</v>
      </c>
      <c r="C139" s="18" t="s">
        <v>316</v>
      </c>
      <c r="D139" s="338">
        <f>SUM(BEVÉTELEK!G8)</f>
        <v>1800000</v>
      </c>
      <c r="E139" s="403">
        <f t="shared" si="13"/>
        <v>1814400</v>
      </c>
      <c r="F139" s="403">
        <f t="shared" si="13"/>
        <v>1828915.2</v>
      </c>
      <c r="G139" s="403">
        <f t="shared" si="13"/>
        <v>1843546.5215999999</v>
      </c>
      <c r="H139" s="118"/>
      <c r="I139" s="4"/>
      <c r="J139" s="4"/>
      <c r="K139" s="4"/>
      <c r="L139" s="4"/>
    </row>
    <row r="140" spans="1:12" x14ac:dyDescent="0.25">
      <c r="A140" s="17" t="s">
        <v>15</v>
      </c>
      <c r="B140" s="18" t="s">
        <v>317</v>
      </c>
      <c r="C140" s="18" t="s">
        <v>318</v>
      </c>
      <c r="D140" s="338">
        <f>SUM(BEVÉTELEK!G9)</f>
        <v>0</v>
      </c>
      <c r="E140" s="403">
        <f t="shared" si="13"/>
        <v>0</v>
      </c>
      <c r="F140" s="403">
        <f t="shared" si="13"/>
        <v>0</v>
      </c>
      <c r="G140" s="403">
        <f t="shared" si="13"/>
        <v>0</v>
      </c>
      <c r="H140" s="118"/>
      <c r="I140" s="4"/>
      <c r="J140" s="4"/>
      <c r="K140" s="4"/>
      <c r="L140" s="4"/>
    </row>
    <row r="141" spans="1:12" x14ac:dyDescent="0.25">
      <c r="A141" s="17" t="s">
        <v>18</v>
      </c>
      <c r="B141" s="18" t="s">
        <v>319</v>
      </c>
      <c r="C141" s="18" t="s">
        <v>320</v>
      </c>
      <c r="D141" s="338">
        <f>SUM(BEVÉTELEK!G10)</f>
        <v>0</v>
      </c>
      <c r="E141" s="403">
        <f>PRODUCT(D141,1.008)</f>
        <v>0</v>
      </c>
      <c r="F141" s="403">
        <f>PRODUCT(E141,1.008)</f>
        <v>0</v>
      </c>
      <c r="G141" s="403">
        <f>PRODUCT(F141,1.008)</f>
        <v>0</v>
      </c>
      <c r="H141" s="118"/>
      <c r="I141" s="4"/>
      <c r="J141" s="4"/>
      <c r="K141" s="4"/>
      <c r="L141" s="4"/>
    </row>
    <row r="142" spans="1:12" x14ac:dyDescent="0.25">
      <c r="A142" s="17" t="s">
        <v>21</v>
      </c>
      <c r="B142" s="20" t="s">
        <v>321</v>
      </c>
      <c r="C142" s="20" t="s">
        <v>322</v>
      </c>
      <c r="D142" s="356">
        <f>SUM(D136:D141)</f>
        <v>65737342</v>
      </c>
      <c r="E142" s="404">
        <f>SUM(E136:E141)</f>
        <v>66263240.736000001</v>
      </c>
      <c r="F142" s="404">
        <f>SUM(F136:F141)</f>
        <v>66793346.661888011</v>
      </c>
      <c r="G142" s="404">
        <f>SUM(G136:G141)</f>
        <v>67327693.435183108</v>
      </c>
      <c r="H142" s="118"/>
      <c r="I142" s="4"/>
      <c r="J142" s="4"/>
      <c r="K142" s="4"/>
      <c r="L142" s="4"/>
    </row>
    <row r="143" spans="1:12" x14ac:dyDescent="0.25">
      <c r="A143" s="17" t="s">
        <v>24</v>
      </c>
      <c r="B143" s="20" t="s">
        <v>323</v>
      </c>
      <c r="C143" s="20" t="s">
        <v>324</v>
      </c>
      <c r="D143" s="338">
        <f>SUM(BEVÉTELEK!G12)</f>
        <v>0</v>
      </c>
      <c r="E143" s="403">
        <f t="shared" ref="E143:G146" si="14">PRODUCT(D143,1.008)</f>
        <v>0</v>
      </c>
      <c r="F143" s="403">
        <f t="shared" si="14"/>
        <v>0</v>
      </c>
      <c r="G143" s="403">
        <f t="shared" si="14"/>
        <v>0</v>
      </c>
      <c r="H143" s="118"/>
      <c r="I143" s="4"/>
      <c r="J143" s="4"/>
      <c r="K143" s="4"/>
      <c r="L143" s="4"/>
    </row>
    <row r="144" spans="1:12" x14ac:dyDescent="0.25">
      <c r="A144" s="17" t="s">
        <v>27</v>
      </c>
      <c r="B144" s="20" t="s">
        <v>325</v>
      </c>
      <c r="C144" s="20" t="s">
        <v>326</v>
      </c>
      <c r="D144" s="338">
        <f>SUM(BEVÉTELEK!G13)</f>
        <v>0</v>
      </c>
      <c r="E144" s="403">
        <f t="shared" si="14"/>
        <v>0</v>
      </c>
      <c r="F144" s="403">
        <f t="shared" si="14"/>
        <v>0</v>
      </c>
      <c r="G144" s="403">
        <f t="shared" si="14"/>
        <v>0</v>
      </c>
      <c r="H144" s="118"/>
      <c r="I144" s="4"/>
      <c r="J144" s="4"/>
      <c r="K144" s="4"/>
      <c r="L144" s="4"/>
    </row>
    <row r="145" spans="1:12" x14ac:dyDescent="0.25">
      <c r="A145" s="17" t="s">
        <v>30</v>
      </c>
      <c r="B145" s="20" t="s">
        <v>327</v>
      </c>
      <c r="C145" s="20" t="s">
        <v>328</v>
      </c>
      <c r="D145" s="338">
        <f>SUM(BEVÉTELEK!G14)</f>
        <v>0</v>
      </c>
      <c r="E145" s="403">
        <f t="shared" si="14"/>
        <v>0</v>
      </c>
      <c r="F145" s="403">
        <f t="shared" si="14"/>
        <v>0</v>
      </c>
      <c r="G145" s="403">
        <f t="shared" si="14"/>
        <v>0</v>
      </c>
      <c r="H145" s="118"/>
      <c r="I145" s="4"/>
      <c r="J145" s="4"/>
      <c r="K145" s="4"/>
      <c r="L145" s="4"/>
    </row>
    <row r="146" spans="1:12" x14ac:dyDescent="0.25">
      <c r="A146" s="17" t="s">
        <v>33</v>
      </c>
      <c r="B146" s="20" t="s">
        <v>329</v>
      </c>
      <c r="C146" s="20" t="s">
        <v>330</v>
      </c>
      <c r="D146" s="338">
        <f>SUM(BEVÉTELEK!G15)</f>
        <v>0</v>
      </c>
      <c r="E146" s="403">
        <f t="shared" si="14"/>
        <v>0</v>
      </c>
      <c r="F146" s="403">
        <f t="shared" si="14"/>
        <v>0</v>
      </c>
      <c r="G146" s="403">
        <f t="shared" si="14"/>
        <v>0</v>
      </c>
      <c r="H146" s="118"/>
      <c r="I146" s="4"/>
      <c r="J146" s="4"/>
      <c r="K146" s="4"/>
      <c r="L146" s="4"/>
    </row>
    <row r="147" spans="1:12" x14ac:dyDescent="0.25">
      <c r="A147" s="17" t="s">
        <v>36</v>
      </c>
      <c r="B147" s="20" t="s">
        <v>331</v>
      </c>
      <c r="C147" s="20" t="s">
        <v>332</v>
      </c>
      <c r="D147" s="338">
        <f>SUM(BEVÉTELEK!G16)</f>
        <v>17781663</v>
      </c>
      <c r="E147" s="403">
        <f>PRODUCT(D147,1.008)</f>
        <v>17923916.304000001</v>
      </c>
      <c r="F147" s="403">
        <f>PRODUCT(E147,1.008)</f>
        <v>18067307.634432003</v>
      </c>
      <c r="G147" s="403">
        <f>PRODUCT(F147,1.008)</f>
        <v>18211846.095507458</v>
      </c>
      <c r="H147" s="118"/>
      <c r="I147" s="4"/>
      <c r="J147" s="4"/>
      <c r="K147" s="4"/>
      <c r="L147" s="4"/>
    </row>
    <row r="148" spans="1:12" ht="15.75" x14ac:dyDescent="0.25">
      <c r="A148" s="22" t="s">
        <v>39</v>
      </c>
      <c r="B148" s="20" t="s">
        <v>333</v>
      </c>
      <c r="C148" s="20" t="s">
        <v>334</v>
      </c>
      <c r="D148" s="392">
        <f>SUM(D142+D143+D144+D145+D146+D147)</f>
        <v>83519005</v>
      </c>
      <c r="E148" s="408">
        <f>SUM(E142+E143+E144+E145+E146+E147)</f>
        <v>84187157.040000007</v>
      </c>
      <c r="F148" s="408">
        <f>SUM(F142+F143+F144+F145+F146+F147)</f>
        <v>84860654.296320021</v>
      </c>
      <c r="G148" s="408">
        <f>SUM(G142+G143+G144+G145+G146+G147)</f>
        <v>85539539.530690566</v>
      </c>
      <c r="H148" s="118"/>
      <c r="I148" s="4"/>
      <c r="J148" s="4"/>
      <c r="K148" s="4"/>
      <c r="L148" s="4"/>
    </row>
    <row r="149" spans="1:12" x14ac:dyDescent="0.25">
      <c r="A149" s="17" t="s">
        <v>42</v>
      </c>
      <c r="B149" s="18" t="s">
        <v>335</v>
      </c>
      <c r="C149" s="18" t="s">
        <v>336</v>
      </c>
      <c r="D149" s="338">
        <f>SUM(BEVÉTELEK!G18)</f>
        <v>32127349</v>
      </c>
      <c r="E149" s="403">
        <f t="shared" ref="E149:G164" si="15">PRODUCT(D149,1.008)</f>
        <v>32384367.791999999</v>
      </c>
      <c r="F149" s="403">
        <f t="shared" si="15"/>
        <v>32643442.734336</v>
      </c>
      <c r="G149" s="403">
        <f t="shared" si="15"/>
        <v>32904590.276210688</v>
      </c>
      <c r="H149" s="118"/>
      <c r="I149" s="4"/>
      <c r="J149" s="4"/>
      <c r="K149" s="4"/>
      <c r="L149" s="4"/>
    </row>
    <row r="150" spans="1:12" x14ac:dyDescent="0.25">
      <c r="A150" s="17" t="s">
        <v>45</v>
      </c>
      <c r="B150" s="18" t="s">
        <v>337</v>
      </c>
      <c r="C150" s="18" t="s">
        <v>338</v>
      </c>
      <c r="D150" s="338">
        <f>SUM(BEVÉTELEK!G19)</f>
        <v>0</v>
      </c>
      <c r="E150" s="403">
        <f t="shared" si="15"/>
        <v>0</v>
      </c>
      <c r="F150" s="403">
        <f t="shared" si="15"/>
        <v>0</v>
      </c>
      <c r="G150" s="403">
        <f t="shared" si="15"/>
        <v>0</v>
      </c>
      <c r="H150" s="118"/>
      <c r="I150" s="4"/>
      <c r="J150" s="4"/>
      <c r="K150" s="4"/>
      <c r="L150" s="4"/>
    </row>
    <row r="151" spans="1:12" x14ac:dyDescent="0.25">
      <c r="A151" s="17" t="s">
        <v>48</v>
      </c>
      <c r="B151" s="18" t="s">
        <v>339</v>
      </c>
      <c r="C151" s="18" t="s">
        <v>340</v>
      </c>
      <c r="D151" s="338">
        <f>SUM(BEVÉTELEK!G20)</f>
        <v>0</v>
      </c>
      <c r="E151" s="403">
        <f t="shared" si="15"/>
        <v>0</v>
      </c>
      <c r="F151" s="403">
        <f t="shared" si="15"/>
        <v>0</v>
      </c>
      <c r="G151" s="403">
        <f t="shared" si="15"/>
        <v>0</v>
      </c>
      <c r="H151" s="118"/>
      <c r="I151" s="4"/>
      <c r="J151" s="4"/>
      <c r="K151" s="4"/>
      <c r="L151" s="4"/>
    </row>
    <row r="152" spans="1:12" x14ac:dyDescent="0.25">
      <c r="A152" s="17" t="s">
        <v>51</v>
      </c>
      <c r="B152" s="18" t="s">
        <v>341</v>
      </c>
      <c r="C152" s="18" t="s">
        <v>342</v>
      </c>
      <c r="D152" s="338">
        <f>SUM(BEVÉTELEK!G21)</f>
        <v>0</v>
      </c>
      <c r="E152" s="403">
        <f t="shared" si="15"/>
        <v>0</v>
      </c>
      <c r="F152" s="403">
        <f t="shared" si="15"/>
        <v>0</v>
      </c>
      <c r="G152" s="403">
        <f t="shared" si="15"/>
        <v>0</v>
      </c>
      <c r="H152" s="118"/>
      <c r="I152" s="4"/>
      <c r="J152" s="4"/>
      <c r="K152" s="4"/>
      <c r="L152" s="4"/>
    </row>
    <row r="153" spans="1:12" x14ac:dyDescent="0.25">
      <c r="A153" s="17" t="s">
        <v>54</v>
      </c>
      <c r="B153" s="18" t="s">
        <v>343</v>
      </c>
      <c r="C153" s="18" t="s">
        <v>344</v>
      </c>
      <c r="D153" s="338">
        <f>SUM(BEVÉTELEK!G22)</f>
        <v>0</v>
      </c>
      <c r="E153" s="403">
        <f t="shared" si="15"/>
        <v>0</v>
      </c>
      <c r="F153" s="403">
        <f t="shared" si="15"/>
        <v>0</v>
      </c>
      <c r="G153" s="403">
        <f t="shared" si="15"/>
        <v>0</v>
      </c>
      <c r="H153" s="118"/>
      <c r="I153" s="4"/>
      <c r="J153" s="4"/>
      <c r="K153" s="4"/>
      <c r="L153" s="4"/>
    </row>
    <row r="154" spans="1:12" x14ac:dyDescent="0.25">
      <c r="A154" s="22" t="s">
        <v>57</v>
      </c>
      <c r="B154" s="20" t="s">
        <v>345</v>
      </c>
      <c r="C154" s="20" t="s">
        <v>346</v>
      </c>
      <c r="D154" s="356">
        <f>SUM(D149:D153)</f>
        <v>32127349</v>
      </c>
      <c r="E154" s="403">
        <f t="shared" si="15"/>
        <v>32384367.791999999</v>
      </c>
      <c r="F154" s="403">
        <f t="shared" si="15"/>
        <v>32643442.734336</v>
      </c>
      <c r="G154" s="403">
        <f t="shared" si="15"/>
        <v>32904590.276210688</v>
      </c>
      <c r="H154" s="118"/>
      <c r="I154" s="4"/>
      <c r="J154" s="4"/>
      <c r="K154" s="4"/>
      <c r="L154" s="4"/>
    </row>
    <row r="155" spans="1:12" x14ac:dyDescent="0.25">
      <c r="A155" s="17" t="s">
        <v>60</v>
      </c>
      <c r="B155" s="18" t="s">
        <v>347</v>
      </c>
      <c r="C155" s="18" t="s">
        <v>348</v>
      </c>
      <c r="D155" s="338">
        <f>SUM(BEVÉTELEK!G24)</f>
        <v>0</v>
      </c>
      <c r="E155" s="403">
        <f t="shared" si="15"/>
        <v>0</v>
      </c>
      <c r="F155" s="403">
        <f t="shared" si="15"/>
        <v>0</v>
      </c>
      <c r="G155" s="403">
        <f t="shared" si="15"/>
        <v>0</v>
      </c>
      <c r="H155" s="118"/>
      <c r="I155" s="4"/>
      <c r="J155" s="4"/>
      <c r="K155" s="4"/>
      <c r="L155" s="4"/>
    </row>
    <row r="156" spans="1:12" x14ac:dyDescent="0.25">
      <c r="A156" s="17" t="s">
        <v>63</v>
      </c>
      <c r="B156" s="18" t="s">
        <v>349</v>
      </c>
      <c r="C156" s="18" t="s">
        <v>350</v>
      </c>
      <c r="D156" s="338">
        <f>SUM(BEVÉTELEK!G25)</f>
        <v>0</v>
      </c>
      <c r="E156" s="403">
        <f t="shared" si="15"/>
        <v>0</v>
      </c>
      <c r="F156" s="403">
        <f t="shared" si="15"/>
        <v>0</v>
      </c>
      <c r="G156" s="403">
        <f t="shared" si="15"/>
        <v>0</v>
      </c>
      <c r="H156" s="118"/>
      <c r="I156" s="4"/>
      <c r="J156" s="4"/>
      <c r="K156" s="4"/>
      <c r="L156" s="4"/>
    </row>
    <row r="157" spans="1:12" x14ac:dyDescent="0.25">
      <c r="A157" s="17" t="s">
        <v>66</v>
      </c>
      <c r="B157" s="20" t="s">
        <v>351</v>
      </c>
      <c r="C157" s="20" t="s">
        <v>352</v>
      </c>
      <c r="D157" s="356">
        <f>SUM(D155:D156)</f>
        <v>0</v>
      </c>
      <c r="E157" s="403">
        <f t="shared" si="15"/>
        <v>0</v>
      </c>
      <c r="F157" s="403">
        <f t="shared" si="15"/>
        <v>0</v>
      </c>
      <c r="G157" s="403">
        <f t="shared" si="15"/>
        <v>0</v>
      </c>
      <c r="H157" s="118"/>
      <c r="I157" s="4"/>
      <c r="J157" s="4"/>
      <c r="K157" s="4"/>
      <c r="L157" s="4"/>
    </row>
    <row r="158" spans="1:12" x14ac:dyDescent="0.25">
      <c r="A158" s="17" t="s">
        <v>69</v>
      </c>
      <c r="B158" s="18" t="s">
        <v>353</v>
      </c>
      <c r="C158" s="18" t="s">
        <v>354</v>
      </c>
      <c r="D158" s="338">
        <f>SUM(BEVÉTELEK!G27)</f>
        <v>0</v>
      </c>
      <c r="E158" s="403">
        <f t="shared" si="15"/>
        <v>0</v>
      </c>
      <c r="F158" s="403">
        <f t="shared" si="15"/>
        <v>0</v>
      </c>
      <c r="G158" s="403">
        <f t="shared" si="15"/>
        <v>0</v>
      </c>
      <c r="H158" s="118"/>
      <c r="I158" s="4"/>
      <c r="J158" s="4"/>
      <c r="K158" s="4"/>
      <c r="L158" s="4"/>
    </row>
    <row r="159" spans="1:12" x14ac:dyDescent="0.25">
      <c r="A159" s="17" t="s">
        <v>72</v>
      </c>
      <c r="B159" s="18" t="s">
        <v>355</v>
      </c>
      <c r="C159" s="18" t="s">
        <v>356</v>
      </c>
      <c r="D159" s="338">
        <f>SUM(BEVÉTELEK!G28)</f>
        <v>0</v>
      </c>
      <c r="E159" s="403">
        <f t="shared" si="15"/>
        <v>0</v>
      </c>
      <c r="F159" s="403">
        <f t="shared" si="15"/>
        <v>0</v>
      </c>
      <c r="G159" s="403">
        <f t="shared" si="15"/>
        <v>0</v>
      </c>
      <c r="H159" s="118"/>
      <c r="I159" s="4"/>
      <c r="J159" s="4"/>
      <c r="K159" s="4"/>
      <c r="L159" s="4"/>
    </row>
    <row r="160" spans="1:12" x14ac:dyDescent="0.25">
      <c r="A160" s="17" t="s">
        <v>75</v>
      </c>
      <c r="B160" s="18" t="s">
        <v>357</v>
      </c>
      <c r="C160" s="18" t="s">
        <v>358</v>
      </c>
      <c r="D160" s="338">
        <f>SUM(BEVÉTELEK!G29)</f>
        <v>22910491</v>
      </c>
      <c r="E160" s="403">
        <f t="shared" si="15"/>
        <v>23093774.927999999</v>
      </c>
      <c r="F160" s="403">
        <f t="shared" si="15"/>
        <v>23278525.127423998</v>
      </c>
      <c r="G160" s="403">
        <f t="shared" si="15"/>
        <v>23464753.328443389</v>
      </c>
      <c r="H160" s="118"/>
      <c r="I160" s="4"/>
      <c r="J160" s="4"/>
      <c r="K160" s="4"/>
      <c r="L160" s="4"/>
    </row>
    <row r="161" spans="1:12" x14ac:dyDescent="0.25">
      <c r="A161" s="17" t="s">
        <v>78</v>
      </c>
      <c r="B161" s="18" t="s">
        <v>359</v>
      </c>
      <c r="C161" s="18" t="s">
        <v>360</v>
      </c>
      <c r="D161" s="338">
        <f>SUM(BEVÉTELEK!G30)</f>
        <v>15385294</v>
      </c>
      <c r="E161" s="403">
        <f t="shared" si="15"/>
        <v>15508376.352</v>
      </c>
      <c r="F161" s="403">
        <f t="shared" si="15"/>
        <v>15632443.362816</v>
      </c>
      <c r="G161" s="403">
        <f t="shared" si="15"/>
        <v>15757502.909718528</v>
      </c>
      <c r="H161" s="118"/>
      <c r="I161" s="4"/>
      <c r="J161" s="4"/>
      <c r="K161" s="4"/>
      <c r="L161" s="4"/>
    </row>
    <row r="162" spans="1:12" x14ac:dyDescent="0.25">
      <c r="A162" s="17" t="s">
        <v>81</v>
      </c>
      <c r="B162" s="18" t="s">
        <v>361</v>
      </c>
      <c r="C162" s="18" t="s">
        <v>362</v>
      </c>
      <c r="D162" s="338">
        <f>SUM(BEVÉTELEK!G31)</f>
        <v>0</v>
      </c>
      <c r="E162" s="403">
        <f t="shared" si="15"/>
        <v>0</v>
      </c>
      <c r="F162" s="403">
        <f t="shared" si="15"/>
        <v>0</v>
      </c>
      <c r="G162" s="403">
        <f t="shared" si="15"/>
        <v>0</v>
      </c>
      <c r="H162" s="118"/>
      <c r="I162" s="4"/>
      <c r="J162" s="4"/>
      <c r="K162" s="4"/>
      <c r="L162" s="4"/>
    </row>
    <row r="163" spans="1:12" x14ac:dyDescent="0.25">
      <c r="A163" s="17" t="s">
        <v>84</v>
      </c>
      <c r="B163" s="18" t="s">
        <v>363</v>
      </c>
      <c r="C163" s="18" t="s">
        <v>364</v>
      </c>
      <c r="D163" s="338">
        <f>SUM(BEVÉTELEK!G32)</f>
        <v>0</v>
      </c>
      <c r="E163" s="403">
        <f t="shared" si="15"/>
        <v>0</v>
      </c>
      <c r="F163" s="403">
        <f t="shared" si="15"/>
        <v>0</v>
      </c>
      <c r="G163" s="403">
        <f t="shared" si="15"/>
        <v>0</v>
      </c>
      <c r="H163" s="118"/>
      <c r="I163" s="4"/>
      <c r="J163" s="4"/>
      <c r="K163" s="4"/>
      <c r="L163" s="4"/>
    </row>
    <row r="164" spans="1:12" x14ac:dyDescent="0.25">
      <c r="A164" s="17" t="s">
        <v>87</v>
      </c>
      <c r="B164" s="18" t="s">
        <v>365</v>
      </c>
      <c r="C164" s="18" t="s">
        <v>366</v>
      </c>
      <c r="D164" s="338">
        <f>SUM(BEVÉTELEK!G33)</f>
        <v>3229810</v>
      </c>
      <c r="E164" s="403">
        <f t="shared" si="15"/>
        <v>3255648.48</v>
      </c>
      <c r="F164" s="403">
        <f t="shared" si="15"/>
        <v>3281693.6678399998</v>
      </c>
      <c r="G164" s="403">
        <f t="shared" si="15"/>
        <v>3307947.2171827196</v>
      </c>
      <c r="H164" s="118"/>
      <c r="I164" s="4"/>
      <c r="J164" s="4"/>
      <c r="K164" s="4"/>
      <c r="L164" s="4"/>
    </row>
    <row r="165" spans="1:12" x14ac:dyDescent="0.25">
      <c r="A165" s="17" t="s">
        <v>90</v>
      </c>
      <c r="B165" s="18" t="s">
        <v>367</v>
      </c>
      <c r="C165" s="18" t="s">
        <v>368</v>
      </c>
      <c r="D165" s="338">
        <f>SUM(BEVÉTELEK!G34)</f>
        <v>0</v>
      </c>
      <c r="E165" s="403">
        <f>PRODUCT(D165,1.008)</f>
        <v>0</v>
      </c>
      <c r="F165" s="403">
        <f>PRODUCT(E165,1.008)</f>
        <v>0</v>
      </c>
      <c r="G165" s="403">
        <f>PRODUCT(F165,1.008)</f>
        <v>0</v>
      </c>
      <c r="H165" s="118"/>
      <c r="I165" s="4"/>
      <c r="J165" s="4"/>
      <c r="K165" s="4"/>
      <c r="L165" s="4"/>
    </row>
    <row r="166" spans="1:12" x14ac:dyDescent="0.25">
      <c r="A166" s="17" t="s">
        <v>93</v>
      </c>
      <c r="B166" s="20" t="s">
        <v>369</v>
      </c>
      <c r="C166" s="20" t="s">
        <v>370</v>
      </c>
      <c r="D166" s="356">
        <f>SUM(D161:D165)</f>
        <v>18615104</v>
      </c>
      <c r="E166" s="404">
        <f>SUM(E161:E165)</f>
        <v>18764024.831999999</v>
      </c>
      <c r="F166" s="404">
        <f>SUM(F161:F165)</f>
        <v>18914137.030655999</v>
      </c>
      <c r="G166" s="404">
        <f>SUM(G161:G165)</f>
        <v>19065450.126901247</v>
      </c>
      <c r="H166" s="118"/>
      <c r="I166" s="4"/>
      <c r="J166" s="4"/>
      <c r="K166" s="4"/>
      <c r="L166" s="4"/>
    </row>
    <row r="167" spans="1:12" x14ac:dyDescent="0.25">
      <c r="A167" s="17" t="s">
        <v>96</v>
      </c>
      <c r="B167" s="18" t="s">
        <v>371</v>
      </c>
      <c r="C167" s="18" t="s">
        <v>372</v>
      </c>
      <c r="D167" s="338">
        <f>SUM(BEVÉTELEK!G36)</f>
        <v>49870</v>
      </c>
      <c r="E167" s="403">
        <f>PRODUCT(D167,1.008)</f>
        <v>50268.959999999999</v>
      </c>
      <c r="F167" s="403">
        <f>PRODUCT(E167,1.008)</f>
        <v>50671.111680000002</v>
      </c>
      <c r="G167" s="403">
        <f>PRODUCT(F167,1.008)</f>
        <v>51076.48057344</v>
      </c>
      <c r="H167" s="118"/>
      <c r="I167" s="4"/>
      <c r="J167" s="4"/>
      <c r="K167" s="4"/>
      <c r="L167" s="4"/>
    </row>
    <row r="168" spans="1:12" x14ac:dyDescent="0.25">
      <c r="A168" s="22" t="s">
        <v>99</v>
      </c>
      <c r="B168" s="20" t="s">
        <v>373</v>
      </c>
      <c r="C168" s="20" t="s">
        <v>374</v>
      </c>
      <c r="D168" s="356">
        <f>SUM(D157+D158+D159+D160+D166+D167)</f>
        <v>41575465</v>
      </c>
      <c r="E168" s="404">
        <f>SUM(E157+E158+E159+E160+E166+E167)</f>
        <v>41908068.719999999</v>
      </c>
      <c r="F168" s="404">
        <f>SUM(F157+F158+F159+F160+F166+F167)</f>
        <v>42243333.269759998</v>
      </c>
      <c r="G168" s="404">
        <f>SUM(G157+G158+G159+G160+G166+G167)</f>
        <v>42581279.93591807</v>
      </c>
      <c r="H168" s="118"/>
      <c r="I168" s="4"/>
      <c r="J168" s="4"/>
      <c r="K168" s="4"/>
      <c r="L168" s="4"/>
    </row>
    <row r="169" spans="1:12" x14ac:dyDescent="0.25">
      <c r="A169" s="17" t="s">
        <v>102</v>
      </c>
      <c r="B169" s="107" t="s">
        <v>375</v>
      </c>
      <c r="C169" s="18" t="s">
        <v>376</v>
      </c>
      <c r="D169" s="338">
        <f>SUM(BEVÉTELEK!G38)</f>
        <v>0</v>
      </c>
      <c r="E169" s="403">
        <f t="shared" ref="E169:G176" si="16">PRODUCT(D169,1.008)</f>
        <v>0</v>
      </c>
      <c r="F169" s="403">
        <f t="shared" si="16"/>
        <v>0</v>
      </c>
      <c r="G169" s="403">
        <f t="shared" si="16"/>
        <v>0</v>
      </c>
      <c r="H169" s="118"/>
      <c r="I169" s="4"/>
      <c r="J169" s="4"/>
      <c r="K169" s="4"/>
      <c r="L169" s="4"/>
    </row>
    <row r="170" spans="1:12" x14ac:dyDescent="0.25">
      <c r="A170" s="17" t="s">
        <v>105</v>
      </c>
      <c r="B170" s="107" t="s">
        <v>377</v>
      </c>
      <c r="C170" s="18" t="s">
        <v>378</v>
      </c>
      <c r="D170" s="338">
        <f>SUM(BEVÉTELEK!G39)</f>
        <v>35268151</v>
      </c>
      <c r="E170" s="403">
        <f t="shared" si="16"/>
        <v>35550296.207999997</v>
      </c>
      <c r="F170" s="403">
        <f t="shared" si="16"/>
        <v>35834698.577663995</v>
      </c>
      <c r="G170" s="403">
        <f t="shared" si="16"/>
        <v>36121376.166285306</v>
      </c>
      <c r="H170" s="118"/>
      <c r="I170" s="4"/>
      <c r="J170" s="4"/>
      <c r="K170" s="4"/>
      <c r="L170" s="4"/>
    </row>
    <row r="171" spans="1:12" x14ac:dyDescent="0.25">
      <c r="A171" s="17" t="s">
        <v>108</v>
      </c>
      <c r="B171" s="107" t="s">
        <v>379</v>
      </c>
      <c r="C171" s="18" t="s">
        <v>380</v>
      </c>
      <c r="D171" s="338">
        <f>SUM(BEVÉTELEK!G40)</f>
        <v>0</v>
      </c>
      <c r="E171" s="403">
        <f t="shared" si="16"/>
        <v>0</v>
      </c>
      <c r="F171" s="403">
        <f t="shared" si="16"/>
        <v>0</v>
      </c>
      <c r="G171" s="403">
        <f t="shared" si="16"/>
        <v>0</v>
      </c>
      <c r="H171" s="118"/>
      <c r="I171" s="4"/>
      <c r="J171" s="4"/>
      <c r="K171" s="4"/>
      <c r="L171" s="4"/>
    </row>
    <row r="172" spans="1:12" x14ac:dyDescent="0.25">
      <c r="A172" s="17" t="s">
        <v>111</v>
      </c>
      <c r="B172" s="107" t="s">
        <v>381</v>
      </c>
      <c r="C172" s="18" t="s">
        <v>382</v>
      </c>
      <c r="D172" s="338">
        <f>SUM(BEVÉTELEK!G41)</f>
        <v>50000000</v>
      </c>
      <c r="E172" s="403">
        <f t="shared" si="16"/>
        <v>50400000</v>
      </c>
      <c r="F172" s="403">
        <f t="shared" si="16"/>
        <v>50803200</v>
      </c>
      <c r="G172" s="403">
        <f t="shared" si="16"/>
        <v>51209625.600000001</v>
      </c>
      <c r="H172" s="118"/>
      <c r="I172" s="4"/>
      <c r="J172" s="4"/>
      <c r="K172" s="4"/>
      <c r="L172" s="4"/>
    </row>
    <row r="173" spans="1:12" x14ac:dyDescent="0.25">
      <c r="A173" s="17" t="s">
        <v>114</v>
      </c>
      <c r="B173" s="107" t="s">
        <v>383</v>
      </c>
      <c r="C173" s="18" t="s">
        <v>384</v>
      </c>
      <c r="D173" s="338">
        <f>SUM(BEVÉTELEK!G42)</f>
        <v>2460886</v>
      </c>
      <c r="E173" s="403">
        <f t="shared" si="16"/>
        <v>2480573.088</v>
      </c>
      <c r="F173" s="403">
        <f t="shared" si="16"/>
        <v>2500417.672704</v>
      </c>
      <c r="G173" s="403">
        <f t="shared" si="16"/>
        <v>2520421.0140856318</v>
      </c>
      <c r="H173" s="118"/>
      <c r="I173" s="4"/>
      <c r="J173" s="4"/>
      <c r="K173" s="4"/>
      <c r="L173" s="4"/>
    </row>
    <row r="174" spans="1:12" x14ac:dyDescent="0.25">
      <c r="A174" s="17" t="s">
        <v>117</v>
      </c>
      <c r="B174" s="107" t="s">
        <v>385</v>
      </c>
      <c r="C174" s="18" t="s">
        <v>386</v>
      </c>
      <c r="D174" s="338">
        <f>SUM(BEVÉTELEK!G43)</f>
        <v>9446345</v>
      </c>
      <c r="E174" s="403">
        <f t="shared" si="16"/>
        <v>9521915.7599999998</v>
      </c>
      <c r="F174" s="403">
        <f t="shared" si="16"/>
        <v>9598091.0860799998</v>
      </c>
      <c r="G174" s="403">
        <f t="shared" si="16"/>
        <v>9674875.8147686403</v>
      </c>
      <c r="H174" s="118"/>
      <c r="I174" s="4"/>
      <c r="J174" s="4"/>
      <c r="K174" s="4"/>
      <c r="L174" s="4"/>
    </row>
    <row r="175" spans="1:12" x14ac:dyDescent="0.25">
      <c r="A175" s="17" t="s">
        <v>120</v>
      </c>
      <c r="B175" s="107" t="s">
        <v>387</v>
      </c>
      <c r="C175" s="18" t="s">
        <v>388</v>
      </c>
      <c r="D175" s="338">
        <f>SUM(BEVÉTELEK!G44)</f>
        <v>0</v>
      </c>
      <c r="E175" s="403">
        <f t="shared" si="16"/>
        <v>0</v>
      </c>
      <c r="F175" s="403">
        <f t="shared" si="16"/>
        <v>0</v>
      </c>
      <c r="G175" s="403">
        <f t="shared" si="16"/>
        <v>0</v>
      </c>
      <c r="H175" s="118"/>
      <c r="I175" s="4"/>
      <c r="J175" s="4"/>
      <c r="K175" s="4"/>
      <c r="L175" s="4"/>
    </row>
    <row r="176" spans="1:12" x14ac:dyDescent="0.25">
      <c r="A176" s="17" t="s">
        <v>123</v>
      </c>
      <c r="B176" s="107" t="s">
        <v>389</v>
      </c>
      <c r="C176" s="18" t="s">
        <v>390</v>
      </c>
      <c r="D176" s="338">
        <f>SUM(BEVÉTELEK!G45)</f>
        <v>0</v>
      </c>
      <c r="E176" s="403">
        <f t="shared" si="16"/>
        <v>0</v>
      </c>
      <c r="F176" s="403">
        <f t="shared" si="16"/>
        <v>0</v>
      </c>
      <c r="G176" s="403">
        <f t="shared" si="16"/>
        <v>0</v>
      </c>
      <c r="H176" s="118"/>
      <c r="I176" s="4"/>
      <c r="J176" s="4"/>
      <c r="K176" s="4"/>
      <c r="L176" s="4"/>
    </row>
    <row r="177" spans="1:12" x14ac:dyDescent="0.25">
      <c r="A177" s="17">
        <v>42</v>
      </c>
      <c r="B177" s="107" t="s">
        <v>391</v>
      </c>
      <c r="C177" s="18" t="s">
        <v>392</v>
      </c>
      <c r="D177" s="338">
        <f>SUM(BEVÉTELEK!G46)</f>
        <v>0</v>
      </c>
      <c r="E177" s="403">
        <f>PRODUCT(D177,1.008)</f>
        <v>0</v>
      </c>
      <c r="F177" s="403">
        <f>PRODUCT(E177,1.008)</f>
        <v>0</v>
      </c>
      <c r="G177" s="403">
        <f>PRODUCT(F177,1.008)</f>
        <v>0</v>
      </c>
      <c r="H177" s="118"/>
      <c r="I177" s="4"/>
      <c r="J177" s="4"/>
      <c r="K177" s="4"/>
      <c r="L177" s="4"/>
    </row>
    <row r="178" spans="1:12" x14ac:dyDescent="0.25">
      <c r="A178" s="17">
        <v>43</v>
      </c>
      <c r="B178" s="106" t="s">
        <v>393</v>
      </c>
      <c r="C178" s="20" t="s">
        <v>394</v>
      </c>
      <c r="D178" s="356">
        <f>SUM(D176:D177)</f>
        <v>0</v>
      </c>
      <c r="E178" s="404">
        <f>SUM(E176:E177)</f>
        <v>0</v>
      </c>
      <c r="F178" s="404">
        <f>SUM(F176:F177)</f>
        <v>0</v>
      </c>
      <c r="G178" s="404">
        <f>SUM(G176:G177)</f>
        <v>0</v>
      </c>
      <c r="H178" s="118"/>
      <c r="I178" s="4"/>
      <c r="J178" s="4"/>
      <c r="K178" s="4"/>
      <c r="L178" s="4"/>
    </row>
    <row r="179" spans="1:12" x14ac:dyDescent="0.25">
      <c r="A179" s="17">
        <v>44</v>
      </c>
      <c r="B179" s="107" t="s">
        <v>395</v>
      </c>
      <c r="C179" s="18" t="s">
        <v>396</v>
      </c>
      <c r="D179" s="338">
        <f>SUM(BEVÉTELEK!G48)</f>
        <v>0</v>
      </c>
      <c r="E179" s="403">
        <f t="shared" ref="E179:G180" si="17">PRODUCT(D179,1.008)</f>
        <v>0</v>
      </c>
      <c r="F179" s="403">
        <f t="shared" si="17"/>
        <v>0</v>
      </c>
      <c r="G179" s="403">
        <f t="shared" si="17"/>
        <v>0</v>
      </c>
      <c r="H179" s="118"/>
      <c r="I179" s="4"/>
      <c r="J179" s="4"/>
      <c r="K179" s="4"/>
      <c r="L179" s="4"/>
    </row>
    <row r="180" spans="1:12" x14ac:dyDescent="0.25">
      <c r="A180" s="17">
        <v>45</v>
      </c>
      <c r="B180" s="107" t="s">
        <v>397</v>
      </c>
      <c r="C180" s="18" t="s">
        <v>398</v>
      </c>
      <c r="D180" s="338">
        <f>SUM(BEVÉTELEK!G49)</f>
        <v>0</v>
      </c>
      <c r="E180" s="403">
        <f t="shared" si="17"/>
        <v>0</v>
      </c>
      <c r="F180" s="403">
        <f t="shared" si="17"/>
        <v>0</v>
      </c>
      <c r="G180" s="403">
        <f t="shared" si="17"/>
        <v>0</v>
      </c>
      <c r="H180" s="118"/>
      <c r="I180" s="4"/>
      <c r="J180" s="4"/>
      <c r="K180" s="4"/>
      <c r="L180" s="4"/>
    </row>
    <row r="181" spans="1:12" x14ac:dyDescent="0.25">
      <c r="A181" s="17" t="s">
        <v>138</v>
      </c>
      <c r="B181" s="106" t="s">
        <v>399</v>
      </c>
      <c r="C181" s="20" t="s">
        <v>400</v>
      </c>
      <c r="D181" s="356">
        <f>SUM(D179:D180)</f>
        <v>0</v>
      </c>
      <c r="E181" s="404">
        <f>SUM(E179:E180)</f>
        <v>0</v>
      </c>
      <c r="F181" s="404">
        <f>SUM(F179:F180)</f>
        <v>0</v>
      </c>
      <c r="G181" s="404">
        <f>SUM(G179:G180)</f>
        <v>0</v>
      </c>
      <c r="H181" s="118"/>
      <c r="I181" s="4"/>
      <c r="J181" s="4"/>
      <c r="K181" s="4"/>
      <c r="L181" s="4"/>
    </row>
    <row r="182" spans="1:12" x14ac:dyDescent="0.25">
      <c r="A182" s="17" t="s">
        <v>141</v>
      </c>
      <c r="B182" s="107" t="s">
        <v>401</v>
      </c>
      <c r="C182" s="18" t="s">
        <v>402</v>
      </c>
      <c r="D182" s="338">
        <f>SUM(BEVÉTELEK!G51)</f>
        <v>0</v>
      </c>
      <c r="E182" s="403">
        <f t="shared" ref="E182:G183" si="18">PRODUCT(D182,1.008)</f>
        <v>0</v>
      </c>
      <c r="F182" s="403">
        <f t="shared" si="18"/>
        <v>0</v>
      </c>
      <c r="G182" s="403">
        <f t="shared" si="18"/>
        <v>0</v>
      </c>
      <c r="H182" s="118"/>
      <c r="I182" s="4"/>
      <c r="J182" s="4"/>
      <c r="K182" s="4"/>
      <c r="L182" s="4"/>
    </row>
    <row r="183" spans="1:12" x14ac:dyDescent="0.25">
      <c r="A183" s="17" t="s">
        <v>144</v>
      </c>
      <c r="B183" s="107" t="s">
        <v>403</v>
      </c>
      <c r="C183" s="18" t="s">
        <v>404</v>
      </c>
      <c r="D183" s="338">
        <f>SUM(BEVÉTELEK!G52)</f>
        <v>800000</v>
      </c>
      <c r="E183" s="403">
        <f t="shared" si="18"/>
        <v>806400</v>
      </c>
      <c r="F183" s="403">
        <f t="shared" si="18"/>
        <v>812851.19999999995</v>
      </c>
      <c r="G183" s="403">
        <f t="shared" si="18"/>
        <v>819354.00959999999</v>
      </c>
      <c r="H183" s="118"/>
      <c r="I183" s="4"/>
      <c r="J183" s="4"/>
      <c r="K183" s="4"/>
      <c r="L183" s="4"/>
    </row>
    <row r="184" spans="1:12" x14ac:dyDescent="0.25">
      <c r="A184" s="22" t="s">
        <v>147</v>
      </c>
      <c r="B184" s="444" t="s">
        <v>405</v>
      </c>
      <c r="C184" s="20" t="s">
        <v>406</v>
      </c>
      <c r="D184" s="356">
        <f>SUM(D169+D170+D171+D172+D173+D174+D175+D178+D181+D182+D183)</f>
        <v>97975382</v>
      </c>
      <c r="E184" s="404">
        <f>SUM(E169+E170+E171+E172+E173+E174+E175+E178+E181+E182+E183)</f>
        <v>98759185.056000009</v>
      </c>
      <c r="F184" s="404">
        <f>SUM(F169+F170+F171+F172+F173+F174+F175+F178+F181+F182+F183)</f>
        <v>99549258.536447987</v>
      </c>
      <c r="G184" s="404">
        <f>SUM(G169+G170+G171+G172+G173+G174+G175+G178+G181+G182+G183)</f>
        <v>100345652.60473958</v>
      </c>
      <c r="H184" s="118"/>
      <c r="I184" s="4"/>
      <c r="J184" s="4"/>
      <c r="K184" s="4"/>
      <c r="L184" s="4"/>
    </row>
    <row r="185" spans="1:12" x14ac:dyDescent="0.25">
      <c r="A185" s="17" t="s">
        <v>150</v>
      </c>
      <c r="B185" s="107" t="s">
        <v>407</v>
      </c>
      <c r="C185" s="18" t="s">
        <v>408</v>
      </c>
      <c r="D185" s="338">
        <f>SUM(BEVÉTELEK!G54)</f>
        <v>0</v>
      </c>
      <c r="E185" s="403">
        <f t="shared" ref="E185:G188" si="19">PRODUCT(D185,1.008)</f>
        <v>0</v>
      </c>
      <c r="F185" s="403">
        <f t="shared" si="19"/>
        <v>0</v>
      </c>
      <c r="G185" s="403">
        <f t="shared" si="19"/>
        <v>0</v>
      </c>
      <c r="H185" s="118"/>
      <c r="I185" s="4"/>
      <c r="J185" s="4"/>
      <c r="K185" s="4"/>
      <c r="L185" s="4"/>
    </row>
    <row r="186" spans="1:12" x14ac:dyDescent="0.25">
      <c r="A186" s="17" t="s">
        <v>153</v>
      </c>
      <c r="B186" s="107" t="s">
        <v>409</v>
      </c>
      <c r="C186" s="18" t="s">
        <v>410</v>
      </c>
      <c r="D186" s="338">
        <f>SUM(BEVÉTELEK!G55)</f>
        <v>0</v>
      </c>
      <c r="E186" s="403">
        <f t="shared" si="19"/>
        <v>0</v>
      </c>
      <c r="F186" s="403">
        <f t="shared" si="19"/>
        <v>0</v>
      </c>
      <c r="G186" s="403">
        <f t="shared" si="19"/>
        <v>0</v>
      </c>
      <c r="H186" s="118"/>
      <c r="I186" s="4"/>
      <c r="J186" s="4"/>
      <c r="K186" s="4"/>
      <c r="L186" s="4"/>
    </row>
    <row r="187" spans="1:12" x14ac:dyDescent="0.25">
      <c r="A187" s="17" t="s">
        <v>156</v>
      </c>
      <c r="B187" s="107" t="s">
        <v>411</v>
      </c>
      <c r="C187" s="18" t="s">
        <v>412</v>
      </c>
      <c r="D187" s="338">
        <f>SUM(BEVÉTELEK!G56)</f>
        <v>0</v>
      </c>
      <c r="E187" s="403">
        <f t="shared" si="19"/>
        <v>0</v>
      </c>
      <c r="F187" s="403">
        <f t="shared" si="19"/>
        <v>0</v>
      </c>
      <c r="G187" s="403">
        <f t="shared" si="19"/>
        <v>0</v>
      </c>
      <c r="H187" s="118"/>
      <c r="I187" s="4"/>
      <c r="J187" s="4"/>
      <c r="K187" s="4"/>
      <c r="L187" s="4"/>
    </row>
    <row r="188" spans="1:12" x14ac:dyDescent="0.25">
      <c r="A188" s="17" t="s">
        <v>159</v>
      </c>
      <c r="B188" s="107" t="s">
        <v>413</v>
      </c>
      <c r="C188" s="18" t="s">
        <v>414</v>
      </c>
      <c r="D188" s="338">
        <f>SUM(BEVÉTELEK!G57)</f>
        <v>0</v>
      </c>
      <c r="E188" s="403">
        <f t="shared" si="19"/>
        <v>0</v>
      </c>
      <c r="F188" s="403">
        <f t="shared" si="19"/>
        <v>0</v>
      </c>
      <c r="G188" s="403">
        <f t="shared" si="19"/>
        <v>0</v>
      </c>
      <c r="H188" s="118"/>
      <c r="I188" s="4"/>
      <c r="J188" s="4"/>
      <c r="K188" s="4"/>
      <c r="L188" s="4"/>
    </row>
    <row r="189" spans="1:12" x14ac:dyDescent="0.25">
      <c r="A189" s="17" t="s">
        <v>162</v>
      </c>
      <c r="B189" s="107" t="s">
        <v>415</v>
      </c>
      <c r="C189" s="18" t="s">
        <v>416</v>
      </c>
      <c r="D189" s="338">
        <f>SUM(BEVÉTELEK!G58)</f>
        <v>0</v>
      </c>
      <c r="E189" s="403">
        <f>PRODUCT(D189,1.008)</f>
        <v>0</v>
      </c>
      <c r="F189" s="403">
        <f>PRODUCT(E189,1.008)</f>
        <v>0</v>
      </c>
      <c r="G189" s="403">
        <f>PRODUCT(F189,1.008)</f>
        <v>0</v>
      </c>
      <c r="H189" s="118"/>
      <c r="I189" s="4"/>
      <c r="J189" s="4"/>
      <c r="K189" s="4"/>
      <c r="L189" s="4"/>
    </row>
    <row r="190" spans="1:12" x14ac:dyDescent="0.25">
      <c r="A190" s="22" t="s">
        <v>165</v>
      </c>
      <c r="B190" s="20" t="s">
        <v>417</v>
      </c>
      <c r="C190" s="20" t="s">
        <v>418</v>
      </c>
      <c r="D190" s="356">
        <f>SUM(D185:D189)</f>
        <v>0</v>
      </c>
      <c r="E190" s="404">
        <f>SUM(E185:E189)</f>
        <v>0</v>
      </c>
      <c r="F190" s="404">
        <f>SUM(F185:F189)</f>
        <v>0</v>
      </c>
      <c r="G190" s="404">
        <f>SUM(G185:G189)</f>
        <v>0</v>
      </c>
      <c r="H190" s="118"/>
      <c r="I190" s="4"/>
      <c r="J190" s="4"/>
      <c r="K190" s="4"/>
      <c r="L190" s="4"/>
    </row>
    <row r="191" spans="1:12" x14ac:dyDescent="0.25">
      <c r="A191" s="17" t="s">
        <v>419</v>
      </c>
      <c r="B191" s="107" t="s">
        <v>420</v>
      </c>
      <c r="C191" s="18" t="s">
        <v>421</v>
      </c>
      <c r="D191" s="338">
        <f>SUM(BEVÉTELEK!G60)</f>
        <v>0</v>
      </c>
      <c r="E191" s="403">
        <f t="shared" ref="E191:G194" si="20">PRODUCT(D191,1.008)</f>
        <v>0</v>
      </c>
      <c r="F191" s="403">
        <f t="shared" si="20"/>
        <v>0</v>
      </c>
      <c r="G191" s="403">
        <f t="shared" si="20"/>
        <v>0</v>
      </c>
      <c r="H191" s="118"/>
      <c r="I191" s="4"/>
      <c r="J191" s="4"/>
      <c r="K191" s="4"/>
      <c r="L191" s="4"/>
    </row>
    <row r="192" spans="1:12" x14ac:dyDescent="0.25">
      <c r="A192" s="17" t="s">
        <v>422</v>
      </c>
      <c r="B192" s="107" t="s">
        <v>423</v>
      </c>
      <c r="C192" s="18" t="s">
        <v>424</v>
      </c>
      <c r="D192" s="338">
        <f>SUM(BEVÉTELEK!G61)</f>
        <v>0</v>
      </c>
      <c r="E192" s="403">
        <f t="shared" si="20"/>
        <v>0</v>
      </c>
      <c r="F192" s="403">
        <f t="shared" si="20"/>
        <v>0</v>
      </c>
      <c r="G192" s="403">
        <f t="shared" si="20"/>
        <v>0</v>
      </c>
      <c r="H192" s="118"/>
      <c r="I192" s="4"/>
      <c r="J192" s="4"/>
      <c r="K192" s="4"/>
      <c r="L192" s="4"/>
    </row>
    <row r="193" spans="1:12" x14ac:dyDescent="0.25">
      <c r="A193" s="17" t="s">
        <v>425</v>
      </c>
      <c r="B193" s="107" t="s">
        <v>426</v>
      </c>
      <c r="C193" s="18" t="s">
        <v>427</v>
      </c>
      <c r="D193" s="338">
        <f>SUM(BEVÉTELEK!G62)</f>
        <v>0</v>
      </c>
      <c r="E193" s="403">
        <f t="shared" si="20"/>
        <v>0</v>
      </c>
      <c r="F193" s="403">
        <f t="shared" si="20"/>
        <v>0</v>
      </c>
      <c r="G193" s="403">
        <f t="shared" si="20"/>
        <v>0</v>
      </c>
      <c r="H193" s="118"/>
      <c r="I193" s="4"/>
      <c r="J193" s="4"/>
      <c r="K193" s="4"/>
      <c r="L193" s="4"/>
    </row>
    <row r="194" spans="1:12" x14ac:dyDescent="0.25">
      <c r="A194" s="17" t="s">
        <v>428</v>
      </c>
      <c r="B194" s="18" t="s">
        <v>429</v>
      </c>
      <c r="C194" s="18" t="s">
        <v>430</v>
      </c>
      <c r="D194" s="338">
        <f>SUM(BEVÉTELEK!G63)</f>
        <v>0</v>
      </c>
      <c r="E194" s="403">
        <f t="shared" si="20"/>
        <v>0</v>
      </c>
      <c r="F194" s="403">
        <f t="shared" si="20"/>
        <v>0</v>
      </c>
      <c r="G194" s="403">
        <f t="shared" si="20"/>
        <v>0</v>
      </c>
      <c r="H194" s="118"/>
      <c r="I194" s="4"/>
      <c r="J194" s="4"/>
      <c r="K194" s="4"/>
      <c r="L194" s="4"/>
    </row>
    <row r="195" spans="1:12" x14ac:dyDescent="0.25">
      <c r="A195" s="17" t="s">
        <v>431</v>
      </c>
      <c r="B195" s="107" t="s">
        <v>432</v>
      </c>
      <c r="C195" s="18" t="s">
        <v>433</v>
      </c>
      <c r="D195" s="338">
        <f>SUM(BEVÉTELEK!G64)</f>
        <v>0</v>
      </c>
      <c r="E195" s="403">
        <f>PRODUCT(D195,1.008)</f>
        <v>0</v>
      </c>
      <c r="F195" s="403">
        <f>PRODUCT(E195,1.008)</f>
        <v>0</v>
      </c>
      <c r="G195" s="403">
        <f>PRODUCT(F195,1.008)</f>
        <v>0</v>
      </c>
      <c r="H195" s="118"/>
      <c r="I195" s="4"/>
      <c r="J195" s="4"/>
      <c r="K195" s="4"/>
      <c r="L195" s="4"/>
    </row>
    <row r="196" spans="1:12" x14ac:dyDescent="0.25">
      <c r="A196" s="22" t="s">
        <v>434</v>
      </c>
      <c r="B196" s="20" t="s">
        <v>435</v>
      </c>
      <c r="C196" s="20" t="s">
        <v>436</v>
      </c>
      <c r="D196" s="356">
        <f>SUM(D191:D195)</f>
        <v>0</v>
      </c>
      <c r="E196" s="404">
        <f>SUM(E191:E195)</f>
        <v>0</v>
      </c>
      <c r="F196" s="404">
        <f>SUM(F191:F195)</f>
        <v>0</v>
      </c>
      <c r="G196" s="404">
        <f>SUM(G191:G195)</f>
        <v>0</v>
      </c>
      <c r="H196" s="118"/>
      <c r="I196" s="4"/>
      <c r="J196" s="4"/>
      <c r="K196" s="4"/>
      <c r="L196" s="4"/>
    </row>
    <row r="197" spans="1:12" x14ac:dyDescent="0.25">
      <c r="A197" s="17" t="s">
        <v>437</v>
      </c>
      <c r="B197" s="107" t="s">
        <v>438</v>
      </c>
      <c r="C197" s="18" t="s">
        <v>439</v>
      </c>
      <c r="D197" s="338">
        <f>SUM(BEVÉTELEK!G66)</f>
        <v>0</v>
      </c>
      <c r="E197" s="403">
        <f t="shared" ref="E197:G200" si="21">PRODUCT(D197,1.008)</f>
        <v>0</v>
      </c>
      <c r="F197" s="403">
        <f t="shared" si="21"/>
        <v>0</v>
      </c>
      <c r="G197" s="403">
        <f t="shared" si="21"/>
        <v>0</v>
      </c>
      <c r="H197" s="118"/>
      <c r="I197" s="4"/>
      <c r="J197" s="4"/>
      <c r="K197" s="4"/>
      <c r="L197" s="4"/>
    </row>
    <row r="198" spans="1:12" x14ac:dyDescent="0.25">
      <c r="A198" s="17" t="s">
        <v>440</v>
      </c>
      <c r="B198" s="18" t="s">
        <v>441</v>
      </c>
      <c r="C198" s="18" t="s">
        <v>442</v>
      </c>
      <c r="D198" s="338">
        <f>SUM(BEVÉTELEK!G67)</f>
        <v>0</v>
      </c>
      <c r="E198" s="403">
        <f t="shared" si="21"/>
        <v>0</v>
      </c>
      <c r="F198" s="403">
        <f t="shared" si="21"/>
        <v>0</v>
      </c>
      <c r="G198" s="403">
        <f t="shared" si="21"/>
        <v>0</v>
      </c>
      <c r="H198" s="118"/>
      <c r="I198" s="4"/>
      <c r="J198" s="4"/>
      <c r="K198" s="4"/>
      <c r="L198" s="4"/>
    </row>
    <row r="199" spans="1:12" x14ac:dyDescent="0.25">
      <c r="A199" s="17" t="s">
        <v>443</v>
      </c>
      <c r="B199" s="18" t="s">
        <v>444</v>
      </c>
      <c r="C199" s="18" t="s">
        <v>445</v>
      </c>
      <c r="D199" s="338">
        <f>SUM(BEVÉTELEK!G68)</f>
        <v>0</v>
      </c>
      <c r="E199" s="403">
        <f t="shared" si="21"/>
        <v>0</v>
      </c>
      <c r="F199" s="403">
        <f t="shared" si="21"/>
        <v>0</v>
      </c>
      <c r="G199" s="403">
        <f t="shared" si="21"/>
        <v>0</v>
      </c>
      <c r="H199" s="118"/>
      <c r="I199" s="4"/>
      <c r="J199" s="4"/>
      <c r="K199" s="4"/>
      <c r="L199" s="4"/>
    </row>
    <row r="200" spans="1:12" x14ac:dyDescent="0.25">
      <c r="A200" s="17" t="s">
        <v>446</v>
      </c>
      <c r="B200" s="18" t="s">
        <v>447</v>
      </c>
      <c r="C200" s="18" t="s">
        <v>448</v>
      </c>
      <c r="D200" s="338">
        <f>SUM(BEVÉTELEK!G69)</f>
        <v>0</v>
      </c>
      <c r="E200" s="403">
        <f t="shared" si="21"/>
        <v>0</v>
      </c>
      <c r="F200" s="403">
        <f t="shared" si="21"/>
        <v>0</v>
      </c>
      <c r="G200" s="403">
        <f t="shared" si="21"/>
        <v>0</v>
      </c>
      <c r="H200" s="118"/>
      <c r="I200" s="4"/>
      <c r="J200" s="4"/>
      <c r="K200" s="4"/>
      <c r="L200" s="4"/>
    </row>
    <row r="201" spans="1:12" x14ac:dyDescent="0.25">
      <c r="A201" s="17" t="s">
        <v>449</v>
      </c>
      <c r="B201" s="107" t="s">
        <v>450</v>
      </c>
      <c r="C201" s="18" t="s">
        <v>451</v>
      </c>
      <c r="D201" s="338">
        <f>SUM(BEVÉTELEK!G70)</f>
        <v>0</v>
      </c>
      <c r="E201" s="403">
        <f>PRODUCT(D201,1.008)</f>
        <v>0</v>
      </c>
      <c r="F201" s="403">
        <f>PRODUCT(E201,1.008)</f>
        <v>0</v>
      </c>
      <c r="G201" s="403">
        <f>PRODUCT(F201,1.008)</f>
        <v>0</v>
      </c>
      <c r="H201" s="118"/>
      <c r="I201" s="4"/>
      <c r="J201" s="4"/>
      <c r="K201" s="4"/>
      <c r="L201" s="4"/>
    </row>
    <row r="202" spans="1:12" x14ac:dyDescent="0.25">
      <c r="A202" s="22" t="s">
        <v>452</v>
      </c>
      <c r="B202" s="20" t="s">
        <v>453</v>
      </c>
      <c r="C202" s="20" t="s">
        <v>454</v>
      </c>
      <c r="D202" s="356">
        <f>SUM(D197:D201)</f>
        <v>0</v>
      </c>
      <c r="E202" s="404">
        <f>SUM(E197:E201)</f>
        <v>0</v>
      </c>
      <c r="F202" s="404">
        <f>SUM(F197:F201)</f>
        <v>0</v>
      </c>
      <c r="G202" s="404">
        <f>SUM(G197:G201)</f>
        <v>0</v>
      </c>
      <c r="H202" s="118"/>
      <c r="I202" s="4"/>
      <c r="J202" s="4"/>
      <c r="K202" s="4"/>
      <c r="L202" s="4"/>
    </row>
    <row r="203" spans="1:12" x14ac:dyDescent="0.25">
      <c r="A203" s="22" t="s">
        <v>455</v>
      </c>
      <c r="B203" s="251" t="s">
        <v>456</v>
      </c>
      <c r="C203" s="68" t="s">
        <v>457</v>
      </c>
      <c r="D203" s="396">
        <f>SUM(D148+D154+D168+D184+D190+D196+D202)</f>
        <v>255197201</v>
      </c>
      <c r="E203" s="405">
        <f>SUM(E148+E154+E168+E184+E190+E196+E202)</f>
        <v>257238778.60799998</v>
      </c>
      <c r="F203" s="405">
        <f>SUM(F148+F154+F168+F184+F190+F196+F202)</f>
        <v>259296688.83686399</v>
      </c>
      <c r="G203" s="405">
        <f>SUM(G148+G154+G168+G184+G190+G196+G202)</f>
        <v>261371062.34755889</v>
      </c>
      <c r="H203" s="118"/>
      <c r="I203" s="4"/>
      <c r="J203" s="4"/>
      <c r="K203" s="4"/>
      <c r="L203" s="4"/>
    </row>
    <row r="204" spans="1:12" x14ac:dyDescent="0.25">
      <c r="A204" s="17" t="s">
        <v>3</v>
      </c>
      <c r="B204" s="107" t="s">
        <v>458</v>
      </c>
      <c r="C204" s="18" t="s">
        <v>459</v>
      </c>
      <c r="D204" s="338">
        <f>SUM(BEVÉTELEK!G73)</f>
        <v>0</v>
      </c>
      <c r="E204" s="403">
        <f t="shared" ref="E204:G219" si="22">PRODUCT(D204,1.008)</f>
        <v>0</v>
      </c>
      <c r="F204" s="403">
        <f t="shared" si="22"/>
        <v>0</v>
      </c>
      <c r="G204" s="403">
        <f t="shared" si="22"/>
        <v>0</v>
      </c>
      <c r="H204" s="118"/>
      <c r="I204" s="4"/>
      <c r="J204" s="4"/>
      <c r="K204" s="4"/>
      <c r="L204" s="4"/>
    </row>
    <row r="205" spans="1:12" x14ac:dyDescent="0.25">
      <c r="A205" s="17" t="s">
        <v>6</v>
      </c>
      <c r="B205" s="107" t="s">
        <v>460</v>
      </c>
      <c r="C205" s="18" t="s">
        <v>461</v>
      </c>
      <c r="D205" s="338">
        <f>SUM(BEVÉTELEK!G74)</f>
        <v>0</v>
      </c>
      <c r="E205" s="403">
        <f t="shared" si="22"/>
        <v>0</v>
      </c>
      <c r="F205" s="403">
        <f t="shared" si="22"/>
        <v>0</v>
      </c>
      <c r="G205" s="403">
        <f t="shared" si="22"/>
        <v>0</v>
      </c>
      <c r="H205" s="118"/>
      <c r="I205" s="4"/>
      <c r="J205" s="4"/>
      <c r="K205" s="4"/>
      <c r="L205" s="4"/>
    </row>
    <row r="206" spans="1:12" x14ac:dyDescent="0.25">
      <c r="A206" s="17" t="s">
        <v>9</v>
      </c>
      <c r="B206" s="107" t="s">
        <v>462</v>
      </c>
      <c r="C206" s="18" t="s">
        <v>463</v>
      </c>
      <c r="D206" s="338">
        <f>SUM(BEVÉTELEK!G75)</f>
        <v>0</v>
      </c>
      <c r="E206" s="403">
        <f t="shared" si="22"/>
        <v>0</v>
      </c>
      <c r="F206" s="403">
        <f t="shared" si="22"/>
        <v>0</v>
      </c>
      <c r="G206" s="403">
        <f t="shared" si="22"/>
        <v>0</v>
      </c>
      <c r="H206" s="118"/>
      <c r="I206" s="4"/>
      <c r="J206" s="4"/>
      <c r="K206" s="4"/>
      <c r="L206" s="4"/>
    </row>
    <row r="207" spans="1:12" x14ac:dyDescent="0.25">
      <c r="A207" s="17" t="s">
        <v>12</v>
      </c>
      <c r="B207" s="106" t="s">
        <v>464</v>
      </c>
      <c r="C207" s="20" t="s">
        <v>465</v>
      </c>
      <c r="D207" s="356">
        <f>SUM(D204:D206)</f>
        <v>0</v>
      </c>
      <c r="E207" s="403">
        <f t="shared" si="22"/>
        <v>0</v>
      </c>
      <c r="F207" s="403">
        <f t="shared" si="22"/>
        <v>0</v>
      </c>
      <c r="G207" s="403">
        <f t="shared" si="22"/>
        <v>0</v>
      </c>
      <c r="H207" s="118"/>
      <c r="I207" s="4"/>
      <c r="J207" s="4"/>
      <c r="K207" s="4"/>
      <c r="L207" s="4"/>
    </row>
    <row r="208" spans="1:12" x14ac:dyDescent="0.25">
      <c r="A208" s="17" t="s">
        <v>15</v>
      </c>
      <c r="B208" s="107" t="s">
        <v>466</v>
      </c>
      <c r="C208" s="18" t="s">
        <v>467</v>
      </c>
      <c r="D208" s="338">
        <f>SUM(BEVÉTELEK!G77)</f>
        <v>0</v>
      </c>
      <c r="E208" s="403">
        <f t="shared" si="22"/>
        <v>0</v>
      </c>
      <c r="F208" s="403">
        <f t="shared" si="22"/>
        <v>0</v>
      </c>
      <c r="G208" s="403">
        <f t="shared" si="22"/>
        <v>0</v>
      </c>
      <c r="H208" s="118"/>
      <c r="I208" s="4"/>
      <c r="J208" s="4"/>
      <c r="K208" s="4"/>
      <c r="L208" s="4"/>
    </row>
    <row r="209" spans="1:12" x14ac:dyDescent="0.25">
      <c r="A209" s="17" t="s">
        <v>18</v>
      </c>
      <c r="B209" s="107" t="s">
        <v>468</v>
      </c>
      <c r="C209" s="18" t="s">
        <v>469</v>
      </c>
      <c r="D209" s="338">
        <f>SUM(BEVÉTELEK!G78)</f>
        <v>0</v>
      </c>
      <c r="E209" s="403">
        <f t="shared" si="22"/>
        <v>0</v>
      </c>
      <c r="F209" s="403">
        <f t="shared" si="22"/>
        <v>0</v>
      </c>
      <c r="G209" s="403">
        <f t="shared" si="22"/>
        <v>0</v>
      </c>
      <c r="H209" s="118"/>
      <c r="I209" s="4"/>
      <c r="J209" s="4"/>
      <c r="K209" s="4"/>
      <c r="L209" s="4"/>
    </row>
    <row r="210" spans="1:12" x14ac:dyDescent="0.25">
      <c r="A210" s="17" t="s">
        <v>21</v>
      </c>
      <c r="B210" s="107" t="s">
        <v>470</v>
      </c>
      <c r="C210" s="18" t="s">
        <v>471</v>
      </c>
      <c r="D210" s="338">
        <f>SUM(BEVÉTELEK!G79)</f>
        <v>0</v>
      </c>
      <c r="E210" s="403">
        <f t="shared" si="22"/>
        <v>0</v>
      </c>
      <c r="F210" s="403">
        <f t="shared" si="22"/>
        <v>0</v>
      </c>
      <c r="G210" s="403">
        <f t="shared" si="22"/>
        <v>0</v>
      </c>
      <c r="H210" s="118"/>
      <c r="I210" s="4"/>
      <c r="J210" s="4"/>
      <c r="K210" s="4"/>
      <c r="L210" s="4"/>
    </row>
    <row r="211" spans="1:12" x14ac:dyDescent="0.25">
      <c r="A211" s="17" t="s">
        <v>24</v>
      </c>
      <c r="B211" s="107" t="s">
        <v>472</v>
      </c>
      <c r="C211" s="18" t="s">
        <v>473</v>
      </c>
      <c r="D211" s="338">
        <f>SUM(BEVÉTELEK!G80)</f>
        <v>0</v>
      </c>
      <c r="E211" s="403">
        <f t="shared" si="22"/>
        <v>0</v>
      </c>
      <c r="F211" s="403">
        <f t="shared" si="22"/>
        <v>0</v>
      </c>
      <c r="G211" s="403">
        <f t="shared" si="22"/>
        <v>0</v>
      </c>
      <c r="H211" s="118"/>
      <c r="I211" s="4"/>
      <c r="J211" s="4"/>
      <c r="K211" s="4"/>
      <c r="L211" s="4"/>
    </row>
    <row r="212" spans="1:12" x14ac:dyDescent="0.25">
      <c r="A212" s="17" t="s">
        <v>27</v>
      </c>
      <c r="B212" s="106" t="s">
        <v>474</v>
      </c>
      <c r="C212" s="20" t="s">
        <v>475</v>
      </c>
      <c r="D212" s="356">
        <f>SUM(D208:D211)</f>
        <v>0</v>
      </c>
      <c r="E212" s="403">
        <f t="shared" si="22"/>
        <v>0</v>
      </c>
      <c r="F212" s="403">
        <f t="shared" si="22"/>
        <v>0</v>
      </c>
      <c r="G212" s="403">
        <f t="shared" si="22"/>
        <v>0</v>
      </c>
      <c r="H212" s="118"/>
      <c r="I212" s="4"/>
      <c r="J212" s="4"/>
      <c r="K212" s="4"/>
      <c r="L212" s="4"/>
    </row>
    <row r="213" spans="1:12" x14ac:dyDescent="0.25">
      <c r="A213" s="17" t="s">
        <v>30</v>
      </c>
      <c r="B213" s="18" t="s">
        <v>476</v>
      </c>
      <c r="C213" s="18" t="s">
        <v>477</v>
      </c>
      <c r="D213" s="338">
        <f>SUM(BEVÉTELEK!G82)</f>
        <v>103998843</v>
      </c>
      <c r="E213" s="403">
        <f t="shared" si="22"/>
        <v>104830833.744</v>
      </c>
      <c r="F213" s="403">
        <f t="shared" si="22"/>
        <v>105669480.41395201</v>
      </c>
      <c r="G213" s="403">
        <f t="shared" si="22"/>
        <v>106514836.25726363</v>
      </c>
      <c r="H213" s="118"/>
      <c r="I213" s="4"/>
      <c r="J213" s="4"/>
      <c r="K213" s="4"/>
      <c r="L213" s="4"/>
    </row>
    <row r="214" spans="1:12" x14ac:dyDescent="0.25">
      <c r="A214" s="17" t="s">
        <v>33</v>
      </c>
      <c r="B214" s="18" t="s">
        <v>478</v>
      </c>
      <c r="C214" s="18" t="s">
        <v>479</v>
      </c>
      <c r="D214" s="338">
        <f>SUM(BEVÉTELEK!G83)</f>
        <v>0</v>
      </c>
      <c r="E214" s="403">
        <f t="shared" si="22"/>
        <v>0</v>
      </c>
      <c r="F214" s="403">
        <f t="shared" si="22"/>
        <v>0</v>
      </c>
      <c r="G214" s="403">
        <f t="shared" si="22"/>
        <v>0</v>
      </c>
      <c r="H214" s="118"/>
      <c r="I214" s="4"/>
      <c r="J214" s="4"/>
      <c r="K214" s="4"/>
      <c r="L214" s="4"/>
    </row>
    <row r="215" spans="1:12" x14ac:dyDescent="0.25">
      <c r="A215" s="17" t="s">
        <v>36</v>
      </c>
      <c r="B215" s="20" t="s">
        <v>480</v>
      </c>
      <c r="C215" s="20" t="s">
        <v>481</v>
      </c>
      <c r="D215" s="356">
        <f>SUM(D213:D214)</f>
        <v>103998843</v>
      </c>
      <c r="E215" s="403">
        <f t="shared" si="22"/>
        <v>104830833.744</v>
      </c>
      <c r="F215" s="403">
        <f t="shared" si="22"/>
        <v>105669480.41395201</v>
      </c>
      <c r="G215" s="403">
        <f t="shared" si="22"/>
        <v>106514836.25726363</v>
      </c>
      <c r="H215" s="118"/>
      <c r="I215" s="4"/>
      <c r="J215" s="4"/>
      <c r="K215" s="4"/>
      <c r="L215" s="4"/>
    </row>
    <row r="216" spans="1:12" x14ac:dyDescent="0.25">
      <c r="A216" s="17" t="s">
        <v>39</v>
      </c>
      <c r="B216" s="107" t="s">
        <v>482</v>
      </c>
      <c r="C216" s="18" t="s">
        <v>483</v>
      </c>
      <c r="D216" s="338">
        <f>SUM(BEVÉTELEK!G85)</f>
        <v>0</v>
      </c>
      <c r="E216" s="403">
        <f t="shared" si="22"/>
        <v>0</v>
      </c>
      <c r="F216" s="403">
        <f t="shared" si="22"/>
        <v>0</v>
      </c>
      <c r="G216" s="403">
        <f t="shared" si="22"/>
        <v>0</v>
      </c>
      <c r="H216" s="118"/>
      <c r="I216" s="4"/>
      <c r="J216" s="4"/>
      <c r="K216" s="4"/>
      <c r="L216" s="4"/>
    </row>
    <row r="217" spans="1:12" x14ac:dyDescent="0.25">
      <c r="A217" s="17" t="s">
        <v>42</v>
      </c>
      <c r="B217" s="107" t="s">
        <v>484</v>
      </c>
      <c r="C217" s="18" t="s">
        <v>485</v>
      </c>
      <c r="D217" s="338">
        <f>SUM(BEVÉTELEK!G86)</f>
        <v>0</v>
      </c>
      <c r="E217" s="403">
        <f t="shared" si="22"/>
        <v>0</v>
      </c>
      <c r="F217" s="403">
        <f t="shared" si="22"/>
        <v>0</v>
      </c>
      <c r="G217" s="403">
        <f t="shared" si="22"/>
        <v>0</v>
      </c>
      <c r="H217" s="118"/>
      <c r="I217" s="4"/>
      <c r="J217" s="4"/>
      <c r="K217" s="4"/>
      <c r="L217" s="4"/>
    </row>
    <row r="218" spans="1:12" x14ac:dyDescent="0.25">
      <c r="A218" s="17" t="s">
        <v>45</v>
      </c>
      <c r="B218" s="107" t="s">
        <v>486</v>
      </c>
      <c r="C218" s="18" t="s">
        <v>487</v>
      </c>
      <c r="D218" s="338">
        <f>SUM(BEVÉTELEK!G87)</f>
        <v>136052610</v>
      </c>
      <c r="E218" s="403">
        <f t="shared" si="22"/>
        <v>137141030.88</v>
      </c>
      <c r="F218" s="403">
        <f t="shared" si="22"/>
        <v>138238159.12704</v>
      </c>
      <c r="G218" s="403">
        <f t="shared" si="22"/>
        <v>139344064.40005633</v>
      </c>
      <c r="H218" s="118"/>
      <c r="I218" s="4"/>
      <c r="J218" s="4"/>
      <c r="K218" s="4"/>
      <c r="L218" s="4"/>
    </row>
    <row r="219" spans="1:12" x14ac:dyDescent="0.25">
      <c r="A219" s="17" t="s">
        <v>48</v>
      </c>
      <c r="B219" s="107" t="s">
        <v>488</v>
      </c>
      <c r="C219" s="18" t="s">
        <v>489</v>
      </c>
      <c r="D219" s="338">
        <f>SUM(BEVÉTELEK!G88)</f>
        <v>0</v>
      </c>
      <c r="E219" s="403">
        <f t="shared" si="22"/>
        <v>0</v>
      </c>
      <c r="F219" s="403">
        <f t="shared" si="22"/>
        <v>0</v>
      </c>
      <c r="G219" s="403">
        <f t="shared" si="22"/>
        <v>0</v>
      </c>
      <c r="H219" s="118"/>
      <c r="I219" s="4"/>
      <c r="J219" s="4"/>
      <c r="K219" s="4"/>
      <c r="L219" s="4"/>
    </row>
    <row r="220" spans="1:12" x14ac:dyDescent="0.25">
      <c r="A220" s="17" t="s">
        <v>51</v>
      </c>
      <c r="B220" s="107" t="s">
        <v>490</v>
      </c>
      <c r="C220" s="18" t="s">
        <v>491</v>
      </c>
      <c r="D220" s="338">
        <f>SUM(BEVÉTELEK!G89)</f>
        <v>0</v>
      </c>
      <c r="E220" s="403">
        <f t="shared" ref="E220:G231" si="23">PRODUCT(D220,1.008)</f>
        <v>0</v>
      </c>
      <c r="F220" s="403">
        <f t="shared" si="23"/>
        <v>0</v>
      </c>
      <c r="G220" s="403">
        <f t="shared" si="23"/>
        <v>0</v>
      </c>
      <c r="H220" s="118"/>
      <c r="I220" s="4"/>
      <c r="J220" s="4"/>
      <c r="K220" s="4"/>
      <c r="L220" s="4"/>
    </row>
    <row r="221" spans="1:12" x14ac:dyDescent="0.25">
      <c r="A221" s="17">
        <v>18</v>
      </c>
      <c r="B221" s="107" t="s">
        <v>492</v>
      </c>
      <c r="C221" s="18" t="s">
        <v>493</v>
      </c>
      <c r="D221" s="338">
        <f>SUM(BEVÉTELEK!G90)</f>
        <v>0</v>
      </c>
      <c r="E221" s="403">
        <f t="shared" si="23"/>
        <v>0</v>
      </c>
      <c r="F221" s="403">
        <f t="shared" si="23"/>
        <v>0</v>
      </c>
      <c r="G221" s="403">
        <f t="shared" si="23"/>
        <v>0</v>
      </c>
      <c r="H221" s="118"/>
      <c r="I221" s="4"/>
      <c r="J221" s="4"/>
      <c r="K221" s="4"/>
      <c r="L221" s="4"/>
    </row>
    <row r="222" spans="1:12" x14ac:dyDescent="0.25">
      <c r="A222" s="17">
        <v>19</v>
      </c>
      <c r="B222" s="107" t="s">
        <v>494</v>
      </c>
      <c r="C222" s="18" t="s">
        <v>495</v>
      </c>
      <c r="D222" s="338">
        <f>SUM(BEVÉTELEK!G91)</f>
        <v>0</v>
      </c>
      <c r="E222" s="403">
        <f t="shared" si="23"/>
        <v>0</v>
      </c>
      <c r="F222" s="403">
        <f t="shared" si="23"/>
        <v>0</v>
      </c>
      <c r="G222" s="403">
        <f t="shared" si="23"/>
        <v>0</v>
      </c>
      <c r="H222" s="118"/>
      <c r="I222" s="4"/>
      <c r="J222" s="4"/>
      <c r="K222" s="4"/>
      <c r="L222" s="4"/>
    </row>
    <row r="223" spans="1:12" x14ac:dyDescent="0.25">
      <c r="A223" s="17">
        <v>20</v>
      </c>
      <c r="B223" s="106" t="s">
        <v>496</v>
      </c>
      <c r="C223" s="20" t="s">
        <v>497</v>
      </c>
      <c r="D223" s="356">
        <f>SUM(D221:D222)</f>
        <v>0</v>
      </c>
      <c r="E223" s="403">
        <f t="shared" si="23"/>
        <v>0</v>
      </c>
      <c r="F223" s="403">
        <f t="shared" si="23"/>
        <v>0</v>
      </c>
      <c r="G223" s="403">
        <f t="shared" si="23"/>
        <v>0</v>
      </c>
      <c r="H223" s="118"/>
      <c r="I223" s="4"/>
      <c r="J223" s="4"/>
      <c r="K223" s="4"/>
      <c r="L223" s="4"/>
    </row>
    <row r="224" spans="1:12" x14ac:dyDescent="0.25">
      <c r="A224" s="17">
        <v>21</v>
      </c>
      <c r="B224" s="107" t="s">
        <v>498</v>
      </c>
      <c r="C224" s="18" t="s">
        <v>499</v>
      </c>
      <c r="D224" s="356">
        <f>SUM(D207+D212+D215+D216+D217+D218+D219+D220+D223)</f>
        <v>240051453</v>
      </c>
      <c r="E224" s="403">
        <f t="shared" si="23"/>
        <v>241971864.62400001</v>
      </c>
      <c r="F224" s="403">
        <f t="shared" si="23"/>
        <v>243907639.54099202</v>
      </c>
      <c r="G224" s="403">
        <f t="shared" si="23"/>
        <v>245858900.65731996</v>
      </c>
      <c r="H224" s="118"/>
      <c r="I224" s="4"/>
      <c r="J224" s="4"/>
      <c r="K224" s="4"/>
      <c r="L224" s="4"/>
    </row>
    <row r="225" spans="1:12" x14ac:dyDescent="0.25">
      <c r="A225" s="17">
        <v>22</v>
      </c>
      <c r="B225" s="107" t="s">
        <v>500</v>
      </c>
      <c r="C225" s="18" t="s">
        <v>501</v>
      </c>
      <c r="D225" s="338">
        <f>SUM(BEVÉTELEK!G94)</f>
        <v>0</v>
      </c>
      <c r="E225" s="403">
        <f t="shared" si="23"/>
        <v>0</v>
      </c>
      <c r="F225" s="403">
        <f t="shared" si="23"/>
        <v>0</v>
      </c>
      <c r="G225" s="403">
        <f t="shared" si="23"/>
        <v>0</v>
      </c>
      <c r="H225" s="118"/>
      <c r="I225" s="4"/>
      <c r="J225" s="4"/>
      <c r="K225" s="4"/>
      <c r="L225" s="4"/>
    </row>
    <row r="226" spans="1:12" x14ac:dyDescent="0.25">
      <c r="A226" s="17">
        <v>23</v>
      </c>
      <c r="B226" s="107" t="s">
        <v>502</v>
      </c>
      <c r="C226" s="18" t="s">
        <v>503</v>
      </c>
      <c r="D226" s="338">
        <f>SUM(BEVÉTELEK!G95)</f>
        <v>0</v>
      </c>
      <c r="E226" s="403">
        <f t="shared" si="23"/>
        <v>0</v>
      </c>
      <c r="F226" s="403">
        <f t="shared" si="23"/>
        <v>0</v>
      </c>
      <c r="G226" s="403">
        <f t="shared" si="23"/>
        <v>0</v>
      </c>
      <c r="H226" s="118"/>
      <c r="I226" s="4"/>
      <c r="J226" s="4"/>
      <c r="K226" s="4"/>
      <c r="L226" s="4"/>
    </row>
    <row r="227" spans="1:12" x14ac:dyDescent="0.25">
      <c r="A227" s="17">
        <v>24</v>
      </c>
      <c r="B227" s="107" t="s">
        <v>504</v>
      </c>
      <c r="C227" s="18" t="s">
        <v>505</v>
      </c>
      <c r="D227" s="338">
        <f>SUM(BEVÉTELEK!G96)</f>
        <v>0</v>
      </c>
      <c r="E227" s="403">
        <f t="shared" si="23"/>
        <v>0</v>
      </c>
      <c r="F227" s="403">
        <f t="shared" si="23"/>
        <v>0</v>
      </c>
      <c r="G227" s="403">
        <f t="shared" si="23"/>
        <v>0</v>
      </c>
      <c r="H227" s="118"/>
      <c r="I227" s="4"/>
      <c r="J227" s="4"/>
      <c r="K227" s="4"/>
      <c r="L227" s="4"/>
    </row>
    <row r="228" spans="1:12" x14ac:dyDescent="0.25">
      <c r="A228" s="17">
        <v>25</v>
      </c>
      <c r="B228" s="107" t="s">
        <v>506</v>
      </c>
      <c r="C228" s="18" t="s">
        <v>507</v>
      </c>
      <c r="D228" s="338">
        <f>SUM(BEVÉTELEK!G97)</f>
        <v>0</v>
      </c>
      <c r="E228" s="403">
        <f t="shared" si="23"/>
        <v>0</v>
      </c>
      <c r="F228" s="403">
        <f t="shared" si="23"/>
        <v>0</v>
      </c>
      <c r="G228" s="403">
        <f t="shared" si="23"/>
        <v>0</v>
      </c>
      <c r="H228" s="118"/>
      <c r="I228" s="4"/>
      <c r="J228" s="4"/>
      <c r="K228" s="4"/>
      <c r="L228" s="4"/>
    </row>
    <row r="229" spans="1:12" x14ac:dyDescent="0.25">
      <c r="A229" s="17">
        <v>26</v>
      </c>
      <c r="B229" s="107" t="s">
        <v>508</v>
      </c>
      <c r="C229" s="18" t="s">
        <v>509</v>
      </c>
      <c r="D229" s="338">
        <f>SUM(BEVÉTELEK!G98)</f>
        <v>0</v>
      </c>
      <c r="E229" s="403">
        <f t="shared" si="23"/>
        <v>0</v>
      </c>
      <c r="F229" s="403">
        <f t="shared" si="23"/>
        <v>0</v>
      </c>
      <c r="G229" s="403">
        <f t="shared" si="23"/>
        <v>0</v>
      </c>
      <c r="H229" s="118"/>
      <c r="I229" s="4"/>
      <c r="J229" s="4"/>
      <c r="K229" s="4"/>
      <c r="L229" s="4"/>
    </row>
    <row r="230" spans="1:12" x14ac:dyDescent="0.25">
      <c r="A230" s="17">
        <v>27</v>
      </c>
      <c r="B230" s="106" t="s">
        <v>510</v>
      </c>
      <c r="C230" s="20" t="s">
        <v>511</v>
      </c>
      <c r="D230" s="356">
        <f>SUM(D225:D229)</f>
        <v>0</v>
      </c>
      <c r="E230" s="403">
        <f t="shared" si="23"/>
        <v>0</v>
      </c>
      <c r="F230" s="403">
        <f t="shared" si="23"/>
        <v>0</v>
      </c>
      <c r="G230" s="403">
        <f t="shared" si="23"/>
        <v>0</v>
      </c>
      <c r="H230" s="118"/>
      <c r="I230" s="4"/>
      <c r="J230" s="4"/>
      <c r="K230" s="4"/>
      <c r="L230" s="4"/>
    </row>
    <row r="231" spans="1:12" x14ac:dyDescent="0.25">
      <c r="A231" s="17">
        <v>28</v>
      </c>
      <c r="B231" s="107" t="s">
        <v>512</v>
      </c>
      <c r="C231" s="18" t="s">
        <v>513</v>
      </c>
      <c r="D231" s="338">
        <f>SUM(BEVÉTELEK!G100)</f>
        <v>0</v>
      </c>
      <c r="E231" s="403">
        <f t="shared" si="23"/>
        <v>0</v>
      </c>
      <c r="F231" s="403">
        <f t="shared" si="23"/>
        <v>0</v>
      </c>
      <c r="G231" s="403">
        <f t="shared" si="23"/>
        <v>0</v>
      </c>
      <c r="H231" s="118"/>
      <c r="I231" s="4"/>
      <c r="J231" s="4"/>
      <c r="K231" s="4"/>
      <c r="L231" s="4"/>
    </row>
    <row r="232" spans="1:12" x14ac:dyDescent="0.25">
      <c r="A232" s="17">
        <v>29</v>
      </c>
      <c r="B232" s="107" t="s">
        <v>514</v>
      </c>
      <c r="C232" s="18" t="s">
        <v>515</v>
      </c>
      <c r="D232" s="338">
        <f>SUM(BEVÉTELEK!G101)</f>
        <v>0</v>
      </c>
      <c r="E232" s="403">
        <f>PRODUCT(D232,1.008)</f>
        <v>0</v>
      </c>
      <c r="F232" s="403">
        <f>PRODUCT(E232,1.008)</f>
        <v>0</v>
      </c>
      <c r="G232" s="403">
        <f>PRODUCT(F232,1.008)</f>
        <v>0</v>
      </c>
      <c r="H232" s="118"/>
      <c r="I232" s="4"/>
      <c r="J232" s="4"/>
      <c r="K232" s="4"/>
      <c r="L232" s="4"/>
    </row>
    <row r="233" spans="1:12" x14ac:dyDescent="0.25">
      <c r="A233" s="22">
        <v>30</v>
      </c>
      <c r="B233" s="251" t="s">
        <v>516</v>
      </c>
      <c r="C233" s="68" t="s">
        <v>517</v>
      </c>
      <c r="D233" s="396">
        <f>SUM(D224+D230+D231+D232)</f>
        <v>240051453</v>
      </c>
      <c r="E233" s="405">
        <f>SUM(E224+E230+E231+E232)</f>
        <v>241971864.62400001</v>
      </c>
      <c r="F233" s="405">
        <f>SUM(F224+F230+F231+F232)</f>
        <v>243907639.54099202</v>
      </c>
      <c r="G233" s="405">
        <f>SUM(G224+G230+G231+G232)</f>
        <v>245858900.65731996</v>
      </c>
      <c r="H233" s="118"/>
      <c r="I233" s="4"/>
      <c r="J233" s="4"/>
      <c r="K233" s="4"/>
      <c r="L233" s="4"/>
    </row>
    <row r="234" spans="1:12" x14ac:dyDescent="0.25">
      <c r="A234" s="2">
        <v>31</v>
      </c>
      <c r="B234" s="442" t="s">
        <v>518</v>
      </c>
      <c r="C234" s="69"/>
      <c r="D234" s="397">
        <f>SUM(D233+D203)</f>
        <v>495248654</v>
      </c>
      <c r="E234" s="406">
        <f>SUM(E233+E203)</f>
        <v>499210643.23199999</v>
      </c>
      <c r="F234" s="406">
        <f>SUM(F233+F203)</f>
        <v>503204328.37785602</v>
      </c>
      <c r="G234" s="406">
        <f>SUM(G233+G203)</f>
        <v>507229963.00487888</v>
      </c>
      <c r="H234" s="118"/>
      <c r="I234" s="4"/>
      <c r="J234" s="4"/>
      <c r="K234" s="4"/>
      <c r="L234" s="4"/>
    </row>
    <row r="235" spans="1:12" x14ac:dyDescent="0.25">
      <c r="A235" s="4"/>
      <c r="B235" s="443"/>
      <c r="C235" s="4"/>
      <c r="D235" s="30">
        <f>SUM(D234-D133)</f>
        <v>0</v>
      </c>
      <c r="E235" s="409">
        <f>SUM(E234-E133)</f>
        <v>-5.9604644775390625E-8</v>
      </c>
      <c r="F235" s="409">
        <f>SUM(F234-F133)</f>
        <v>5.9604644775390625E-8</v>
      </c>
      <c r="G235" s="409">
        <f>SUM(G234-G133)</f>
        <v>0</v>
      </c>
      <c r="H235" s="4"/>
      <c r="I235" s="4"/>
      <c r="J235" s="4"/>
      <c r="K235" s="4"/>
      <c r="L235" s="4"/>
    </row>
    <row r="236" spans="1:12" x14ac:dyDescent="0.25">
      <c r="E236" s="410"/>
      <c r="F236" s="410"/>
      <c r="G236" s="410"/>
    </row>
    <row r="237" spans="1:12" x14ac:dyDescent="0.25">
      <c r="E237" s="410"/>
      <c r="F237" s="410"/>
      <c r="G237" s="410"/>
    </row>
    <row r="238" spans="1:12" x14ac:dyDescent="0.25">
      <c r="E238" s="410"/>
      <c r="F238" s="410"/>
      <c r="G238" s="410"/>
    </row>
  </sheetData>
  <mergeCells count="2">
    <mergeCell ref="A2:G2"/>
    <mergeCell ref="A4:G4"/>
  </mergeCells>
  <phoneticPr fontId="0" type="noConversion"/>
  <pageMargins left="0.25" right="0.25" top="0.75" bottom="0.75" header="0.3" footer="0.3"/>
  <pageSetup paperSize="9" scale="5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24</vt:i4>
      </vt:variant>
    </vt:vector>
  </HeadingPairs>
  <TitlesOfParts>
    <vt:vector size="49" baseType="lpstr">
      <vt:lpstr>BEVÉTELEK</vt:lpstr>
      <vt:lpstr>BEVÉTELEK ÖNK</vt:lpstr>
      <vt:lpstr>BEVÉTELEK TÁRSULÁS</vt:lpstr>
      <vt:lpstr>BEVÉTEL ÓVODA</vt:lpstr>
      <vt:lpstr>KIADÁSOK</vt:lpstr>
      <vt:lpstr>KIADÁSOK ÖNK</vt:lpstr>
      <vt:lpstr>KIADÁSOK TÁRSULÁS</vt:lpstr>
      <vt:lpstr>KIADÁSOK ÓVODA</vt:lpstr>
      <vt:lpstr>9_A Felhalmozási mérleg</vt:lpstr>
      <vt:lpstr>25.Működési mérleg</vt:lpstr>
      <vt:lpstr>LÉTSZÁM</vt:lpstr>
      <vt:lpstr>10. szociális kiadások</vt:lpstr>
      <vt:lpstr>ÁTADOTT ÁTVETT</vt:lpstr>
      <vt:lpstr>BERUH FELÚJ</vt:lpstr>
      <vt:lpstr>TARTALÉKOK</vt:lpstr>
      <vt:lpstr>STABILTÁSI  1</vt:lpstr>
      <vt:lpstr>STABILITÁSI 2</vt:lpstr>
      <vt:lpstr>HITEL</vt:lpstr>
      <vt:lpstr>EU PROJEKT</vt:lpstr>
      <vt:lpstr>INT FINANSZÍROZÁS</vt:lpstr>
      <vt:lpstr>HELYI ADÓ</vt:lpstr>
      <vt:lpstr>EI FELH ÜTEMTERV</vt:lpstr>
      <vt:lpstr>TÖBB ÉVES</vt:lpstr>
      <vt:lpstr>KÖZVETETT</vt:lpstr>
      <vt:lpstr>GÖRDÜLŐ</vt:lpstr>
      <vt:lpstr>'10. szociális kiadások'!Nyomtatási_terület</vt:lpstr>
      <vt:lpstr>'25.Működési mérleg'!Nyomtatási_terület</vt:lpstr>
      <vt:lpstr>'ÁTADOTT ÁTVETT'!Nyomtatási_terület</vt:lpstr>
      <vt:lpstr>'BERUH FELÚJ'!Nyomtatási_terület</vt:lpstr>
      <vt:lpstr>'BEVÉTEL ÓVODA'!Nyomtatási_terület</vt:lpstr>
      <vt:lpstr>BEVÉTELEK!Nyomtatási_terület</vt:lpstr>
      <vt:lpstr>'BEVÉTELEK ÖNK'!Nyomtatási_terület</vt:lpstr>
      <vt:lpstr>'BEVÉTELEK TÁRSULÁS'!Nyomtatási_terület</vt:lpstr>
      <vt:lpstr>'EI FELH ÜTEMTERV'!Nyomtatási_terület</vt:lpstr>
      <vt:lpstr>'EU PROJEKT'!Nyomtatási_terület</vt:lpstr>
      <vt:lpstr>GÖRDÜLŐ!Nyomtatási_terület</vt:lpstr>
      <vt:lpstr>'HELYI ADÓ'!Nyomtatási_terület</vt:lpstr>
      <vt:lpstr>HITEL!Nyomtatási_terület</vt:lpstr>
      <vt:lpstr>'INT FINANSZÍROZÁS'!Nyomtatási_terület</vt:lpstr>
      <vt:lpstr>KIADÁSOK!Nyomtatási_terület</vt:lpstr>
      <vt:lpstr>'KIADÁSOK ÓVODA'!Nyomtatási_terület</vt:lpstr>
      <vt:lpstr>'KIADÁSOK ÖNK'!Nyomtatási_terület</vt:lpstr>
      <vt:lpstr>'KIADÁSOK TÁRSULÁS'!Nyomtatási_terület</vt:lpstr>
      <vt:lpstr>KÖZVETETT!Nyomtatási_terület</vt:lpstr>
      <vt:lpstr>LÉTSZÁM!Nyomtatási_terület</vt:lpstr>
      <vt:lpstr>'STABILITÁSI 2'!Nyomtatási_terület</vt:lpstr>
      <vt:lpstr>'STABILTÁSI  1'!Nyomtatási_terület</vt:lpstr>
      <vt:lpstr>TARTALÉKOK!Nyomtatási_terület</vt:lpstr>
      <vt:lpstr>'TÖBB ÉVES'!Nyomtatási_terület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Márti</cp:lastModifiedBy>
  <cp:lastPrinted>2021-04-28T10:00:35Z</cp:lastPrinted>
  <dcterms:created xsi:type="dcterms:W3CDTF">2016-02-11T18:42:55Z</dcterms:created>
  <dcterms:modified xsi:type="dcterms:W3CDTF">2021-05-07T12:33:54Z</dcterms:modified>
</cp:coreProperties>
</file>