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acsserver\Company\Titkárság Ildikó\RENDELETEK\2021\"/>
    </mc:Choice>
  </mc:AlternateContent>
  <bookViews>
    <workbookView xWindow="-120" yWindow="-120" windowWidth="29040" windowHeight="15840" activeTab="5"/>
  </bookViews>
  <sheets>
    <sheet name="1.mell" sheetId="10" r:id="rId1"/>
    <sheet name="2.mell." sheetId="14" r:id="rId2"/>
    <sheet name="3-4.mell." sheetId="11" r:id="rId3"/>
    <sheet name="5.mell." sheetId="2" r:id="rId4"/>
    <sheet name="6.mell" sheetId="9" r:id="rId5"/>
    <sheet name="7.mell" sheetId="12" r:id="rId6"/>
  </sheets>
  <calcPr calcId="162913"/>
</workbook>
</file>

<file path=xl/calcChain.xml><?xml version="1.0" encoding="utf-8"?>
<calcChain xmlns="http://schemas.openxmlformats.org/spreadsheetml/2006/main">
  <c r="H30" i="2" l="1"/>
  <c r="I30" i="2" s="1"/>
  <c r="H31" i="2"/>
  <c r="I31" i="2" s="1"/>
  <c r="C27" i="2"/>
  <c r="C13" i="9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C10" i="2"/>
  <c r="F10" i="2"/>
  <c r="J19" i="2"/>
  <c r="D10" i="2"/>
  <c r="E10" i="2"/>
  <c r="G10" i="2"/>
  <c r="D27" i="2"/>
  <c r="E27" i="2"/>
  <c r="F27" i="2"/>
  <c r="G27" i="2"/>
  <c r="F19" i="2" l="1"/>
  <c r="H27" i="2"/>
  <c r="I27" i="2" s="1"/>
  <c r="H44" i="2" l="1"/>
  <c r="I44" i="2" s="1"/>
  <c r="C5" i="2" l="1"/>
  <c r="H9" i="14"/>
  <c r="F25" i="12" l="1"/>
  <c r="F13" i="12"/>
  <c r="F21" i="12" s="1"/>
  <c r="F26" i="12" s="1"/>
  <c r="C25" i="12"/>
  <c r="C18" i="12"/>
  <c r="C12" i="12"/>
  <c r="C9" i="12"/>
  <c r="F29" i="9"/>
  <c r="F18" i="9"/>
  <c r="F25" i="9" s="1"/>
  <c r="F30" i="9" s="1"/>
  <c r="C29" i="9"/>
  <c r="C25" i="9"/>
  <c r="C30" i="9" s="1"/>
  <c r="F31" i="9" l="1"/>
  <c r="C21" i="12"/>
  <c r="C26" i="12" s="1"/>
  <c r="C27" i="12" s="1"/>
  <c r="F28" i="10"/>
  <c r="F21" i="10"/>
  <c r="F14" i="10"/>
  <c r="C28" i="10"/>
  <c r="C20" i="10"/>
  <c r="C13" i="10"/>
  <c r="C22" i="10" s="1"/>
  <c r="C29" i="10" s="1"/>
  <c r="H6" i="2"/>
  <c r="I6" i="2" s="1"/>
  <c r="H8" i="2"/>
  <c r="I8" i="2" s="1"/>
  <c r="H9" i="2"/>
  <c r="I9" i="2" s="1"/>
  <c r="H20" i="2"/>
  <c r="I20" i="2" s="1"/>
  <c r="H22" i="2"/>
  <c r="I22" i="2" s="1"/>
  <c r="H23" i="2"/>
  <c r="I23" i="2" s="1"/>
  <c r="H25" i="2"/>
  <c r="I25" i="2" s="1"/>
  <c r="H26" i="2"/>
  <c r="I26" i="2" s="1"/>
  <c r="H28" i="2"/>
  <c r="I28" i="2" s="1"/>
  <c r="H29" i="2"/>
  <c r="I29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2" i="2"/>
  <c r="I42" i="2" s="1"/>
  <c r="H43" i="2"/>
  <c r="I43" i="2" s="1"/>
  <c r="H45" i="2"/>
  <c r="I45" i="2" s="1"/>
  <c r="H48" i="2"/>
  <c r="I48" i="2" s="1"/>
  <c r="H49" i="2"/>
  <c r="I49" i="2" s="1"/>
  <c r="H50" i="2"/>
  <c r="I50" i="2" s="1"/>
  <c r="H51" i="2"/>
  <c r="H52" i="2"/>
  <c r="I52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1" i="2"/>
  <c r="I61" i="2" s="1"/>
  <c r="G32" i="2"/>
  <c r="G5" i="2"/>
  <c r="F32" i="2"/>
  <c r="F5" i="2"/>
  <c r="E32" i="2"/>
  <c r="E7" i="2"/>
  <c r="E5" i="2" s="1"/>
  <c r="E21" i="2"/>
  <c r="E19" i="2" s="1"/>
  <c r="E24" i="2"/>
  <c r="D32" i="2"/>
  <c r="D7" i="2"/>
  <c r="D5" i="2" s="1"/>
  <c r="D21" i="2"/>
  <c r="D19" i="2" s="1"/>
  <c r="D24" i="2"/>
  <c r="C21" i="2"/>
  <c r="C24" i="2"/>
  <c r="C34" i="2"/>
  <c r="C32" i="2" s="1"/>
  <c r="H10" i="2"/>
  <c r="I10" i="2" s="1"/>
  <c r="C22" i="11"/>
  <c r="C20" i="11"/>
  <c r="D21" i="11"/>
  <c r="C21" i="11" s="1"/>
  <c r="C7" i="11"/>
  <c r="C8" i="11"/>
  <c r="C9" i="11"/>
  <c r="C10" i="11"/>
  <c r="C12" i="11"/>
  <c r="D11" i="11"/>
  <c r="D13" i="11" s="1"/>
  <c r="E11" i="11"/>
  <c r="E13" i="11" s="1"/>
  <c r="H11" i="11"/>
  <c r="H13" i="11" s="1"/>
  <c r="F11" i="11"/>
  <c r="F13" i="11" s="1"/>
  <c r="J24" i="14"/>
  <c r="H25" i="14"/>
  <c r="G24" i="14"/>
  <c r="F24" i="14"/>
  <c r="E24" i="14"/>
  <c r="D24" i="14"/>
  <c r="C24" i="14"/>
  <c r="H23" i="14"/>
  <c r="I23" i="14" s="1"/>
  <c r="H22" i="14"/>
  <c r="I22" i="14" s="1"/>
  <c r="H21" i="14"/>
  <c r="I21" i="14" s="1"/>
  <c r="H20" i="14"/>
  <c r="I20" i="14" s="1"/>
  <c r="H19" i="14"/>
  <c r="I19" i="14" s="1"/>
  <c r="H18" i="14"/>
  <c r="I18" i="14" s="1"/>
  <c r="H17" i="14"/>
  <c r="I17" i="14" s="1"/>
  <c r="H16" i="14"/>
  <c r="I16" i="14" s="1"/>
  <c r="H15" i="14"/>
  <c r="I15" i="14" s="1"/>
  <c r="H14" i="14"/>
  <c r="I14" i="14" s="1"/>
  <c r="H13" i="14"/>
  <c r="I13" i="14" s="1"/>
  <c r="H12" i="14"/>
  <c r="I12" i="14" s="1"/>
  <c r="H11" i="14"/>
  <c r="I11" i="14" s="1"/>
  <c r="H10" i="14"/>
  <c r="I10" i="14" s="1"/>
  <c r="I9" i="14"/>
  <c r="H24" i="2" l="1"/>
  <c r="I24" i="2" s="1"/>
  <c r="C19" i="2"/>
  <c r="H21" i="2"/>
  <c r="I21" i="2" s="1"/>
  <c r="H5" i="2"/>
  <c r="G60" i="2"/>
  <c r="G62" i="2" s="1"/>
  <c r="H32" i="2"/>
  <c r="I32" i="2" s="1"/>
  <c r="H34" i="2"/>
  <c r="I34" i="2" s="1"/>
  <c r="D60" i="2"/>
  <c r="D62" i="2" s="1"/>
  <c r="E60" i="2"/>
  <c r="F60" i="2"/>
  <c r="F62" i="2" s="1"/>
  <c r="H7" i="2"/>
  <c r="I7" i="2" s="1"/>
  <c r="C11" i="11"/>
  <c r="C13" i="11" s="1"/>
  <c r="D23" i="11"/>
  <c r="C23" i="11" s="1"/>
  <c r="F23" i="10"/>
  <c r="F29" i="10" s="1"/>
  <c r="H24" i="14"/>
  <c r="I24" i="14" s="1"/>
  <c r="E62" i="2" l="1"/>
  <c r="H19" i="2"/>
  <c r="C60" i="2"/>
  <c r="C62" i="2" s="1"/>
  <c r="H62" i="2" l="1"/>
  <c r="H60" i="2"/>
  <c r="I60" i="2" s="1"/>
  <c r="J51" i="2" l="1"/>
  <c r="I51" i="2" s="1"/>
  <c r="I19" i="2" l="1"/>
  <c r="J5" i="2"/>
  <c r="I5" i="2" s="1"/>
  <c r="J62" i="2" l="1"/>
  <c r="I62" i="2" s="1"/>
  <c r="K34" i="2" l="1"/>
  <c r="K29" i="2"/>
  <c r="K22" i="2"/>
  <c r="K20" i="2" l="1"/>
  <c r="K8" i="2"/>
  <c r="K6" i="2" s="1"/>
</calcChain>
</file>

<file path=xl/sharedStrings.xml><?xml version="1.0" encoding="utf-8"?>
<sst xmlns="http://schemas.openxmlformats.org/spreadsheetml/2006/main" count="457" uniqueCount="274">
  <si>
    <t>A</t>
  </si>
  <si>
    <t>C</t>
  </si>
  <si>
    <t>D</t>
  </si>
  <si>
    <t>E</t>
  </si>
  <si>
    <t>F</t>
  </si>
  <si>
    <t>G</t>
  </si>
  <si>
    <t>H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</si>
  <si>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</si>
  <si>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</si>
  <si>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</si>
  <si>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</si>
  <si>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</si>
  <si>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</si>
  <si>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</si>
  <si>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</si>
  <si>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</si>
  <si>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</si>
  <si>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</si>
  <si>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</si>
  <si>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</si>
  <si>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</si>
  <si>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</si>
  <si>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</si>
  <si>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</si>
  <si>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</si>
  <si>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</si>
  <si>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</si>
  <si>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</si>
  <si>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</si>
  <si>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25.</t>
  </si>
  <si>
    <t>26.</t>
  </si>
  <si>
    <t>7.</t>
  </si>
  <si>
    <t>Összesen:</t>
  </si>
  <si>
    <t>27.</t>
  </si>
  <si>
    <t>28.</t>
  </si>
  <si>
    <t>29.</t>
  </si>
  <si>
    <t>30.</t>
  </si>
  <si>
    <t>B</t>
  </si>
  <si>
    <t>Bevételi források/Intézmény neve</t>
  </si>
  <si>
    <t>Dologi kiadások</t>
  </si>
  <si>
    <t>Felújítás</t>
  </si>
  <si>
    <t>Beruházás</t>
  </si>
  <si>
    <t>Intézményi finanszírozások</t>
  </si>
  <si>
    <t>Közhatalmi bevételek</t>
  </si>
  <si>
    <t>Mindösszesen bevételek:</t>
  </si>
  <si>
    <t>Személyi juttatások</t>
  </si>
  <si>
    <t>Kiadások/Intézmény neve</t>
  </si>
  <si>
    <t>Ellátottak pénzbeli juttatása</t>
  </si>
  <si>
    <t>Egyéb működési célú kiadás</t>
  </si>
  <si>
    <t>Létszámok</t>
  </si>
  <si>
    <t>(Önkormányzati szinten)</t>
  </si>
  <si>
    <t>Sor-szám</t>
  </si>
  <si>
    <t>Bevétel</t>
  </si>
  <si>
    <t>Kiadás</t>
  </si>
  <si>
    <t>Felújítások</t>
  </si>
  <si>
    <t>Tartalékok</t>
  </si>
  <si>
    <t>Költségvetési bevételek összesen:</t>
  </si>
  <si>
    <t>Költségvetési kiadások összesen:</t>
  </si>
  <si>
    <t>Egyéb működési célú kiadások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</si>
  <si>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</si>
  <si>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</si>
  <si>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</si>
  <si>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</si>
  <si>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</si>
  <si>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</si>
  <si>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</si>
  <si>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</si>
  <si>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</si>
  <si>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</si>
  <si>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</si>
  <si>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</si>
  <si>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</si>
  <si>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Költségvetési egyenleg ( hiány):</t>
  </si>
  <si>
    <t>Költségvetési egyenleg ( többlet):</t>
  </si>
  <si>
    <t>Működési kiadások</t>
  </si>
  <si>
    <t>Felhalmozási kiadások</t>
  </si>
  <si>
    <t>Egyéb felhalmozási célú kiadások</t>
  </si>
  <si>
    <t>Mindösszesen kiadások:</t>
  </si>
  <si>
    <t>Működési bevételek</t>
  </si>
  <si>
    <t>Közhatalmi bevételek:</t>
  </si>
  <si>
    <t>Magánszemélyek jövedelemadói</t>
  </si>
  <si>
    <t>Vagyoni tipusú adók</t>
  </si>
  <si>
    <t>Értékesítési és forgalmi adók</t>
  </si>
  <si>
    <t>Gépjárműadók</t>
  </si>
  <si>
    <t xml:space="preserve">Egyéb közhatalmi bevételek </t>
  </si>
  <si>
    <t>Ellátási díjak</t>
  </si>
  <si>
    <t>Kiszámlázott ÁFA</t>
  </si>
  <si>
    <t>Működési célú átvett pénzeszközök</t>
  </si>
  <si>
    <t>Felhalmozási bevételek</t>
  </si>
  <si>
    <t>Felhalmozási c. támogatások ÁH belülről</t>
  </si>
  <si>
    <t>ebből: Ingatlanok értékesítése</t>
  </si>
  <si>
    <t>Felhalmozási célú étvett pénzeszközök</t>
  </si>
  <si>
    <t>ebből: felh.c.visszatérítendő támog.,kölcsönök visszatérüése ÁH kívűlről</t>
  </si>
  <si>
    <t>Finanszírozási bevételek</t>
  </si>
  <si>
    <t>Működési célú</t>
  </si>
  <si>
    <t>Felhalmozási célú</t>
  </si>
  <si>
    <t>Maradvány igénybevétele</t>
  </si>
  <si>
    <t>J</t>
  </si>
  <si>
    <t>Bevételek</t>
  </si>
  <si>
    <t>Kiadások</t>
  </si>
  <si>
    <t>Működési célú kiadások</t>
  </si>
  <si>
    <t>Működési célú támogatások ÁH belülről</t>
  </si>
  <si>
    <t>Ellátottak pénzbeli juttatásai</t>
  </si>
  <si>
    <t>Felhalmozási célú bevételek</t>
  </si>
  <si>
    <t>Felhalmozási célú kiadások</t>
  </si>
  <si>
    <t>Beruházások</t>
  </si>
  <si>
    <t>Felhalmozási célú bevételek összesen:</t>
  </si>
  <si>
    <t>Felhalmozási célú kiadások összesen:</t>
  </si>
  <si>
    <t xml:space="preserve">Hitel-, kölcsöntörlesztés államháztartáson kívülre </t>
  </si>
  <si>
    <t>Központi, irányító szervi támogatás</t>
  </si>
  <si>
    <t xml:space="preserve">Hitel-, kölcsönfelvétel államháztartáson kívülről </t>
  </si>
  <si>
    <t xml:space="preserve">Maradvány igénybevétele </t>
  </si>
  <si>
    <t xml:space="preserve">KIADÁSOK ÖSSZESEN </t>
  </si>
  <si>
    <t xml:space="preserve">Ellátottak pénzbeli juttatásai </t>
  </si>
  <si>
    <t>Elvonások és befizetések</t>
  </si>
  <si>
    <t>Egyéb működési célú támogatások államháztartáson kívülre</t>
  </si>
  <si>
    <t xml:space="preserve">Személyi juttatások </t>
  </si>
  <si>
    <t>Szolgáltatások ellenértéke</t>
  </si>
  <si>
    <t>Közvetített szolgáltatások ellenértéke</t>
  </si>
  <si>
    <t>Tulajdonosi bevételek</t>
  </si>
  <si>
    <t>Kiszámlázott általános forgalmi adó</t>
  </si>
  <si>
    <t>Egyéb működési bevételek</t>
  </si>
  <si>
    <t xml:space="preserve">Közhatalmi bevételek </t>
  </si>
  <si>
    <t>Finanszírozási célú bevételek</t>
  </si>
  <si>
    <t xml:space="preserve">BEVÉTELEK. ÖSSZESEN </t>
  </si>
  <si>
    <t xml:space="preserve">Finanszírozási célú kiadások </t>
  </si>
  <si>
    <t xml:space="preserve">                                                                       II.Az Önkormányzat és intézményeinek kiadásai (e Ft)</t>
  </si>
  <si>
    <t>ebből:általános tartalék</t>
  </si>
  <si>
    <t>céltartalék</t>
  </si>
  <si>
    <t>Működési cél támogatások ÁH belülről:</t>
  </si>
  <si>
    <t>Magánszemélyek kommunális adója</t>
  </si>
  <si>
    <t>Helyi önk.műk.ált.támogatása</t>
  </si>
  <si>
    <t>Telep.önk.egyes köznev.fel.támogatása</t>
  </si>
  <si>
    <t>Telep.önk.szoc.gyermekjóléti fel.támogatása</t>
  </si>
  <si>
    <t>Telep.önk.kultúrális fel.támogatása</t>
  </si>
  <si>
    <t>Munkaadókat terhelő járulékok és szociális hozzájárulási  adó</t>
  </si>
  <si>
    <t>Munkaadókat terhelő jár. és szociális hozzájárulási  adó</t>
  </si>
  <si>
    <t xml:space="preserve">Működési célú bevételek összesen:  </t>
  </si>
  <si>
    <t>Működési célú kiadásokösszesen:</t>
  </si>
  <si>
    <t>Felhalmozási célú támogatások ÁH belülről</t>
  </si>
  <si>
    <t>Felhalmozási célú átvett pénzeszközök</t>
  </si>
  <si>
    <t>Egyéb felhalmozási célú kiadások:</t>
  </si>
  <si>
    <t>Felhalmozási célú tartalék</t>
  </si>
  <si>
    <t>Költségvetési bevételek öszesen:</t>
  </si>
  <si>
    <t>Finanszírozási bevételek:</t>
  </si>
  <si>
    <t>Költségvetési kiadások öszesen:</t>
  </si>
  <si>
    <t>Hosszú lejáratú hitelek, kölcsönök felvétele pü. vállalk.tól</t>
  </si>
  <si>
    <t>Rövid lejáratú hitelek, kölcsönök felvétele pü. vállalk.tól</t>
  </si>
  <si>
    <t>Finanszírozási kiadások</t>
  </si>
  <si>
    <t>Finanszírozási bevételek összesen:</t>
  </si>
  <si>
    <t>Hosszú lejáratú hitelek, kölcsönök törlesztése pü vállalk.nak</t>
  </si>
  <si>
    <t>Finanszírozási kiadások összesen:</t>
  </si>
  <si>
    <t>hitelek, kölcs.törlesztése pü vállalk.nak</t>
  </si>
  <si>
    <t>Felhalmozási bevételek összesen:</t>
  </si>
  <si>
    <t>44.</t>
  </si>
  <si>
    <t>Működési célú támogatások államháztatáson belülről</t>
  </si>
  <si>
    <t>Előző év költségvetési maradvány igénybevétele</t>
  </si>
  <si>
    <t xml:space="preserve">B  </t>
  </si>
  <si>
    <t>Beruházási kiadások bruttó     (eFt)</t>
  </si>
  <si>
    <t>Beruházások összesen ÁFA nélkül:</t>
  </si>
  <si>
    <t>ÁFA</t>
  </si>
  <si>
    <t>Beruházások összesen :</t>
  </si>
  <si>
    <t>Felújítási kiadások        (eFt)</t>
  </si>
  <si>
    <t>Felújítási kiadások összesen ÁFA nélkül:</t>
  </si>
  <si>
    <t>Felújítási kiadások összesen:</t>
  </si>
  <si>
    <t xml:space="preserve">Felhalmozási célú támogatások államháztartáson belülről </t>
  </si>
  <si>
    <t xml:space="preserve">Felújítások </t>
  </si>
  <si>
    <t xml:space="preserve">Felhalmozási bevételek </t>
  </si>
  <si>
    <t>Immateriális javak értékesítése</t>
  </si>
  <si>
    <t>Ingatlanok értékesítése</t>
  </si>
  <si>
    <t>Egyéb felhalmozási célú támogatások államháztartáson belülre</t>
  </si>
  <si>
    <t>Egyéb tárgyi eszközök értékesítése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</si>
  <si>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</si>
  <si>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</si>
  <si>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</si>
  <si>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 xml:space="preserve">Felhalmozási célú átvett pénzeszközök </t>
  </si>
  <si>
    <t>Felhalmozási célú visszatérítendő támogatások, kölcsönök visszatérülése államháztartáson kívülről</t>
  </si>
  <si>
    <t>Egyéb felhalmozási célú átvett pénzeszközök</t>
  </si>
  <si>
    <t xml:space="preserve">Finanszírozási célú bevételek </t>
  </si>
  <si>
    <t>Finanszírozási célú kiadások</t>
  </si>
  <si>
    <t xml:space="preserve">BEVÉTELEK ÖSSZESEN </t>
  </si>
  <si>
    <t>Költségvetési egyenleg (hiány):</t>
  </si>
  <si>
    <t>Költségvetési egyenleg (többlet):</t>
  </si>
  <si>
    <t>45.</t>
  </si>
  <si>
    <t>46.</t>
  </si>
  <si>
    <t>47.</t>
  </si>
  <si>
    <t>Tartalék</t>
  </si>
  <si>
    <t>Önkormányzatok működési támogatása</t>
  </si>
  <si>
    <t>ebből:mezőőri támogatás</t>
  </si>
  <si>
    <t>Egyéb működési célú tám.ÁH belűlről</t>
  </si>
  <si>
    <t>ebből:Társadalom biztosítási támogatás</t>
  </si>
  <si>
    <t>ebből:Közfoglakoztatottak</t>
  </si>
  <si>
    <t xml:space="preserve">ebből:EFOP-1.2.11-16-2017-00020 Esély Otthon </t>
  </si>
  <si>
    <t>Működési célú Hitel-,kölcsönfelvétel ÁH kívülről</t>
  </si>
  <si>
    <t>Felhalmozási célú Hitel-,kölcsönfelvétel ÁH kívülről</t>
  </si>
  <si>
    <t>Egyéb tárgyi eszköz</t>
  </si>
  <si>
    <t>Ingatlanok beszerzése,létesítése</t>
  </si>
  <si>
    <t>Immateriális javak beszerzése</t>
  </si>
  <si>
    <t>Ingatlanok felújítása</t>
  </si>
  <si>
    <t>2020.</t>
  </si>
  <si>
    <t>I. 2020.évi Költségvetési mérleg közigazgatási tagolásban (e Ft)</t>
  </si>
  <si>
    <t>L</t>
  </si>
  <si>
    <t>N</t>
  </si>
  <si>
    <t>Önkormányzat 2020 módosított</t>
  </si>
  <si>
    <t>Ácsi Polgármesteri Hivatal 2020 módosított</t>
  </si>
  <si>
    <t>Ácsi Bóbita Óvoda 2020 módosított</t>
  </si>
  <si>
    <t>Ácsi Szociális Alapszolgáltatási Központ 2020 módosított</t>
  </si>
  <si>
    <t>Ácsi Bartók Béla Művelődési Ház, Könyvtár  és Sportcsarnok 2020 módosított</t>
  </si>
  <si>
    <t>Összesen  2020 módosított</t>
  </si>
  <si>
    <t>ÁH belüli megelőlegz.visszafizetése</t>
  </si>
  <si>
    <t>Összesenből kötelező feladat módosított</t>
  </si>
  <si>
    <t>Összesenből önként vállalt feladat módosított</t>
  </si>
  <si>
    <t>Összesenből államigazgatási feladat módosított</t>
  </si>
  <si>
    <t>Előirányzat összesen módosított</t>
  </si>
  <si>
    <t>Önkormányzat módosított</t>
  </si>
  <si>
    <t>Önkormányzat  módosított</t>
  </si>
  <si>
    <t>Ácsi Polgármesteri Hivatal  módosított</t>
  </si>
  <si>
    <t>Ácsi Bóbita Óvoda  módosított</t>
  </si>
  <si>
    <t>Ácsi Szociális Alapszolgáltatási Központ  módosított</t>
  </si>
  <si>
    <t>Ácsi Bartók Béla Művelődési Ház, Könyvtár  és Sportcsarnok  módosított</t>
  </si>
  <si>
    <t>Előirányzat összesen  módosított</t>
  </si>
  <si>
    <t>Informatikai eszközök</t>
  </si>
  <si>
    <t xml:space="preserve">III. Beruházási kiadások  </t>
  </si>
  <si>
    <t xml:space="preserve">IV. Felújítási kiadások  </t>
  </si>
  <si>
    <t>V.Az Önkormányzat és intézményeinek 2020. évi költségvetési bevételei (eFt)</t>
  </si>
  <si>
    <t>Ácsi Polgármesteri Hivatal módosított</t>
  </si>
  <si>
    <t>Ácsi Bóbita Óvoda   módosított</t>
  </si>
  <si>
    <t>Ácsi Szociális Alapszolgáltatási Központ módosított</t>
  </si>
  <si>
    <t>Ácsi Bartók Béla Művelődési Ház, Könyvtár  és Sportcsarnok módosított</t>
  </si>
  <si>
    <t>Összesen módosított</t>
  </si>
  <si>
    <t>Közvetített szolgáltatások</t>
  </si>
  <si>
    <t>48.</t>
  </si>
  <si>
    <t>49.</t>
  </si>
  <si>
    <t>50.</t>
  </si>
  <si>
    <t>51.</t>
  </si>
  <si>
    <t>2020.módosított előirányzat</t>
  </si>
  <si>
    <t>ÁH belüli megelőlegzés visszafizetése</t>
  </si>
  <si>
    <t>VI. Működési költségvetés (költségvetési  bevételek és kiadások mérlege)</t>
  </si>
  <si>
    <t>2020. évi módosított előirányzat</t>
  </si>
  <si>
    <t>Egyéb működési célú támogatások államháztartáson belülre</t>
  </si>
  <si>
    <t>ÁH belüli megelőlegzések visszafizetése</t>
  </si>
  <si>
    <t>VII.Felhalmozási költségvetés (költségvetési  bevételek és kiadások mérlege)</t>
  </si>
  <si>
    <t>Felhalmozási célú önkormányzati támogatások TOP</t>
  </si>
  <si>
    <t>Működési célú ktgvetési támog.és kieg.támog.</t>
  </si>
  <si>
    <t>52.</t>
  </si>
  <si>
    <t>53.</t>
  </si>
  <si>
    <t>Elszámolásból származó bevételek</t>
  </si>
  <si>
    <t>Egyéb pénzügyi műveletek bevételei</t>
  </si>
  <si>
    <t>54.</t>
  </si>
  <si>
    <t>Biztosító által fizetett kártérítés</t>
  </si>
  <si>
    <t>I</t>
  </si>
  <si>
    <t>K</t>
  </si>
  <si>
    <t>ebből: magánszemélyek kommunális adója</t>
  </si>
  <si>
    <t>ebből: építmény adó</t>
  </si>
  <si>
    <t>ebből: állandó jelleggel végzett iparűzési adó</t>
  </si>
  <si>
    <t>ebből:talajterhelési díj</t>
  </si>
  <si>
    <t>ebből:Igazgatási díjbevétel</t>
  </si>
  <si>
    <t>ebből: mezőőri járulék</t>
  </si>
  <si>
    <t>ebből: tárgyi eszköz bérbeadás bevétele</t>
  </si>
  <si>
    <t>55.</t>
  </si>
  <si>
    <t>Készletértékesítés ellenértéke</t>
  </si>
  <si>
    <t>ebből: Bursa</t>
  </si>
  <si>
    <t>ebből: Területalapú támogatás</t>
  </si>
  <si>
    <t>24.</t>
  </si>
  <si>
    <t>56.</t>
  </si>
  <si>
    <t>57.</t>
  </si>
  <si>
    <t>ebből: pótlék</t>
  </si>
  <si>
    <t>ebből:szabálysértési és környezetvéd.bírság</t>
  </si>
  <si>
    <t>58.</t>
  </si>
  <si>
    <t>Áfa visszatérítése</t>
  </si>
  <si>
    <t>Általános forgalmi adó visszatérítése</t>
  </si>
  <si>
    <t>1.melléklet a 5/2021. (III.03.)  önkormányzati rendelethez</t>
  </si>
  <si>
    <t>6.melléklet a  5/2021.(III.03.)  önkormányzati rendelethez</t>
  </si>
  <si>
    <t>7.melléklet a 5/2021.(III.03.)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</si>
</sst>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18">
    <xf numFmtId="0" fontId="0" fillId="0" borderId="0" xfId="0"/>
    <xf numFmtId="0" fontId="3" fillId="0" borderId="0" xfId="0" applyFont="1"/>
    <xf numFmtId="0" fontId="1" fillId="2" borderId="3" xfId="0" applyFont="1" applyFill="1" applyBorder="1"/>
    <xf numFmtId="0" fontId="6" fillId="0" borderId="3" xfId="0" applyFont="1" applyBorder="1" applyAlignment="1">
      <alignment horizontal="center" vertical="top" wrapText="1"/>
    </xf>
    <xf numFmtId="0" fontId="1" fillId="0" borderId="1" xfId="0" applyFont="1" applyBorder="1"/>
    <xf numFmtId="0" fontId="8" fillId="0" borderId="1" xfId="0" applyFont="1" applyBorder="1"/>
    <xf numFmtId="0" fontId="5" fillId="0" borderId="0" xfId="0" applyFont="1" applyBorder="1"/>
    <xf numFmtId="3" fontId="3" fillId="0" borderId="0" xfId="0" applyNumberFormat="1" applyFont="1" applyBorder="1"/>
    <xf numFmtId="0" fontId="4" fillId="0" borderId="0" xfId="0" applyFont="1" applyBorder="1"/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4" borderId="1" xfId="0" applyFont="1" applyFill="1" applyBorder="1"/>
    <xf numFmtId="3" fontId="7" fillId="4" borderId="1" xfId="0" applyNumberFormat="1" applyFont="1" applyFill="1" applyBorder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3" fontId="8" fillId="3" borderId="1" xfId="0" applyNumberFormat="1" applyFont="1" applyFill="1" applyBorder="1"/>
    <xf numFmtId="0" fontId="1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/>
    <xf numFmtId="0" fontId="8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1" fillId="2" borderId="0" xfId="0" applyFont="1" applyFill="1" applyBorder="1"/>
    <xf numFmtId="0" fontId="17" fillId="0" borderId="0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/>
    <xf numFmtId="0" fontId="18" fillId="4" borderId="1" xfId="0" applyFont="1" applyFill="1" applyBorder="1" applyAlignment="1">
      <alignment horizontal="center" vertical="top" wrapText="1"/>
    </xf>
    <xf numFmtId="3" fontId="19" fillId="4" borderId="1" xfId="0" applyNumberFormat="1" applyFont="1" applyFill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3" fillId="0" borderId="0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4" fillId="0" borderId="1" xfId="0" applyFont="1" applyBorder="1"/>
    <xf numFmtId="0" fontId="1" fillId="0" borderId="0" xfId="0" applyFont="1" applyFill="1"/>
    <xf numFmtId="0" fontId="4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4" fillId="0" borderId="5" xfId="0" applyFont="1" applyBorder="1"/>
    <xf numFmtId="0" fontId="1" fillId="0" borderId="5" xfId="0" applyFont="1" applyBorder="1"/>
    <xf numFmtId="3" fontId="1" fillId="0" borderId="0" xfId="0" applyNumberFormat="1" applyFont="1"/>
    <xf numFmtId="3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/>
    <xf numFmtId="0" fontId="8" fillId="4" borderId="1" xfId="0" applyFont="1" applyFill="1" applyBorder="1"/>
    <xf numFmtId="2" fontId="8" fillId="0" borderId="1" xfId="0" applyNumberFormat="1" applyFont="1" applyBorder="1"/>
    <xf numFmtId="0" fontId="14" fillId="0" borderId="4" xfId="0" applyFont="1" applyBorder="1"/>
    <xf numFmtId="0" fontId="1" fillId="0" borderId="1" xfId="0" applyFont="1" applyBorder="1"/>
    <xf numFmtId="0" fontId="8" fillId="0" borderId="1" xfId="0" applyFont="1" applyBorder="1"/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7" fillId="4" borderId="1" xfId="0" applyNumberFormat="1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3" fillId="0" borderId="1" xfId="0" applyFont="1" applyBorder="1"/>
    <xf numFmtId="0" fontId="1" fillId="3" borderId="1" xfId="0" applyFont="1" applyFill="1" applyBorder="1"/>
    <xf numFmtId="0" fontId="1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3" fontId="8" fillId="5" borderId="1" xfId="0" applyNumberFormat="1" applyFont="1" applyFill="1" applyBorder="1"/>
    <xf numFmtId="2" fontId="8" fillId="5" borderId="1" xfId="0" applyNumberFormat="1" applyFont="1" applyFill="1" applyBorder="1"/>
    <xf numFmtId="0" fontId="3" fillId="5" borderId="1" xfId="0" applyFont="1" applyFill="1" applyBorder="1"/>
    <xf numFmtId="0" fontId="4" fillId="0" borderId="0" xfId="0" applyFont="1" applyBorder="1" applyAlignment="1"/>
    <xf numFmtId="3" fontId="8" fillId="5" borderId="1" xfId="0" applyNumberFormat="1" applyFont="1" applyFill="1" applyBorder="1" applyAlignment="1">
      <alignment horizontal="center" wrapText="1"/>
    </xf>
    <xf numFmtId="0" fontId="1" fillId="5" borderId="0" xfId="0" applyFont="1" applyFill="1"/>
    <xf numFmtId="3" fontId="1" fillId="5" borderId="0" xfId="0" applyNumberFormat="1" applyFont="1" applyFill="1"/>
    <xf numFmtId="3" fontId="3" fillId="5" borderId="0" xfId="0" applyNumberFormat="1" applyFont="1" applyFill="1" applyBorder="1"/>
    <xf numFmtId="0" fontId="3" fillId="5" borderId="0" xfId="0" applyFont="1" applyFill="1" applyBorder="1"/>
    <xf numFmtId="3" fontId="3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3" fontId="1" fillId="0" borderId="1" xfId="0" applyNumberFormat="1" applyFont="1" applyFill="1" applyBorder="1"/>
    <xf numFmtId="3" fontId="8" fillId="0" borderId="1" xfId="0" applyNumberFormat="1" applyFont="1" applyFill="1" applyBorder="1"/>
    <xf numFmtId="0" fontId="6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/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3" fontId="4" fillId="0" borderId="5" xfId="0" applyNumberFormat="1" applyFont="1" applyFill="1" applyBorder="1"/>
    <xf numFmtId="3" fontId="3" fillId="0" borderId="5" xfId="0" applyNumberFormat="1" applyFont="1" applyFill="1" applyBorder="1"/>
    <xf numFmtId="0" fontId="3" fillId="0" borderId="1" xfId="0" applyFont="1" applyFill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Normal="100" workbookViewId="0">
      <selection activeCell="E33" sqref="E33"/>
    </sheetView>
  </sheetViews>
  <sheetFormatPr defaultRowHeight="12.75" x14ac:dyDescent="0.2"/>
  <cols>
    <col min="1" max="1" width="3.42578125" style="21" customWidth="1"/>
    <col min="2" max="2" width="49.85546875" style="21" customWidth="1"/>
    <col min="3" max="3" width="15.7109375" style="77" customWidth="1"/>
    <col min="4" max="4" width="9.140625" style="21"/>
    <col min="5" max="5" width="52.85546875" style="21" customWidth="1"/>
    <col min="6" max="6" width="15.28515625" style="21" customWidth="1"/>
    <col min="7" max="16384" width="9.140625" style="21"/>
  </cols>
  <sheetData>
    <row r="1" spans="1:6" ht="15" x14ac:dyDescent="0.2">
      <c r="E1" s="7"/>
    </row>
    <row r="2" spans="1:6" ht="15.75" x14ac:dyDescent="0.25">
      <c r="B2" s="22" t="s">
        <v>200</v>
      </c>
    </row>
    <row r="3" spans="1:6" ht="15.75" x14ac:dyDescent="0.25">
      <c r="B3" s="22"/>
      <c r="E3" s="7" t="s">
        <v>271</v>
      </c>
    </row>
    <row r="5" spans="1:6" x14ac:dyDescent="0.2">
      <c r="A5" s="72"/>
      <c r="B5" s="74" t="s">
        <v>0</v>
      </c>
      <c r="C5" s="74" t="s">
        <v>37</v>
      </c>
      <c r="D5" s="74"/>
      <c r="E5" s="74" t="s">
        <v>1</v>
      </c>
      <c r="F5" s="74" t="s">
        <v>2</v>
      </c>
    </row>
    <row r="6" spans="1:6" ht="31.5" customHeight="1" x14ac:dyDescent="0.25">
      <c r="A6" s="72"/>
      <c r="B6" s="78" t="s">
        <v>98</v>
      </c>
      <c r="C6" s="101" t="s">
        <v>235</v>
      </c>
      <c r="D6" s="82"/>
      <c r="E6" s="80" t="s">
        <v>99</v>
      </c>
      <c r="F6" s="101" t="s">
        <v>235</v>
      </c>
    </row>
    <row r="7" spans="1:6" ht="15.75" x14ac:dyDescent="0.25">
      <c r="A7" s="72" t="s">
        <v>7</v>
      </c>
      <c r="B7" s="81" t="s">
        <v>78</v>
      </c>
      <c r="C7" s="103"/>
      <c r="D7" s="82"/>
      <c r="E7" s="81" t="s">
        <v>100</v>
      </c>
      <c r="F7" s="103"/>
    </row>
    <row r="8" spans="1:6" ht="15.75" x14ac:dyDescent="0.25">
      <c r="A8" s="72" t="s">
        <v>8</v>
      </c>
      <c r="B8" s="83" t="s">
        <v>187</v>
      </c>
      <c r="C8" s="104">
        <v>619370150</v>
      </c>
      <c r="D8" s="82"/>
      <c r="E8" s="83" t="s">
        <v>45</v>
      </c>
      <c r="F8" s="104">
        <v>455238474</v>
      </c>
    </row>
    <row r="9" spans="1:6" ht="15.75" x14ac:dyDescent="0.25">
      <c r="A9" s="72" t="s">
        <v>9</v>
      </c>
      <c r="B9" s="83" t="s">
        <v>101</v>
      </c>
      <c r="C9" s="104">
        <v>95240837</v>
      </c>
      <c r="D9" s="82"/>
      <c r="E9" s="83" t="s">
        <v>136</v>
      </c>
      <c r="F9" s="104">
        <v>76700897</v>
      </c>
    </row>
    <row r="10" spans="1:6" ht="15.75" x14ac:dyDescent="0.25">
      <c r="A10" s="72" t="s">
        <v>10</v>
      </c>
      <c r="B10" s="83" t="s">
        <v>43</v>
      </c>
      <c r="C10" s="104">
        <v>538343105</v>
      </c>
      <c r="D10" s="82"/>
      <c r="E10" s="83" t="s">
        <v>39</v>
      </c>
      <c r="F10" s="104">
        <v>398585837</v>
      </c>
    </row>
    <row r="11" spans="1:6" ht="15.75" x14ac:dyDescent="0.25">
      <c r="A11" s="72" t="s">
        <v>11</v>
      </c>
      <c r="B11" s="83" t="s">
        <v>78</v>
      </c>
      <c r="C11" s="104">
        <v>95255252</v>
      </c>
      <c r="D11" s="82"/>
      <c r="E11" s="83" t="s">
        <v>102</v>
      </c>
      <c r="F11" s="104">
        <v>12100000</v>
      </c>
    </row>
    <row r="12" spans="1:6" ht="15.75" x14ac:dyDescent="0.25">
      <c r="A12" s="72" t="s">
        <v>12</v>
      </c>
      <c r="B12" s="83" t="s">
        <v>87</v>
      </c>
      <c r="C12" s="105">
        <v>5952400</v>
      </c>
      <c r="D12" s="82"/>
      <c r="E12" s="83" t="s">
        <v>58</v>
      </c>
      <c r="F12" s="104">
        <v>41271477</v>
      </c>
    </row>
    <row r="13" spans="1:6" ht="15.75" x14ac:dyDescent="0.25">
      <c r="A13" s="72" t="s">
        <v>31</v>
      </c>
      <c r="B13" s="81" t="s">
        <v>137</v>
      </c>
      <c r="C13" s="105">
        <f>SUM(C8:C12)</f>
        <v>1354161744</v>
      </c>
      <c r="D13" s="82"/>
      <c r="E13" s="83" t="s">
        <v>55</v>
      </c>
      <c r="F13" s="104">
        <v>404020253</v>
      </c>
    </row>
    <row r="14" spans="1:6" ht="15.75" x14ac:dyDescent="0.25">
      <c r="A14" s="72" t="s">
        <v>13</v>
      </c>
      <c r="B14" s="83"/>
      <c r="C14" s="103"/>
      <c r="D14" s="82"/>
      <c r="E14" s="81" t="s">
        <v>138</v>
      </c>
      <c r="F14" s="105">
        <f>SUM(F8:F13)</f>
        <v>1387916938</v>
      </c>
    </row>
    <row r="15" spans="1:6" ht="15.75" x14ac:dyDescent="0.25">
      <c r="A15" s="72" t="s">
        <v>14</v>
      </c>
      <c r="B15" s="81" t="s">
        <v>103</v>
      </c>
      <c r="C15" s="103"/>
      <c r="D15" s="82"/>
      <c r="E15" s="77"/>
      <c r="F15" s="103"/>
    </row>
    <row r="16" spans="1:6" ht="15.75" x14ac:dyDescent="0.25">
      <c r="A16" s="72" t="s">
        <v>15</v>
      </c>
      <c r="B16" s="83" t="s">
        <v>139</v>
      </c>
      <c r="C16" s="104">
        <v>38893423</v>
      </c>
      <c r="D16" s="82"/>
      <c r="E16" s="81" t="s">
        <v>104</v>
      </c>
      <c r="F16" s="103"/>
    </row>
    <row r="17" spans="1:6" ht="15.75" x14ac:dyDescent="0.25">
      <c r="A17" s="72" t="s">
        <v>16</v>
      </c>
      <c r="B17" s="83" t="s">
        <v>88</v>
      </c>
      <c r="C17" s="104">
        <v>4273810</v>
      </c>
      <c r="D17" s="82"/>
      <c r="E17" s="83" t="s">
        <v>105</v>
      </c>
      <c r="F17" s="104">
        <v>19944212</v>
      </c>
    </row>
    <row r="18" spans="1:6" ht="15.75" x14ac:dyDescent="0.25">
      <c r="A18" s="72" t="s">
        <v>17</v>
      </c>
      <c r="B18" s="83" t="s">
        <v>140</v>
      </c>
      <c r="C18" s="104">
        <v>0</v>
      </c>
      <c r="D18" s="82"/>
      <c r="E18" s="83" t="s">
        <v>54</v>
      </c>
      <c r="F18" s="104">
        <v>46454304</v>
      </c>
    </row>
    <row r="19" spans="1:6" ht="15.75" x14ac:dyDescent="0.25">
      <c r="A19" s="72" t="s">
        <v>18</v>
      </c>
      <c r="B19" s="73" t="s">
        <v>130</v>
      </c>
      <c r="C19" s="104">
        <v>36763625</v>
      </c>
      <c r="D19" s="82"/>
      <c r="E19" s="71" t="s">
        <v>141</v>
      </c>
      <c r="F19" s="104">
        <v>7000000</v>
      </c>
    </row>
    <row r="20" spans="1:6" ht="15.75" x14ac:dyDescent="0.25">
      <c r="A20" s="72" t="s">
        <v>19</v>
      </c>
      <c r="B20" s="81" t="s">
        <v>106</v>
      </c>
      <c r="C20" s="105">
        <f>SUM(C15:C19)</f>
        <v>79930858</v>
      </c>
      <c r="D20" s="82"/>
      <c r="E20" s="83" t="s">
        <v>142</v>
      </c>
      <c r="F20" s="104">
        <v>0</v>
      </c>
    </row>
    <row r="21" spans="1:6" ht="15.75" x14ac:dyDescent="0.25">
      <c r="A21" s="72" t="s">
        <v>20</v>
      </c>
      <c r="B21" s="77"/>
      <c r="C21" s="105"/>
      <c r="D21" s="82"/>
      <c r="E21" s="81" t="s">
        <v>107</v>
      </c>
      <c r="F21" s="105">
        <f>SUM(F17:F20)</f>
        <v>73398516</v>
      </c>
    </row>
    <row r="22" spans="1:6" ht="15.75" x14ac:dyDescent="0.25">
      <c r="A22" s="72" t="s">
        <v>21</v>
      </c>
      <c r="B22" s="81" t="s">
        <v>143</v>
      </c>
      <c r="C22" s="105">
        <f>SUM(C13,C20,)</f>
        <v>1434092602</v>
      </c>
      <c r="D22" s="82"/>
      <c r="E22" s="77"/>
      <c r="F22" s="103"/>
    </row>
    <row r="23" spans="1:6" ht="15.75" x14ac:dyDescent="0.25">
      <c r="A23" s="72" t="s">
        <v>22</v>
      </c>
      <c r="B23" s="72"/>
      <c r="C23" s="105"/>
      <c r="D23" s="82"/>
      <c r="E23" s="81" t="s">
        <v>145</v>
      </c>
      <c r="F23" s="105">
        <f>SUM(F21,F14,)</f>
        <v>1461315454</v>
      </c>
    </row>
    <row r="24" spans="1:6" ht="12.75" customHeight="1" x14ac:dyDescent="0.25">
      <c r="A24" s="72" t="s">
        <v>23</v>
      </c>
      <c r="B24" s="81" t="s">
        <v>144</v>
      </c>
      <c r="C24" s="104"/>
      <c r="D24" s="82"/>
      <c r="E24" s="83"/>
      <c r="F24" s="103"/>
    </row>
    <row r="25" spans="1:6" ht="15.75" x14ac:dyDescent="0.25">
      <c r="A25" s="72" t="s">
        <v>24</v>
      </c>
      <c r="B25" s="71" t="s">
        <v>146</v>
      </c>
      <c r="C25" s="104">
        <v>0</v>
      </c>
      <c r="D25" s="82"/>
      <c r="E25" s="81" t="s">
        <v>148</v>
      </c>
      <c r="F25" s="103"/>
    </row>
    <row r="26" spans="1:6" ht="15.75" x14ac:dyDescent="0.25">
      <c r="A26" s="72" t="s">
        <v>25</v>
      </c>
      <c r="B26" s="71" t="s">
        <v>147</v>
      </c>
      <c r="C26" s="104">
        <v>0</v>
      </c>
      <c r="D26" s="82"/>
      <c r="E26" s="71" t="s">
        <v>150</v>
      </c>
      <c r="F26" s="104">
        <v>18666725</v>
      </c>
    </row>
    <row r="27" spans="1:6" ht="15.75" x14ac:dyDescent="0.25">
      <c r="A27" s="72" t="s">
        <v>26</v>
      </c>
      <c r="B27" s="83" t="s">
        <v>156</v>
      </c>
      <c r="C27" s="104">
        <v>58526610</v>
      </c>
      <c r="D27" s="82"/>
      <c r="E27" s="71" t="s">
        <v>236</v>
      </c>
      <c r="F27" s="104">
        <v>12637033</v>
      </c>
    </row>
    <row r="28" spans="1:6" ht="15.75" x14ac:dyDescent="0.25">
      <c r="A28" s="72" t="s">
        <v>27</v>
      </c>
      <c r="B28" s="81" t="s">
        <v>149</v>
      </c>
      <c r="C28" s="105">
        <f>SUM(C25:C27)</f>
        <v>58526610</v>
      </c>
      <c r="D28" s="82"/>
      <c r="E28" s="81" t="s">
        <v>151</v>
      </c>
      <c r="F28" s="105">
        <f>SUM(F26:F27)</f>
        <v>31303758</v>
      </c>
    </row>
    <row r="29" spans="1:6" ht="15.75" x14ac:dyDescent="0.25">
      <c r="A29" s="72" t="s">
        <v>28</v>
      </c>
      <c r="B29" s="81" t="s">
        <v>44</v>
      </c>
      <c r="C29" s="105">
        <f>SUM(,C22,C28,)</f>
        <v>1492619212</v>
      </c>
      <c r="D29" s="82"/>
      <c r="E29" s="81" t="s">
        <v>77</v>
      </c>
      <c r="F29" s="105">
        <f>SUM(F23,F28,)</f>
        <v>1492619212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81" firstPageNumber="3" orientation="landscape" useFirstPageNumber="1" r:id="rId1"/>
  <headerFooter alignWithMargins="0">
    <oddHeader>&amp;P. oldal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workbookViewId="0">
      <selection activeCell="I7" sqref="I7"/>
    </sheetView>
  </sheetViews>
  <sheetFormatPr defaultRowHeight="15" x14ac:dyDescent="0.2"/>
  <cols>
    <col min="1" max="1" width="4.7109375" style="1" customWidth="1"/>
    <col min="2" max="2" width="34.140625" style="1" customWidth="1"/>
    <col min="3" max="3" width="13.140625" style="1" customWidth="1"/>
    <col min="4" max="4" width="12" style="1" customWidth="1"/>
    <col min="5" max="5" width="12.42578125" style="1" customWidth="1"/>
    <col min="6" max="6" width="14.42578125" style="1" customWidth="1"/>
    <col min="7" max="7" width="16" style="1" customWidth="1"/>
    <col min="8" max="8" width="13.7109375" style="1" customWidth="1"/>
    <col min="9" max="9" width="13.42578125" style="1" bestFit="1" customWidth="1"/>
    <col min="10" max="10" width="13.7109375" style="1" customWidth="1"/>
    <col min="11" max="11" width="14" style="1" customWidth="1"/>
    <col min="12" max="16384" width="9.140625" style="1"/>
  </cols>
  <sheetData>
    <row r="1" spans="1:11" ht="15.75" x14ac:dyDescent="0.25">
      <c r="A1" s="94" t="s">
        <v>126</v>
      </c>
      <c r="B1" s="94"/>
      <c r="C1" s="94"/>
      <c r="D1" s="94"/>
      <c r="E1" s="94"/>
      <c r="F1" s="6"/>
    </row>
    <row r="2" spans="1:11" ht="15.75" x14ac:dyDescent="0.25">
      <c r="A2" s="6"/>
      <c r="B2" s="6"/>
      <c r="C2" s="6"/>
      <c r="D2" s="8" t="s">
        <v>199</v>
      </c>
      <c r="E2" s="6"/>
      <c r="F2" s="6"/>
    </row>
    <row r="3" spans="1:11" x14ac:dyDescent="0.2">
      <c r="A3" s="6"/>
      <c r="B3" s="6"/>
      <c r="C3" s="6"/>
      <c r="D3" s="6"/>
      <c r="E3" s="6"/>
      <c r="F3" s="6"/>
    </row>
    <row r="4" spans="1:11" x14ac:dyDescent="0.2">
      <c r="A4" s="6"/>
      <c r="B4" s="6"/>
      <c r="C4" s="6"/>
      <c r="D4" s="6"/>
      <c r="E4" s="6"/>
      <c r="F4" s="6"/>
    </row>
    <row r="6" spans="1:11" x14ac:dyDescent="0.2">
      <c r="A6" s="11" t="s">
        <v>0</v>
      </c>
      <c r="B6" s="11" t="s">
        <v>37</v>
      </c>
      <c r="C6" s="102" t="s">
        <v>1</v>
      </c>
      <c r="D6" s="102" t="s">
        <v>2</v>
      </c>
      <c r="E6" s="102" t="s">
        <v>3</v>
      </c>
      <c r="F6" s="102" t="s">
        <v>4</v>
      </c>
      <c r="G6" s="102" t="s">
        <v>5</v>
      </c>
      <c r="H6" s="11" t="s">
        <v>6</v>
      </c>
      <c r="I6" s="11" t="s">
        <v>250</v>
      </c>
      <c r="J6" s="11" t="s">
        <v>97</v>
      </c>
      <c r="K6" s="11" t="s">
        <v>251</v>
      </c>
    </row>
    <row r="7" spans="1:11" ht="63.75" x14ac:dyDescent="0.2">
      <c r="A7" s="2"/>
      <c r="B7" s="3" t="s">
        <v>46</v>
      </c>
      <c r="C7" s="106" t="s">
        <v>203</v>
      </c>
      <c r="D7" s="106" t="s">
        <v>204</v>
      </c>
      <c r="E7" s="106" t="s">
        <v>205</v>
      </c>
      <c r="F7" s="106" t="s">
        <v>206</v>
      </c>
      <c r="G7" s="106" t="s">
        <v>207</v>
      </c>
      <c r="H7" s="90" t="s">
        <v>208</v>
      </c>
      <c r="I7" s="89" t="s">
        <v>210</v>
      </c>
      <c r="J7" s="89" t="s">
        <v>211</v>
      </c>
      <c r="K7" s="89" t="s">
        <v>212</v>
      </c>
    </row>
    <row r="8" spans="1:11" x14ac:dyDescent="0.2">
      <c r="A8" s="72"/>
      <c r="B8" s="12" t="s">
        <v>74</v>
      </c>
      <c r="C8" s="103"/>
      <c r="D8" s="103"/>
      <c r="E8" s="103"/>
      <c r="F8" s="103"/>
      <c r="G8" s="103"/>
      <c r="H8" s="93"/>
      <c r="I8" s="13"/>
      <c r="J8" s="13"/>
      <c r="K8" s="13"/>
    </row>
    <row r="9" spans="1:11" x14ac:dyDescent="0.2">
      <c r="A9" s="72" t="s">
        <v>7</v>
      </c>
      <c r="B9" s="73" t="s">
        <v>45</v>
      </c>
      <c r="C9" s="105">
        <v>98284741</v>
      </c>
      <c r="D9" s="105">
        <v>116137284</v>
      </c>
      <c r="E9" s="105">
        <v>129045097</v>
      </c>
      <c r="F9" s="105">
        <v>78991589</v>
      </c>
      <c r="G9" s="105">
        <v>32779763</v>
      </c>
      <c r="H9" s="91">
        <f t="shared" ref="H9:H25" si="0">SUM(C9,D9,E9,F9,G9,)</f>
        <v>455238474</v>
      </c>
      <c r="I9" s="76">
        <f>H9-J9</f>
        <v>450799474</v>
      </c>
      <c r="J9" s="76">
        <v>4439000</v>
      </c>
      <c r="K9" s="76">
        <v>0</v>
      </c>
    </row>
    <row r="10" spans="1:11" ht="25.5" x14ac:dyDescent="0.2">
      <c r="A10" s="72" t="s">
        <v>8</v>
      </c>
      <c r="B10" s="27" t="s">
        <v>135</v>
      </c>
      <c r="C10" s="105">
        <v>14201439</v>
      </c>
      <c r="D10" s="105">
        <v>19932176</v>
      </c>
      <c r="E10" s="105">
        <v>23800165</v>
      </c>
      <c r="F10" s="105">
        <v>13676500</v>
      </c>
      <c r="G10" s="105">
        <v>5090617</v>
      </c>
      <c r="H10" s="91">
        <f t="shared" si="0"/>
        <v>76700897</v>
      </c>
      <c r="I10" s="76">
        <f t="shared" ref="I10:I24" si="1">H10-J10</f>
        <v>75923897</v>
      </c>
      <c r="J10" s="76">
        <v>777000</v>
      </c>
      <c r="K10" s="76">
        <v>0</v>
      </c>
    </row>
    <row r="11" spans="1:11" x14ac:dyDescent="0.2">
      <c r="A11" s="72" t="s">
        <v>9</v>
      </c>
      <c r="B11" s="73" t="s">
        <v>39</v>
      </c>
      <c r="C11" s="105">
        <v>256166330</v>
      </c>
      <c r="D11" s="105">
        <v>21003633</v>
      </c>
      <c r="E11" s="105">
        <v>59895621</v>
      </c>
      <c r="F11" s="105">
        <v>35367261</v>
      </c>
      <c r="G11" s="105">
        <v>26152992</v>
      </c>
      <c r="H11" s="91">
        <f t="shared" si="0"/>
        <v>398585837</v>
      </c>
      <c r="I11" s="76">
        <f t="shared" si="1"/>
        <v>388432837</v>
      </c>
      <c r="J11" s="76">
        <v>10153000</v>
      </c>
      <c r="K11" s="76">
        <v>0</v>
      </c>
    </row>
    <row r="12" spans="1:11" x14ac:dyDescent="0.2">
      <c r="A12" s="72" t="s">
        <v>10</v>
      </c>
      <c r="B12" s="73" t="s">
        <v>47</v>
      </c>
      <c r="C12" s="105">
        <v>12100000</v>
      </c>
      <c r="D12" s="105">
        <v>0</v>
      </c>
      <c r="E12" s="105">
        <v>0</v>
      </c>
      <c r="F12" s="105">
        <v>0</v>
      </c>
      <c r="G12" s="105">
        <v>0</v>
      </c>
      <c r="H12" s="91">
        <f t="shared" si="0"/>
        <v>12100000</v>
      </c>
      <c r="I12" s="76">
        <f t="shared" si="1"/>
        <v>12100000</v>
      </c>
      <c r="J12" s="76">
        <v>0</v>
      </c>
      <c r="K12" s="76">
        <v>0</v>
      </c>
    </row>
    <row r="13" spans="1:11" x14ac:dyDescent="0.2">
      <c r="A13" s="72" t="s">
        <v>11</v>
      </c>
      <c r="B13" s="73" t="s">
        <v>48</v>
      </c>
      <c r="C13" s="105">
        <v>444291730</v>
      </c>
      <c r="D13" s="105">
        <v>1000000</v>
      </c>
      <c r="E13" s="105">
        <v>0</v>
      </c>
      <c r="F13" s="105">
        <v>0</v>
      </c>
      <c r="G13" s="105">
        <v>0</v>
      </c>
      <c r="H13" s="91">
        <f t="shared" si="0"/>
        <v>445291730</v>
      </c>
      <c r="I13" s="76">
        <f t="shared" si="1"/>
        <v>424291730</v>
      </c>
      <c r="J13" s="76">
        <v>21000000</v>
      </c>
      <c r="K13" s="76">
        <v>0</v>
      </c>
    </row>
    <row r="14" spans="1:11" x14ac:dyDescent="0.2">
      <c r="A14" s="72" t="s">
        <v>12</v>
      </c>
      <c r="B14" s="72" t="s">
        <v>127</v>
      </c>
      <c r="C14" s="104">
        <v>404020253</v>
      </c>
      <c r="D14" s="104">
        <v>0</v>
      </c>
      <c r="E14" s="104">
        <v>0</v>
      </c>
      <c r="F14" s="104">
        <v>0</v>
      </c>
      <c r="G14" s="104">
        <v>0</v>
      </c>
      <c r="H14" s="91">
        <f t="shared" si="0"/>
        <v>404020253</v>
      </c>
      <c r="I14" s="76">
        <f t="shared" si="1"/>
        <v>404020253</v>
      </c>
      <c r="J14" s="76">
        <v>0</v>
      </c>
      <c r="K14" s="76">
        <v>0</v>
      </c>
    </row>
    <row r="15" spans="1:11" x14ac:dyDescent="0.2">
      <c r="A15" s="72" t="s">
        <v>31</v>
      </c>
      <c r="B15" s="72" t="s">
        <v>128</v>
      </c>
      <c r="C15" s="104">
        <v>0</v>
      </c>
      <c r="D15" s="104">
        <v>0</v>
      </c>
      <c r="E15" s="104">
        <v>0</v>
      </c>
      <c r="F15" s="104">
        <v>0</v>
      </c>
      <c r="G15" s="104">
        <v>0</v>
      </c>
      <c r="H15" s="91">
        <f t="shared" si="0"/>
        <v>0</v>
      </c>
      <c r="I15" s="76">
        <f t="shared" si="1"/>
        <v>0</v>
      </c>
      <c r="J15" s="76">
        <v>0</v>
      </c>
      <c r="K15" s="76">
        <v>0</v>
      </c>
    </row>
    <row r="16" spans="1:11" x14ac:dyDescent="0.2">
      <c r="A16" s="72" t="s">
        <v>13</v>
      </c>
      <c r="B16" s="12" t="s">
        <v>75</v>
      </c>
      <c r="C16" s="105"/>
      <c r="D16" s="105"/>
      <c r="E16" s="105"/>
      <c r="F16" s="105"/>
      <c r="G16" s="105"/>
      <c r="H16" s="91">
        <f t="shared" si="0"/>
        <v>0</v>
      </c>
      <c r="I16" s="76">
        <f t="shared" si="1"/>
        <v>0</v>
      </c>
      <c r="J16" s="76"/>
      <c r="K16" s="76"/>
    </row>
    <row r="17" spans="1:11" x14ac:dyDescent="0.2">
      <c r="A17" s="72" t="s">
        <v>14</v>
      </c>
      <c r="B17" s="73" t="s">
        <v>40</v>
      </c>
      <c r="C17" s="105">
        <v>44954304</v>
      </c>
      <c r="D17" s="105">
        <v>0</v>
      </c>
      <c r="E17" s="105">
        <v>0</v>
      </c>
      <c r="F17" s="105">
        <v>1500000</v>
      </c>
      <c r="G17" s="105">
        <v>0</v>
      </c>
      <c r="H17" s="91">
        <f t="shared" si="0"/>
        <v>46454304</v>
      </c>
      <c r="I17" s="76">
        <f t="shared" si="1"/>
        <v>46454304</v>
      </c>
      <c r="J17" s="76">
        <v>0</v>
      </c>
      <c r="K17" s="76">
        <v>0</v>
      </c>
    </row>
    <row r="18" spans="1:11" x14ac:dyDescent="0.2">
      <c r="A18" s="72" t="s">
        <v>15</v>
      </c>
      <c r="B18" s="73" t="s">
        <v>41</v>
      </c>
      <c r="C18" s="105">
        <v>16847365</v>
      </c>
      <c r="D18" s="105">
        <v>2211847</v>
      </c>
      <c r="E18" s="105">
        <v>635000</v>
      </c>
      <c r="F18" s="105">
        <v>0</v>
      </c>
      <c r="G18" s="105">
        <v>250000</v>
      </c>
      <c r="H18" s="91">
        <f t="shared" si="0"/>
        <v>19944212</v>
      </c>
      <c r="I18" s="76">
        <f t="shared" si="1"/>
        <v>19708212</v>
      </c>
      <c r="J18" s="76">
        <v>236000</v>
      </c>
      <c r="K18" s="76">
        <v>0</v>
      </c>
    </row>
    <row r="19" spans="1:11" x14ac:dyDescent="0.2">
      <c r="A19" s="72" t="s">
        <v>16</v>
      </c>
      <c r="B19" s="73" t="s">
        <v>76</v>
      </c>
      <c r="C19" s="105">
        <v>7000000</v>
      </c>
      <c r="D19" s="105">
        <v>0</v>
      </c>
      <c r="E19" s="105">
        <v>0</v>
      </c>
      <c r="F19" s="105">
        <v>0</v>
      </c>
      <c r="G19" s="105">
        <v>0</v>
      </c>
      <c r="H19" s="91">
        <f t="shared" si="0"/>
        <v>7000000</v>
      </c>
      <c r="I19" s="76">
        <f t="shared" si="1"/>
        <v>0</v>
      </c>
      <c r="J19" s="76">
        <v>7000000</v>
      </c>
      <c r="K19" s="76">
        <v>0</v>
      </c>
    </row>
    <row r="20" spans="1:11" x14ac:dyDescent="0.2">
      <c r="A20" s="72" t="s">
        <v>17</v>
      </c>
      <c r="B20" s="72" t="s">
        <v>127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91">
        <f t="shared" si="0"/>
        <v>0</v>
      </c>
      <c r="I20" s="76">
        <f t="shared" si="1"/>
        <v>0</v>
      </c>
      <c r="J20" s="76">
        <v>0</v>
      </c>
      <c r="K20" s="76"/>
    </row>
    <row r="21" spans="1:11" x14ac:dyDescent="0.2">
      <c r="A21" s="72" t="s">
        <v>18</v>
      </c>
      <c r="B21" s="12" t="s">
        <v>148</v>
      </c>
      <c r="C21" s="105">
        <v>31303758</v>
      </c>
      <c r="D21" s="105">
        <v>0</v>
      </c>
      <c r="E21" s="105">
        <v>0</v>
      </c>
      <c r="F21" s="105">
        <v>0</v>
      </c>
      <c r="G21" s="105">
        <v>0</v>
      </c>
      <c r="H21" s="91">
        <f t="shared" si="0"/>
        <v>31303758</v>
      </c>
      <c r="I21" s="76">
        <f t="shared" si="1"/>
        <v>31303758</v>
      </c>
      <c r="J21" s="76">
        <v>0</v>
      </c>
      <c r="K21" s="76"/>
    </row>
    <row r="22" spans="1:11" x14ac:dyDescent="0.2">
      <c r="A22" s="72" t="s">
        <v>19</v>
      </c>
      <c r="B22" s="72" t="s">
        <v>152</v>
      </c>
      <c r="C22" s="104">
        <v>18666725</v>
      </c>
      <c r="D22" s="104">
        <v>0</v>
      </c>
      <c r="E22" s="104">
        <v>0</v>
      </c>
      <c r="F22" s="104">
        <v>0</v>
      </c>
      <c r="G22" s="104">
        <v>0</v>
      </c>
      <c r="H22" s="91">
        <f t="shared" si="0"/>
        <v>18666725</v>
      </c>
      <c r="I22" s="76">
        <f t="shared" si="1"/>
        <v>18666725</v>
      </c>
      <c r="J22" s="76">
        <v>0</v>
      </c>
      <c r="K22" s="76">
        <v>0</v>
      </c>
    </row>
    <row r="23" spans="1:11" x14ac:dyDescent="0.2">
      <c r="A23" s="72" t="s">
        <v>20</v>
      </c>
      <c r="B23" s="72" t="s">
        <v>209</v>
      </c>
      <c r="C23" s="104">
        <v>12637033</v>
      </c>
      <c r="D23" s="104">
        <v>0</v>
      </c>
      <c r="E23" s="104">
        <v>0</v>
      </c>
      <c r="F23" s="104">
        <v>0</v>
      </c>
      <c r="G23" s="104">
        <v>0</v>
      </c>
      <c r="H23" s="91">
        <f t="shared" si="0"/>
        <v>12637033</v>
      </c>
      <c r="I23" s="76">
        <f t="shared" si="1"/>
        <v>12637033</v>
      </c>
      <c r="J23" s="76">
        <v>0</v>
      </c>
      <c r="K23" s="76">
        <v>0</v>
      </c>
    </row>
    <row r="24" spans="1:11" x14ac:dyDescent="0.2">
      <c r="A24" s="72" t="s">
        <v>21</v>
      </c>
      <c r="B24" s="73" t="s">
        <v>77</v>
      </c>
      <c r="C24" s="105">
        <f>SUM(C9,C10,C11,C12,C13,C17,C18,C19,C21,)</f>
        <v>925149667</v>
      </c>
      <c r="D24" s="105">
        <f t="shared" ref="D24" si="2">SUM(D9,D10,D11,D12,D13,D17,D18,D19,D21,)</f>
        <v>160284940</v>
      </c>
      <c r="E24" s="105">
        <f t="shared" ref="E24:G24" si="3">SUM(E9,E10,E11,E12,E13,E17,E18,E19,E21,)</f>
        <v>213375883</v>
      </c>
      <c r="F24" s="105">
        <f t="shared" si="3"/>
        <v>129535350</v>
      </c>
      <c r="G24" s="105">
        <f t="shared" si="3"/>
        <v>64273372</v>
      </c>
      <c r="H24" s="91">
        <f t="shared" si="0"/>
        <v>1492619212</v>
      </c>
      <c r="I24" s="76">
        <f t="shared" si="1"/>
        <v>1449014212</v>
      </c>
      <c r="J24" s="76">
        <f>SUM(J9:J23)</f>
        <v>43605000</v>
      </c>
      <c r="K24" s="76">
        <v>0</v>
      </c>
    </row>
    <row r="25" spans="1:11" x14ac:dyDescent="0.2">
      <c r="A25" s="72" t="s">
        <v>22</v>
      </c>
      <c r="B25" s="73" t="s">
        <v>49</v>
      </c>
      <c r="C25" s="107">
        <v>30</v>
      </c>
      <c r="D25" s="107">
        <v>28</v>
      </c>
      <c r="E25" s="107">
        <v>40</v>
      </c>
      <c r="F25" s="107">
        <v>23</v>
      </c>
      <c r="G25" s="107">
        <v>8</v>
      </c>
      <c r="H25" s="92">
        <f t="shared" si="0"/>
        <v>129</v>
      </c>
      <c r="I25" s="70">
        <v>127</v>
      </c>
      <c r="J25" s="70">
        <v>2</v>
      </c>
      <c r="K25" s="52"/>
    </row>
  </sheetData>
  <pageMargins left="0.23622047244094491" right="0.23622047244094491" top="0.74803149606299213" bottom="0.74803149606299213" header="0.31496062992125984" footer="0.31496062992125984"/>
  <pageSetup paperSize="9" scale="60" firstPageNumber="4" orientation="landscape" useFirstPageNumber="1" r:id="rId1"/>
  <headerFooter>
    <oddHeader>&amp;P. oldal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zoomScaleNormal="100" workbookViewId="0">
      <selection activeCell="K5" sqref="K5"/>
    </sheetView>
  </sheetViews>
  <sheetFormatPr defaultRowHeight="12.75" x14ac:dyDescent="0.2"/>
  <cols>
    <col min="1" max="1" width="3.7109375" style="21" customWidth="1"/>
    <col min="2" max="2" width="66.28515625" style="21" customWidth="1"/>
    <col min="3" max="3" width="13.7109375" style="77" customWidth="1"/>
    <col min="4" max="4" width="13.42578125" style="77" customWidth="1"/>
    <col min="5" max="5" width="13.28515625" style="77" customWidth="1"/>
    <col min="6" max="6" width="11.5703125" style="77" customWidth="1"/>
    <col min="7" max="7" width="14.85546875" style="77" customWidth="1"/>
    <col min="8" max="8" width="14.7109375" style="21" bestFit="1" customWidth="1"/>
    <col min="9" max="16384" width="9.140625" style="21"/>
  </cols>
  <sheetData>
    <row r="1" spans="1:8" x14ac:dyDescent="0.2">
      <c r="B1" s="56"/>
      <c r="C1" s="56"/>
      <c r="D1" s="56"/>
      <c r="E1" s="56"/>
      <c r="F1" s="56"/>
      <c r="G1" s="56"/>
    </row>
    <row r="2" spans="1:8" s="23" customFormat="1" ht="15.75" x14ac:dyDescent="0.25">
      <c r="B2" s="8" t="s">
        <v>222</v>
      </c>
      <c r="C2" s="51"/>
      <c r="D2" s="7"/>
      <c r="F2" s="7"/>
      <c r="G2" s="7"/>
    </row>
    <row r="4" spans="1:8" ht="15" x14ac:dyDescent="0.2">
      <c r="A4" s="53" t="s">
        <v>0</v>
      </c>
      <c r="B4" s="53" t="s">
        <v>157</v>
      </c>
      <c r="C4" s="53" t="s">
        <v>2</v>
      </c>
      <c r="D4" s="53" t="s">
        <v>4</v>
      </c>
      <c r="E4" s="53" t="s">
        <v>6</v>
      </c>
      <c r="F4" s="53" t="s">
        <v>97</v>
      </c>
      <c r="G4" s="53" t="s">
        <v>201</v>
      </c>
      <c r="H4" s="53" t="s">
        <v>202</v>
      </c>
    </row>
    <row r="5" spans="1:8" ht="63.75" x14ac:dyDescent="0.2">
      <c r="A5" s="54"/>
      <c r="B5" s="1"/>
      <c r="C5" s="95" t="s">
        <v>213</v>
      </c>
      <c r="D5" s="90" t="s">
        <v>215</v>
      </c>
      <c r="E5" s="90" t="s">
        <v>216</v>
      </c>
      <c r="F5" s="90" t="s">
        <v>217</v>
      </c>
      <c r="G5" s="90" t="s">
        <v>218</v>
      </c>
      <c r="H5" s="90" t="s">
        <v>219</v>
      </c>
    </row>
    <row r="6" spans="1:8" ht="15.75" x14ac:dyDescent="0.25">
      <c r="A6" s="57"/>
      <c r="B6" s="55" t="s">
        <v>158</v>
      </c>
      <c r="C6" s="108"/>
      <c r="D6" s="108"/>
      <c r="E6" s="108"/>
      <c r="F6" s="108"/>
      <c r="G6" s="108"/>
      <c r="H6" s="103"/>
    </row>
    <row r="7" spans="1:8" s="77" customFormat="1" ht="15.75" x14ac:dyDescent="0.25">
      <c r="A7" s="58" t="s">
        <v>7</v>
      </c>
      <c r="B7" s="72" t="s">
        <v>221</v>
      </c>
      <c r="C7" s="108">
        <f>SUM(D7,E7,F7,G7,H7,)</f>
        <v>835323</v>
      </c>
      <c r="D7" s="109">
        <v>433772</v>
      </c>
      <c r="E7" s="109">
        <v>401551</v>
      </c>
      <c r="F7" s="109">
        <v>0</v>
      </c>
      <c r="G7" s="109">
        <v>0</v>
      </c>
      <c r="H7" s="112">
        <v>0</v>
      </c>
    </row>
    <row r="8" spans="1:8" ht="15.75" x14ac:dyDescent="0.25">
      <c r="A8" s="58" t="s">
        <v>8</v>
      </c>
      <c r="B8" s="4" t="s">
        <v>195</v>
      </c>
      <c r="C8" s="108">
        <f>SUM(D8,E8,F8,G8,H8,)</f>
        <v>8178006</v>
      </c>
      <c r="D8" s="109">
        <v>6140945</v>
      </c>
      <c r="E8" s="109">
        <v>1340061</v>
      </c>
      <c r="F8" s="109">
        <v>500000</v>
      </c>
      <c r="G8" s="109">
        <v>0</v>
      </c>
      <c r="H8" s="112">
        <v>197000</v>
      </c>
    </row>
    <row r="9" spans="1:8" ht="15.75" x14ac:dyDescent="0.25">
      <c r="A9" s="58" t="s">
        <v>9</v>
      </c>
      <c r="B9" s="4" t="s">
        <v>196</v>
      </c>
      <c r="C9" s="108">
        <f>SUM(D9,E9,F9,G9,H9,)</f>
        <v>7629076</v>
      </c>
      <c r="D9" s="109">
        <v>7629076</v>
      </c>
      <c r="E9" s="109">
        <v>0</v>
      </c>
      <c r="F9" s="109">
        <v>0</v>
      </c>
      <c r="G9" s="109">
        <v>0</v>
      </c>
      <c r="H9" s="112">
        <v>0</v>
      </c>
    </row>
    <row r="10" spans="1:8" ht="15.75" x14ac:dyDescent="0.25">
      <c r="A10" s="58" t="s">
        <v>10</v>
      </c>
      <c r="B10" s="4" t="s">
        <v>197</v>
      </c>
      <c r="C10" s="108">
        <f>SUM(D10,E10,F10,G10,H10,)</f>
        <v>200000</v>
      </c>
      <c r="D10" s="109">
        <v>200000</v>
      </c>
      <c r="E10" s="109">
        <v>0</v>
      </c>
      <c r="F10" s="109">
        <v>0</v>
      </c>
      <c r="G10" s="109">
        <v>0</v>
      </c>
      <c r="H10" s="112">
        <v>0</v>
      </c>
    </row>
    <row r="11" spans="1:8" ht="15.75" x14ac:dyDescent="0.25">
      <c r="A11" s="58" t="s">
        <v>11</v>
      </c>
      <c r="B11" s="59" t="s">
        <v>159</v>
      </c>
      <c r="C11" s="108">
        <f t="shared" ref="C11:E11" si="0">SUM(C7:C10)</f>
        <v>16842405</v>
      </c>
      <c r="D11" s="109">
        <f t="shared" si="0"/>
        <v>14403793</v>
      </c>
      <c r="E11" s="109">
        <f t="shared" si="0"/>
        <v>1741612</v>
      </c>
      <c r="F11" s="109">
        <f>SUM(F8:F10)</f>
        <v>500000</v>
      </c>
      <c r="G11" s="109">
        <v>0</v>
      </c>
      <c r="H11" s="112">
        <f>SUM(H8:H10)</f>
        <v>197000</v>
      </c>
    </row>
    <row r="12" spans="1:8" ht="15.75" x14ac:dyDescent="0.25">
      <c r="A12" s="58" t="s">
        <v>12</v>
      </c>
      <c r="B12" s="60" t="s">
        <v>160</v>
      </c>
      <c r="C12" s="108">
        <f>SUM(D12,E12,F12,G12,H12,)</f>
        <v>3101807</v>
      </c>
      <c r="D12" s="109">
        <v>2443572</v>
      </c>
      <c r="E12" s="109">
        <v>470235</v>
      </c>
      <c r="F12" s="109">
        <v>135000</v>
      </c>
      <c r="G12" s="109">
        <v>0</v>
      </c>
      <c r="H12" s="109">
        <v>53000</v>
      </c>
    </row>
    <row r="13" spans="1:8" s="63" customFormat="1" ht="15.75" x14ac:dyDescent="0.25">
      <c r="A13" s="58" t="s">
        <v>31</v>
      </c>
      <c r="B13" s="59" t="s">
        <v>161</v>
      </c>
      <c r="C13" s="108">
        <f t="shared" ref="C13:F13" si="1">SUM(C11:C12)</f>
        <v>19944212</v>
      </c>
      <c r="D13" s="108">
        <f t="shared" si="1"/>
        <v>16847365</v>
      </c>
      <c r="E13" s="108">
        <f t="shared" si="1"/>
        <v>2211847</v>
      </c>
      <c r="F13" s="108">
        <f t="shared" si="1"/>
        <v>635000</v>
      </c>
      <c r="G13" s="108">
        <v>0</v>
      </c>
      <c r="H13" s="108">
        <f>SUM(H11:H12)</f>
        <v>250000</v>
      </c>
    </row>
    <row r="14" spans="1:8" x14ac:dyDescent="0.2">
      <c r="C14" s="96"/>
      <c r="D14" s="96"/>
      <c r="E14" s="96"/>
      <c r="F14" s="96"/>
      <c r="G14" s="96"/>
      <c r="H14" s="97"/>
    </row>
    <row r="15" spans="1:8" s="23" customFormat="1" ht="15.75" x14ac:dyDescent="0.25">
      <c r="B15" s="8" t="s">
        <v>223</v>
      </c>
      <c r="C15" s="98"/>
      <c r="D15" s="98"/>
      <c r="E15" s="99"/>
      <c r="F15" s="98"/>
      <c r="G15" s="98"/>
      <c r="H15" s="99"/>
    </row>
    <row r="16" spans="1:8" x14ac:dyDescent="0.2">
      <c r="C16" s="96"/>
      <c r="D16" s="96"/>
      <c r="E16" s="96"/>
      <c r="F16" s="96"/>
      <c r="G16" s="96"/>
      <c r="H16" s="96"/>
    </row>
    <row r="17" spans="1:8" ht="15" x14ac:dyDescent="0.2">
      <c r="A17" s="53" t="s">
        <v>0</v>
      </c>
      <c r="B17" s="53" t="s">
        <v>157</v>
      </c>
      <c r="C17" s="100" t="s">
        <v>2</v>
      </c>
      <c r="D17" s="100" t="s">
        <v>4</v>
      </c>
      <c r="E17" s="100" t="s">
        <v>6</v>
      </c>
      <c r="F17" s="100" t="s">
        <v>97</v>
      </c>
      <c r="G17" s="100" t="s">
        <v>201</v>
      </c>
      <c r="H17" s="100" t="s">
        <v>202</v>
      </c>
    </row>
    <row r="18" spans="1:8" ht="63.75" x14ac:dyDescent="0.2">
      <c r="A18" s="54"/>
      <c r="B18" s="1"/>
      <c r="C18" s="95" t="s">
        <v>220</v>
      </c>
      <c r="D18" s="90" t="s">
        <v>215</v>
      </c>
      <c r="E18" s="90" t="s">
        <v>216</v>
      </c>
      <c r="F18" s="90" t="s">
        <v>217</v>
      </c>
      <c r="G18" s="90" t="s">
        <v>218</v>
      </c>
      <c r="H18" s="90" t="s">
        <v>219</v>
      </c>
    </row>
    <row r="19" spans="1:8" ht="15.75" x14ac:dyDescent="0.25">
      <c r="A19" s="57"/>
      <c r="B19" s="55" t="s">
        <v>162</v>
      </c>
      <c r="C19" s="108"/>
      <c r="D19" s="108"/>
      <c r="E19" s="108"/>
      <c r="F19" s="108"/>
      <c r="G19" s="108"/>
      <c r="H19" s="103"/>
    </row>
    <row r="20" spans="1:8" ht="15" x14ac:dyDescent="0.2">
      <c r="A20" s="4" t="s">
        <v>7</v>
      </c>
      <c r="B20" s="60" t="s">
        <v>198</v>
      </c>
      <c r="C20" s="109">
        <f>SUM(D20,E20,F20,G20,H20,)</f>
        <v>37337638</v>
      </c>
      <c r="D20" s="109">
        <v>36156638</v>
      </c>
      <c r="E20" s="109">
        <v>0</v>
      </c>
      <c r="F20" s="109">
        <v>0</v>
      </c>
      <c r="G20" s="109">
        <v>1181000</v>
      </c>
      <c r="H20" s="109">
        <v>0</v>
      </c>
    </row>
    <row r="21" spans="1:8" ht="15.75" x14ac:dyDescent="0.25">
      <c r="A21" s="4" t="s">
        <v>8</v>
      </c>
      <c r="B21" s="55" t="s">
        <v>163</v>
      </c>
      <c r="C21" s="108">
        <f>SUM(D21,E21,F21,G21,H21,)</f>
        <v>37337638</v>
      </c>
      <c r="D21" s="110">
        <f>SUM(D20)</f>
        <v>36156638</v>
      </c>
      <c r="E21" s="110">
        <v>0</v>
      </c>
      <c r="F21" s="110">
        <v>0</v>
      </c>
      <c r="G21" s="110">
        <v>1181000</v>
      </c>
      <c r="H21" s="108">
        <v>0</v>
      </c>
    </row>
    <row r="22" spans="1:8" ht="15" x14ac:dyDescent="0.2">
      <c r="A22" s="4" t="s">
        <v>9</v>
      </c>
      <c r="B22" s="60" t="s">
        <v>160</v>
      </c>
      <c r="C22" s="109">
        <f>SUM(D22,E22,F22,G22,H22,)</f>
        <v>9116666</v>
      </c>
      <c r="D22" s="111">
        <v>8797666</v>
      </c>
      <c r="E22" s="111">
        <v>0</v>
      </c>
      <c r="F22" s="111">
        <v>0</v>
      </c>
      <c r="G22" s="109">
        <v>319000</v>
      </c>
      <c r="H22" s="109">
        <v>0</v>
      </c>
    </row>
    <row r="23" spans="1:8" ht="15.75" x14ac:dyDescent="0.25">
      <c r="A23" s="4" t="s">
        <v>10</v>
      </c>
      <c r="B23" s="55" t="s">
        <v>164</v>
      </c>
      <c r="C23" s="108">
        <f>SUM(D23,E23,F23,G23,H23,)</f>
        <v>46454304</v>
      </c>
      <c r="D23" s="110">
        <f>SUM(D21:D22)</f>
        <v>44954304</v>
      </c>
      <c r="E23" s="110">
        <v>0</v>
      </c>
      <c r="F23" s="110">
        <v>0</v>
      </c>
      <c r="G23" s="110">
        <v>1500000</v>
      </c>
      <c r="H23" s="108">
        <v>0</v>
      </c>
    </row>
    <row r="25" spans="1:8" x14ac:dyDescent="0.2">
      <c r="C25" s="61"/>
      <c r="H25" s="61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62" firstPageNumber="5" orientation="landscape" useFirstPageNumber="1" r:id="rId1"/>
  <headerFooter>
    <oddHeader>&amp;P. oldal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Normal="100" workbookViewId="0">
      <selection activeCell="F21" sqref="F21"/>
    </sheetView>
  </sheetViews>
  <sheetFormatPr defaultRowHeight="12.75" x14ac:dyDescent="0.2"/>
  <cols>
    <col min="1" max="1" width="3.42578125" style="15" customWidth="1"/>
    <col min="2" max="2" width="42.140625" style="15" customWidth="1"/>
    <col min="3" max="3" width="13.140625" style="15" customWidth="1"/>
    <col min="4" max="4" width="12.5703125" style="15" customWidth="1"/>
    <col min="5" max="5" width="12.42578125" style="15" customWidth="1"/>
    <col min="6" max="6" width="14.5703125" style="15" customWidth="1"/>
    <col min="7" max="7" width="14" style="15" customWidth="1"/>
    <col min="8" max="8" width="13" style="15" customWidth="1"/>
    <col min="9" max="9" width="12.5703125" style="15" customWidth="1"/>
    <col min="10" max="10" width="11.5703125" style="15" customWidth="1"/>
    <col min="11" max="11" width="13.140625" style="15" customWidth="1"/>
    <col min="12" max="16384" width="9.140625" style="15"/>
  </cols>
  <sheetData>
    <row r="1" spans="1:12" s="21" customFormat="1" ht="15.75" x14ac:dyDescent="0.25">
      <c r="B1" s="41" t="s">
        <v>224</v>
      </c>
      <c r="C1" s="77"/>
      <c r="D1" s="77"/>
      <c r="E1" s="77"/>
      <c r="F1" s="77"/>
      <c r="G1" s="77"/>
      <c r="H1" s="77"/>
    </row>
    <row r="2" spans="1:12" s="21" customFormat="1" ht="15.75" x14ac:dyDescent="0.25">
      <c r="A2" s="42"/>
      <c r="B2" s="43"/>
      <c r="C2" s="43"/>
      <c r="D2" s="84"/>
      <c r="E2" s="77"/>
      <c r="F2" s="35"/>
      <c r="G2" s="7"/>
      <c r="H2" s="35"/>
    </row>
    <row r="3" spans="1:12" s="45" customFormat="1" x14ac:dyDescent="0.2">
      <c r="A3" s="11" t="s">
        <v>0</v>
      </c>
      <c r="B3" s="11" t="s">
        <v>37</v>
      </c>
      <c r="C3" s="102" t="s">
        <v>1</v>
      </c>
      <c r="D3" s="102" t="s">
        <v>2</v>
      </c>
      <c r="E3" s="102" t="s">
        <v>3</v>
      </c>
      <c r="F3" s="102" t="s">
        <v>4</v>
      </c>
      <c r="G3" s="102" t="s">
        <v>5</v>
      </c>
      <c r="H3" s="74" t="s">
        <v>6</v>
      </c>
      <c r="I3" s="44" t="s">
        <v>250</v>
      </c>
      <c r="J3" s="44" t="s">
        <v>97</v>
      </c>
      <c r="K3" s="44" t="s">
        <v>251</v>
      </c>
      <c r="L3" s="35"/>
    </row>
    <row r="4" spans="1:12" s="21" customFormat="1" ht="51.75" customHeight="1" x14ac:dyDescent="0.2">
      <c r="A4" s="46"/>
      <c r="B4" s="10" t="s">
        <v>38</v>
      </c>
      <c r="C4" s="106" t="s">
        <v>214</v>
      </c>
      <c r="D4" s="106" t="s">
        <v>225</v>
      </c>
      <c r="E4" s="106" t="s">
        <v>226</v>
      </c>
      <c r="F4" s="106" t="s">
        <v>227</v>
      </c>
      <c r="G4" s="106" t="s">
        <v>228</v>
      </c>
      <c r="H4" s="10" t="s">
        <v>229</v>
      </c>
      <c r="I4" s="47" t="s">
        <v>210</v>
      </c>
      <c r="J4" s="47" t="s">
        <v>211</v>
      </c>
      <c r="K4" s="47" t="s">
        <v>212</v>
      </c>
    </row>
    <row r="5" spans="1:12" ht="17.25" customHeight="1" x14ac:dyDescent="0.2">
      <c r="A5" s="4" t="s">
        <v>7</v>
      </c>
      <c r="B5" s="5" t="s">
        <v>129</v>
      </c>
      <c r="C5" s="105">
        <f>SUM(C6:C10,C17:C18)</f>
        <v>746193012</v>
      </c>
      <c r="D5" s="105">
        <f>SUM(D6:D9)</f>
        <v>0</v>
      </c>
      <c r="E5" s="105">
        <f>SUM(E6:E9)</f>
        <v>0</v>
      </c>
      <c r="F5" s="105">
        <f>SUM(F6:F10)</f>
        <v>2133600</v>
      </c>
      <c r="G5" s="105">
        <f>SUM(G6:G10)</f>
        <v>3048000</v>
      </c>
      <c r="H5" s="75">
        <f t="shared" ref="H5:H32" si="0">SUM(C5,D5,E5,F5,G5,)</f>
        <v>751374612</v>
      </c>
      <c r="I5" s="68">
        <f>H5-J5</f>
        <v>748134612</v>
      </c>
      <c r="J5" s="68">
        <f>SUM(J6:J10)</f>
        <v>3240000</v>
      </c>
      <c r="K5" s="69">
        <v>0</v>
      </c>
    </row>
    <row r="6" spans="1:12" s="18" customFormat="1" x14ac:dyDescent="0.2">
      <c r="A6" s="4" t="s">
        <v>8</v>
      </c>
      <c r="B6" s="4" t="s">
        <v>131</v>
      </c>
      <c r="C6" s="104">
        <v>89570152</v>
      </c>
      <c r="D6" s="104">
        <v>0</v>
      </c>
      <c r="E6" s="104">
        <v>0</v>
      </c>
      <c r="F6" s="104">
        <v>0</v>
      </c>
      <c r="G6" s="104">
        <v>0</v>
      </c>
      <c r="H6" s="75">
        <f t="shared" si="0"/>
        <v>89570152</v>
      </c>
      <c r="I6" s="68">
        <f t="shared" ref="I6:I62" si="1">H6-J6</f>
        <v>89570152</v>
      </c>
      <c r="J6" s="14">
        <v>0</v>
      </c>
      <c r="K6" s="14">
        <f>SUM(K7:K19)</f>
        <v>0</v>
      </c>
      <c r="L6" s="17"/>
    </row>
    <row r="7" spans="1:12" s="18" customFormat="1" x14ac:dyDescent="0.2">
      <c r="A7" s="4" t="s">
        <v>9</v>
      </c>
      <c r="B7" s="4" t="s">
        <v>132</v>
      </c>
      <c r="C7" s="104">
        <v>163494995</v>
      </c>
      <c r="D7" s="104">
        <f>SUM(D8:D9)</f>
        <v>0</v>
      </c>
      <c r="E7" s="104">
        <f>SUM(E8:E9)</f>
        <v>0</v>
      </c>
      <c r="F7" s="104">
        <v>0</v>
      </c>
      <c r="G7" s="104">
        <v>0</v>
      </c>
      <c r="H7" s="75">
        <f t="shared" si="0"/>
        <v>163494995</v>
      </c>
      <c r="I7" s="68">
        <f t="shared" si="1"/>
        <v>163494995</v>
      </c>
      <c r="J7" s="14">
        <v>0</v>
      </c>
      <c r="K7" s="14">
        <v>0</v>
      </c>
      <c r="L7" s="17"/>
    </row>
    <row r="8" spans="1:12" s="18" customFormat="1" x14ac:dyDescent="0.2">
      <c r="A8" s="4" t="s">
        <v>10</v>
      </c>
      <c r="B8" s="4" t="s">
        <v>133</v>
      </c>
      <c r="C8" s="104">
        <v>91720344</v>
      </c>
      <c r="D8" s="104">
        <v>0</v>
      </c>
      <c r="E8" s="104">
        <v>0</v>
      </c>
      <c r="F8" s="104">
        <v>0</v>
      </c>
      <c r="G8" s="104">
        <v>0</v>
      </c>
      <c r="H8" s="75">
        <f t="shared" si="0"/>
        <v>91720344</v>
      </c>
      <c r="I8" s="68">
        <f t="shared" si="1"/>
        <v>91720344</v>
      </c>
      <c r="J8" s="14">
        <v>0</v>
      </c>
      <c r="K8" s="14">
        <f>SUM(K9:K10)</f>
        <v>0</v>
      </c>
      <c r="L8" s="17"/>
    </row>
    <row r="9" spans="1:12" s="18" customFormat="1" x14ac:dyDescent="0.2">
      <c r="A9" s="4" t="s">
        <v>11</v>
      </c>
      <c r="B9" s="4" t="s">
        <v>134</v>
      </c>
      <c r="C9" s="104">
        <v>13925453</v>
      </c>
      <c r="D9" s="104">
        <v>0</v>
      </c>
      <c r="E9" s="104">
        <v>0</v>
      </c>
      <c r="F9" s="104">
        <v>0</v>
      </c>
      <c r="G9" s="104">
        <v>0</v>
      </c>
      <c r="H9" s="75">
        <f t="shared" si="0"/>
        <v>13925453</v>
      </c>
      <c r="I9" s="68">
        <f t="shared" si="1"/>
        <v>13925453</v>
      </c>
      <c r="J9" s="14">
        <v>0</v>
      </c>
      <c r="K9" s="14">
        <v>0</v>
      </c>
      <c r="L9" s="17"/>
    </row>
    <row r="10" spans="1:12" s="18" customFormat="1" x14ac:dyDescent="0.2">
      <c r="A10" s="72" t="s">
        <v>12</v>
      </c>
      <c r="B10" s="4" t="s">
        <v>189</v>
      </c>
      <c r="C10" s="104">
        <f>SUM(C11:C16)</f>
        <v>95500116</v>
      </c>
      <c r="D10" s="104">
        <f t="shared" ref="D10:G10" si="2">SUM(D12:D16)</f>
        <v>0</v>
      </c>
      <c r="E10" s="104">
        <f t="shared" si="2"/>
        <v>0</v>
      </c>
      <c r="F10" s="104">
        <f t="shared" si="2"/>
        <v>2133600</v>
      </c>
      <c r="G10" s="104">
        <f t="shared" si="2"/>
        <v>3048000</v>
      </c>
      <c r="H10" s="75">
        <f t="shared" si="0"/>
        <v>100681716</v>
      </c>
      <c r="I10" s="68">
        <f t="shared" si="1"/>
        <v>97441716</v>
      </c>
      <c r="J10" s="76">
        <v>3240000</v>
      </c>
      <c r="K10" s="14">
        <v>0</v>
      </c>
      <c r="L10" s="17"/>
    </row>
    <row r="11" spans="1:12" s="18" customFormat="1" x14ac:dyDescent="0.2">
      <c r="A11" s="72" t="s">
        <v>31</v>
      </c>
      <c r="B11" s="72" t="s">
        <v>261</v>
      </c>
      <c r="C11" s="104">
        <v>310000</v>
      </c>
      <c r="D11" s="104"/>
      <c r="E11" s="104"/>
      <c r="F11" s="104"/>
      <c r="G11" s="104"/>
      <c r="H11" s="75">
        <f t="shared" si="0"/>
        <v>310000</v>
      </c>
      <c r="I11" s="68">
        <f t="shared" si="1"/>
        <v>310000</v>
      </c>
      <c r="J11" s="76">
        <v>0</v>
      </c>
      <c r="K11" s="76"/>
      <c r="L11" s="17"/>
    </row>
    <row r="12" spans="1:12" s="18" customFormat="1" x14ac:dyDescent="0.2">
      <c r="A12" s="72" t="s">
        <v>13</v>
      </c>
      <c r="B12" s="4" t="s">
        <v>188</v>
      </c>
      <c r="C12" s="104">
        <v>4860000</v>
      </c>
      <c r="D12" s="104">
        <v>0</v>
      </c>
      <c r="E12" s="104">
        <v>0</v>
      </c>
      <c r="F12" s="104">
        <v>0</v>
      </c>
      <c r="G12" s="104">
        <v>0</v>
      </c>
      <c r="H12" s="75">
        <f t="shared" si="0"/>
        <v>4860000</v>
      </c>
      <c r="I12" s="68">
        <f t="shared" si="1"/>
        <v>1620000</v>
      </c>
      <c r="J12" s="14">
        <v>3240000</v>
      </c>
      <c r="K12" s="14">
        <v>0</v>
      </c>
      <c r="L12" s="17"/>
    </row>
    <row r="13" spans="1:12" s="18" customFormat="1" x14ac:dyDescent="0.2">
      <c r="A13" s="72" t="s">
        <v>14</v>
      </c>
      <c r="B13" s="4" t="s">
        <v>190</v>
      </c>
      <c r="C13" s="104">
        <v>49461900</v>
      </c>
      <c r="D13" s="104">
        <v>0</v>
      </c>
      <c r="E13" s="104">
        <v>0</v>
      </c>
      <c r="F13" s="104">
        <v>0</v>
      </c>
      <c r="G13" s="104">
        <v>0</v>
      </c>
      <c r="H13" s="75">
        <f t="shared" si="0"/>
        <v>49461900</v>
      </c>
      <c r="I13" s="68">
        <f t="shared" si="1"/>
        <v>49461900</v>
      </c>
      <c r="J13" s="14">
        <v>0</v>
      </c>
      <c r="K13" s="14">
        <v>0</v>
      </c>
      <c r="L13" s="17"/>
    </row>
    <row r="14" spans="1:12" s="18" customFormat="1" x14ac:dyDescent="0.2">
      <c r="A14" s="72" t="s">
        <v>15</v>
      </c>
      <c r="B14" s="4" t="s">
        <v>191</v>
      </c>
      <c r="C14" s="104">
        <v>10619863</v>
      </c>
      <c r="D14" s="104">
        <v>0</v>
      </c>
      <c r="E14" s="104">
        <v>0</v>
      </c>
      <c r="F14" s="104">
        <v>0</v>
      </c>
      <c r="G14" s="104">
        <v>0</v>
      </c>
      <c r="H14" s="75">
        <f t="shared" si="0"/>
        <v>10619863</v>
      </c>
      <c r="I14" s="68">
        <f t="shared" si="1"/>
        <v>10619863</v>
      </c>
      <c r="J14" s="14">
        <v>0</v>
      </c>
      <c r="K14" s="14">
        <v>0</v>
      </c>
      <c r="L14" s="17"/>
    </row>
    <row r="15" spans="1:12" s="18" customFormat="1" x14ac:dyDescent="0.2">
      <c r="A15" s="72" t="s">
        <v>16</v>
      </c>
      <c r="B15" s="72" t="s">
        <v>262</v>
      </c>
      <c r="C15" s="104">
        <v>1799159</v>
      </c>
      <c r="D15" s="104"/>
      <c r="E15" s="104"/>
      <c r="F15" s="104"/>
      <c r="G15" s="104"/>
      <c r="H15" s="75">
        <f t="shared" si="0"/>
        <v>1799159</v>
      </c>
      <c r="I15" s="68">
        <f t="shared" si="1"/>
        <v>1799159</v>
      </c>
      <c r="J15" s="76">
        <v>0</v>
      </c>
      <c r="K15" s="76"/>
      <c r="L15" s="17"/>
    </row>
    <row r="16" spans="1:12" s="18" customFormat="1" x14ac:dyDescent="0.2">
      <c r="A16" s="72" t="s">
        <v>17</v>
      </c>
      <c r="B16" s="4" t="s">
        <v>192</v>
      </c>
      <c r="C16" s="104">
        <v>28449194</v>
      </c>
      <c r="D16" s="104">
        <v>0</v>
      </c>
      <c r="E16" s="104">
        <v>0</v>
      </c>
      <c r="F16" s="104">
        <v>2133600</v>
      </c>
      <c r="G16" s="104">
        <v>3048000</v>
      </c>
      <c r="H16" s="75">
        <f t="shared" si="0"/>
        <v>33630794</v>
      </c>
      <c r="I16" s="68">
        <f t="shared" si="1"/>
        <v>33630794</v>
      </c>
      <c r="J16" s="14">
        <v>0</v>
      </c>
      <c r="K16" s="14">
        <v>0</v>
      </c>
      <c r="L16" s="17"/>
    </row>
    <row r="17" spans="1:12" s="18" customFormat="1" x14ac:dyDescent="0.2">
      <c r="A17" s="72" t="s">
        <v>18</v>
      </c>
      <c r="B17" s="24" t="s">
        <v>243</v>
      </c>
      <c r="C17" s="104">
        <v>291000000</v>
      </c>
      <c r="D17" s="104"/>
      <c r="E17" s="104"/>
      <c r="F17" s="104"/>
      <c r="G17" s="104"/>
      <c r="H17" s="75">
        <f t="shared" si="0"/>
        <v>291000000</v>
      </c>
      <c r="I17" s="68">
        <f t="shared" si="1"/>
        <v>291000000</v>
      </c>
      <c r="J17" s="76">
        <v>0</v>
      </c>
      <c r="K17" s="76"/>
      <c r="L17" s="17"/>
    </row>
    <row r="18" spans="1:12" s="18" customFormat="1" x14ac:dyDescent="0.2">
      <c r="A18" s="72" t="s">
        <v>19</v>
      </c>
      <c r="B18" s="24" t="s">
        <v>246</v>
      </c>
      <c r="C18" s="104">
        <v>981952</v>
      </c>
      <c r="D18" s="104"/>
      <c r="E18" s="104"/>
      <c r="F18" s="104"/>
      <c r="G18" s="104"/>
      <c r="H18" s="75">
        <f t="shared" si="0"/>
        <v>981952</v>
      </c>
      <c r="I18" s="68">
        <f t="shared" si="1"/>
        <v>981952</v>
      </c>
      <c r="J18" s="76">
        <v>0</v>
      </c>
      <c r="K18" s="76"/>
      <c r="L18" s="17"/>
    </row>
    <row r="19" spans="1:12" s="18" customFormat="1" x14ac:dyDescent="0.2">
      <c r="A19" s="72" t="s">
        <v>20</v>
      </c>
      <c r="B19" s="5" t="s">
        <v>79</v>
      </c>
      <c r="C19" s="105">
        <f>SUM(C20,C21,C24,C26,C27,)</f>
        <v>538203213</v>
      </c>
      <c r="D19" s="105">
        <f>SUM(D21,D20,D25,D26:D27,D28,)</f>
        <v>139892</v>
      </c>
      <c r="E19" s="105">
        <f>SUM(E21,E20,E25,E26,E28,)</f>
        <v>0</v>
      </c>
      <c r="F19" s="105">
        <f>SUM(F21,F20,F25,F26,F28,)</f>
        <v>0</v>
      </c>
      <c r="G19" s="105">
        <v>0</v>
      </c>
      <c r="H19" s="75">
        <f t="shared" si="0"/>
        <v>538343105</v>
      </c>
      <c r="I19" s="68">
        <f t="shared" si="1"/>
        <v>538343105</v>
      </c>
      <c r="J19" s="48">
        <f>SUM(J20,J21,J24,J26,J27,)</f>
        <v>0</v>
      </c>
      <c r="K19" s="48">
        <v>0</v>
      </c>
      <c r="L19" s="17"/>
    </row>
    <row r="20" spans="1:12" s="18" customFormat="1" x14ac:dyDescent="0.2">
      <c r="A20" s="72" t="s">
        <v>21</v>
      </c>
      <c r="B20" s="4" t="s">
        <v>80</v>
      </c>
      <c r="C20" s="104">
        <v>0</v>
      </c>
      <c r="D20" s="104">
        <v>0</v>
      </c>
      <c r="E20" s="104">
        <v>0</v>
      </c>
      <c r="F20" s="104">
        <v>0</v>
      </c>
      <c r="G20" s="104">
        <v>0</v>
      </c>
      <c r="H20" s="75">
        <f t="shared" si="0"/>
        <v>0</v>
      </c>
      <c r="I20" s="68">
        <f t="shared" si="1"/>
        <v>0</v>
      </c>
      <c r="J20" s="14">
        <v>0</v>
      </c>
      <c r="K20" s="14">
        <f>SUM(K21,K22,K26,K27,K29,)</f>
        <v>0</v>
      </c>
      <c r="L20" s="17"/>
    </row>
    <row r="21" spans="1:12" x14ac:dyDescent="0.2">
      <c r="A21" s="72" t="s">
        <v>22</v>
      </c>
      <c r="B21" s="4" t="s">
        <v>81</v>
      </c>
      <c r="C21" s="104">
        <f t="shared" ref="C21:E21" si="3">SUM(C22:C23)</f>
        <v>89768716</v>
      </c>
      <c r="D21" s="104">
        <f t="shared" si="3"/>
        <v>0</v>
      </c>
      <c r="E21" s="104">
        <f t="shared" si="3"/>
        <v>0</v>
      </c>
      <c r="F21" s="104">
        <v>0</v>
      </c>
      <c r="G21" s="104">
        <v>0</v>
      </c>
      <c r="H21" s="75">
        <f t="shared" si="0"/>
        <v>89768716</v>
      </c>
      <c r="I21" s="68">
        <f t="shared" si="1"/>
        <v>89768716</v>
      </c>
      <c r="J21" s="14">
        <v>0</v>
      </c>
      <c r="K21" s="14">
        <v>0</v>
      </c>
      <c r="L21" s="17"/>
    </row>
    <row r="22" spans="1:12" s="19" customFormat="1" x14ac:dyDescent="0.2">
      <c r="A22" s="72" t="s">
        <v>23</v>
      </c>
      <c r="B22" s="4" t="s">
        <v>252</v>
      </c>
      <c r="C22" s="104">
        <v>36763625</v>
      </c>
      <c r="D22" s="104">
        <v>0</v>
      </c>
      <c r="E22" s="104">
        <v>0</v>
      </c>
      <c r="F22" s="104">
        <v>0</v>
      </c>
      <c r="G22" s="104">
        <v>0</v>
      </c>
      <c r="H22" s="75">
        <f t="shared" si="0"/>
        <v>36763625</v>
      </c>
      <c r="I22" s="68">
        <f t="shared" si="1"/>
        <v>36763625</v>
      </c>
      <c r="J22" s="14">
        <v>0</v>
      </c>
      <c r="K22" s="14">
        <f>SUM(K23:K24)</f>
        <v>0</v>
      </c>
      <c r="L22" s="17"/>
    </row>
    <row r="23" spans="1:12" s="19" customFormat="1" x14ac:dyDescent="0.2">
      <c r="A23" s="72" t="s">
        <v>24</v>
      </c>
      <c r="B23" s="4" t="s">
        <v>253</v>
      </c>
      <c r="C23" s="104">
        <v>53005091</v>
      </c>
      <c r="D23" s="104">
        <v>0</v>
      </c>
      <c r="E23" s="104">
        <v>0</v>
      </c>
      <c r="F23" s="104">
        <v>0</v>
      </c>
      <c r="G23" s="104">
        <v>0</v>
      </c>
      <c r="H23" s="75">
        <f t="shared" si="0"/>
        <v>53005091</v>
      </c>
      <c r="I23" s="68">
        <f t="shared" si="1"/>
        <v>53005091</v>
      </c>
      <c r="J23" s="14">
        <v>0</v>
      </c>
      <c r="K23" s="14">
        <v>0</v>
      </c>
      <c r="L23" s="17"/>
    </row>
    <row r="24" spans="1:12" s="18" customFormat="1" x14ac:dyDescent="0.2">
      <c r="A24" s="72" t="s">
        <v>25</v>
      </c>
      <c r="B24" s="4" t="s">
        <v>82</v>
      </c>
      <c r="C24" s="104">
        <f>SUM(C25)</f>
        <v>441238808</v>
      </c>
      <c r="D24" s="104">
        <f t="shared" ref="D24:E24" si="4">SUM(D25)</f>
        <v>0</v>
      </c>
      <c r="E24" s="104">
        <f t="shared" si="4"/>
        <v>0</v>
      </c>
      <c r="F24" s="104">
        <v>0</v>
      </c>
      <c r="G24" s="104">
        <v>0</v>
      </c>
      <c r="H24" s="75">
        <f t="shared" si="0"/>
        <v>441238808</v>
      </c>
      <c r="I24" s="68">
        <f t="shared" si="1"/>
        <v>441238808</v>
      </c>
      <c r="J24" s="14">
        <v>0</v>
      </c>
      <c r="K24" s="14">
        <v>0</v>
      </c>
      <c r="L24" s="17"/>
    </row>
    <row r="25" spans="1:12" s="19" customFormat="1" x14ac:dyDescent="0.2">
      <c r="A25" s="72" t="s">
        <v>26</v>
      </c>
      <c r="B25" s="4" t="s">
        <v>254</v>
      </c>
      <c r="C25" s="104">
        <v>441238808</v>
      </c>
      <c r="D25" s="104">
        <v>0</v>
      </c>
      <c r="E25" s="104">
        <v>0</v>
      </c>
      <c r="F25" s="104">
        <v>0</v>
      </c>
      <c r="G25" s="104">
        <v>0</v>
      </c>
      <c r="H25" s="75">
        <f t="shared" si="0"/>
        <v>441238808</v>
      </c>
      <c r="I25" s="68">
        <f t="shared" si="1"/>
        <v>441238808</v>
      </c>
      <c r="J25" s="14">
        <v>0</v>
      </c>
      <c r="K25" s="14">
        <v>0</v>
      </c>
      <c r="L25" s="17"/>
    </row>
    <row r="26" spans="1:12" s="19" customFormat="1" x14ac:dyDescent="0.2">
      <c r="A26" s="72" t="s">
        <v>27</v>
      </c>
      <c r="B26" s="4" t="s">
        <v>83</v>
      </c>
      <c r="C26" s="104">
        <v>2323695</v>
      </c>
      <c r="D26" s="104">
        <v>0</v>
      </c>
      <c r="E26" s="104">
        <v>0</v>
      </c>
      <c r="F26" s="104">
        <v>0</v>
      </c>
      <c r="G26" s="104">
        <v>0</v>
      </c>
      <c r="H26" s="75">
        <f t="shared" si="0"/>
        <v>2323695</v>
      </c>
      <c r="I26" s="68">
        <f t="shared" si="1"/>
        <v>2323695</v>
      </c>
      <c r="J26" s="14">
        <v>0</v>
      </c>
      <c r="K26" s="14">
        <v>0</v>
      </c>
      <c r="L26" s="17"/>
    </row>
    <row r="27" spans="1:12" s="19" customFormat="1" x14ac:dyDescent="0.2">
      <c r="A27" s="72" t="s">
        <v>28</v>
      </c>
      <c r="B27" s="4" t="s">
        <v>84</v>
      </c>
      <c r="C27" s="104">
        <f>SUM(C28:C31)</f>
        <v>4871994</v>
      </c>
      <c r="D27" s="104">
        <f t="shared" ref="D27:G27" si="5">SUM(D28:D29)</f>
        <v>139892</v>
      </c>
      <c r="E27" s="104">
        <f t="shared" si="5"/>
        <v>0</v>
      </c>
      <c r="F27" s="104">
        <f>SUM(F28:F29)</f>
        <v>0</v>
      </c>
      <c r="G27" s="104">
        <f t="shared" si="5"/>
        <v>0</v>
      </c>
      <c r="H27" s="75">
        <f t="shared" si="0"/>
        <v>5011886</v>
      </c>
      <c r="I27" s="68">
        <f t="shared" si="1"/>
        <v>5011886</v>
      </c>
      <c r="J27" s="14">
        <v>0</v>
      </c>
      <c r="K27" s="14">
        <v>0</v>
      </c>
      <c r="L27" s="17"/>
    </row>
    <row r="28" spans="1:12" s="18" customFormat="1" x14ac:dyDescent="0.2">
      <c r="A28" s="72" t="s">
        <v>263</v>
      </c>
      <c r="B28" s="4" t="s">
        <v>255</v>
      </c>
      <c r="C28" s="104">
        <v>2164652</v>
      </c>
      <c r="D28" s="104">
        <v>0</v>
      </c>
      <c r="E28" s="104">
        <v>0</v>
      </c>
      <c r="F28" s="104">
        <v>0</v>
      </c>
      <c r="G28" s="104">
        <v>0</v>
      </c>
      <c r="H28" s="75">
        <f t="shared" si="0"/>
        <v>2164652</v>
      </c>
      <c r="I28" s="68">
        <f t="shared" si="1"/>
        <v>2164652</v>
      </c>
      <c r="J28" s="14">
        <v>0</v>
      </c>
      <c r="K28" s="14">
        <v>0</v>
      </c>
      <c r="L28" s="17"/>
    </row>
    <row r="29" spans="1:12" s="18" customFormat="1" x14ac:dyDescent="0.2">
      <c r="A29" s="72" t="s">
        <v>29</v>
      </c>
      <c r="B29" s="4" t="s">
        <v>256</v>
      </c>
      <c r="C29" s="104">
        <v>5000</v>
      </c>
      <c r="D29" s="104">
        <v>139892</v>
      </c>
      <c r="E29" s="104">
        <v>0</v>
      </c>
      <c r="F29" s="104">
        <v>0</v>
      </c>
      <c r="G29" s="104">
        <v>0</v>
      </c>
      <c r="H29" s="75">
        <f t="shared" si="0"/>
        <v>144892</v>
      </c>
      <c r="I29" s="68">
        <f t="shared" si="1"/>
        <v>144892</v>
      </c>
      <c r="J29" s="14">
        <v>0</v>
      </c>
      <c r="K29" s="14">
        <f>SUM(K32:K32)</f>
        <v>0</v>
      </c>
      <c r="L29" s="17"/>
    </row>
    <row r="30" spans="1:12" s="18" customFormat="1" x14ac:dyDescent="0.2">
      <c r="A30" s="72" t="s">
        <v>30</v>
      </c>
      <c r="B30" s="72" t="s">
        <v>267</v>
      </c>
      <c r="C30" s="104">
        <v>72000</v>
      </c>
      <c r="D30" s="104"/>
      <c r="E30" s="104">
        <v>0</v>
      </c>
      <c r="F30" s="104">
        <v>0</v>
      </c>
      <c r="G30" s="104">
        <v>0</v>
      </c>
      <c r="H30" s="75">
        <f t="shared" si="0"/>
        <v>72000</v>
      </c>
      <c r="I30" s="68">
        <f t="shared" si="1"/>
        <v>72000</v>
      </c>
      <c r="J30" s="76"/>
      <c r="K30" s="76"/>
      <c r="L30" s="17"/>
    </row>
    <row r="31" spans="1:12" s="18" customFormat="1" x14ac:dyDescent="0.2">
      <c r="A31" s="72" t="s">
        <v>33</v>
      </c>
      <c r="B31" s="72" t="s">
        <v>266</v>
      </c>
      <c r="C31" s="104">
        <v>2630342</v>
      </c>
      <c r="D31" s="104"/>
      <c r="E31" s="104">
        <v>0</v>
      </c>
      <c r="F31" s="104">
        <v>0</v>
      </c>
      <c r="G31" s="104">
        <v>0</v>
      </c>
      <c r="H31" s="75">
        <f t="shared" si="0"/>
        <v>2630342</v>
      </c>
      <c r="I31" s="68">
        <f t="shared" si="1"/>
        <v>2630342</v>
      </c>
      <c r="J31" s="76"/>
      <c r="K31" s="76"/>
      <c r="L31" s="17"/>
    </row>
    <row r="32" spans="1:12" s="18" customFormat="1" x14ac:dyDescent="0.2">
      <c r="A32" s="72" t="s">
        <v>34</v>
      </c>
      <c r="B32" s="5" t="s">
        <v>78</v>
      </c>
      <c r="C32" s="105">
        <f>SUM(C34,C37:C44,C33)</f>
        <v>65707388</v>
      </c>
      <c r="D32" s="105">
        <f>SUM(D34,D39:D43,)</f>
        <v>329641</v>
      </c>
      <c r="E32" s="105">
        <f>SUM(E34,E39:E43,)</f>
        <v>11936091</v>
      </c>
      <c r="F32" s="105">
        <f>SUM(F34,F38:F43,)</f>
        <v>13301822</v>
      </c>
      <c r="G32" s="105">
        <f>SUM(G34,G38:G43,)</f>
        <v>3980310</v>
      </c>
      <c r="H32" s="75">
        <f t="shared" si="0"/>
        <v>95255252</v>
      </c>
      <c r="I32" s="68">
        <f t="shared" si="1"/>
        <v>95255252</v>
      </c>
      <c r="J32" s="48">
        <v>0</v>
      </c>
      <c r="K32" s="48">
        <v>0</v>
      </c>
      <c r="L32" s="17"/>
    </row>
    <row r="33" spans="1:12" s="18" customFormat="1" x14ac:dyDescent="0.2">
      <c r="A33" s="72" t="s">
        <v>35</v>
      </c>
      <c r="B33" s="72" t="s">
        <v>260</v>
      </c>
      <c r="C33" s="104">
        <v>1016545</v>
      </c>
      <c r="D33" s="105"/>
      <c r="E33" s="105"/>
      <c r="F33" s="105"/>
      <c r="G33" s="105"/>
      <c r="H33" s="75"/>
      <c r="I33" s="68"/>
      <c r="J33" s="48"/>
      <c r="K33" s="48"/>
      <c r="L33" s="17"/>
    </row>
    <row r="34" spans="1:12" s="18" customFormat="1" x14ac:dyDescent="0.2">
      <c r="A34" s="72" t="s">
        <v>36</v>
      </c>
      <c r="B34" s="4" t="s">
        <v>117</v>
      </c>
      <c r="C34" s="104">
        <f>SUM(C35:C36)</f>
        <v>35761555</v>
      </c>
      <c r="D34" s="104">
        <v>0</v>
      </c>
      <c r="E34" s="104">
        <v>0</v>
      </c>
      <c r="F34" s="104">
        <v>407000</v>
      </c>
      <c r="G34" s="104">
        <v>3889438</v>
      </c>
      <c r="H34" s="75">
        <f t="shared" ref="H34:H40" si="6">SUM(C34,D34,E34,F34,G34,)</f>
        <v>40057993</v>
      </c>
      <c r="I34" s="68">
        <f t="shared" si="1"/>
        <v>40057993</v>
      </c>
      <c r="J34" s="76">
        <v>0</v>
      </c>
      <c r="K34" s="14">
        <f t="shared" ref="K34" si="7">SUM(K35:K42)</f>
        <v>0</v>
      </c>
      <c r="L34" s="17"/>
    </row>
    <row r="35" spans="1:12" s="18" customFormat="1" x14ac:dyDescent="0.2">
      <c r="A35" s="72" t="s">
        <v>59</v>
      </c>
      <c r="B35" s="4" t="s">
        <v>257</v>
      </c>
      <c r="C35" s="104">
        <v>0</v>
      </c>
      <c r="D35" s="104">
        <v>0</v>
      </c>
      <c r="E35" s="104">
        <v>0</v>
      </c>
      <c r="F35" s="104">
        <v>0</v>
      </c>
      <c r="G35" s="104">
        <v>0</v>
      </c>
      <c r="H35" s="75">
        <f t="shared" si="6"/>
        <v>0</v>
      </c>
      <c r="I35" s="68">
        <f t="shared" si="1"/>
        <v>0</v>
      </c>
      <c r="J35" s="14">
        <v>0</v>
      </c>
      <c r="K35" s="14">
        <v>0</v>
      </c>
      <c r="L35" s="17"/>
    </row>
    <row r="36" spans="1:12" s="18" customFormat="1" x14ac:dyDescent="0.2">
      <c r="A36" s="72" t="s">
        <v>60</v>
      </c>
      <c r="B36" s="4" t="s">
        <v>258</v>
      </c>
      <c r="C36" s="104">
        <v>35761555</v>
      </c>
      <c r="D36" s="104">
        <v>0</v>
      </c>
      <c r="E36" s="104">
        <v>0</v>
      </c>
      <c r="F36" s="104">
        <v>0</v>
      </c>
      <c r="G36" s="104">
        <v>0</v>
      </c>
      <c r="H36" s="75">
        <f t="shared" si="6"/>
        <v>35761555</v>
      </c>
      <c r="I36" s="68">
        <f t="shared" si="1"/>
        <v>35761555</v>
      </c>
      <c r="J36" s="14">
        <v>0</v>
      </c>
      <c r="K36" s="14">
        <v>0</v>
      </c>
      <c r="L36" s="17"/>
    </row>
    <row r="37" spans="1:12" s="18" customFormat="1" x14ac:dyDescent="0.2">
      <c r="A37" s="72" t="s">
        <v>61</v>
      </c>
      <c r="B37" s="72" t="s">
        <v>230</v>
      </c>
      <c r="C37" s="104">
        <v>114971</v>
      </c>
      <c r="D37" s="104">
        <v>0</v>
      </c>
      <c r="E37" s="104">
        <v>0</v>
      </c>
      <c r="F37" s="104">
        <v>0</v>
      </c>
      <c r="G37" s="104">
        <v>0</v>
      </c>
      <c r="H37" s="75">
        <f t="shared" si="6"/>
        <v>114971</v>
      </c>
      <c r="I37" s="68">
        <f t="shared" si="1"/>
        <v>114971</v>
      </c>
      <c r="J37" s="76"/>
      <c r="K37" s="76"/>
      <c r="L37" s="17"/>
    </row>
    <row r="38" spans="1:12" s="63" customFormat="1" x14ac:dyDescent="0.2">
      <c r="A38" s="72" t="s">
        <v>62</v>
      </c>
      <c r="B38" s="4" t="s">
        <v>119</v>
      </c>
      <c r="C38" s="104">
        <v>7421382</v>
      </c>
      <c r="D38" s="104">
        <v>0</v>
      </c>
      <c r="E38" s="104">
        <v>0</v>
      </c>
      <c r="F38" s="104">
        <v>0</v>
      </c>
      <c r="G38" s="104">
        <v>0</v>
      </c>
      <c r="H38" s="75">
        <f t="shared" si="6"/>
        <v>7421382</v>
      </c>
      <c r="I38" s="68">
        <f t="shared" si="1"/>
        <v>7421382</v>
      </c>
      <c r="J38" s="14">
        <v>0</v>
      </c>
      <c r="K38" s="14">
        <v>0</v>
      </c>
      <c r="L38" s="62"/>
    </row>
    <row r="39" spans="1:12" s="18" customFormat="1" x14ac:dyDescent="0.2">
      <c r="A39" s="72" t="s">
        <v>63</v>
      </c>
      <c r="B39" s="4" t="s">
        <v>85</v>
      </c>
      <c r="C39" s="104">
        <v>7451890</v>
      </c>
      <c r="D39" s="104">
        <v>0</v>
      </c>
      <c r="E39" s="104">
        <v>1876668</v>
      </c>
      <c r="F39" s="104">
        <v>6604872</v>
      </c>
      <c r="G39" s="104">
        <v>0</v>
      </c>
      <c r="H39" s="75">
        <f t="shared" si="6"/>
        <v>15933430</v>
      </c>
      <c r="I39" s="68">
        <f t="shared" si="1"/>
        <v>15933430</v>
      </c>
      <c r="J39" s="14">
        <v>0</v>
      </c>
      <c r="K39" s="14">
        <v>0</v>
      </c>
      <c r="L39" s="17"/>
    </row>
    <row r="40" spans="1:12" s="18" customFormat="1" x14ac:dyDescent="0.2">
      <c r="A40" s="72" t="s">
        <v>64</v>
      </c>
      <c r="B40" s="4" t="s">
        <v>86</v>
      </c>
      <c r="C40" s="104">
        <v>9126716</v>
      </c>
      <c r="D40" s="104">
        <v>0</v>
      </c>
      <c r="E40" s="104">
        <v>506692</v>
      </c>
      <c r="F40" s="104">
        <v>1783318</v>
      </c>
      <c r="G40" s="104">
        <v>157</v>
      </c>
      <c r="H40" s="75">
        <f t="shared" si="6"/>
        <v>11416883</v>
      </c>
      <c r="I40" s="68">
        <f t="shared" si="1"/>
        <v>11416883</v>
      </c>
      <c r="J40" s="14">
        <v>0</v>
      </c>
      <c r="K40" s="14">
        <v>0</v>
      </c>
      <c r="L40" s="17"/>
    </row>
    <row r="41" spans="1:12" s="18" customFormat="1" x14ac:dyDescent="0.2">
      <c r="A41" s="72" t="s">
        <v>65</v>
      </c>
      <c r="B41" s="72" t="s">
        <v>269</v>
      </c>
      <c r="C41" s="104">
        <v>1068220</v>
      </c>
      <c r="D41" s="104"/>
      <c r="E41" s="104"/>
      <c r="F41" s="104"/>
      <c r="G41" s="104"/>
      <c r="H41" s="75"/>
      <c r="I41" s="68"/>
      <c r="J41" s="76"/>
      <c r="K41" s="76"/>
      <c r="L41" s="17"/>
    </row>
    <row r="42" spans="1:12" s="18" customFormat="1" x14ac:dyDescent="0.2">
      <c r="A42" s="72" t="s">
        <v>66</v>
      </c>
      <c r="B42" s="4" t="s">
        <v>247</v>
      </c>
      <c r="C42" s="104">
        <v>1726324</v>
      </c>
      <c r="D42" s="104">
        <v>0</v>
      </c>
      <c r="E42" s="104">
        <v>7904680</v>
      </c>
      <c r="F42" s="104">
        <v>4440140</v>
      </c>
      <c r="G42" s="104">
        <v>0</v>
      </c>
      <c r="H42" s="75">
        <f>SUM(C42,D42,E42,F42,G42,)</f>
        <v>14071144</v>
      </c>
      <c r="I42" s="68">
        <f t="shared" si="1"/>
        <v>14071144</v>
      </c>
      <c r="J42" s="14">
        <v>0</v>
      </c>
      <c r="K42" s="14">
        <v>0</v>
      </c>
      <c r="L42" s="17"/>
    </row>
    <row r="43" spans="1:12" s="18" customFormat="1" x14ac:dyDescent="0.2">
      <c r="A43" s="72" t="s">
        <v>67</v>
      </c>
      <c r="B43" s="4" t="s">
        <v>121</v>
      </c>
      <c r="C43" s="104">
        <v>1594785</v>
      </c>
      <c r="D43" s="104">
        <v>329641</v>
      </c>
      <c r="E43" s="104">
        <v>1648051</v>
      </c>
      <c r="F43" s="104">
        <v>66492</v>
      </c>
      <c r="G43" s="104">
        <v>90715</v>
      </c>
      <c r="H43" s="75">
        <f>SUM(C43,D43,E43,F43,G43,)</f>
        <v>3729684</v>
      </c>
      <c r="I43" s="68">
        <f t="shared" si="1"/>
        <v>3729684</v>
      </c>
      <c r="J43" s="14">
        <v>0</v>
      </c>
      <c r="K43" s="14">
        <v>0</v>
      </c>
      <c r="L43" s="17"/>
    </row>
    <row r="44" spans="1:12" s="18" customFormat="1" x14ac:dyDescent="0.2">
      <c r="A44" s="72" t="s">
        <v>68</v>
      </c>
      <c r="B44" s="72" t="s">
        <v>249</v>
      </c>
      <c r="C44" s="104">
        <v>425000</v>
      </c>
      <c r="D44" s="104">
        <v>0</v>
      </c>
      <c r="E44" s="104">
        <v>0</v>
      </c>
      <c r="F44" s="104">
        <v>0</v>
      </c>
      <c r="G44" s="104">
        <v>0</v>
      </c>
      <c r="H44" s="75">
        <f>SUM(C44,D44,E44,F44,G44,)</f>
        <v>425000</v>
      </c>
      <c r="I44" s="68">
        <f t="shared" si="1"/>
        <v>425000</v>
      </c>
      <c r="J44" s="76"/>
      <c r="K44" s="76"/>
      <c r="L44" s="17"/>
    </row>
    <row r="45" spans="1:12" s="18" customFormat="1" x14ac:dyDescent="0.2">
      <c r="A45" s="72" t="s">
        <v>69</v>
      </c>
      <c r="B45" s="5" t="s">
        <v>87</v>
      </c>
      <c r="C45" s="105">
        <v>0</v>
      </c>
      <c r="D45" s="105">
        <v>5052400</v>
      </c>
      <c r="E45" s="105">
        <v>150000</v>
      </c>
      <c r="F45" s="105">
        <v>500000</v>
      </c>
      <c r="G45" s="105">
        <v>250000</v>
      </c>
      <c r="H45" s="75">
        <f>SUM(C45,D45,E45,F45,G45,)</f>
        <v>5952400</v>
      </c>
      <c r="I45" s="68">
        <f t="shared" si="1"/>
        <v>5952400</v>
      </c>
      <c r="J45" s="48">
        <v>0</v>
      </c>
      <c r="K45" s="48">
        <v>0</v>
      </c>
      <c r="L45" s="17"/>
    </row>
    <row r="46" spans="1:12" s="18" customFormat="1" x14ac:dyDescent="0.2">
      <c r="A46" s="72" t="s">
        <v>70</v>
      </c>
      <c r="B46" s="5"/>
      <c r="C46" s="104"/>
      <c r="D46" s="104"/>
      <c r="E46" s="104"/>
      <c r="F46" s="104"/>
      <c r="G46" s="104"/>
      <c r="H46" s="75"/>
      <c r="I46" s="68"/>
      <c r="J46" s="14"/>
      <c r="K46" s="14"/>
      <c r="L46" s="17"/>
    </row>
    <row r="47" spans="1:12" s="18" customFormat="1" x14ac:dyDescent="0.2">
      <c r="A47" s="72" t="s">
        <v>71</v>
      </c>
      <c r="B47" s="12" t="s">
        <v>88</v>
      </c>
      <c r="C47" s="104"/>
      <c r="D47" s="104"/>
      <c r="E47" s="104"/>
      <c r="F47" s="104"/>
      <c r="G47" s="104"/>
      <c r="H47" s="75"/>
      <c r="I47" s="68"/>
      <c r="J47" s="14"/>
      <c r="K47" s="14"/>
      <c r="L47" s="17"/>
    </row>
    <row r="48" spans="1:12" s="18" customFormat="1" x14ac:dyDescent="0.2">
      <c r="A48" s="72" t="s">
        <v>154</v>
      </c>
      <c r="B48" s="5" t="s">
        <v>89</v>
      </c>
      <c r="C48" s="105">
        <v>38893423</v>
      </c>
      <c r="D48" s="105">
        <v>0</v>
      </c>
      <c r="E48" s="105">
        <v>0</v>
      </c>
      <c r="F48" s="105">
        <v>0</v>
      </c>
      <c r="G48" s="105">
        <v>0</v>
      </c>
      <c r="H48" s="75">
        <f>SUM(C48,D48,E48,F48,G48,)</f>
        <v>38893423</v>
      </c>
      <c r="I48" s="68">
        <f t="shared" si="1"/>
        <v>38893423</v>
      </c>
      <c r="J48" s="48">
        <v>0</v>
      </c>
      <c r="K48" s="48">
        <v>0</v>
      </c>
      <c r="L48" s="17"/>
    </row>
    <row r="49" spans="1:12" s="18" customFormat="1" x14ac:dyDescent="0.2">
      <c r="A49" s="72" t="s">
        <v>183</v>
      </c>
      <c r="B49" s="5" t="s">
        <v>88</v>
      </c>
      <c r="C49" s="105">
        <v>4273810</v>
      </c>
      <c r="D49" s="105">
        <v>0</v>
      </c>
      <c r="E49" s="105">
        <v>0</v>
      </c>
      <c r="F49" s="105">
        <v>0</v>
      </c>
      <c r="G49" s="105">
        <v>0</v>
      </c>
      <c r="H49" s="75">
        <f>SUM(C49,D49,E49,F49,G49,)</f>
        <v>4273810</v>
      </c>
      <c r="I49" s="68">
        <f t="shared" si="1"/>
        <v>4273810</v>
      </c>
      <c r="J49" s="48">
        <v>0</v>
      </c>
      <c r="K49" s="48">
        <v>0</v>
      </c>
      <c r="L49" s="17"/>
    </row>
    <row r="50" spans="1:12" s="18" customFormat="1" x14ac:dyDescent="0.2">
      <c r="A50" s="72" t="s">
        <v>184</v>
      </c>
      <c r="B50" s="4" t="s">
        <v>90</v>
      </c>
      <c r="C50" s="104">
        <v>4273810</v>
      </c>
      <c r="D50" s="104">
        <v>0</v>
      </c>
      <c r="E50" s="104">
        <v>0</v>
      </c>
      <c r="F50" s="104">
        <v>0</v>
      </c>
      <c r="G50" s="104">
        <v>0</v>
      </c>
      <c r="H50" s="75">
        <f>SUM(C50,D50,E50,F50,G50,)</f>
        <v>4273810</v>
      </c>
      <c r="I50" s="68">
        <f t="shared" si="1"/>
        <v>4273810</v>
      </c>
      <c r="J50" s="48">
        <v>0</v>
      </c>
      <c r="K50" s="48">
        <v>0</v>
      </c>
      <c r="L50" s="17"/>
    </row>
    <row r="51" spans="1:12" s="18" customFormat="1" x14ac:dyDescent="0.2">
      <c r="A51" s="72" t="s">
        <v>185</v>
      </c>
      <c r="B51" s="5" t="s">
        <v>91</v>
      </c>
      <c r="C51" s="105">
        <v>0</v>
      </c>
      <c r="D51" s="105">
        <v>0</v>
      </c>
      <c r="E51" s="105">
        <v>0</v>
      </c>
      <c r="F51" s="105">
        <v>0</v>
      </c>
      <c r="G51" s="105">
        <v>0</v>
      </c>
      <c r="H51" s="75">
        <f>SUM(C51,D51,E51,F51,G51,)</f>
        <v>0</v>
      </c>
      <c r="I51" s="68">
        <f t="shared" si="1"/>
        <v>0</v>
      </c>
      <c r="J51" s="48">
        <f>SUM(J52)</f>
        <v>0</v>
      </c>
      <c r="K51" s="48">
        <v>0</v>
      </c>
      <c r="L51" s="17"/>
    </row>
    <row r="52" spans="1:12" s="18" customFormat="1" ht="25.5" x14ac:dyDescent="0.2">
      <c r="A52" s="72" t="s">
        <v>231</v>
      </c>
      <c r="B52" s="24" t="s">
        <v>92</v>
      </c>
      <c r="C52" s="104">
        <v>0</v>
      </c>
      <c r="D52" s="104">
        <v>0</v>
      </c>
      <c r="E52" s="104">
        <v>0</v>
      </c>
      <c r="F52" s="104">
        <v>0</v>
      </c>
      <c r="G52" s="104">
        <v>0</v>
      </c>
      <c r="H52" s="75">
        <f>SUM(C52,D52,E52,F52,G52,)</f>
        <v>0</v>
      </c>
      <c r="I52" s="68">
        <f t="shared" si="1"/>
        <v>0</v>
      </c>
      <c r="J52" s="14">
        <v>0</v>
      </c>
      <c r="K52" s="14">
        <v>0</v>
      </c>
      <c r="L52" s="17"/>
    </row>
    <row r="53" spans="1:12" s="18" customFormat="1" x14ac:dyDescent="0.2">
      <c r="A53" s="72" t="s">
        <v>232</v>
      </c>
      <c r="B53" s="5" t="s">
        <v>153</v>
      </c>
      <c r="C53" s="104"/>
      <c r="D53" s="104"/>
      <c r="E53" s="104"/>
      <c r="F53" s="104"/>
      <c r="G53" s="104"/>
      <c r="H53" s="75"/>
      <c r="I53" s="68"/>
      <c r="J53" s="14"/>
      <c r="K53" s="14"/>
      <c r="L53" s="17"/>
    </row>
    <row r="54" spans="1:12" s="18" customFormat="1" x14ac:dyDescent="0.2">
      <c r="A54" s="72" t="s">
        <v>233</v>
      </c>
      <c r="B54" s="12" t="s">
        <v>93</v>
      </c>
      <c r="C54" s="105"/>
      <c r="D54" s="105">
        <v>0</v>
      </c>
      <c r="E54" s="105">
        <v>0</v>
      </c>
      <c r="F54" s="105">
        <v>0</v>
      </c>
      <c r="G54" s="105">
        <v>0</v>
      </c>
      <c r="H54" s="75">
        <f t="shared" ref="H54:H62" si="8">SUM(C54,D54,E54,F54,G54,)</f>
        <v>0</v>
      </c>
      <c r="I54" s="68">
        <f t="shared" si="1"/>
        <v>0</v>
      </c>
      <c r="J54" s="14">
        <v>0</v>
      </c>
      <c r="K54" s="14">
        <v>0</v>
      </c>
      <c r="L54" s="17"/>
    </row>
    <row r="55" spans="1:12" s="18" customFormat="1" x14ac:dyDescent="0.2">
      <c r="A55" s="72" t="s">
        <v>234</v>
      </c>
      <c r="B55" s="28" t="s">
        <v>193</v>
      </c>
      <c r="C55" s="104">
        <v>0</v>
      </c>
      <c r="D55" s="104">
        <v>0</v>
      </c>
      <c r="E55" s="104">
        <v>0</v>
      </c>
      <c r="F55" s="104">
        <v>0</v>
      </c>
      <c r="G55" s="104">
        <v>0</v>
      </c>
      <c r="H55" s="75">
        <f t="shared" si="8"/>
        <v>0</v>
      </c>
      <c r="I55" s="68">
        <f t="shared" si="1"/>
        <v>0</v>
      </c>
      <c r="J55" s="14"/>
      <c r="K55" s="14"/>
      <c r="L55" s="17"/>
    </row>
    <row r="56" spans="1:12" s="18" customFormat="1" x14ac:dyDescent="0.2">
      <c r="A56" s="72" t="s">
        <v>244</v>
      </c>
      <c r="B56" s="28" t="s">
        <v>194</v>
      </c>
      <c r="C56" s="104">
        <v>0</v>
      </c>
      <c r="D56" s="104"/>
      <c r="E56" s="104"/>
      <c r="F56" s="104">
        <v>0</v>
      </c>
      <c r="G56" s="104">
        <v>0</v>
      </c>
      <c r="H56" s="75">
        <f t="shared" si="8"/>
        <v>0</v>
      </c>
      <c r="I56" s="68">
        <f t="shared" si="1"/>
        <v>0</v>
      </c>
      <c r="J56" s="48">
        <v>0</v>
      </c>
      <c r="K56" s="48">
        <v>0</v>
      </c>
      <c r="L56" s="17"/>
    </row>
    <row r="57" spans="1:12" s="18" customFormat="1" x14ac:dyDescent="0.2">
      <c r="A57" s="72" t="s">
        <v>245</v>
      </c>
      <c r="B57" s="12" t="s">
        <v>96</v>
      </c>
      <c r="C57" s="105">
        <v>54775837</v>
      </c>
      <c r="D57" s="105">
        <v>1528734</v>
      </c>
      <c r="E57" s="105">
        <v>815455</v>
      </c>
      <c r="F57" s="105">
        <v>1179174</v>
      </c>
      <c r="G57" s="105">
        <v>227410</v>
      </c>
      <c r="H57" s="75">
        <f t="shared" si="8"/>
        <v>58526610</v>
      </c>
      <c r="I57" s="68">
        <f t="shared" si="1"/>
        <v>58526610</v>
      </c>
      <c r="J57" s="14">
        <v>0</v>
      </c>
      <c r="K57" s="14">
        <v>0</v>
      </c>
      <c r="L57" s="17"/>
    </row>
    <row r="58" spans="1:12" s="18" customFormat="1" x14ac:dyDescent="0.2">
      <c r="A58" s="72" t="s">
        <v>248</v>
      </c>
      <c r="B58" s="28" t="s">
        <v>94</v>
      </c>
      <c r="C58" s="104">
        <v>54775837</v>
      </c>
      <c r="D58" s="104">
        <v>1528734</v>
      </c>
      <c r="E58" s="104">
        <v>815455</v>
      </c>
      <c r="F58" s="104">
        <v>1179174</v>
      </c>
      <c r="G58" s="104">
        <v>227410</v>
      </c>
      <c r="H58" s="75">
        <f t="shared" si="8"/>
        <v>58526610</v>
      </c>
      <c r="I58" s="68">
        <f t="shared" si="1"/>
        <v>58526610</v>
      </c>
      <c r="J58" s="14">
        <v>0</v>
      </c>
      <c r="K58" s="14">
        <v>0</v>
      </c>
      <c r="L58" s="17"/>
    </row>
    <row r="59" spans="1:12" s="20" customFormat="1" x14ac:dyDescent="0.2">
      <c r="A59" s="72" t="s">
        <v>259</v>
      </c>
      <c r="B59" s="28" t="s">
        <v>95</v>
      </c>
      <c r="C59" s="104">
        <v>0</v>
      </c>
      <c r="D59" s="104">
        <v>0</v>
      </c>
      <c r="E59" s="104">
        <v>0</v>
      </c>
      <c r="F59" s="104">
        <v>0</v>
      </c>
      <c r="G59" s="104">
        <v>0</v>
      </c>
      <c r="H59" s="75">
        <f t="shared" si="8"/>
        <v>0</v>
      </c>
      <c r="I59" s="68">
        <f t="shared" si="1"/>
        <v>0</v>
      </c>
      <c r="J59" s="48">
        <v>0</v>
      </c>
      <c r="K59" s="48">
        <v>0</v>
      </c>
      <c r="L59" s="17"/>
    </row>
    <row r="60" spans="1:12" s="19" customFormat="1" x14ac:dyDescent="0.2">
      <c r="A60" s="72" t="s">
        <v>264</v>
      </c>
      <c r="B60" s="5" t="s">
        <v>32</v>
      </c>
      <c r="C60" s="105">
        <f t="shared" ref="C60:G60" si="9">SUM(C5,C19,C32,C45,C48,C50,C52,C54,C57,)</f>
        <v>1448046683</v>
      </c>
      <c r="D60" s="105">
        <f t="shared" si="9"/>
        <v>7050667</v>
      </c>
      <c r="E60" s="105">
        <f t="shared" si="9"/>
        <v>12901546</v>
      </c>
      <c r="F60" s="105">
        <f t="shared" si="9"/>
        <v>17114596</v>
      </c>
      <c r="G60" s="105">
        <f t="shared" si="9"/>
        <v>7505720</v>
      </c>
      <c r="H60" s="75">
        <f t="shared" si="8"/>
        <v>1492619212</v>
      </c>
      <c r="I60" s="68">
        <f t="shared" si="1"/>
        <v>1492619212</v>
      </c>
      <c r="J60" s="14">
        <v>0</v>
      </c>
      <c r="K60" s="14">
        <v>0</v>
      </c>
      <c r="L60" s="17"/>
    </row>
    <row r="61" spans="1:12" s="19" customFormat="1" x14ac:dyDescent="0.2">
      <c r="A61" s="72" t="s">
        <v>265</v>
      </c>
      <c r="B61" s="5" t="s">
        <v>42</v>
      </c>
      <c r="C61" s="105">
        <v>-522897016</v>
      </c>
      <c r="D61" s="105">
        <v>153234273</v>
      </c>
      <c r="E61" s="105">
        <v>200474337</v>
      </c>
      <c r="F61" s="105">
        <v>112420754</v>
      </c>
      <c r="G61" s="105">
        <v>56767652</v>
      </c>
      <c r="H61" s="75">
        <f t="shared" si="8"/>
        <v>0</v>
      </c>
      <c r="I61" s="68">
        <f t="shared" si="1"/>
        <v>0</v>
      </c>
      <c r="J61" s="14">
        <v>0</v>
      </c>
      <c r="K61" s="14">
        <v>0</v>
      </c>
      <c r="L61" s="17"/>
    </row>
    <row r="62" spans="1:12" s="18" customFormat="1" x14ac:dyDescent="0.2">
      <c r="A62" s="72" t="s">
        <v>268</v>
      </c>
      <c r="B62" s="5" t="s">
        <v>44</v>
      </c>
      <c r="C62" s="105">
        <f t="shared" ref="C62:G62" si="10">SUM(C60:C61)</f>
        <v>925149667</v>
      </c>
      <c r="D62" s="105">
        <f t="shared" si="10"/>
        <v>160284940</v>
      </c>
      <c r="E62" s="105">
        <f t="shared" si="10"/>
        <v>213375883</v>
      </c>
      <c r="F62" s="105">
        <f t="shared" si="10"/>
        <v>129535350</v>
      </c>
      <c r="G62" s="105">
        <f t="shared" si="10"/>
        <v>64273372</v>
      </c>
      <c r="H62" s="75">
        <f t="shared" si="8"/>
        <v>1492619212</v>
      </c>
      <c r="I62" s="68">
        <f t="shared" si="1"/>
        <v>1489379212</v>
      </c>
      <c r="J62" s="48">
        <f>SUM(J5,J19,J32,J45,J48,J51,J53,J56,J59,)</f>
        <v>3240000</v>
      </c>
      <c r="K62" s="48">
        <v>0</v>
      </c>
      <c r="L62" s="17"/>
    </row>
    <row r="65" spans="4:4" x14ac:dyDescent="0.2">
      <c r="D65" s="16"/>
    </row>
  </sheetData>
  <phoneticPr fontId="2" type="noConversion"/>
  <pageMargins left="0.23622047244094491" right="0.23622047244094491" top="0.35433070866141736" bottom="0.15748031496062992" header="0.31496062992125984" footer="0.31496062992125984"/>
  <pageSetup paperSize="9" scale="67" firstPageNumber="6" fitToWidth="0" orientation="landscape" useFirstPageNumber="1" r:id="rId1"/>
  <headerFooter alignWithMargins="0">
    <oddHeader>&amp;P. oldal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1"/>
  <sheetViews>
    <sheetView zoomScaleNormal="100" workbookViewId="0">
      <selection activeCell="A4" sqref="A4:E4"/>
    </sheetView>
  </sheetViews>
  <sheetFormatPr defaultRowHeight="12.75" x14ac:dyDescent="0.2"/>
  <cols>
    <col min="1" max="1" width="5.7109375" style="21" customWidth="1"/>
    <col min="2" max="2" width="61" style="21" customWidth="1"/>
    <col min="3" max="3" width="13.28515625" style="77" customWidth="1"/>
    <col min="4" max="4" width="5.28515625" style="21" customWidth="1"/>
    <col min="5" max="5" width="50.7109375" style="21" bestFit="1" customWidth="1"/>
    <col min="6" max="6" width="12.5703125" style="21" customWidth="1"/>
    <col min="7" max="16384" width="9.140625" style="21"/>
  </cols>
  <sheetData>
    <row r="2" spans="1:6" ht="15" x14ac:dyDescent="0.2">
      <c r="A2" s="113" t="s">
        <v>272</v>
      </c>
      <c r="B2" s="113"/>
      <c r="C2" s="113"/>
      <c r="D2" s="113"/>
      <c r="E2" s="113"/>
    </row>
    <row r="3" spans="1:6" ht="15" x14ac:dyDescent="0.2">
      <c r="A3" s="29"/>
      <c r="B3" s="29"/>
      <c r="C3" s="85"/>
      <c r="D3" s="29"/>
      <c r="E3" s="29"/>
    </row>
    <row r="4" spans="1:6" ht="15.75" x14ac:dyDescent="0.25">
      <c r="A4" s="114" t="s">
        <v>237</v>
      </c>
      <c r="B4" s="114"/>
      <c r="C4" s="114"/>
      <c r="D4" s="114"/>
      <c r="E4" s="115"/>
    </row>
    <row r="5" spans="1:6" x14ac:dyDescent="0.2">
      <c r="A5" s="116" t="s">
        <v>50</v>
      </c>
      <c r="B5" s="116"/>
      <c r="C5" s="116"/>
      <c r="D5" s="116"/>
      <c r="E5" s="117"/>
    </row>
    <row r="6" spans="1:6" x14ac:dyDescent="0.2">
      <c r="A6" s="30"/>
      <c r="B6" s="30"/>
      <c r="C6" s="86"/>
      <c r="D6" s="30"/>
      <c r="E6" s="25"/>
    </row>
    <row r="7" spans="1:6" ht="38.25" x14ac:dyDescent="0.2">
      <c r="A7" s="27" t="s">
        <v>51</v>
      </c>
      <c r="B7" s="12" t="s">
        <v>52</v>
      </c>
      <c r="C7" s="79" t="s">
        <v>238</v>
      </c>
      <c r="D7" s="38"/>
      <c r="E7" s="12" t="s">
        <v>53</v>
      </c>
      <c r="F7" s="79" t="s">
        <v>238</v>
      </c>
    </row>
    <row r="8" spans="1:6" x14ac:dyDescent="0.2">
      <c r="A8" s="31" t="s">
        <v>0</v>
      </c>
      <c r="B8" s="31" t="s">
        <v>37</v>
      </c>
      <c r="C8" s="31" t="s">
        <v>2</v>
      </c>
      <c r="D8" s="32"/>
      <c r="E8" s="31" t="s">
        <v>3</v>
      </c>
      <c r="F8" s="31" t="s">
        <v>5</v>
      </c>
    </row>
    <row r="9" spans="1:6" x14ac:dyDescent="0.2">
      <c r="A9" s="9" t="s">
        <v>7</v>
      </c>
      <c r="B9" s="33" t="s">
        <v>187</v>
      </c>
      <c r="C9" s="105">
        <v>619370150</v>
      </c>
      <c r="D9" s="34"/>
      <c r="E9" s="33" t="s">
        <v>116</v>
      </c>
      <c r="F9" s="105">
        <v>455238474</v>
      </c>
    </row>
    <row r="10" spans="1:6" ht="25.5" customHeight="1" x14ac:dyDescent="0.2">
      <c r="A10" s="9" t="s">
        <v>8</v>
      </c>
      <c r="B10" s="33" t="s">
        <v>155</v>
      </c>
      <c r="C10" s="105">
        <v>95240837</v>
      </c>
      <c r="D10" s="34"/>
      <c r="E10" s="4"/>
      <c r="F10" s="104"/>
    </row>
    <row r="11" spans="1:6" ht="25.5" x14ac:dyDescent="0.2">
      <c r="A11" s="9" t="s">
        <v>9</v>
      </c>
      <c r="B11" s="33" t="s">
        <v>122</v>
      </c>
      <c r="C11" s="105">
        <v>538343105</v>
      </c>
      <c r="D11" s="34"/>
      <c r="E11" s="33" t="s">
        <v>135</v>
      </c>
      <c r="F11" s="105">
        <v>76700897</v>
      </c>
    </row>
    <row r="12" spans="1:6" x14ac:dyDescent="0.2">
      <c r="A12" s="9" t="s">
        <v>10</v>
      </c>
      <c r="B12" s="33"/>
      <c r="C12" s="105"/>
      <c r="D12" s="34"/>
      <c r="E12" s="4"/>
      <c r="F12" s="105"/>
    </row>
    <row r="13" spans="1:6" x14ac:dyDescent="0.2">
      <c r="A13" s="74" t="s">
        <v>11</v>
      </c>
      <c r="B13" s="33" t="s">
        <v>78</v>
      </c>
      <c r="C13" s="105">
        <f>SUM(C14:C23)</f>
        <v>95255252</v>
      </c>
      <c r="D13" s="34"/>
      <c r="E13" s="33" t="s">
        <v>39</v>
      </c>
      <c r="F13" s="105">
        <v>398585837</v>
      </c>
    </row>
    <row r="14" spans="1:6" s="77" customFormat="1" x14ac:dyDescent="0.2">
      <c r="A14" s="74" t="s">
        <v>12</v>
      </c>
      <c r="B14" s="36" t="s">
        <v>260</v>
      </c>
      <c r="C14" s="104">
        <v>1016545</v>
      </c>
      <c r="D14" s="34"/>
      <c r="E14" s="33"/>
      <c r="F14" s="105"/>
    </row>
    <row r="15" spans="1:6" x14ac:dyDescent="0.2">
      <c r="A15" s="74" t="s">
        <v>31</v>
      </c>
      <c r="B15" s="36" t="s">
        <v>117</v>
      </c>
      <c r="C15" s="104">
        <v>40057993</v>
      </c>
      <c r="D15" s="34"/>
      <c r="E15" s="4"/>
      <c r="F15" s="105"/>
    </row>
    <row r="16" spans="1:6" x14ac:dyDescent="0.2">
      <c r="A16" s="74" t="s">
        <v>13</v>
      </c>
      <c r="B16" s="36" t="s">
        <v>118</v>
      </c>
      <c r="C16" s="104">
        <v>114971</v>
      </c>
      <c r="D16" s="34"/>
      <c r="E16" s="33" t="s">
        <v>113</v>
      </c>
      <c r="F16" s="105">
        <v>12100000</v>
      </c>
    </row>
    <row r="17" spans="1:6" x14ac:dyDescent="0.2">
      <c r="A17" s="74" t="s">
        <v>14</v>
      </c>
      <c r="B17" s="36" t="s">
        <v>119</v>
      </c>
      <c r="C17" s="104">
        <v>7421382</v>
      </c>
      <c r="D17" s="34"/>
      <c r="E17" s="4"/>
      <c r="F17" s="104"/>
    </row>
    <row r="18" spans="1:6" x14ac:dyDescent="0.2">
      <c r="A18" s="74" t="s">
        <v>15</v>
      </c>
      <c r="B18" s="36" t="s">
        <v>85</v>
      </c>
      <c r="C18" s="104">
        <v>15933430</v>
      </c>
      <c r="D18" s="37"/>
      <c r="E18" s="33" t="s">
        <v>58</v>
      </c>
      <c r="F18" s="105">
        <f>SUM(F19:F23)</f>
        <v>445291730</v>
      </c>
    </row>
    <row r="19" spans="1:6" x14ac:dyDescent="0.2">
      <c r="A19" s="74" t="s">
        <v>16</v>
      </c>
      <c r="B19" s="36" t="s">
        <v>120</v>
      </c>
      <c r="C19" s="104">
        <v>11416883</v>
      </c>
      <c r="D19" s="37"/>
      <c r="E19" s="39" t="s">
        <v>114</v>
      </c>
      <c r="F19" s="104">
        <v>2291833</v>
      </c>
    </row>
    <row r="20" spans="1:6" s="77" customFormat="1" x14ac:dyDescent="0.2">
      <c r="A20" s="74" t="s">
        <v>17</v>
      </c>
      <c r="B20" s="36" t="s">
        <v>270</v>
      </c>
      <c r="C20" s="104">
        <v>13413040</v>
      </c>
      <c r="D20" s="37"/>
      <c r="E20" s="39"/>
      <c r="F20" s="104"/>
    </row>
    <row r="21" spans="1:6" ht="12" customHeight="1" x14ac:dyDescent="0.2">
      <c r="A21" s="74" t="s">
        <v>18</v>
      </c>
      <c r="B21" s="36" t="s">
        <v>247</v>
      </c>
      <c r="C21" s="104">
        <v>1746325</v>
      </c>
      <c r="D21" s="37"/>
      <c r="E21" s="39" t="s">
        <v>239</v>
      </c>
      <c r="F21" s="104">
        <v>10979644</v>
      </c>
    </row>
    <row r="22" spans="1:6" ht="14.25" customHeight="1" x14ac:dyDescent="0.2">
      <c r="A22" s="74" t="s">
        <v>19</v>
      </c>
      <c r="B22" s="36" t="s">
        <v>121</v>
      </c>
      <c r="C22" s="104">
        <v>3709683</v>
      </c>
      <c r="D22" s="37"/>
      <c r="E22" s="39" t="s">
        <v>115</v>
      </c>
      <c r="F22" s="104">
        <v>28000000</v>
      </c>
    </row>
    <row r="23" spans="1:6" x14ac:dyDescent="0.2">
      <c r="A23" s="74" t="s">
        <v>20</v>
      </c>
      <c r="B23" s="4" t="s">
        <v>249</v>
      </c>
      <c r="C23" s="104">
        <v>425000</v>
      </c>
      <c r="D23" s="37"/>
      <c r="E23" s="40" t="s">
        <v>55</v>
      </c>
      <c r="F23" s="104">
        <v>404020253</v>
      </c>
    </row>
    <row r="24" spans="1:6" x14ac:dyDescent="0.2">
      <c r="A24" s="74" t="s">
        <v>21</v>
      </c>
      <c r="B24" s="33" t="s">
        <v>87</v>
      </c>
      <c r="C24" s="105">
        <v>5952400</v>
      </c>
      <c r="D24" s="37"/>
      <c r="E24" s="39"/>
      <c r="F24" s="104"/>
    </row>
    <row r="25" spans="1:6" x14ac:dyDescent="0.2">
      <c r="A25" s="74" t="s">
        <v>22</v>
      </c>
      <c r="B25" s="5" t="s">
        <v>56</v>
      </c>
      <c r="C25" s="105">
        <f>SUM(C9,C10,C11,C13,C24)</f>
        <v>1354161744</v>
      </c>
      <c r="D25" s="34"/>
      <c r="E25" s="5" t="s">
        <v>57</v>
      </c>
      <c r="F25" s="105">
        <f>SUM(F9,F11,F13,F16,F18,)</f>
        <v>1387916938</v>
      </c>
    </row>
    <row r="26" spans="1:6" x14ac:dyDescent="0.2">
      <c r="A26" s="74" t="s">
        <v>23</v>
      </c>
      <c r="B26" s="36" t="s">
        <v>110</v>
      </c>
      <c r="C26" s="104"/>
      <c r="D26" s="37"/>
      <c r="E26" s="36" t="s">
        <v>108</v>
      </c>
      <c r="F26" s="104">
        <v>0</v>
      </c>
    </row>
    <row r="27" spans="1:6" x14ac:dyDescent="0.2">
      <c r="A27" s="74" t="s">
        <v>24</v>
      </c>
      <c r="B27" s="36" t="s">
        <v>111</v>
      </c>
      <c r="C27" s="104">
        <v>58526610</v>
      </c>
      <c r="D27" s="37"/>
      <c r="E27" s="36" t="s">
        <v>240</v>
      </c>
      <c r="F27" s="104">
        <v>12637033</v>
      </c>
    </row>
    <row r="28" spans="1:6" x14ac:dyDescent="0.2">
      <c r="A28" s="74" t="s">
        <v>25</v>
      </c>
      <c r="B28" s="36" t="s">
        <v>109</v>
      </c>
      <c r="C28" s="104">
        <v>0</v>
      </c>
      <c r="D28" s="37"/>
      <c r="E28" s="36"/>
      <c r="F28" s="104"/>
    </row>
    <row r="29" spans="1:6" x14ac:dyDescent="0.2">
      <c r="A29" s="74" t="s">
        <v>26</v>
      </c>
      <c r="B29" s="5" t="s">
        <v>123</v>
      </c>
      <c r="C29" s="105">
        <f>SUM(C26:C28)</f>
        <v>58526610</v>
      </c>
      <c r="D29" s="37"/>
      <c r="E29" s="5" t="s">
        <v>125</v>
      </c>
      <c r="F29" s="105">
        <f>SUM(F26:F28)</f>
        <v>12637033</v>
      </c>
    </row>
    <row r="30" spans="1:6" x14ac:dyDescent="0.2">
      <c r="A30" s="74" t="s">
        <v>27</v>
      </c>
      <c r="B30" s="5" t="s">
        <v>124</v>
      </c>
      <c r="C30" s="105">
        <f>SUM(C25,C29,)</f>
        <v>1412688354</v>
      </c>
      <c r="D30" s="34"/>
      <c r="E30" s="5" t="s">
        <v>112</v>
      </c>
      <c r="F30" s="105">
        <f>SUM(F25,F29,)</f>
        <v>1400553971</v>
      </c>
    </row>
    <row r="31" spans="1:6" x14ac:dyDescent="0.2">
      <c r="A31" s="74" t="s">
        <v>28</v>
      </c>
      <c r="B31" s="5" t="s">
        <v>72</v>
      </c>
      <c r="C31" s="105">
        <v>0</v>
      </c>
      <c r="D31" s="34"/>
      <c r="E31" s="5" t="s">
        <v>73</v>
      </c>
      <c r="F31" s="105">
        <f>C30-F30</f>
        <v>12134383</v>
      </c>
    </row>
  </sheetData>
  <mergeCells count="3">
    <mergeCell ref="A2:E2"/>
    <mergeCell ref="A4:E4"/>
    <mergeCell ref="A5:E5"/>
  </mergeCells>
  <phoneticPr fontId="2" type="noConversion"/>
  <pageMargins left="0.27559055118110237" right="0.19685039370078741" top="0.98425196850393704" bottom="0.98425196850393704" header="0.51181102362204722" footer="0.51181102362204722"/>
  <pageSetup paperSize="9" scale="82" firstPageNumber="7" orientation="landscape" useFirstPageNumber="1" r:id="rId1"/>
  <headerFooter alignWithMargins="0">
    <oddHeader>&amp;P. oldal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abSelected="1" zoomScaleNormal="100" workbookViewId="0">
      <selection activeCell="A4" sqref="A4:E4"/>
    </sheetView>
  </sheetViews>
  <sheetFormatPr defaultRowHeight="12.75" x14ac:dyDescent="0.2"/>
  <cols>
    <col min="1" max="1" width="6.140625" style="21" customWidth="1"/>
    <col min="2" max="2" width="55.7109375" style="21" customWidth="1"/>
    <col min="3" max="3" width="11.7109375" style="77" customWidth="1"/>
    <col min="4" max="4" width="5" style="21" customWidth="1"/>
    <col min="5" max="5" width="60.140625" style="21" customWidth="1"/>
    <col min="6" max="6" width="13.85546875" style="21" customWidth="1"/>
    <col min="7" max="16384" width="9.140625" style="21"/>
  </cols>
  <sheetData>
    <row r="2" spans="1:8" ht="15" x14ac:dyDescent="0.2">
      <c r="A2" s="113" t="s">
        <v>273</v>
      </c>
      <c r="B2" s="113"/>
      <c r="C2" s="113"/>
      <c r="D2" s="113"/>
      <c r="E2" s="113"/>
    </row>
    <row r="3" spans="1:8" ht="15" x14ac:dyDescent="0.2">
      <c r="A3" s="49"/>
      <c r="B3" s="49"/>
      <c r="C3" s="87"/>
      <c r="D3" s="49"/>
      <c r="E3" s="49"/>
    </row>
    <row r="4" spans="1:8" ht="15.75" x14ac:dyDescent="0.25">
      <c r="A4" s="114" t="s">
        <v>241</v>
      </c>
      <c r="B4" s="114"/>
      <c r="C4" s="114"/>
      <c r="D4" s="114"/>
      <c r="E4" s="114"/>
    </row>
    <row r="5" spans="1:8" x14ac:dyDescent="0.2">
      <c r="A5" s="116" t="s">
        <v>50</v>
      </c>
      <c r="B5" s="116"/>
      <c r="C5" s="116"/>
      <c r="D5" s="116"/>
      <c r="E5" s="116"/>
    </row>
    <row r="6" spans="1:8" x14ac:dyDescent="0.2">
      <c r="A6" s="50"/>
      <c r="B6" s="50"/>
      <c r="C6" s="88"/>
      <c r="D6" s="50"/>
      <c r="E6" s="50"/>
    </row>
    <row r="7" spans="1:8" ht="38.25" x14ac:dyDescent="0.2">
      <c r="A7" s="26" t="s">
        <v>51</v>
      </c>
      <c r="B7" s="64" t="s">
        <v>52</v>
      </c>
      <c r="C7" s="79" t="s">
        <v>238</v>
      </c>
      <c r="D7" s="65"/>
      <c r="E7" s="64" t="s">
        <v>53</v>
      </c>
      <c r="F7" s="79" t="s">
        <v>238</v>
      </c>
    </row>
    <row r="8" spans="1:8" x14ac:dyDescent="0.2">
      <c r="A8" s="31" t="s">
        <v>0</v>
      </c>
      <c r="B8" s="31" t="s">
        <v>37</v>
      </c>
      <c r="C8" s="31" t="s">
        <v>2</v>
      </c>
      <c r="D8" s="32"/>
      <c r="E8" s="31" t="s">
        <v>3</v>
      </c>
      <c r="F8" s="31" t="s">
        <v>5</v>
      </c>
    </row>
    <row r="9" spans="1:8" x14ac:dyDescent="0.2">
      <c r="A9" s="9" t="s">
        <v>7</v>
      </c>
      <c r="B9" s="33" t="s">
        <v>165</v>
      </c>
      <c r="C9" s="105">
        <f>SUM(C10)</f>
        <v>38893423</v>
      </c>
      <c r="D9" s="34"/>
      <c r="E9" s="66" t="s">
        <v>105</v>
      </c>
      <c r="F9" s="105">
        <v>19944212</v>
      </c>
      <c r="H9" s="35"/>
    </row>
    <row r="10" spans="1:8" x14ac:dyDescent="0.2">
      <c r="A10" s="9" t="s">
        <v>8</v>
      </c>
      <c r="B10" s="36" t="s">
        <v>242</v>
      </c>
      <c r="C10" s="104">
        <v>38893423</v>
      </c>
      <c r="D10" s="37"/>
      <c r="E10" s="33"/>
      <c r="F10" s="105"/>
    </row>
    <row r="11" spans="1:8" x14ac:dyDescent="0.2">
      <c r="A11" s="9" t="s">
        <v>9</v>
      </c>
      <c r="B11" s="36"/>
      <c r="C11" s="104"/>
      <c r="D11" s="37"/>
      <c r="E11" s="33" t="s">
        <v>166</v>
      </c>
      <c r="F11" s="105">
        <v>46454304</v>
      </c>
    </row>
    <row r="12" spans="1:8" x14ac:dyDescent="0.2">
      <c r="A12" s="9" t="s">
        <v>10</v>
      </c>
      <c r="B12" s="33" t="s">
        <v>167</v>
      </c>
      <c r="C12" s="105">
        <f>SUM(C13:C16)</f>
        <v>41037435</v>
      </c>
      <c r="D12" s="37"/>
      <c r="E12" s="67"/>
      <c r="F12" s="104"/>
    </row>
    <row r="13" spans="1:8" x14ac:dyDescent="0.2">
      <c r="A13" s="9" t="s">
        <v>11</v>
      </c>
      <c r="B13" s="36" t="s">
        <v>168</v>
      </c>
      <c r="C13" s="104">
        <v>0</v>
      </c>
      <c r="D13" s="37"/>
      <c r="E13" s="33" t="s">
        <v>76</v>
      </c>
      <c r="F13" s="105">
        <f>SUM(F14:F18)</f>
        <v>7000000</v>
      </c>
    </row>
    <row r="14" spans="1:8" x14ac:dyDescent="0.2">
      <c r="A14" s="9" t="s">
        <v>12</v>
      </c>
      <c r="B14" s="36" t="s">
        <v>169</v>
      </c>
      <c r="C14" s="104">
        <v>4273810</v>
      </c>
      <c r="D14" s="37"/>
      <c r="E14" s="36" t="s">
        <v>170</v>
      </c>
      <c r="F14" s="104">
        <v>0</v>
      </c>
    </row>
    <row r="15" spans="1:8" ht="25.5" x14ac:dyDescent="0.2">
      <c r="A15" s="9" t="s">
        <v>31</v>
      </c>
      <c r="B15" s="36" t="s">
        <v>171</v>
      </c>
      <c r="C15" s="104">
        <v>0</v>
      </c>
      <c r="D15" s="34"/>
      <c r="E15" s="36" t="s">
        <v>172</v>
      </c>
      <c r="F15" s="104">
        <v>0</v>
      </c>
    </row>
    <row r="16" spans="1:8" x14ac:dyDescent="0.2">
      <c r="A16" s="9" t="s">
        <v>13</v>
      </c>
      <c r="B16" s="36" t="s">
        <v>130</v>
      </c>
      <c r="C16" s="104">
        <v>36763625</v>
      </c>
      <c r="D16" s="37"/>
      <c r="E16" s="36" t="s">
        <v>173</v>
      </c>
      <c r="F16" s="104">
        <v>7000000</v>
      </c>
    </row>
    <row r="17" spans="1:6" x14ac:dyDescent="0.2">
      <c r="A17" s="9" t="s">
        <v>14</v>
      </c>
      <c r="B17" s="4"/>
      <c r="C17" s="104"/>
      <c r="D17" s="37"/>
      <c r="E17" s="36" t="s">
        <v>174</v>
      </c>
      <c r="F17" s="104"/>
    </row>
    <row r="18" spans="1:6" x14ac:dyDescent="0.2">
      <c r="A18" s="9" t="s">
        <v>15</v>
      </c>
      <c r="B18" s="33" t="s">
        <v>175</v>
      </c>
      <c r="C18" s="105">
        <f>SUM(C19:C20)</f>
        <v>0</v>
      </c>
      <c r="D18" s="37"/>
      <c r="E18" s="36" t="s">
        <v>186</v>
      </c>
      <c r="F18" s="104"/>
    </row>
    <row r="19" spans="1:6" ht="25.5" x14ac:dyDescent="0.2">
      <c r="A19" s="9" t="s">
        <v>16</v>
      </c>
      <c r="B19" s="36" t="s">
        <v>176</v>
      </c>
      <c r="C19" s="104">
        <v>0</v>
      </c>
      <c r="D19" s="37"/>
      <c r="E19" s="4"/>
      <c r="F19" s="104"/>
    </row>
    <row r="20" spans="1:6" x14ac:dyDescent="0.2">
      <c r="A20" s="9" t="s">
        <v>17</v>
      </c>
      <c r="B20" s="36" t="s">
        <v>177</v>
      </c>
      <c r="C20" s="104">
        <v>0</v>
      </c>
      <c r="D20" s="37"/>
      <c r="E20" s="4"/>
      <c r="F20" s="104"/>
    </row>
    <row r="21" spans="1:6" x14ac:dyDescent="0.2">
      <c r="A21" s="9" t="s">
        <v>18</v>
      </c>
      <c r="B21" s="5" t="s">
        <v>56</v>
      </c>
      <c r="C21" s="105">
        <f>SUM(C9,C12,C18,)</f>
        <v>79930858</v>
      </c>
      <c r="D21" s="34"/>
      <c r="E21" s="5" t="s">
        <v>57</v>
      </c>
      <c r="F21" s="105">
        <f>SUM(F9,F11,F13,)</f>
        <v>73398516</v>
      </c>
    </row>
    <row r="22" spans="1:6" x14ac:dyDescent="0.2">
      <c r="A22" s="9" t="s">
        <v>19</v>
      </c>
      <c r="B22" s="36" t="s">
        <v>110</v>
      </c>
      <c r="C22" s="104">
        <v>0</v>
      </c>
      <c r="D22" s="37"/>
      <c r="E22" s="36" t="s">
        <v>108</v>
      </c>
      <c r="F22" s="104">
        <v>18666725</v>
      </c>
    </row>
    <row r="23" spans="1:6" x14ac:dyDescent="0.2">
      <c r="A23" s="9" t="s">
        <v>20</v>
      </c>
      <c r="B23" s="36" t="s">
        <v>111</v>
      </c>
      <c r="C23" s="104">
        <v>0</v>
      </c>
      <c r="D23" s="37"/>
      <c r="E23" s="36"/>
      <c r="F23" s="104"/>
    </row>
    <row r="24" spans="1:6" x14ac:dyDescent="0.2">
      <c r="A24" s="9" t="s">
        <v>21</v>
      </c>
      <c r="B24" s="36" t="s">
        <v>109</v>
      </c>
      <c r="C24" s="104">
        <v>0</v>
      </c>
      <c r="D24" s="37"/>
      <c r="E24" s="36"/>
      <c r="F24" s="104"/>
    </row>
    <row r="25" spans="1:6" x14ac:dyDescent="0.2">
      <c r="A25" s="9" t="s">
        <v>22</v>
      </c>
      <c r="B25" s="5" t="s">
        <v>178</v>
      </c>
      <c r="C25" s="105">
        <f>SUM(C22:C24)</f>
        <v>0</v>
      </c>
      <c r="D25" s="34"/>
      <c r="E25" s="5" t="s">
        <v>179</v>
      </c>
      <c r="F25" s="105">
        <f>SUM(F22:F24)</f>
        <v>18666725</v>
      </c>
    </row>
    <row r="26" spans="1:6" x14ac:dyDescent="0.2">
      <c r="A26" s="9" t="s">
        <v>23</v>
      </c>
      <c r="B26" s="5" t="s">
        <v>180</v>
      </c>
      <c r="C26" s="105">
        <f>SUM(C21,C25,)</f>
        <v>79930858</v>
      </c>
      <c r="D26" s="34"/>
      <c r="E26" s="5" t="s">
        <v>112</v>
      </c>
      <c r="F26" s="105">
        <f>SUM(F21,F25,)</f>
        <v>92065241</v>
      </c>
    </row>
    <row r="27" spans="1:6" x14ac:dyDescent="0.2">
      <c r="A27" s="9" t="s">
        <v>24</v>
      </c>
      <c r="B27" s="5" t="s">
        <v>181</v>
      </c>
      <c r="C27" s="105">
        <f>C26-F26</f>
        <v>-12134383</v>
      </c>
      <c r="D27" s="34"/>
      <c r="E27" s="5" t="s">
        <v>182</v>
      </c>
      <c r="F27" s="105">
        <v>0</v>
      </c>
    </row>
  </sheetData>
  <mergeCells count="3">
    <mergeCell ref="A2:E2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75" firstPageNumber="8" orientation="landscape" useFirstPageNumber="1" r:id="rId1"/>
  <headerFooter>
    <oddHeader>&amp;P. oldal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1.mell</vt:lpstr>
      <vt:lpstr>2.mell.</vt:lpstr>
      <vt:lpstr>3-4.mell.</vt:lpstr>
      <vt:lpstr>5.mell.</vt:lpstr>
      <vt:lpstr>6.mell</vt:lpstr>
      <vt:lpstr>7.mell</vt:lpstr>
    </vt:vector>
  </TitlesOfParts>
  <Company>Ács PolgHiv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Titkarsag</cp:lastModifiedBy>
  <cp:lastPrinted>2021-02-23T08:31:00Z</cp:lastPrinted>
  <dcterms:created xsi:type="dcterms:W3CDTF">2012-02-07T15:28:17Z</dcterms:created>
  <dcterms:modified xsi:type="dcterms:W3CDTF">2021-03-04T08:06:47Z</dcterms:modified>
</cp:coreProperties>
</file>